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3.xml" ContentType="application/vnd.openxmlformats-officedocument.drawing+xml"/>
  <Override PartName="/xl/slicers/slicer2.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DELL-PC\Documents\Excel For Data Analytics\"/>
    </mc:Choice>
  </mc:AlternateContent>
  <xr:revisionPtr revIDLastSave="0" documentId="13_ncr:1_{6C153C07-48E4-44A2-B373-196D8AC7DD85}" xr6:coauthVersionLast="47" xr6:coauthVersionMax="47" xr10:uidLastSave="{00000000-0000-0000-0000-000000000000}"/>
  <bookViews>
    <workbookView xWindow="-120" yWindow="-120" windowWidth="20730" windowHeight="11040" tabRatio="618" firstSheet="12" activeTab="14" xr2:uid="{BC394C29-AC07-41E3-AB75-929EFDDB4E49}"/>
  </bookViews>
  <sheets>
    <sheet name="sales_data" sheetId="1" r:id="rId1"/>
    <sheet name="Sheet3" sheetId="47" r:id="rId2"/>
    <sheet name="Merged" sheetId="45" r:id="rId3"/>
    <sheet name="SalesRep_Performance" sheetId="41" r:id="rId4"/>
    <sheet name="Sheet2" sheetId="46" r:id="rId5"/>
    <sheet name="Sales_Region" sheetId="42" r:id="rId6"/>
    <sheet name="Sales_Trend" sheetId="6" r:id="rId7"/>
    <sheet name="Product_CategorySales" sheetId="8" r:id="rId8"/>
    <sheet name="Customers_TypeSales" sheetId="44" r:id="rId9"/>
    <sheet name="AvgSales_CustomerType" sheetId="27" r:id="rId10"/>
    <sheet name="Payment_Methods" sheetId="43" r:id="rId11"/>
    <sheet name="Sales_Channel" sheetId="16" r:id="rId12"/>
    <sheet name="AvgDiscount_Category" sheetId="12" r:id="rId13"/>
    <sheet name="Discount_ImpactSales" sheetId="26" r:id="rId14"/>
    <sheet name="Dashboard" sheetId="32" r:id="rId15"/>
    <sheet name="Sheet1" sheetId="48" r:id="rId16"/>
  </sheets>
  <definedNames>
    <definedName name="Slicer_Customer_Type">#N/A</definedName>
    <definedName name="Slicer_Month">#N/A</definedName>
    <definedName name="Slicer_Product_Category">#N/A</definedName>
    <definedName name="Slicer_Sales_Rep">#N/A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45" l="1"/>
  <c r="K3" i="45"/>
  <c r="K4" i="45"/>
  <c r="K5" i="45"/>
  <c r="K6" i="45"/>
  <c r="K7" i="45"/>
  <c r="K8" i="45"/>
  <c r="K9" i="45"/>
  <c r="K10" i="45"/>
  <c r="K11" i="45"/>
  <c r="K12" i="45"/>
  <c r="K13" i="45"/>
  <c r="K14" i="45"/>
  <c r="K15" i="45"/>
  <c r="K16" i="45"/>
  <c r="K17" i="45"/>
  <c r="K18" i="45"/>
  <c r="K19" i="45"/>
  <c r="K20" i="45"/>
  <c r="K21" i="45"/>
  <c r="K22" i="45"/>
  <c r="K23" i="45"/>
  <c r="K24" i="45"/>
  <c r="K25" i="45"/>
  <c r="K26" i="45"/>
  <c r="K27" i="45"/>
  <c r="K28" i="45"/>
  <c r="K29" i="45"/>
  <c r="K30" i="45"/>
  <c r="K31" i="45"/>
  <c r="K32" i="45"/>
  <c r="K33" i="45"/>
  <c r="K34" i="45"/>
  <c r="K35" i="45"/>
  <c r="K36" i="45"/>
  <c r="K37" i="45"/>
  <c r="K38" i="45"/>
  <c r="K39" i="45"/>
  <c r="K40" i="45"/>
  <c r="K41" i="45"/>
  <c r="K42" i="45"/>
  <c r="K43" i="45"/>
  <c r="K44" i="45"/>
  <c r="K45" i="45"/>
  <c r="K46" i="45"/>
  <c r="K47" i="45"/>
  <c r="K48" i="45"/>
  <c r="K49" i="45"/>
  <c r="K50" i="45"/>
  <c r="K51" i="45"/>
  <c r="K52" i="45"/>
  <c r="K53" i="45"/>
  <c r="K54" i="45"/>
  <c r="K55" i="45"/>
  <c r="K56" i="45"/>
  <c r="K57" i="45"/>
  <c r="K58" i="45"/>
  <c r="K59" i="45"/>
  <c r="K60" i="45"/>
  <c r="K61" i="45"/>
  <c r="K62" i="45"/>
  <c r="K63" i="45"/>
  <c r="K64" i="45"/>
  <c r="K65" i="45"/>
  <c r="K66" i="45"/>
  <c r="K67" i="45"/>
  <c r="K68" i="45"/>
  <c r="K69" i="45"/>
  <c r="K70" i="45"/>
  <c r="K71" i="45"/>
  <c r="K72" i="45"/>
  <c r="K73" i="45"/>
  <c r="K74" i="45"/>
  <c r="K75" i="45"/>
  <c r="K76" i="45"/>
  <c r="K77" i="45"/>
  <c r="K78" i="45"/>
  <c r="K79" i="45"/>
  <c r="K80" i="45"/>
  <c r="K81" i="45"/>
  <c r="K82" i="45"/>
  <c r="K83" i="45"/>
  <c r="K84" i="45"/>
  <c r="K85" i="45"/>
  <c r="K86" i="45"/>
  <c r="K87" i="45"/>
  <c r="K88" i="45"/>
  <c r="K89" i="45"/>
  <c r="K90" i="45"/>
  <c r="K91" i="45"/>
  <c r="K92" i="45"/>
  <c r="K93" i="45"/>
  <c r="K94" i="45"/>
  <c r="K95" i="45"/>
  <c r="K96" i="45"/>
  <c r="K97" i="45"/>
  <c r="K98" i="45"/>
  <c r="K99" i="45"/>
  <c r="K100" i="45"/>
  <c r="K101" i="45"/>
  <c r="K102" i="45"/>
  <c r="K103" i="45"/>
  <c r="K104" i="45"/>
  <c r="K105" i="45"/>
  <c r="K106" i="45"/>
  <c r="K107" i="45"/>
  <c r="K108" i="45"/>
  <c r="K109" i="45"/>
  <c r="K110" i="45"/>
  <c r="K111" i="45"/>
  <c r="K112" i="45"/>
  <c r="K113" i="45"/>
  <c r="K114" i="45"/>
  <c r="K115" i="45"/>
  <c r="K116" i="45"/>
  <c r="K117" i="45"/>
  <c r="K118" i="45"/>
  <c r="K119" i="45"/>
  <c r="K120" i="45"/>
  <c r="K121" i="45"/>
  <c r="K122" i="45"/>
  <c r="K123" i="45"/>
  <c r="K124" i="45"/>
  <c r="K125" i="45"/>
  <c r="K126" i="45"/>
  <c r="K127" i="45"/>
  <c r="K128" i="45"/>
  <c r="K129" i="45"/>
  <c r="K130" i="45"/>
  <c r="K131" i="45"/>
  <c r="K132" i="45"/>
  <c r="K133" i="45"/>
  <c r="K134" i="45"/>
  <c r="K135" i="45"/>
  <c r="K136" i="45"/>
  <c r="K137" i="45"/>
  <c r="K138" i="45"/>
  <c r="K139" i="45"/>
  <c r="K140" i="45"/>
  <c r="K141" i="45"/>
  <c r="K142" i="45"/>
  <c r="K143" i="45"/>
  <c r="K144" i="45"/>
  <c r="K145" i="45"/>
  <c r="K146" i="45"/>
  <c r="K147" i="45"/>
  <c r="K148" i="45"/>
  <c r="K149" i="45"/>
  <c r="K150" i="45"/>
  <c r="K151" i="45"/>
  <c r="K152" i="45"/>
  <c r="K153" i="45"/>
  <c r="K154" i="45"/>
  <c r="K155" i="45"/>
  <c r="K156" i="45"/>
  <c r="K157" i="45"/>
  <c r="K158" i="45"/>
  <c r="K159" i="45"/>
  <c r="K160" i="45"/>
  <c r="K161" i="45"/>
  <c r="K162" i="45"/>
  <c r="K163" i="45"/>
  <c r="K164" i="45"/>
  <c r="K165" i="45"/>
  <c r="K166" i="45"/>
  <c r="K167" i="45"/>
  <c r="K168" i="45"/>
  <c r="K169" i="45"/>
  <c r="K170" i="45"/>
  <c r="K171" i="45"/>
  <c r="K172" i="45"/>
  <c r="K173" i="45"/>
  <c r="K174" i="45"/>
  <c r="K175" i="45"/>
  <c r="K176" i="45"/>
  <c r="K177" i="45"/>
  <c r="K178" i="45"/>
  <c r="K179" i="45"/>
  <c r="K180" i="45"/>
  <c r="K181" i="45"/>
  <c r="K182" i="45"/>
  <c r="K183" i="45"/>
  <c r="K184" i="45"/>
  <c r="K185" i="45"/>
  <c r="K186" i="45"/>
  <c r="K187" i="45"/>
  <c r="K188" i="45"/>
  <c r="K189" i="45"/>
  <c r="K190" i="45"/>
  <c r="K191" i="45"/>
  <c r="K192" i="45"/>
  <c r="K193" i="45"/>
  <c r="K194" i="45"/>
  <c r="K195" i="45"/>
  <c r="K196" i="45"/>
  <c r="K197" i="45"/>
  <c r="K198" i="45"/>
  <c r="K199" i="45"/>
  <c r="K200" i="45"/>
  <c r="K201" i="45"/>
  <c r="K202" i="45"/>
  <c r="K203" i="45"/>
  <c r="K204" i="45"/>
  <c r="K205" i="45"/>
  <c r="K206" i="45"/>
  <c r="K207" i="45"/>
  <c r="K208" i="45"/>
  <c r="K209" i="45"/>
  <c r="K210" i="45"/>
  <c r="K211" i="45"/>
  <c r="K212" i="45"/>
  <c r="K213" i="45"/>
  <c r="K214" i="45"/>
  <c r="K215" i="45"/>
  <c r="K216" i="45"/>
  <c r="K217" i="45"/>
  <c r="K218" i="45"/>
  <c r="K219" i="45"/>
  <c r="K220" i="45"/>
  <c r="K221" i="45"/>
  <c r="K222" i="45"/>
  <c r="K223" i="45"/>
  <c r="K224" i="45"/>
  <c r="K225" i="45"/>
  <c r="K226" i="45"/>
  <c r="K227" i="45"/>
  <c r="K228" i="45"/>
  <c r="K229" i="45"/>
  <c r="K230" i="45"/>
  <c r="K231" i="45"/>
  <c r="K232" i="45"/>
  <c r="K233" i="45"/>
  <c r="K234" i="45"/>
  <c r="K235" i="45"/>
  <c r="K236" i="45"/>
  <c r="K237" i="45"/>
  <c r="K238" i="45"/>
  <c r="K239" i="45"/>
  <c r="K240" i="45"/>
  <c r="K241" i="45"/>
  <c r="K242" i="45"/>
  <c r="K243" i="45"/>
  <c r="K244" i="45"/>
  <c r="K245" i="45"/>
  <c r="K246" i="45"/>
  <c r="K247" i="45"/>
  <c r="K248" i="45"/>
  <c r="K249" i="45"/>
  <c r="K250" i="45"/>
  <c r="K251" i="45"/>
  <c r="K252" i="45"/>
  <c r="K253" i="45"/>
  <c r="K254" i="45"/>
  <c r="K255" i="45"/>
  <c r="K256" i="45"/>
  <c r="K257" i="45"/>
  <c r="K258" i="45"/>
  <c r="K259" i="45"/>
  <c r="K260" i="45"/>
  <c r="K261" i="45"/>
  <c r="K262" i="45"/>
  <c r="K263" i="45"/>
  <c r="K264" i="45"/>
  <c r="K265" i="45"/>
  <c r="K266" i="45"/>
  <c r="K267" i="45"/>
  <c r="K268" i="45"/>
  <c r="K269" i="45"/>
  <c r="K270" i="45"/>
  <c r="K271" i="45"/>
  <c r="K272" i="45"/>
  <c r="K273" i="45"/>
  <c r="K274" i="45"/>
  <c r="K275" i="45"/>
  <c r="K276" i="45"/>
  <c r="K277" i="45"/>
  <c r="K278" i="45"/>
  <c r="K279" i="45"/>
  <c r="K280" i="45"/>
  <c r="K281" i="45"/>
  <c r="K282" i="45"/>
  <c r="K283" i="45"/>
  <c r="K284" i="45"/>
  <c r="K285" i="45"/>
  <c r="K286" i="45"/>
  <c r="K287" i="45"/>
  <c r="K288" i="45"/>
  <c r="K289" i="45"/>
  <c r="K290" i="45"/>
  <c r="K291" i="45"/>
  <c r="K292" i="45"/>
  <c r="K293" i="45"/>
  <c r="K294" i="45"/>
  <c r="K295" i="45"/>
  <c r="K296" i="45"/>
  <c r="K297" i="45"/>
  <c r="K298" i="45"/>
  <c r="K299" i="45"/>
  <c r="K300" i="45"/>
  <c r="K301" i="45"/>
  <c r="K302" i="45"/>
  <c r="K303" i="45"/>
  <c r="K304" i="45"/>
  <c r="K305" i="45"/>
  <c r="K306" i="45"/>
  <c r="K307" i="45"/>
  <c r="K308" i="45"/>
  <c r="K309" i="45"/>
  <c r="K310" i="45"/>
  <c r="K311" i="45"/>
  <c r="K312" i="45"/>
  <c r="K313" i="45"/>
  <c r="K314" i="45"/>
  <c r="K315" i="45"/>
  <c r="K316" i="45"/>
  <c r="K317" i="45"/>
  <c r="K318" i="45"/>
  <c r="K319" i="45"/>
  <c r="K320" i="45"/>
  <c r="K321" i="45"/>
  <c r="K322" i="45"/>
  <c r="K323" i="45"/>
  <c r="K324" i="45"/>
  <c r="K325" i="45"/>
  <c r="K326" i="45"/>
  <c r="K327" i="45"/>
  <c r="K328" i="45"/>
  <c r="K329" i="45"/>
  <c r="K330" i="45"/>
  <c r="K331" i="45"/>
  <c r="K332" i="45"/>
  <c r="K333" i="45"/>
  <c r="K334" i="45"/>
  <c r="K335" i="45"/>
  <c r="K336" i="45"/>
  <c r="K337" i="45"/>
  <c r="K338" i="45"/>
  <c r="K339" i="45"/>
  <c r="K340" i="45"/>
  <c r="K341" i="45"/>
  <c r="K342" i="45"/>
  <c r="K343" i="45"/>
  <c r="K344" i="45"/>
  <c r="K345" i="45"/>
  <c r="K346" i="45"/>
  <c r="K347" i="45"/>
  <c r="K348" i="45"/>
  <c r="K349" i="45"/>
  <c r="K350" i="45"/>
  <c r="K351" i="45"/>
  <c r="K352" i="45"/>
  <c r="K353" i="45"/>
  <c r="K354" i="45"/>
  <c r="K355" i="45"/>
  <c r="K356" i="45"/>
  <c r="K357" i="45"/>
  <c r="K358" i="45"/>
  <c r="K359" i="45"/>
  <c r="K360" i="45"/>
  <c r="K361" i="45"/>
  <c r="K362" i="45"/>
  <c r="K363" i="45"/>
  <c r="K364" i="45"/>
  <c r="K365" i="45"/>
  <c r="K366" i="45"/>
  <c r="K367" i="45"/>
  <c r="K368" i="45"/>
  <c r="K369" i="45"/>
  <c r="K370" i="45"/>
  <c r="K371" i="45"/>
  <c r="K372" i="45"/>
  <c r="K373" i="45"/>
  <c r="K374" i="45"/>
  <c r="K375" i="45"/>
  <c r="K376" i="45"/>
  <c r="K377" i="45"/>
  <c r="K378" i="45"/>
  <c r="K379" i="45"/>
  <c r="K380" i="45"/>
  <c r="K381" i="45"/>
  <c r="K382" i="45"/>
  <c r="K383" i="45"/>
  <c r="K384" i="45"/>
  <c r="K385" i="45"/>
  <c r="K386" i="45"/>
  <c r="K387" i="45"/>
  <c r="K388" i="45"/>
  <c r="K389" i="45"/>
  <c r="K390" i="45"/>
  <c r="K391" i="45"/>
  <c r="K392" i="45"/>
  <c r="K393" i="45"/>
  <c r="K394" i="45"/>
  <c r="K395" i="45"/>
  <c r="K396" i="45"/>
  <c r="K397" i="45"/>
  <c r="K398" i="45"/>
  <c r="K399" i="45"/>
  <c r="K400" i="45"/>
  <c r="K401" i="45"/>
  <c r="K402" i="45"/>
  <c r="K403" i="45"/>
  <c r="K404" i="45"/>
  <c r="K405" i="45"/>
  <c r="K406" i="45"/>
  <c r="K407" i="45"/>
  <c r="K408" i="45"/>
  <c r="K409" i="45"/>
  <c r="K410" i="45"/>
  <c r="K411" i="45"/>
  <c r="K412" i="45"/>
  <c r="K413" i="45"/>
  <c r="K414" i="45"/>
  <c r="K415" i="45"/>
  <c r="K416" i="45"/>
  <c r="K417" i="45"/>
  <c r="K418" i="45"/>
  <c r="K419" i="45"/>
  <c r="K420" i="45"/>
  <c r="K421" i="45"/>
  <c r="K422" i="45"/>
  <c r="K423" i="45"/>
  <c r="K424" i="45"/>
  <c r="K425" i="45"/>
  <c r="K426" i="45"/>
  <c r="K427" i="45"/>
  <c r="K428" i="45"/>
  <c r="K429" i="45"/>
  <c r="K430" i="45"/>
  <c r="K431" i="45"/>
  <c r="K432" i="45"/>
  <c r="K433" i="45"/>
  <c r="K434" i="45"/>
  <c r="K435" i="45"/>
  <c r="K436" i="45"/>
  <c r="K437" i="45"/>
  <c r="K438" i="45"/>
  <c r="K439" i="45"/>
  <c r="K440" i="45"/>
  <c r="K441" i="45"/>
  <c r="K442" i="45"/>
  <c r="K443" i="45"/>
  <c r="K444" i="45"/>
  <c r="K445" i="45"/>
  <c r="K446" i="45"/>
  <c r="K447" i="45"/>
  <c r="K448" i="45"/>
  <c r="K449" i="45"/>
  <c r="K450" i="45"/>
  <c r="K451" i="45"/>
  <c r="K452" i="45"/>
  <c r="K453" i="45"/>
  <c r="K454" i="45"/>
  <c r="K455" i="45"/>
  <c r="K456" i="45"/>
  <c r="K457" i="45"/>
  <c r="K458" i="45"/>
  <c r="K459" i="45"/>
  <c r="K460" i="45"/>
  <c r="K461" i="45"/>
  <c r="K462" i="45"/>
  <c r="K463" i="45"/>
  <c r="K464" i="45"/>
  <c r="K465" i="45"/>
  <c r="K466" i="45"/>
  <c r="K467" i="45"/>
  <c r="K468" i="45"/>
  <c r="K469" i="45"/>
  <c r="K470" i="45"/>
  <c r="K471" i="45"/>
  <c r="K472" i="45"/>
  <c r="K473" i="45"/>
  <c r="K474" i="45"/>
  <c r="K475" i="45"/>
  <c r="K476" i="45"/>
  <c r="K477" i="45"/>
  <c r="K478" i="45"/>
  <c r="K479" i="45"/>
  <c r="K480" i="45"/>
  <c r="K481" i="45"/>
  <c r="K482" i="45"/>
  <c r="K483" i="45"/>
  <c r="K484" i="45"/>
  <c r="K485" i="45"/>
  <c r="K486" i="45"/>
  <c r="K487" i="45"/>
  <c r="K488" i="45"/>
  <c r="K489" i="45"/>
  <c r="K490" i="45"/>
  <c r="K491" i="45"/>
  <c r="K492" i="45"/>
  <c r="K493" i="45"/>
  <c r="K494" i="45"/>
  <c r="K495" i="45"/>
  <c r="K496" i="45"/>
  <c r="K497" i="45"/>
  <c r="K498" i="45"/>
  <c r="K499" i="45"/>
  <c r="K500" i="45"/>
  <c r="K501" i="45"/>
  <c r="K502" i="45"/>
  <c r="K503" i="45"/>
  <c r="K504" i="45"/>
  <c r="K505" i="45"/>
  <c r="K506" i="45"/>
  <c r="K507" i="45"/>
  <c r="K508" i="45"/>
  <c r="K509" i="45"/>
  <c r="K510" i="45"/>
  <c r="K511" i="45"/>
  <c r="K512" i="45"/>
  <c r="K513" i="45"/>
  <c r="K514" i="45"/>
  <c r="K515" i="45"/>
  <c r="K516" i="45"/>
  <c r="K517" i="45"/>
  <c r="K518" i="45"/>
  <c r="K519" i="45"/>
  <c r="K520" i="45"/>
  <c r="K521" i="45"/>
  <c r="K522" i="45"/>
  <c r="K523" i="45"/>
  <c r="K524" i="45"/>
  <c r="K525" i="45"/>
  <c r="K526" i="45"/>
  <c r="K527" i="45"/>
  <c r="K528" i="45"/>
  <c r="K529" i="45"/>
  <c r="K530" i="45"/>
  <c r="K531" i="45"/>
  <c r="K532" i="45"/>
  <c r="K533" i="45"/>
  <c r="K534" i="45"/>
  <c r="K535" i="45"/>
  <c r="K536" i="45"/>
  <c r="K537" i="45"/>
  <c r="K538" i="45"/>
  <c r="K539" i="45"/>
  <c r="K540" i="45"/>
  <c r="K541" i="45"/>
  <c r="K542" i="45"/>
  <c r="K543" i="45"/>
  <c r="K544" i="45"/>
  <c r="K545" i="45"/>
  <c r="K546" i="45"/>
  <c r="K547" i="45"/>
  <c r="K548" i="45"/>
  <c r="K549" i="45"/>
  <c r="K550" i="45"/>
  <c r="K551" i="45"/>
  <c r="K552" i="45"/>
  <c r="K553" i="45"/>
  <c r="K554" i="45"/>
  <c r="K555" i="45"/>
  <c r="K556" i="45"/>
  <c r="K557" i="45"/>
  <c r="K558" i="45"/>
  <c r="K559" i="45"/>
  <c r="K560" i="45"/>
  <c r="K561" i="45"/>
  <c r="K562" i="45"/>
  <c r="K563" i="45"/>
  <c r="K564" i="45"/>
  <c r="K565" i="45"/>
  <c r="K566" i="45"/>
  <c r="K567" i="45"/>
  <c r="K568" i="45"/>
  <c r="K569" i="45"/>
  <c r="K570" i="45"/>
  <c r="K571" i="45"/>
  <c r="K572" i="45"/>
  <c r="K573" i="45"/>
  <c r="K574" i="45"/>
  <c r="K575" i="45"/>
  <c r="K576" i="45"/>
  <c r="K577" i="45"/>
  <c r="K578" i="45"/>
  <c r="K579" i="45"/>
  <c r="K580" i="45"/>
  <c r="K581" i="45"/>
  <c r="K582" i="45"/>
  <c r="K583" i="45"/>
  <c r="K584" i="45"/>
  <c r="K585" i="45"/>
  <c r="K586" i="45"/>
  <c r="K587" i="45"/>
  <c r="K588" i="45"/>
  <c r="K589" i="45"/>
  <c r="K590" i="45"/>
  <c r="K591" i="45"/>
  <c r="K592" i="45"/>
  <c r="K593" i="45"/>
  <c r="K594" i="45"/>
  <c r="K595" i="45"/>
  <c r="K596" i="45"/>
  <c r="K597" i="45"/>
  <c r="K598" i="45"/>
  <c r="K599" i="45"/>
  <c r="K600" i="45"/>
  <c r="K601" i="45"/>
  <c r="K602" i="45"/>
  <c r="K603" i="45"/>
  <c r="K604" i="45"/>
  <c r="K605" i="45"/>
  <c r="K606" i="45"/>
  <c r="K607" i="45"/>
  <c r="K608" i="45"/>
  <c r="K609" i="45"/>
  <c r="K610" i="45"/>
  <c r="K611" i="45"/>
  <c r="K612" i="45"/>
  <c r="K613" i="45"/>
  <c r="K614" i="45"/>
  <c r="K615" i="45"/>
  <c r="K616" i="45"/>
  <c r="K617" i="45"/>
  <c r="K618" i="45"/>
  <c r="K619" i="45"/>
  <c r="K620" i="45"/>
  <c r="K621" i="45"/>
  <c r="K622" i="45"/>
  <c r="K623" i="45"/>
  <c r="K624" i="45"/>
  <c r="K625" i="45"/>
  <c r="K626" i="45"/>
  <c r="K627" i="45"/>
  <c r="K628" i="45"/>
  <c r="K629" i="45"/>
  <c r="K630" i="45"/>
  <c r="K631" i="45"/>
  <c r="K632" i="45"/>
  <c r="K633" i="45"/>
  <c r="K634" i="45"/>
  <c r="K635" i="45"/>
  <c r="K636" i="45"/>
  <c r="K637" i="45"/>
  <c r="K638" i="45"/>
  <c r="K639" i="45"/>
  <c r="K640" i="45"/>
  <c r="K641" i="45"/>
  <c r="K642" i="45"/>
  <c r="K643" i="45"/>
  <c r="K644" i="45"/>
  <c r="K645" i="45"/>
  <c r="K646" i="45"/>
  <c r="K647" i="45"/>
  <c r="K648" i="45"/>
  <c r="K649" i="45"/>
  <c r="K650" i="45"/>
  <c r="K651" i="45"/>
  <c r="K652" i="45"/>
  <c r="K653" i="45"/>
  <c r="K654" i="45"/>
  <c r="K655" i="45"/>
  <c r="K656" i="45"/>
  <c r="K657" i="45"/>
  <c r="K658" i="45"/>
  <c r="K659" i="45"/>
  <c r="K660" i="45"/>
  <c r="K661" i="45"/>
  <c r="K662" i="45"/>
  <c r="K663" i="45"/>
  <c r="K664" i="45"/>
  <c r="K665" i="45"/>
  <c r="K666" i="45"/>
  <c r="K667" i="45"/>
  <c r="K668" i="45"/>
  <c r="K669" i="45"/>
  <c r="K670" i="45"/>
  <c r="K671" i="45"/>
  <c r="K672" i="45"/>
  <c r="K673" i="45"/>
  <c r="K674" i="45"/>
  <c r="K675" i="45"/>
  <c r="K676" i="45"/>
  <c r="K677" i="45"/>
  <c r="K678" i="45"/>
  <c r="K679" i="45"/>
  <c r="K680" i="45"/>
  <c r="K681" i="45"/>
  <c r="K682" i="45"/>
  <c r="K683" i="45"/>
  <c r="K684" i="45"/>
  <c r="K685" i="45"/>
  <c r="K686" i="45"/>
  <c r="K687" i="45"/>
  <c r="K688" i="45"/>
  <c r="K689" i="45"/>
  <c r="K690" i="45"/>
  <c r="K691" i="45"/>
  <c r="K692" i="45"/>
  <c r="K693" i="45"/>
  <c r="K694" i="45"/>
  <c r="K695" i="45"/>
  <c r="K696" i="45"/>
  <c r="K697" i="45"/>
  <c r="K698" i="45"/>
  <c r="K699" i="45"/>
  <c r="K700" i="45"/>
  <c r="K701" i="45"/>
  <c r="K702" i="45"/>
  <c r="K703" i="45"/>
  <c r="K704" i="45"/>
  <c r="K705" i="45"/>
  <c r="K706" i="45"/>
  <c r="K707" i="45"/>
  <c r="K708" i="45"/>
  <c r="K709" i="45"/>
  <c r="K710" i="45"/>
  <c r="K711" i="45"/>
  <c r="K712" i="45"/>
  <c r="K713" i="45"/>
  <c r="K714" i="45"/>
  <c r="K715" i="45"/>
  <c r="K716" i="45"/>
  <c r="K717" i="45"/>
  <c r="K718" i="45"/>
  <c r="K719" i="45"/>
  <c r="K720" i="45"/>
  <c r="K721" i="45"/>
  <c r="K722" i="45"/>
  <c r="K723" i="45"/>
  <c r="K724" i="45"/>
  <c r="K725" i="45"/>
  <c r="K726" i="45"/>
  <c r="K727" i="45"/>
  <c r="K728" i="45"/>
  <c r="K729" i="45"/>
  <c r="K730" i="45"/>
  <c r="K731" i="45"/>
  <c r="K732" i="45"/>
  <c r="K733" i="45"/>
  <c r="K734" i="45"/>
  <c r="K735" i="45"/>
  <c r="K736" i="45"/>
  <c r="K737" i="45"/>
  <c r="K738" i="45"/>
  <c r="K739" i="45"/>
  <c r="K740" i="45"/>
  <c r="K741" i="45"/>
  <c r="K742" i="45"/>
  <c r="K743" i="45"/>
  <c r="K744" i="45"/>
  <c r="K745" i="45"/>
  <c r="K746" i="45"/>
  <c r="K747" i="45"/>
  <c r="K748" i="45"/>
  <c r="K749" i="45"/>
  <c r="K750" i="45"/>
  <c r="K751" i="45"/>
  <c r="K752" i="45"/>
  <c r="K753" i="45"/>
  <c r="K754" i="45"/>
  <c r="K755" i="45"/>
  <c r="K756" i="45"/>
  <c r="K757" i="45"/>
  <c r="K758" i="45"/>
  <c r="K759" i="45"/>
  <c r="K760" i="45"/>
  <c r="K761" i="45"/>
  <c r="K762" i="45"/>
  <c r="K763" i="45"/>
  <c r="K764" i="45"/>
  <c r="K765" i="45"/>
  <c r="K766" i="45"/>
  <c r="K767" i="45"/>
  <c r="K768" i="45"/>
  <c r="K769" i="45"/>
  <c r="K770" i="45"/>
  <c r="K771" i="45"/>
  <c r="K772" i="45"/>
  <c r="K773" i="45"/>
  <c r="K774" i="45"/>
  <c r="K775" i="45"/>
  <c r="K776" i="45"/>
  <c r="K777" i="45"/>
  <c r="K778" i="45"/>
  <c r="K779" i="45"/>
  <c r="K780" i="45"/>
  <c r="K781" i="45"/>
  <c r="K782" i="45"/>
  <c r="K783" i="45"/>
  <c r="K784" i="45"/>
  <c r="K785" i="45"/>
  <c r="K786" i="45"/>
  <c r="K787" i="45"/>
  <c r="K788" i="45"/>
  <c r="K789" i="45"/>
  <c r="K790" i="45"/>
  <c r="K791" i="45"/>
  <c r="K792" i="45"/>
  <c r="K793" i="45"/>
  <c r="K794" i="45"/>
  <c r="K795" i="45"/>
  <c r="K796" i="45"/>
  <c r="K797" i="45"/>
  <c r="K798" i="45"/>
  <c r="K799" i="45"/>
  <c r="K800" i="45"/>
  <c r="K801" i="45"/>
  <c r="K802" i="45"/>
  <c r="K803" i="45"/>
  <c r="K804" i="45"/>
  <c r="K805" i="45"/>
  <c r="K806" i="45"/>
  <c r="K807" i="45"/>
  <c r="K808" i="45"/>
  <c r="K809" i="45"/>
  <c r="K810" i="45"/>
  <c r="K811" i="45"/>
  <c r="K812" i="45"/>
  <c r="K813" i="45"/>
  <c r="K814" i="45"/>
  <c r="K815" i="45"/>
  <c r="K816" i="45"/>
  <c r="K817" i="45"/>
  <c r="K818" i="45"/>
  <c r="K819" i="45"/>
  <c r="K820" i="45"/>
  <c r="K821" i="45"/>
  <c r="K822" i="45"/>
  <c r="K823" i="45"/>
  <c r="K824" i="45"/>
  <c r="K825" i="45"/>
  <c r="K826" i="45"/>
  <c r="K827" i="45"/>
  <c r="K828" i="45"/>
  <c r="K829" i="45"/>
  <c r="K830" i="45"/>
  <c r="K831" i="45"/>
  <c r="K832" i="45"/>
  <c r="K833" i="45"/>
  <c r="K834" i="45"/>
  <c r="K835" i="45"/>
  <c r="K836" i="45"/>
  <c r="K837" i="45"/>
  <c r="K838" i="45"/>
  <c r="K839" i="45"/>
  <c r="K840" i="45"/>
  <c r="K841" i="45"/>
  <c r="K842" i="45"/>
  <c r="K843" i="45"/>
  <c r="K844" i="45"/>
  <c r="K845" i="45"/>
  <c r="K846" i="45"/>
  <c r="K847" i="45"/>
  <c r="K848" i="45"/>
  <c r="K849" i="45"/>
  <c r="K850" i="45"/>
  <c r="K851" i="45"/>
  <c r="K852" i="45"/>
  <c r="K853" i="45"/>
  <c r="K854" i="45"/>
  <c r="K855" i="45"/>
  <c r="K856" i="45"/>
  <c r="K857" i="45"/>
  <c r="K858" i="45"/>
  <c r="K859" i="45"/>
  <c r="K860" i="45"/>
  <c r="K861" i="45"/>
  <c r="K862" i="45"/>
  <c r="K863" i="45"/>
  <c r="K864" i="45"/>
  <c r="K865" i="45"/>
  <c r="K866" i="45"/>
  <c r="K867" i="45"/>
  <c r="K868" i="45"/>
  <c r="K869" i="45"/>
  <c r="K870" i="45"/>
  <c r="K871" i="45"/>
  <c r="K872" i="45"/>
  <c r="K873" i="45"/>
  <c r="K874" i="45"/>
  <c r="K875" i="45"/>
  <c r="K876" i="45"/>
  <c r="K877" i="45"/>
  <c r="K878" i="45"/>
  <c r="K879" i="45"/>
  <c r="K880" i="45"/>
  <c r="K881" i="45"/>
  <c r="K882" i="45"/>
  <c r="K883" i="45"/>
  <c r="K884" i="45"/>
  <c r="K885" i="45"/>
  <c r="K886" i="45"/>
  <c r="K887" i="45"/>
  <c r="K888" i="45"/>
  <c r="K889" i="45"/>
  <c r="K890" i="45"/>
  <c r="K891" i="45"/>
  <c r="K892" i="45"/>
  <c r="K893" i="45"/>
  <c r="K894" i="45"/>
  <c r="K895" i="45"/>
  <c r="K896" i="45"/>
  <c r="K897" i="45"/>
  <c r="K898" i="45"/>
  <c r="K899" i="45"/>
  <c r="K900" i="45"/>
  <c r="K901" i="45"/>
  <c r="K902" i="45"/>
  <c r="K903" i="45"/>
  <c r="K904" i="45"/>
  <c r="K905" i="45"/>
  <c r="K906" i="45"/>
  <c r="K907" i="45"/>
  <c r="K908" i="45"/>
  <c r="K909" i="45"/>
  <c r="K910" i="45"/>
  <c r="K911" i="45"/>
  <c r="K912" i="45"/>
  <c r="K913" i="45"/>
  <c r="K914" i="45"/>
  <c r="K915" i="45"/>
  <c r="K916" i="45"/>
  <c r="K917" i="45"/>
  <c r="K918" i="45"/>
  <c r="K919" i="45"/>
  <c r="K920" i="45"/>
  <c r="K921" i="45"/>
  <c r="K922" i="45"/>
  <c r="K923" i="45"/>
  <c r="K924" i="45"/>
  <c r="K925" i="45"/>
  <c r="K926" i="45"/>
  <c r="K927" i="45"/>
  <c r="K928" i="45"/>
  <c r="K929" i="45"/>
  <c r="K930" i="45"/>
  <c r="K931" i="45"/>
  <c r="K932" i="45"/>
  <c r="K933" i="45"/>
  <c r="K934" i="45"/>
  <c r="K935" i="45"/>
  <c r="K936" i="45"/>
  <c r="K937" i="45"/>
  <c r="K938" i="45"/>
  <c r="K939" i="45"/>
  <c r="K940" i="45"/>
  <c r="K941" i="45"/>
  <c r="K942" i="45"/>
  <c r="K943" i="45"/>
  <c r="K944" i="45"/>
  <c r="K945" i="45"/>
  <c r="K946" i="45"/>
  <c r="K947" i="45"/>
  <c r="K948" i="45"/>
  <c r="K949" i="45"/>
  <c r="K950" i="45"/>
  <c r="K951" i="45"/>
  <c r="K952" i="45"/>
  <c r="K953" i="45"/>
  <c r="K954" i="45"/>
  <c r="K955" i="45"/>
  <c r="K956" i="45"/>
  <c r="K957" i="45"/>
  <c r="K958" i="45"/>
  <c r="K959" i="45"/>
  <c r="K960" i="45"/>
  <c r="K961" i="45"/>
  <c r="K962" i="45"/>
  <c r="K963" i="45"/>
  <c r="K964" i="45"/>
  <c r="K965" i="45"/>
  <c r="K966" i="45"/>
  <c r="K967" i="45"/>
  <c r="K968" i="45"/>
  <c r="K969" i="45"/>
  <c r="K970" i="45"/>
  <c r="K971" i="45"/>
  <c r="K972" i="45"/>
  <c r="K973" i="45"/>
  <c r="K974" i="45"/>
  <c r="K975" i="45"/>
  <c r="K976" i="45"/>
  <c r="K977" i="45"/>
  <c r="K978" i="45"/>
  <c r="K979" i="45"/>
  <c r="K980" i="45"/>
  <c r="K981" i="45"/>
  <c r="K982" i="45"/>
  <c r="K983" i="45"/>
  <c r="K984" i="45"/>
  <c r="K985" i="45"/>
  <c r="K986" i="45"/>
  <c r="K987" i="45"/>
  <c r="K988" i="45"/>
  <c r="K989" i="45"/>
  <c r="K990" i="45"/>
  <c r="K991" i="45"/>
  <c r="K992" i="45"/>
  <c r="K993" i="45"/>
  <c r="K994" i="45"/>
  <c r="K995" i="45"/>
  <c r="K996" i="45"/>
  <c r="K997" i="45"/>
  <c r="K998" i="45"/>
  <c r="K999" i="45"/>
  <c r="K1000" i="45"/>
  <c r="K1001" i="45"/>
  <c r="N2" i="45"/>
  <c r="N3" i="45"/>
  <c r="N4" i="45"/>
  <c r="N5" i="45"/>
  <c r="N6" i="45"/>
  <c r="N7" i="45"/>
  <c r="N8" i="45"/>
  <c r="N9" i="45"/>
  <c r="N10" i="45"/>
  <c r="N11" i="45"/>
  <c r="N12" i="45"/>
  <c r="N13" i="45"/>
  <c r="N14" i="45"/>
  <c r="N15" i="45"/>
  <c r="N16" i="45"/>
  <c r="N17" i="45"/>
  <c r="N18" i="45"/>
  <c r="N19" i="45"/>
  <c r="N20" i="45"/>
  <c r="N21" i="45"/>
  <c r="N22" i="45"/>
  <c r="N23" i="45"/>
  <c r="N24" i="45"/>
  <c r="N25" i="45"/>
  <c r="N26" i="45"/>
  <c r="N27" i="45"/>
  <c r="N28" i="45"/>
  <c r="N29" i="45"/>
  <c r="N30" i="45"/>
  <c r="N31" i="45"/>
  <c r="N32" i="45"/>
  <c r="N33" i="45"/>
  <c r="N34" i="45"/>
  <c r="N35" i="45"/>
  <c r="N36" i="45"/>
  <c r="N37" i="45"/>
  <c r="N38" i="45"/>
  <c r="N39" i="45"/>
  <c r="N40" i="45"/>
  <c r="N41" i="45"/>
  <c r="N42" i="45"/>
  <c r="N43" i="45"/>
  <c r="N44" i="45"/>
  <c r="N45" i="45"/>
  <c r="N46" i="45"/>
  <c r="N47" i="45"/>
  <c r="N48" i="45"/>
  <c r="N49" i="45"/>
  <c r="N50" i="45"/>
  <c r="N51" i="45"/>
  <c r="N52" i="45"/>
  <c r="N53" i="45"/>
  <c r="N54" i="45"/>
  <c r="N55" i="45"/>
  <c r="N56" i="45"/>
  <c r="N57" i="45"/>
  <c r="N58" i="45"/>
  <c r="N59" i="45"/>
  <c r="N60" i="45"/>
  <c r="N61" i="45"/>
  <c r="N62" i="45"/>
  <c r="N63" i="45"/>
  <c r="N64" i="45"/>
  <c r="N65" i="45"/>
  <c r="N66" i="45"/>
  <c r="N67" i="45"/>
  <c r="N68" i="45"/>
  <c r="N69" i="45"/>
  <c r="N70" i="45"/>
  <c r="N71" i="45"/>
  <c r="N72" i="45"/>
  <c r="N73" i="45"/>
  <c r="N74" i="45"/>
  <c r="N75" i="45"/>
  <c r="N76" i="45"/>
  <c r="N77" i="45"/>
  <c r="N78" i="45"/>
  <c r="N79" i="45"/>
  <c r="N80" i="45"/>
  <c r="N81" i="45"/>
  <c r="N82" i="45"/>
  <c r="N83" i="45"/>
  <c r="N84" i="45"/>
  <c r="N85" i="45"/>
  <c r="N86" i="45"/>
  <c r="N87" i="45"/>
  <c r="N88" i="45"/>
  <c r="N89" i="45"/>
  <c r="N90" i="45"/>
  <c r="N91" i="45"/>
  <c r="N92" i="45"/>
  <c r="N93" i="45"/>
  <c r="N94" i="45"/>
  <c r="N95" i="45"/>
  <c r="N96" i="45"/>
  <c r="N97" i="45"/>
  <c r="N98" i="45"/>
  <c r="N99" i="45"/>
  <c r="N100" i="45"/>
  <c r="N101" i="45"/>
  <c r="N102" i="45"/>
  <c r="N103" i="45"/>
  <c r="N104" i="45"/>
  <c r="N105" i="45"/>
  <c r="N106" i="45"/>
  <c r="N107" i="45"/>
  <c r="N108" i="45"/>
  <c r="N109" i="45"/>
  <c r="N110" i="45"/>
  <c r="N111" i="45"/>
  <c r="N112" i="45"/>
  <c r="N113" i="45"/>
  <c r="N114" i="45"/>
  <c r="N115" i="45"/>
  <c r="N116" i="45"/>
  <c r="N117" i="45"/>
  <c r="N118" i="45"/>
  <c r="N119" i="45"/>
  <c r="N120" i="45"/>
  <c r="N121" i="45"/>
  <c r="N122" i="45"/>
  <c r="N123" i="45"/>
  <c r="N124" i="45"/>
  <c r="N125" i="45"/>
  <c r="N126" i="45"/>
  <c r="N127" i="45"/>
  <c r="N128" i="45"/>
  <c r="N129" i="45"/>
  <c r="N130" i="45"/>
  <c r="N131" i="45"/>
  <c r="N132" i="45"/>
  <c r="N133" i="45"/>
  <c r="N134" i="45"/>
  <c r="N135" i="45"/>
  <c r="N136" i="45"/>
  <c r="N137" i="45"/>
  <c r="N138" i="45"/>
  <c r="N139" i="45"/>
  <c r="N140" i="45"/>
  <c r="N141" i="45"/>
  <c r="N142" i="45"/>
  <c r="N143" i="45"/>
  <c r="N144" i="45"/>
  <c r="N145" i="45"/>
  <c r="N146" i="45"/>
  <c r="N147" i="45"/>
  <c r="N148" i="45"/>
  <c r="N149" i="45"/>
  <c r="N150" i="45"/>
  <c r="N151" i="45"/>
  <c r="N152" i="45"/>
  <c r="N153" i="45"/>
  <c r="N154" i="45"/>
  <c r="N155" i="45"/>
  <c r="N156" i="45"/>
  <c r="N157" i="45"/>
  <c r="N158" i="45"/>
  <c r="N159" i="45"/>
  <c r="N160" i="45"/>
  <c r="N161" i="45"/>
  <c r="N162" i="45"/>
  <c r="N163" i="45"/>
  <c r="N164" i="45"/>
  <c r="N165" i="45"/>
  <c r="N166" i="45"/>
  <c r="N167" i="45"/>
  <c r="N168" i="45"/>
  <c r="N169" i="45"/>
  <c r="N170" i="45"/>
  <c r="N171" i="45"/>
  <c r="N172" i="45"/>
  <c r="N173" i="45"/>
  <c r="N174" i="45"/>
  <c r="N175" i="45"/>
  <c r="N176" i="45"/>
  <c r="N177" i="45"/>
  <c r="N178" i="45"/>
  <c r="N179" i="45"/>
  <c r="N180" i="45"/>
  <c r="N181" i="45"/>
  <c r="N182" i="45"/>
  <c r="N183" i="45"/>
  <c r="N184" i="45"/>
  <c r="N185" i="45"/>
  <c r="N186" i="45"/>
  <c r="N187" i="45"/>
  <c r="N188" i="45"/>
  <c r="N189" i="45"/>
  <c r="N190" i="45"/>
  <c r="N191" i="45"/>
  <c r="N192" i="45"/>
  <c r="N193" i="45"/>
  <c r="N194" i="45"/>
  <c r="N195" i="45"/>
  <c r="N196" i="45"/>
  <c r="N197" i="45"/>
  <c r="N198" i="45"/>
  <c r="N199" i="45"/>
  <c r="N200" i="45"/>
  <c r="N201" i="45"/>
  <c r="N202" i="45"/>
  <c r="N203" i="45"/>
  <c r="N204" i="45"/>
  <c r="N205" i="45"/>
  <c r="N206" i="45"/>
  <c r="N207" i="45"/>
  <c r="N208" i="45"/>
  <c r="N209" i="45"/>
  <c r="N210" i="45"/>
  <c r="N211" i="45"/>
  <c r="N212" i="45"/>
  <c r="N213" i="45"/>
  <c r="N214" i="45"/>
  <c r="N215" i="45"/>
  <c r="N216" i="45"/>
  <c r="N217" i="45"/>
  <c r="N218" i="45"/>
  <c r="N219" i="45"/>
  <c r="N220" i="45"/>
  <c r="N221" i="45"/>
  <c r="N222" i="45"/>
  <c r="N223" i="45"/>
  <c r="N224" i="45"/>
  <c r="N225" i="45"/>
  <c r="N226" i="45"/>
  <c r="N227" i="45"/>
  <c r="N228" i="45"/>
  <c r="N229" i="45"/>
  <c r="N230" i="45"/>
  <c r="N231" i="45"/>
  <c r="N232" i="45"/>
  <c r="N233" i="45"/>
  <c r="N234" i="45"/>
  <c r="N235" i="45"/>
  <c r="N236" i="45"/>
  <c r="N237" i="45"/>
  <c r="N238" i="45"/>
  <c r="N239" i="45"/>
  <c r="N240" i="45"/>
  <c r="N241" i="45"/>
  <c r="N242" i="45"/>
  <c r="N243" i="45"/>
  <c r="N244" i="45"/>
  <c r="N245" i="45"/>
  <c r="N246" i="45"/>
  <c r="N247" i="45"/>
  <c r="N248" i="45"/>
  <c r="N249" i="45"/>
  <c r="N250" i="45"/>
  <c r="N251" i="45"/>
  <c r="N252" i="45"/>
  <c r="N253" i="45"/>
  <c r="N254" i="45"/>
  <c r="N255" i="45"/>
  <c r="N256" i="45"/>
  <c r="N257" i="45"/>
  <c r="N258" i="45"/>
  <c r="N259" i="45"/>
  <c r="N260" i="45"/>
  <c r="N261" i="45"/>
  <c r="N262" i="45"/>
  <c r="N263" i="45"/>
  <c r="N264" i="45"/>
  <c r="N265" i="45"/>
  <c r="N266" i="45"/>
  <c r="N267" i="45"/>
  <c r="N268" i="45"/>
  <c r="N269" i="45"/>
  <c r="N270" i="45"/>
  <c r="N271" i="45"/>
  <c r="N272" i="45"/>
  <c r="N273" i="45"/>
  <c r="N274" i="45"/>
  <c r="N275" i="45"/>
  <c r="N276" i="45"/>
  <c r="N277" i="45"/>
  <c r="N278" i="45"/>
  <c r="N279" i="45"/>
  <c r="N280" i="45"/>
  <c r="N281" i="45"/>
  <c r="N282" i="45"/>
  <c r="N283" i="45"/>
  <c r="N284" i="45"/>
  <c r="N285" i="45"/>
  <c r="N286" i="45"/>
  <c r="N287" i="45"/>
  <c r="N288" i="45"/>
  <c r="N289" i="45"/>
  <c r="N290" i="45"/>
  <c r="N291" i="45"/>
  <c r="N292" i="45"/>
  <c r="N293" i="45"/>
  <c r="N294" i="45"/>
  <c r="N295" i="45"/>
  <c r="N296" i="45"/>
  <c r="N297" i="45"/>
  <c r="N298" i="45"/>
  <c r="N299" i="45"/>
  <c r="N300" i="45"/>
  <c r="N301" i="45"/>
  <c r="N302" i="45"/>
  <c r="N303" i="45"/>
  <c r="N304" i="45"/>
  <c r="N305" i="45"/>
  <c r="N306" i="45"/>
  <c r="N307" i="45"/>
  <c r="N308" i="45"/>
  <c r="N309" i="45"/>
  <c r="N310" i="45"/>
  <c r="N311" i="45"/>
  <c r="N312" i="45"/>
  <c r="N313" i="45"/>
  <c r="N314" i="45"/>
  <c r="N315" i="45"/>
  <c r="N316" i="45"/>
  <c r="N317" i="45"/>
  <c r="N318" i="45"/>
  <c r="N319" i="45"/>
  <c r="N320" i="45"/>
  <c r="N321" i="45"/>
  <c r="N322" i="45"/>
  <c r="N323" i="45"/>
  <c r="N324" i="45"/>
  <c r="N325" i="45"/>
  <c r="N326" i="45"/>
  <c r="N327" i="45"/>
  <c r="N328" i="45"/>
  <c r="N329" i="45"/>
  <c r="N330" i="45"/>
  <c r="N331" i="45"/>
  <c r="N332" i="45"/>
  <c r="N333" i="45"/>
  <c r="N334" i="45"/>
  <c r="N335" i="45"/>
  <c r="N336" i="45"/>
  <c r="N337" i="45"/>
  <c r="N338" i="45"/>
  <c r="N339" i="45"/>
  <c r="N340" i="45"/>
  <c r="N341" i="45"/>
  <c r="N342" i="45"/>
  <c r="N343" i="45"/>
  <c r="N344" i="45"/>
  <c r="N345" i="45"/>
  <c r="N346" i="45"/>
  <c r="N347" i="45"/>
  <c r="N348" i="45"/>
  <c r="N349" i="45"/>
  <c r="N350" i="45"/>
  <c r="N351" i="45"/>
  <c r="N352" i="45"/>
  <c r="N353" i="45"/>
  <c r="N354" i="45"/>
  <c r="N355" i="45"/>
  <c r="N356" i="45"/>
  <c r="N357" i="45"/>
  <c r="N358" i="45"/>
  <c r="N359" i="45"/>
  <c r="N360" i="45"/>
  <c r="N361" i="45"/>
  <c r="N362" i="45"/>
  <c r="N363" i="45"/>
  <c r="N364" i="45"/>
  <c r="N365" i="45"/>
  <c r="N366" i="45"/>
  <c r="N367" i="45"/>
  <c r="N368" i="45"/>
  <c r="N369" i="45"/>
  <c r="N370" i="45"/>
  <c r="N371" i="45"/>
  <c r="N372" i="45"/>
  <c r="N373" i="45"/>
  <c r="N374" i="45"/>
  <c r="N375" i="45"/>
  <c r="N376" i="45"/>
  <c r="N377" i="45"/>
  <c r="N378" i="45"/>
  <c r="N379" i="45"/>
  <c r="N380" i="45"/>
  <c r="N381" i="45"/>
  <c r="N382" i="45"/>
  <c r="N383" i="45"/>
  <c r="N384" i="45"/>
  <c r="N385" i="45"/>
  <c r="N386" i="45"/>
  <c r="N387" i="45"/>
  <c r="N388" i="45"/>
  <c r="N389" i="45"/>
  <c r="N390" i="45"/>
  <c r="N391" i="45"/>
  <c r="N392" i="45"/>
  <c r="N393" i="45"/>
  <c r="N394" i="45"/>
  <c r="N395" i="45"/>
  <c r="N396" i="45"/>
  <c r="N397" i="45"/>
  <c r="N398" i="45"/>
  <c r="N399" i="45"/>
  <c r="N400" i="45"/>
  <c r="N401" i="45"/>
  <c r="N402" i="45"/>
  <c r="N403" i="45"/>
  <c r="N404" i="45"/>
  <c r="N405" i="45"/>
  <c r="N406" i="45"/>
  <c r="N407" i="45"/>
  <c r="N408" i="45"/>
  <c r="N409" i="45"/>
  <c r="N410" i="45"/>
  <c r="N411" i="45"/>
  <c r="N412" i="45"/>
  <c r="N413" i="45"/>
  <c r="N414" i="45"/>
  <c r="N415" i="45"/>
  <c r="N416" i="45"/>
  <c r="N417" i="45"/>
  <c r="N418" i="45"/>
  <c r="N419" i="45"/>
  <c r="N420" i="45"/>
  <c r="N421" i="45"/>
  <c r="N422" i="45"/>
  <c r="N423" i="45"/>
  <c r="N424" i="45"/>
  <c r="N425" i="45"/>
  <c r="N426" i="45"/>
  <c r="N427" i="45"/>
  <c r="N428" i="45"/>
  <c r="N429" i="45"/>
  <c r="N430" i="45"/>
  <c r="N431" i="45"/>
  <c r="N432" i="45"/>
  <c r="N433" i="45"/>
  <c r="N434" i="45"/>
  <c r="N435" i="45"/>
  <c r="N436" i="45"/>
  <c r="N437" i="45"/>
  <c r="N438" i="45"/>
  <c r="N439" i="45"/>
  <c r="N440" i="45"/>
  <c r="N441" i="45"/>
  <c r="N442" i="45"/>
  <c r="N443" i="45"/>
  <c r="N444" i="45"/>
  <c r="N445" i="45"/>
  <c r="N446" i="45"/>
  <c r="N447" i="45"/>
  <c r="N448" i="45"/>
  <c r="N449" i="45"/>
  <c r="N450" i="45"/>
  <c r="N451" i="45"/>
  <c r="N452" i="45"/>
  <c r="N453" i="45"/>
  <c r="N454" i="45"/>
  <c r="N455" i="45"/>
  <c r="N456" i="45"/>
  <c r="N457" i="45"/>
  <c r="N458" i="45"/>
  <c r="N459" i="45"/>
  <c r="N460" i="45"/>
  <c r="N461" i="45"/>
  <c r="N462" i="45"/>
  <c r="N463" i="45"/>
  <c r="N464" i="45"/>
  <c r="N465" i="45"/>
  <c r="N466" i="45"/>
  <c r="N467" i="45"/>
  <c r="N468" i="45"/>
  <c r="N469" i="45"/>
  <c r="N470" i="45"/>
  <c r="N471" i="45"/>
  <c r="N472" i="45"/>
  <c r="N473" i="45"/>
  <c r="N474" i="45"/>
  <c r="N475" i="45"/>
  <c r="N476" i="45"/>
  <c r="N477" i="45"/>
  <c r="N478" i="45"/>
  <c r="N479" i="45"/>
  <c r="N480" i="45"/>
  <c r="N481" i="45"/>
  <c r="N482" i="45"/>
  <c r="N483" i="45"/>
  <c r="N484" i="45"/>
  <c r="N485" i="45"/>
  <c r="N486" i="45"/>
  <c r="N487" i="45"/>
  <c r="N488" i="45"/>
  <c r="N489" i="45"/>
  <c r="N490" i="45"/>
  <c r="N491" i="45"/>
  <c r="N492" i="45"/>
  <c r="N493" i="45"/>
  <c r="N494" i="45"/>
  <c r="N495" i="45"/>
  <c r="N496" i="45"/>
  <c r="N497" i="45"/>
  <c r="N498" i="45"/>
  <c r="N499" i="45"/>
  <c r="N500" i="45"/>
  <c r="N501" i="45"/>
  <c r="N502" i="45"/>
  <c r="N503" i="45"/>
  <c r="N504" i="45"/>
  <c r="N505" i="45"/>
  <c r="N506" i="45"/>
  <c r="N507" i="45"/>
  <c r="N508" i="45"/>
  <c r="N509" i="45"/>
  <c r="N510" i="45"/>
  <c r="N511" i="45"/>
  <c r="N512" i="45"/>
  <c r="N513" i="45"/>
  <c r="N514" i="45"/>
  <c r="N515" i="45"/>
  <c r="N516" i="45"/>
  <c r="N517" i="45"/>
  <c r="N518" i="45"/>
  <c r="N519" i="45"/>
  <c r="N520" i="45"/>
  <c r="N521" i="45"/>
  <c r="N522" i="45"/>
  <c r="N523" i="45"/>
  <c r="N524" i="45"/>
  <c r="N525" i="45"/>
  <c r="N526" i="45"/>
  <c r="N527" i="45"/>
  <c r="N528" i="45"/>
  <c r="N529" i="45"/>
  <c r="N530" i="45"/>
  <c r="N531" i="45"/>
  <c r="N532" i="45"/>
  <c r="N533" i="45"/>
  <c r="N534" i="45"/>
  <c r="N535" i="45"/>
  <c r="N536" i="45"/>
  <c r="N537" i="45"/>
  <c r="N538" i="45"/>
  <c r="N539" i="45"/>
  <c r="N540" i="45"/>
  <c r="N541" i="45"/>
  <c r="N542" i="45"/>
  <c r="N543" i="45"/>
  <c r="N544" i="45"/>
  <c r="N545" i="45"/>
  <c r="N546" i="45"/>
  <c r="N547" i="45"/>
  <c r="N548" i="45"/>
  <c r="N549" i="45"/>
  <c r="N550" i="45"/>
  <c r="N551" i="45"/>
  <c r="N552" i="45"/>
  <c r="N553" i="45"/>
  <c r="N554" i="45"/>
  <c r="N555" i="45"/>
  <c r="N556" i="45"/>
  <c r="N557" i="45"/>
  <c r="N558" i="45"/>
  <c r="N559" i="45"/>
  <c r="N560" i="45"/>
  <c r="N561" i="45"/>
  <c r="N562" i="45"/>
  <c r="N563" i="45"/>
  <c r="N564" i="45"/>
  <c r="N565" i="45"/>
  <c r="N566" i="45"/>
  <c r="N567" i="45"/>
  <c r="N568" i="45"/>
  <c r="N569" i="45"/>
  <c r="N570" i="45"/>
  <c r="N571" i="45"/>
  <c r="N572" i="45"/>
  <c r="N573" i="45"/>
  <c r="N574" i="45"/>
  <c r="N575" i="45"/>
  <c r="N576" i="45"/>
  <c r="N577" i="45"/>
  <c r="N578" i="45"/>
  <c r="N579" i="45"/>
  <c r="N580" i="45"/>
  <c r="N581" i="45"/>
  <c r="N582" i="45"/>
  <c r="N583" i="45"/>
  <c r="N584" i="45"/>
  <c r="N585" i="45"/>
  <c r="N586" i="45"/>
  <c r="N587" i="45"/>
  <c r="N588" i="45"/>
  <c r="N589" i="45"/>
  <c r="N590" i="45"/>
  <c r="N591" i="45"/>
  <c r="N592" i="45"/>
  <c r="N593" i="45"/>
  <c r="N594" i="45"/>
  <c r="N595" i="45"/>
  <c r="N596" i="45"/>
  <c r="N597" i="45"/>
  <c r="N598" i="45"/>
  <c r="N599" i="45"/>
  <c r="N600" i="45"/>
  <c r="N601" i="45"/>
  <c r="N602" i="45"/>
  <c r="N603" i="45"/>
  <c r="N604" i="45"/>
  <c r="N605" i="45"/>
  <c r="N606" i="45"/>
  <c r="N607" i="45"/>
  <c r="N608" i="45"/>
  <c r="N609" i="45"/>
  <c r="N610" i="45"/>
  <c r="N611" i="45"/>
  <c r="N612" i="45"/>
  <c r="N613" i="45"/>
  <c r="N614" i="45"/>
  <c r="N615" i="45"/>
  <c r="N616" i="45"/>
  <c r="N617" i="45"/>
  <c r="N618" i="45"/>
  <c r="N619" i="45"/>
  <c r="N620" i="45"/>
  <c r="N621" i="45"/>
  <c r="N622" i="45"/>
  <c r="N623" i="45"/>
  <c r="N624" i="45"/>
  <c r="N625" i="45"/>
  <c r="N626" i="45"/>
  <c r="N627" i="45"/>
  <c r="N628" i="45"/>
  <c r="N629" i="45"/>
  <c r="N630" i="45"/>
  <c r="N631" i="45"/>
  <c r="N632" i="45"/>
  <c r="N633" i="45"/>
  <c r="N634" i="45"/>
  <c r="N635" i="45"/>
  <c r="N636" i="45"/>
  <c r="N637" i="45"/>
  <c r="N638" i="45"/>
  <c r="N639" i="45"/>
  <c r="N640" i="45"/>
  <c r="N641" i="45"/>
  <c r="N642" i="45"/>
  <c r="N643" i="45"/>
  <c r="N644" i="45"/>
  <c r="N645" i="45"/>
  <c r="N646" i="45"/>
  <c r="N647" i="45"/>
  <c r="N648" i="45"/>
  <c r="N649" i="45"/>
  <c r="N650" i="45"/>
  <c r="N651" i="45"/>
  <c r="N652" i="45"/>
  <c r="N653" i="45"/>
  <c r="N654" i="45"/>
  <c r="N655" i="45"/>
  <c r="N656" i="45"/>
  <c r="N657" i="45"/>
  <c r="N658" i="45"/>
  <c r="N659" i="45"/>
  <c r="N660" i="45"/>
  <c r="N661" i="45"/>
  <c r="N662" i="45"/>
  <c r="N663" i="45"/>
  <c r="N664" i="45"/>
  <c r="N665" i="45"/>
  <c r="N666" i="45"/>
  <c r="N667" i="45"/>
  <c r="N668" i="45"/>
  <c r="N669" i="45"/>
  <c r="N670" i="45"/>
  <c r="N671" i="45"/>
  <c r="N672" i="45"/>
  <c r="N673" i="45"/>
  <c r="N674" i="45"/>
  <c r="N675" i="45"/>
  <c r="N676" i="45"/>
  <c r="N677" i="45"/>
  <c r="N678" i="45"/>
  <c r="N679" i="45"/>
  <c r="N680" i="45"/>
  <c r="N681" i="45"/>
  <c r="N682" i="45"/>
  <c r="N683" i="45"/>
  <c r="N684" i="45"/>
  <c r="N685" i="45"/>
  <c r="N686" i="45"/>
  <c r="N687" i="45"/>
  <c r="N688" i="45"/>
  <c r="N689" i="45"/>
  <c r="N690" i="45"/>
  <c r="N691" i="45"/>
  <c r="N692" i="45"/>
  <c r="N693" i="45"/>
  <c r="N694" i="45"/>
  <c r="N695" i="45"/>
  <c r="N696" i="45"/>
  <c r="N697" i="45"/>
  <c r="N698" i="45"/>
  <c r="N699" i="45"/>
  <c r="N700" i="45"/>
  <c r="N701" i="45"/>
  <c r="N702" i="45"/>
  <c r="N703" i="45"/>
  <c r="N704" i="45"/>
  <c r="N705" i="45"/>
  <c r="N706" i="45"/>
  <c r="N707" i="45"/>
  <c r="N708" i="45"/>
  <c r="N709" i="45"/>
  <c r="N710" i="45"/>
  <c r="N711" i="45"/>
  <c r="N712" i="45"/>
  <c r="N713" i="45"/>
  <c r="N714" i="45"/>
  <c r="N715" i="45"/>
  <c r="N716" i="45"/>
  <c r="N717" i="45"/>
  <c r="N718" i="45"/>
  <c r="N719" i="45"/>
  <c r="N720" i="45"/>
  <c r="N721" i="45"/>
  <c r="N722" i="45"/>
  <c r="N723" i="45"/>
  <c r="N724" i="45"/>
  <c r="N725" i="45"/>
  <c r="N726" i="45"/>
  <c r="N727" i="45"/>
  <c r="N728" i="45"/>
  <c r="N729" i="45"/>
  <c r="N730" i="45"/>
  <c r="N731" i="45"/>
  <c r="N732" i="45"/>
  <c r="N733" i="45"/>
  <c r="N734" i="45"/>
  <c r="N735" i="45"/>
  <c r="N736" i="45"/>
  <c r="N737" i="45"/>
  <c r="N738" i="45"/>
  <c r="N739" i="45"/>
  <c r="N740" i="45"/>
  <c r="N741" i="45"/>
  <c r="N742" i="45"/>
  <c r="N743" i="45"/>
  <c r="N744" i="45"/>
  <c r="N745" i="45"/>
  <c r="N746" i="45"/>
  <c r="N747" i="45"/>
  <c r="N748" i="45"/>
  <c r="N749" i="45"/>
  <c r="N750" i="45"/>
  <c r="N751" i="45"/>
  <c r="N752" i="45"/>
  <c r="N753" i="45"/>
  <c r="N754" i="45"/>
  <c r="N755" i="45"/>
  <c r="N756" i="45"/>
  <c r="N757" i="45"/>
  <c r="N758" i="45"/>
  <c r="N759" i="45"/>
  <c r="N760" i="45"/>
  <c r="N761" i="45"/>
  <c r="N762" i="45"/>
  <c r="N763" i="45"/>
  <c r="N764" i="45"/>
  <c r="N765" i="45"/>
  <c r="N766" i="45"/>
  <c r="N767" i="45"/>
  <c r="N768" i="45"/>
  <c r="N769" i="45"/>
  <c r="N770" i="45"/>
  <c r="N771" i="45"/>
  <c r="N772" i="45"/>
  <c r="N773" i="45"/>
  <c r="N774" i="45"/>
  <c r="N775" i="45"/>
  <c r="N776" i="45"/>
  <c r="N777" i="45"/>
  <c r="N778" i="45"/>
  <c r="N779" i="45"/>
  <c r="N780" i="45"/>
  <c r="N781" i="45"/>
  <c r="N782" i="45"/>
  <c r="N783" i="45"/>
  <c r="N784" i="45"/>
  <c r="N785" i="45"/>
  <c r="N786" i="45"/>
  <c r="N787" i="45"/>
  <c r="N788" i="45"/>
  <c r="N789" i="45"/>
  <c r="N790" i="45"/>
  <c r="N791" i="45"/>
  <c r="N792" i="45"/>
  <c r="N793" i="45"/>
  <c r="N794" i="45"/>
  <c r="N795" i="45"/>
  <c r="N796" i="45"/>
  <c r="N797" i="45"/>
  <c r="N798" i="45"/>
  <c r="N799" i="45"/>
  <c r="N800" i="45"/>
  <c r="N801" i="45"/>
  <c r="N802" i="45"/>
  <c r="N803" i="45"/>
  <c r="N804" i="45"/>
  <c r="N805" i="45"/>
  <c r="N806" i="45"/>
  <c r="N807" i="45"/>
  <c r="N808" i="45"/>
  <c r="N809" i="45"/>
  <c r="N810" i="45"/>
  <c r="N811" i="45"/>
  <c r="N812" i="45"/>
  <c r="N813" i="45"/>
  <c r="N814" i="45"/>
  <c r="N815" i="45"/>
  <c r="N816" i="45"/>
  <c r="N817" i="45"/>
  <c r="N818" i="45"/>
  <c r="N819" i="45"/>
  <c r="N820" i="45"/>
  <c r="N821" i="45"/>
  <c r="N822" i="45"/>
  <c r="N823" i="45"/>
  <c r="N824" i="45"/>
  <c r="N825" i="45"/>
  <c r="N826" i="45"/>
  <c r="N827" i="45"/>
  <c r="N828" i="45"/>
  <c r="N829" i="45"/>
  <c r="N830" i="45"/>
  <c r="N831" i="45"/>
  <c r="N832" i="45"/>
  <c r="N833" i="45"/>
  <c r="N834" i="45"/>
  <c r="N835" i="45"/>
  <c r="N836" i="45"/>
  <c r="N837" i="45"/>
  <c r="N838" i="45"/>
  <c r="N839" i="45"/>
  <c r="N840" i="45"/>
  <c r="N841" i="45"/>
  <c r="N842" i="45"/>
  <c r="N843" i="45"/>
  <c r="N844" i="45"/>
  <c r="N845" i="45"/>
  <c r="N846" i="45"/>
  <c r="N847" i="45"/>
  <c r="N848" i="45"/>
  <c r="N849" i="45"/>
  <c r="N850" i="45"/>
  <c r="N851" i="45"/>
  <c r="N852" i="45"/>
  <c r="N853" i="45"/>
  <c r="N854" i="45"/>
  <c r="N855" i="45"/>
  <c r="N856" i="45"/>
  <c r="N857" i="45"/>
  <c r="N858" i="45"/>
  <c r="N859" i="45"/>
  <c r="N860" i="45"/>
  <c r="N861" i="45"/>
  <c r="N862" i="45"/>
  <c r="N863" i="45"/>
  <c r="N864" i="45"/>
  <c r="N865" i="45"/>
  <c r="N866" i="45"/>
  <c r="N867" i="45"/>
  <c r="N868" i="45"/>
  <c r="N869" i="45"/>
  <c r="N870" i="45"/>
  <c r="N871" i="45"/>
  <c r="N872" i="45"/>
  <c r="N873" i="45"/>
  <c r="N874" i="45"/>
  <c r="N875" i="45"/>
  <c r="N876" i="45"/>
  <c r="N877" i="45"/>
  <c r="N878" i="45"/>
  <c r="N879" i="45"/>
  <c r="N880" i="45"/>
  <c r="N881" i="45"/>
  <c r="N882" i="45"/>
  <c r="N883" i="45"/>
  <c r="N884" i="45"/>
  <c r="N885" i="45"/>
  <c r="N886" i="45"/>
  <c r="N887" i="45"/>
  <c r="N888" i="45"/>
  <c r="N889" i="45"/>
  <c r="N890" i="45"/>
  <c r="N891" i="45"/>
  <c r="N892" i="45"/>
  <c r="N893" i="45"/>
  <c r="N894" i="45"/>
  <c r="N895" i="45"/>
  <c r="N896" i="45"/>
  <c r="N897" i="45"/>
  <c r="N898" i="45"/>
  <c r="N899" i="45"/>
  <c r="N900" i="45"/>
  <c r="N901" i="45"/>
  <c r="N902" i="45"/>
  <c r="N903" i="45"/>
  <c r="N904" i="45"/>
  <c r="N905" i="45"/>
  <c r="N906" i="45"/>
  <c r="N907" i="45"/>
  <c r="N908" i="45"/>
  <c r="N909" i="45"/>
  <c r="N910" i="45"/>
  <c r="N911" i="45"/>
  <c r="N912" i="45"/>
  <c r="N913" i="45"/>
  <c r="N914" i="45"/>
  <c r="N915" i="45"/>
  <c r="N916" i="45"/>
  <c r="N917" i="45"/>
  <c r="N918" i="45"/>
  <c r="N919" i="45"/>
  <c r="N920" i="45"/>
  <c r="N921" i="45"/>
  <c r="N922" i="45"/>
  <c r="N923" i="45"/>
  <c r="N924" i="45"/>
  <c r="N925" i="45"/>
  <c r="N926" i="45"/>
  <c r="N927" i="45"/>
  <c r="N928" i="45"/>
  <c r="N929" i="45"/>
  <c r="N930" i="45"/>
  <c r="N931" i="45"/>
  <c r="N932" i="45"/>
  <c r="N933" i="45"/>
  <c r="N934" i="45"/>
  <c r="N935" i="45"/>
  <c r="N936" i="45"/>
  <c r="N937" i="45"/>
  <c r="N938" i="45"/>
  <c r="N939" i="45"/>
  <c r="N940" i="45"/>
  <c r="N941" i="45"/>
  <c r="N942" i="45"/>
  <c r="N943" i="45"/>
  <c r="N944" i="45"/>
  <c r="N945" i="45"/>
  <c r="N946" i="45"/>
  <c r="N947" i="45"/>
  <c r="N948" i="45"/>
  <c r="N949" i="45"/>
  <c r="N950" i="45"/>
  <c r="N951" i="45"/>
  <c r="N952" i="45"/>
  <c r="N953" i="45"/>
  <c r="N954" i="45"/>
  <c r="N955" i="45"/>
  <c r="N956" i="45"/>
  <c r="N957" i="45"/>
  <c r="N958" i="45"/>
  <c r="N959" i="45"/>
  <c r="N960" i="45"/>
  <c r="N961" i="45"/>
  <c r="N962" i="45"/>
  <c r="N963" i="45"/>
  <c r="N964" i="45"/>
  <c r="N965" i="45"/>
  <c r="N966" i="45"/>
  <c r="N967" i="45"/>
  <c r="N968" i="45"/>
  <c r="N969" i="45"/>
  <c r="N970" i="45"/>
  <c r="N971" i="45"/>
  <c r="N972" i="45"/>
  <c r="N973" i="45"/>
  <c r="N974" i="45"/>
  <c r="N975" i="45"/>
  <c r="N976" i="45"/>
  <c r="N977" i="45"/>
  <c r="N978" i="45"/>
  <c r="N979" i="45"/>
  <c r="N980" i="45"/>
  <c r="N981" i="45"/>
  <c r="N982" i="45"/>
  <c r="N983" i="45"/>
  <c r="N984" i="45"/>
  <c r="N985" i="45"/>
  <c r="N986" i="45"/>
  <c r="N987" i="45"/>
  <c r="N988" i="45"/>
  <c r="N989" i="45"/>
  <c r="N990" i="45"/>
  <c r="N991" i="45"/>
  <c r="N992" i="45"/>
  <c r="N993" i="45"/>
  <c r="N994" i="45"/>
  <c r="N995" i="45"/>
  <c r="N996" i="45"/>
  <c r="N997" i="45"/>
  <c r="N998" i="45"/>
  <c r="N999" i="45"/>
  <c r="N1000" i="45"/>
  <c r="N1001" i="45"/>
  <c r="M2" i="45"/>
  <c r="M3" i="45"/>
  <c r="M4" i="45"/>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39" i="45"/>
  <c r="M40" i="45"/>
  <c r="M41" i="45"/>
  <c r="M42" i="45"/>
  <c r="M43" i="45"/>
  <c r="M44" i="45"/>
  <c r="M45" i="45"/>
  <c r="M46" i="45"/>
  <c r="M47" i="45"/>
  <c r="M48" i="45"/>
  <c r="M49" i="45"/>
  <c r="M50" i="45"/>
  <c r="M51" i="45"/>
  <c r="M52" i="45"/>
  <c r="M53" i="45"/>
  <c r="M54" i="45"/>
  <c r="M55" i="45"/>
  <c r="M56" i="45"/>
  <c r="M57" i="45"/>
  <c r="M58" i="45"/>
  <c r="M59" i="45"/>
  <c r="M60" i="45"/>
  <c r="M61" i="45"/>
  <c r="M62" i="45"/>
  <c r="M63" i="45"/>
  <c r="M64" i="45"/>
  <c r="M65" i="45"/>
  <c r="M66" i="45"/>
  <c r="M67" i="45"/>
  <c r="M68" i="45"/>
  <c r="M69" i="45"/>
  <c r="M70" i="45"/>
  <c r="M71" i="45"/>
  <c r="M72" i="45"/>
  <c r="M73" i="45"/>
  <c r="M74" i="45"/>
  <c r="M75" i="45"/>
  <c r="M76" i="45"/>
  <c r="M77" i="45"/>
  <c r="M78" i="45"/>
  <c r="M79" i="45"/>
  <c r="M80" i="45"/>
  <c r="M81" i="45"/>
  <c r="M82" i="45"/>
  <c r="M83" i="45"/>
  <c r="M84" i="45"/>
  <c r="M85" i="45"/>
  <c r="M86" i="45"/>
  <c r="M87" i="45"/>
  <c r="M88" i="45"/>
  <c r="M89" i="45"/>
  <c r="M90" i="45"/>
  <c r="M91" i="45"/>
  <c r="M92" i="45"/>
  <c r="M93" i="45"/>
  <c r="M94" i="45"/>
  <c r="M95" i="45"/>
  <c r="M96" i="45"/>
  <c r="M97" i="45"/>
  <c r="M98" i="45"/>
  <c r="M99" i="45"/>
  <c r="M100" i="45"/>
  <c r="M101" i="45"/>
  <c r="M102" i="45"/>
  <c r="M103" i="45"/>
  <c r="M104" i="45"/>
  <c r="M105" i="45"/>
  <c r="M106" i="45"/>
  <c r="M107" i="45"/>
  <c r="M108" i="45"/>
  <c r="M109" i="45"/>
  <c r="M110" i="45"/>
  <c r="M111" i="45"/>
  <c r="M112" i="45"/>
  <c r="M113" i="45"/>
  <c r="M114" i="45"/>
  <c r="M115" i="45"/>
  <c r="M116" i="45"/>
  <c r="M117" i="45"/>
  <c r="M118" i="45"/>
  <c r="M119" i="45"/>
  <c r="M120" i="45"/>
  <c r="M121" i="45"/>
  <c r="M122" i="45"/>
  <c r="M123" i="45"/>
  <c r="M124" i="45"/>
  <c r="M125" i="45"/>
  <c r="M126" i="45"/>
  <c r="M127" i="45"/>
  <c r="M128" i="45"/>
  <c r="M129" i="45"/>
  <c r="M130" i="45"/>
  <c r="M131" i="45"/>
  <c r="M132" i="45"/>
  <c r="M133" i="45"/>
  <c r="M134" i="45"/>
  <c r="M135" i="45"/>
  <c r="M136" i="45"/>
  <c r="M137" i="45"/>
  <c r="M138" i="45"/>
  <c r="M139" i="45"/>
  <c r="M140" i="45"/>
  <c r="M141" i="45"/>
  <c r="M142" i="45"/>
  <c r="M143" i="45"/>
  <c r="M144" i="45"/>
  <c r="M145" i="45"/>
  <c r="M146" i="45"/>
  <c r="M147" i="45"/>
  <c r="M148" i="45"/>
  <c r="M149" i="45"/>
  <c r="M150" i="45"/>
  <c r="M151" i="45"/>
  <c r="M152" i="45"/>
  <c r="M153" i="45"/>
  <c r="M154" i="45"/>
  <c r="M155" i="45"/>
  <c r="M156" i="45"/>
  <c r="M157" i="45"/>
  <c r="M158" i="45"/>
  <c r="M159" i="45"/>
  <c r="M160" i="45"/>
  <c r="M161" i="45"/>
  <c r="M162" i="45"/>
  <c r="M163" i="45"/>
  <c r="M164" i="45"/>
  <c r="M165" i="45"/>
  <c r="M166" i="45"/>
  <c r="M167" i="45"/>
  <c r="M168" i="45"/>
  <c r="M169" i="45"/>
  <c r="M170" i="45"/>
  <c r="M171" i="45"/>
  <c r="M172" i="45"/>
  <c r="M173" i="45"/>
  <c r="M174" i="45"/>
  <c r="M175" i="45"/>
  <c r="M176" i="45"/>
  <c r="M177" i="45"/>
  <c r="M178" i="45"/>
  <c r="M179" i="45"/>
  <c r="M180" i="45"/>
  <c r="M181" i="45"/>
  <c r="M182" i="45"/>
  <c r="M183" i="45"/>
  <c r="M184" i="45"/>
  <c r="M185" i="45"/>
  <c r="M186" i="45"/>
  <c r="M187" i="45"/>
  <c r="M188" i="45"/>
  <c r="M189" i="45"/>
  <c r="M190" i="45"/>
  <c r="M191" i="45"/>
  <c r="M192" i="45"/>
  <c r="M193" i="45"/>
  <c r="M194" i="45"/>
  <c r="M195" i="45"/>
  <c r="M196" i="45"/>
  <c r="M197" i="45"/>
  <c r="M198" i="45"/>
  <c r="M199" i="45"/>
  <c r="M200" i="45"/>
  <c r="M201" i="45"/>
  <c r="M202" i="45"/>
  <c r="M203" i="45"/>
  <c r="M204" i="45"/>
  <c r="M205" i="45"/>
  <c r="M206" i="45"/>
  <c r="M207" i="45"/>
  <c r="M208" i="45"/>
  <c r="M209" i="45"/>
  <c r="M210" i="45"/>
  <c r="M211" i="45"/>
  <c r="M212" i="45"/>
  <c r="M213" i="45"/>
  <c r="M214" i="45"/>
  <c r="M215" i="45"/>
  <c r="M216" i="45"/>
  <c r="M217" i="45"/>
  <c r="M218" i="45"/>
  <c r="M219" i="45"/>
  <c r="M220" i="45"/>
  <c r="M221" i="45"/>
  <c r="M222" i="45"/>
  <c r="M223" i="45"/>
  <c r="M224" i="45"/>
  <c r="M225" i="45"/>
  <c r="M226" i="45"/>
  <c r="M227" i="45"/>
  <c r="M228" i="45"/>
  <c r="M229" i="45"/>
  <c r="M230" i="45"/>
  <c r="M231" i="45"/>
  <c r="M232" i="45"/>
  <c r="M233" i="45"/>
  <c r="M234" i="45"/>
  <c r="M235" i="45"/>
  <c r="M236" i="45"/>
  <c r="M237" i="45"/>
  <c r="M238" i="45"/>
  <c r="M239" i="45"/>
  <c r="M240" i="45"/>
  <c r="M241" i="45"/>
  <c r="M242" i="45"/>
  <c r="M243" i="45"/>
  <c r="M244" i="45"/>
  <c r="M245" i="45"/>
  <c r="M246" i="45"/>
  <c r="M247" i="45"/>
  <c r="M248" i="45"/>
  <c r="M249" i="45"/>
  <c r="M250" i="45"/>
  <c r="M251" i="45"/>
  <c r="M252" i="45"/>
  <c r="M253" i="45"/>
  <c r="M254" i="45"/>
  <c r="M255" i="45"/>
  <c r="M256" i="45"/>
  <c r="M257" i="45"/>
  <c r="M258" i="45"/>
  <c r="M259" i="45"/>
  <c r="M260" i="45"/>
  <c r="M261" i="45"/>
  <c r="M262" i="45"/>
  <c r="M263" i="45"/>
  <c r="M264" i="45"/>
  <c r="M265" i="45"/>
  <c r="M266" i="45"/>
  <c r="M267" i="45"/>
  <c r="M268" i="45"/>
  <c r="M269" i="45"/>
  <c r="M270" i="45"/>
  <c r="M271" i="45"/>
  <c r="M272" i="45"/>
  <c r="M273" i="45"/>
  <c r="M274" i="45"/>
  <c r="M275" i="45"/>
  <c r="M276" i="45"/>
  <c r="M277" i="45"/>
  <c r="M278" i="45"/>
  <c r="M279" i="45"/>
  <c r="M280" i="45"/>
  <c r="M281" i="45"/>
  <c r="M282" i="45"/>
  <c r="M283" i="45"/>
  <c r="M284" i="45"/>
  <c r="M285" i="45"/>
  <c r="M286" i="45"/>
  <c r="M287" i="45"/>
  <c r="M288" i="45"/>
  <c r="M289" i="45"/>
  <c r="M290" i="45"/>
  <c r="M291" i="45"/>
  <c r="M292" i="45"/>
  <c r="M293" i="45"/>
  <c r="M294" i="45"/>
  <c r="M295" i="45"/>
  <c r="M296" i="45"/>
  <c r="M297" i="45"/>
  <c r="M298" i="45"/>
  <c r="M299" i="45"/>
  <c r="M300" i="45"/>
  <c r="M301" i="45"/>
  <c r="M302" i="45"/>
  <c r="M303" i="45"/>
  <c r="M304" i="45"/>
  <c r="M305" i="45"/>
  <c r="M306" i="45"/>
  <c r="M307" i="45"/>
  <c r="M308" i="45"/>
  <c r="M309" i="45"/>
  <c r="M310" i="45"/>
  <c r="M311" i="45"/>
  <c r="M312" i="45"/>
  <c r="M313" i="45"/>
  <c r="M314" i="45"/>
  <c r="M315" i="45"/>
  <c r="M316" i="45"/>
  <c r="M317" i="45"/>
  <c r="M318" i="45"/>
  <c r="M319" i="45"/>
  <c r="M320" i="45"/>
  <c r="M321" i="45"/>
  <c r="M322" i="45"/>
  <c r="M323" i="45"/>
  <c r="M324" i="45"/>
  <c r="M325" i="45"/>
  <c r="M326" i="45"/>
  <c r="M327" i="45"/>
  <c r="M328" i="45"/>
  <c r="M329" i="45"/>
  <c r="M330" i="45"/>
  <c r="M331" i="45"/>
  <c r="M332" i="45"/>
  <c r="M333" i="45"/>
  <c r="M334" i="45"/>
  <c r="M335" i="45"/>
  <c r="M336" i="45"/>
  <c r="M337" i="45"/>
  <c r="M338" i="45"/>
  <c r="M339" i="45"/>
  <c r="M340" i="45"/>
  <c r="M341" i="45"/>
  <c r="M342" i="45"/>
  <c r="M343" i="45"/>
  <c r="M344" i="45"/>
  <c r="M345" i="45"/>
  <c r="M346" i="45"/>
  <c r="M347" i="45"/>
  <c r="M348" i="45"/>
  <c r="M349" i="45"/>
  <c r="M350" i="45"/>
  <c r="M351" i="45"/>
  <c r="M352" i="45"/>
  <c r="M353" i="45"/>
  <c r="M354" i="45"/>
  <c r="M355" i="45"/>
  <c r="M356" i="45"/>
  <c r="M357" i="45"/>
  <c r="M358" i="45"/>
  <c r="M359" i="45"/>
  <c r="M360" i="45"/>
  <c r="M361" i="45"/>
  <c r="M362" i="45"/>
  <c r="M363" i="45"/>
  <c r="M364" i="45"/>
  <c r="M365" i="45"/>
  <c r="M366" i="45"/>
  <c r="M367" i="45"/>
  <c r="M368" i="45"/>
  <c r="M369" i="45"/>
  <c r="M370" i="45"/>
  <c r="M371" i="45"/>
  <c r="M372" i="45"/>
  <c r="M373" i="45"/>
  <c r="M374" i="45"/>
  <c r="M375" i="45"/>
  <c r="M376" i="45"/>
  <c r="M377" i="45"/>
  <c r="M378" i="45"/>
  <c r="M379" i="45"/>
  <c r="M380" i="45"/>
  <c r="M381" i="45"/>
  <c r="M382" i="45"/>
  <c r="M383" i="45"/>
  <c r="M384" i="45"/>
  <c r="M385" i="45"/>
  <c r="M386" i="45"/>
  <c r="M387" i="45"/>
  <c r="M388" i="45"/>
  <c r="M389" i="45"/>
  <c r="M390" i="45"/>
  <c r="M391" i="45"/>
  <c r="M392" i="45"/>
  <c r="M393" i="45"/>
  <c r="M394" i="45"/>
  <c r="M395" i="45"/>
  <c r="M396" i="45"/>
  <c r="M397" i="45"/>
  <c r="M398" i="45"/>
  <c r="M399" i="45"/>
  <c r="M400" i="45"/>
  <c r="M401" i="45"/>
  <c r="M402" i="45"/>
  <c r="M403" i="45"/>
  <c r="M404" i="45"/>
  <c r="M405" i="45"/>
  <c r="M406" i="45"/>
  <c r="M407" i="45"/>
  <c r="M408" i="45"/>
  <c r="M409" i="45"/>
  <c r="M410" i="45"/>
  <c r="M411" i="45"/>
  <c r="M412" i="45"/>
  <c r="M413" i="45"/>
  <c r="M414" i="45"/>
  <c r="M415" i="45"/>
  <c r="M416" i="45"/>
  <c r="M417" i="45"/>
  <c r="M418" i="45"/>
  <c r="M419" i="45"/>
  <c r="M420" i="45"/>
  <c r="M421" i="45"/>
  <c r="M422" i="45"/>
  <c r="M423" i="45"/>
  <c r="M424" i="45"/>
  <c r="M425" i="45"/>
  <c r="M426" i="45"/>
  <c r="M427" i="45"/>
  <c r="M428" i="45"/>
  <c r="M429" i="45"/>
  <c r="M430" i="45"/>
  <c r="M431" i="45"/>
  <c r="M432" i="45"/>
  <c r="M433" i="45"/>
  <c r="M434" i="45"/>
  <c r="M435" i="45"/>
  <c r="M436" i="45"/>
  <c r="M437" i="45"/>
  <c r="M438" i="45"/>
  <c r="M439" i="45"/>
  <c r="M440" i="45"/>
  <c r="M441" i="45"/>
  <c r="M442" i="45"/>
  <c r="M443" i="45"/>
  <c r="M444" i="45"/>
  <c r="M445" i="45"/>
  <c r="M446" i="45"/>
  <c r="M447" i="45"/>
  <c r="M448" i="45"/>
  <c r="M449" i="45"/>
  <c r="M450" i="45"/>
  <c r="M451" i="45"/>
  <c r="M452" i="45"/>
  <c r="M453" i="45"/>
  <c r="M454" i="45"/>
  <c r="M455" i="45"/>
  <c r="M456" i="45"/>
  <c r="M457" i="45"/>
  <c r="M458" i="45"/>
  <c r="M459" i="45"/>
  <c r="M460" i="45"/>
  <c r="M461" i="45"/>
  <c r="M462" i="45"/>
  <c r="M463" i="45"/>
  <c r="M464" i="45"/>
  <c r="M465" i="45"/>
  <c r="M466" i="45"/>
  <c r="M467" i="45"/>
  <c r="M468" i="45"/>
  <c r="M469" i="45"/>
  <c r="M470" i="45"/>
  <c r="M471" i="45"/>
  <c r="M472" i="45"/>
  <c r="M473" i="45"/>
  <c r="M474" i="45"/>
  <c r="M475" i="45"/>
  <c r="M476" i="45"/>
  <c r="M477" i="45"/>
  <c r="M478" i="45"/>
  <c r="M479" i="45"/>
  <c r="M480" i="45"/>
  <c r="M481" i="45"/>
  <c r="M482" i="45"/>
  <c r="M483" i="45"/>
  <c r="M484" i="45"/>
  <c r="M485" i="45"/>
  <c r="M486" i="45"/>
  <c r="M487" i="45"/>
  <c r="M488" i="45"/>
  <c r="M489" i="45"/>
  <c r="M490" i="45"/>
  <c r="M491" i="45"/>
  <c r="M492" i="45"/>
  <c r="M493" i="45"/>
  <c r="M494" i="45"/>
  <c r="M495" i="45"/>
  <c r="M496" i="45"/>
  <c r="M497" i="45"/>
  <c r="M498" i="45"/>
  <c r="M499" i="45"/>
  <c r="M500" i="45"/>
  <c r="M501" i="45"/>
  <c r="M502" i="45"/>
  <c r="M503" i="45"/>
  <c r="M504" i="45"/>
  <c r="M505" i="45"/>
  <c r="M506" i="45"/>
  <c r="M507" i="45"/>
  <c r="M508" i="45"/>
  <c r="M509" i="45"/>
  <c r="M510" i="45"/>
  <c r="M511" i="45"/>
  <c r="M512" i="45"/>
  <c r="M513" i="45"/>
  <c r="M514" i="45"/>
  <c r="M515" i="45"/>
  <c r="M516" i="45"/>
  <c r="M517" i="45"/>
  <c r="M518" i="45"/>
  <c r="M519" i="45"/>
  <c r="M520" i="45"/>
  <c r="M521" i="45"/>
  <c r="M522" i="45"/>
  <c r="M523" i="45"/>
  <c r="M524" i="45"/>
  <c r="M525" i="45"/>
  <c r="M526" i="45"/>
  <c r="M527" i="45"/>
  <c r="M528" i="45"/>
  <c r="M529" i="45"/>
  <c r="M530" i="45"/>
  <c r="M531" i="45"/>
  <c r="M532" i="45"/>
  <c r="M533" i="45"/>
  <c r="M534" i="45"/>
  <c r="M535" i="45"/>
  <c r="M536" i="45"/>
  <c r="M537" i="45"/>
  <c r="M538" i="45"/>
  <c r="M539" i="45"/>
  <c r="M540" i="45"/>
  <c r="M541" i="45"/>
  <c r="M542" i="45"/>
  <c r="M543" i="45"/>
  <c r="M544" i="45"/>
  <c r="M545" i="45"/>
  <c r="M546" i="45"/>
  <c r="M547" i="45"/>
  <c r="M548" i="45"/>
  <c r="M549" i="45"/>
  <c r="M550" i="45"/>
  <c r="M551" i="45"/>
  <c r="M552" i="45"/>
  <c r="M553" i="45"/>
  <c r="M554" i="45"/>
  <c r="M555" i="45"/>
  <c r="M556" i="45"/>
  <c r="M557" i="45"/>
  <c r="M558" i="45"/>
  <c r="M559" i="45"/>
  <c r="M560" i="45"/>
  <c r="M561" i="45"/>
  <c r="M562" i="45"/>
  <c r="M563" i="45"/>
  <c r="M564" i="45"/>
  <c r="M565" i="45"/>
  <c r="M566" i="45"/>
  <c r="M567" i="45"/>
  <c r="M568" i="45"/>
  <c r="M569" i="45"/>
  <c r="M570" i="45"/>
  <c r="M571" i="45"/>
  <c r="M572" i="45"/>
  <c r="M573" i="45"/>
  <c r="M574" i="45"/>
  <c r="M575" i="45"/>
  <c r="M576" i="45"/>
  <c r="M577" i="45"/>
  <c r="M578" i="45"/>
  <c r="M579" i="45"/>
  <c r="M580" i="45"/>
  <c r="M581" i="45"/>
  <c r="M582" i="45"/>
  <c r="M583" i="45"/>
  <c r="M584" i="45"/>
  <c r="M585" i="45"/>
  <c r="M586" i="45"/>
  <c r="M587" i="45"/>
  <c r="M588" i="45"/>
  <c r="M589" i="45"/>
  <c r="M590" i="45"/>
  <c r="M591" i="45"/>
  <c r="M592" i="45"/>
  <c r="M593" i="45"/>
  <c r="M594" i="45"/>
  <c r="M595" i="45"/>
  <c r="M596" i="45"/>
  <c r="M597" i="45"/>
  <c r="M598" i="45"/>
  <c r="M599" i="45"/>
  <c r="M600" i="45"/>
  <c r="M601" i="45"/>
  <c r="M602" i="45"/>
  <c r="M603" i="45"/>
  <c r="M604" i="45"/>
  <c r="M605" i="45"/>
  <c r="M606" i="45"/>
  <c r="M607" i="45"/>
  <c r="M608" i="45"/>
  <c r="M609" i="45"/>
  <c r="M610" i="45"/>
  <c r="M611" i="45"/>
  <c r="M612" i="45"/>
  <c r="M613" i="45"/>
  <c r="M614" i="45"/>
  <c r="M615" i="45"/>
  <c r="M616" i="45"/>
  <c r="M617" i="45"/>
  <c r="M618" i="45"/>
  <c r="M619" i="45"/>
  <c r="M620" i="45"/>
  <c r="M621" i="45"/>
  <c r="M622" i="45"/>
  <c r="M623" i="45"/>
  <c r="M624" i="45"/>
  <c r="M625" i="45"/>
  <c r="M626" i="45"/>
  <c r="M627" i="45"/>
  <c r="M628" i="45"/>
  <c r="M629" i="45"/>
  <c r="M630" i="45"/>
  <c r="M631" i="45"/>
  <c r="M632" i="45"/>
  <c r="M633" i="45"/>
  <c r="M634" i="45"/>
  <c r="M635" i="45"/>
  <c r="M636" i="45"/>
  <c r="M637" i="45"/>
  <c r="M638" i="45"/>
  <c r="M639" i="45"/>
  <c r="M640" i="45"/>
  <c r="M641" i="45"/>
  <c r="M642" i="45"/>
  <c r="M643" i="45"/>
  <c r="M644" i="45"/>
  <c r="M645" i="45"/>
  <c r="M646" i="45"/>
  <c r="M647" i="45"/>
  <c r="M648" i="45"/>
  <c r="M649" i="45"/>
  <c r="M650" i="45"/>
  <c r="M651" i="45"/>
  <c r="M652" i="45"/>
  <c r="M653" i="45"/>
  <c r="M654" i="45"/>
  <c r="M655" i="45"/>
  <c r="M656" i="45"/>
  <c r="M657" i="45"/>
  <c r="M658" i="45"/>
  <c r="M659" i="45"/>
  <c r="M660" i="45"/>
  <c r="M661" i="45"/>
  <c r="M662" i="45"/>
  <c r="M663" i="45"/>
  <c r="M664" i="45"/>
  <c r="M665" i="45"/>
  <c r="M666" i="45"/>
  <c r="M667" i="45"/>
  <c r="M668" i="45"/>
  <c r="M669" i="45"/>
  <c r="M670" i="45"/>
  <c r="M671" i="45"/>
  <c r="M672" i="45"/>
  <c r="M673" i="45"/>
  <c r="M674" i="45"/>
  <c r="M675" i="45"/>
  <c r="M676" i="45"/>
  <c r="M677" i="45"/>
  <c r="M678" i="45"/>
  <c r="M679" i="45"/>
  <c r="M680" i="45"/>
  <c r="M681" i="45"/>
  <c r="M682" i="45"/>
  <c r="M683" i="45"/>
  <c r="M684" i="45"/>
  <c r="M685" i="45"/>
  <c r="M686" i="45"/>
  <c r="M687" i="45"/>
  <c r="M688" i="45"/>
  <c r="M689" i="45"/>
  <c r="M690" i="45"/>
  <c r="M691" i="45"/>
  <c r="M692" i="45"/>
  <c r="M693" i="45"/>
  <c r="M694" i="45"/>
  <c r="M695" i="45"/>
  <c r="M696" i="45"/>
  <c r="M697" i="45"/>
  <c r="M698" i="45"/>
  <c r="M699" i="45"/>
  <c r="M700" i="45"/>
  <c r="M701" i="45"/>
  <c r="M702" i="45"/>
  <c r="M703" i="45"/>
  <c r="M704" i="45"/>
  <c r="M705" i="45"/>
  <c r="M706" i="45"/>
  <c r="M707" i="45"/>
  <c r="M708" i="45"/>
  <c r="M709" i="45"/>
  <c r="M710" i="45"/>
  <c r="M711" i="45"/>
  <c r="M712" i="45"/>
  <c r="M713" i="45"/>
  <c r="M714" i="45"/>
  <c r="M715" i="45"/>
  <c r="M716" i="45"/>
  <c r="M717" i="45"/>
  <c r="M718" i="45"/>
  <c r="M719" i="45"/>
  <c r="M720" i="45"/>
  <c r="M721" i="45"/>
  <c r="M722" i="45"/>
  <c r="M723" i="45"/>
  <c r="M724" i="45"/>
  <c r="M725" i="45"/>
  <c r="M726" i="45"/>
  <c r="M727" i="45"/>
  <c r="M728" i="45"/>
  <c r="M729" i="45"/>
  <c r="M730" i="45"/>
  <c r="M731" i="45"/>
  <c r="M732" i="45"/>
  <c r="M733" i="45"/>
  <c r="M734" i="45"/>
  <c r="M735" i="45"/>
  <c r="M736" i="45"/>
  <c r="M737" i="45"/>
  <c r="M738" i="45"/>
  <c r="M739" i="45"/>
  <c r="M740" i="45"/>
  <c r="M741" i="45"/>
  <c r="M742" i="45"/>
  <c r="M743" i="45"/>
  <c r="M744" i="45"/>
  <c r="M745" i="45"/>
  <c r="M746" i="45"/>
  <c r="M747" i="45"/>
  <c r="M748" i="45"/>
  <c r="M749" i="45"/>
  <c r="M750" i="45"/>
  <c r="M751" i="45"/>
  <c r="M752" i="45"/>
  <c r="M753" i="45"/>
  <c r="M754" i="45"/>
  <c r="M755" i="45"/>
  <c r="M756" i="45"/>
  <c r="M757" i="45"/>
  <c r="M758" i="45"/>
  <c r="M759" i="45"/>
  <c r="M760" i="45"/>
  <c r="M761" i="45"/>
  <c r="M762" i="45"/>
  <c r="M763" i="45"/>
  <c r="M764" i="45"/>
  <c r="M765" i="45"/>
  <c r="M766" i="45"/>
  <c r="M767" i="45"/>
  <c r="M768" i="45"/>
  <c r="M769" i="45"/>
  <c r="M770" i="45"/>
  <c r="M771" i="45"/>
  <c r="M772" i="45"/>
  <c r="M773" i="45"/>
  <c r="M774" i="45"/>
  <c r="M775" i="45"/>
  <c r="M776" i="45"/>
  <c r="M777" i="45"/>
  <c r="M778" i="45"/>
  <c r="M779" i="45"/>
  <c r="M780" i="45"/>
  <c r="M781" i="45"/>
  <c r="M782" i="45"/>
  <c r="M783" i="45"/>
  <c r="M784" i="45"/>
  <c r="M785" i="45"/>
  <c r="M786" i="45"/>
  <c r="M787" i="45"/>
  <c r="M788" i="45"/>
  <c r="M789" i="45"/>
  <c r="M790" i="45"/>
  <c r="M791" i="45"/>
  <c r="M792" i="45"/>
  <c r="M793" i="45"/>
  <c r="M794" i="45"/>
  <c r="M795" i="45"/>
  <c r="M796" i="45"/>
  <c r="M797" i="45"/>
  <c r="M798" i="45"/>
  <c r="M799" i="45"/>
  <c r="M800" i="45"/>
  <c r="M801" i="45"/>
  <c r="M802" i="45"/>
  <c r="M803" i="45"/>
  <c r="M804" i="45"/>
  <c r="M805" i="45"/>
  <c r="M806" i="45"/>
  <c r="M807" i="45"/>
  <c r="M808" i="45"/>
  <c r="M809" i="45"/>
  <c r="M810" i="45"/>
  <c r="M811" i="45"/>
  <c r="M812" i="45"/>
  <c r="M813" i="45"/>
  <c r="M814" i="45"/>
  <c r="M815" i="45"/>
  <c r="M816" i="45"/>
  <c r="M817" i="45"/>
  <c r="M818" i="45"/>
  <c r="M819" i="45"/>
  <c r="M820" i="45"/>
  <c r="M821" i="45"/>
  <c r="M822" i="45"/>
  <c r="M823" i="45"/>
  <c r="M824" i="45"/>
  <c r="M825" i="45"/>
  <c r="M826" i="45"/>
  <c r="M827" i="45"/>
  <c r="M828" i="45"/>
  <c r="M829" i="45"/>
  <c r="M830" i="45"/>
  <c r="M831" i="45"/>
  <c r="M832" i="45"/>
  <c r="M833" i="45"/>
  <c r="M834" i="45"/>
  <c r="M835" i="45"/>
  <c r="M836" i="45"/>
  <c r="M837" i="45"/>
  <c r="M838" i="45"/>
  <c r="M839" i="45"/>
  <c r="M840" i="45"/>
  <c r="M841" i="45"/>
  <c r="M842" i="45"/>
  <c r="M843" i="45"/>
  <c r="M844" i="45"/>
  <c r="M845" i="45"/>
  <c r="M846" i="45"/>
  <c r="M847" i="45"/>
  <c r="M848" i="45"/>
  <c r="M849" i="45"/>
  <c r="M850" i="45"/>
  <c r="M851" i="45"/>
  <c r="M852" i="45"/>
  <c r="M853" i="45"/>
  <c r="M854" i="45"/>
  <c r="M855" i="45"/>
  <c r="M856" i="45"/>
  <c r="M857" i="45"/>
  <c r="M858" i="45"/>
  <c r="M859" i="45"/>
  <c r="M860" i="45"/>
  <c r="M861" i="45"/>
  <c r="M862" i="45"/>
  <c r="M863" i="45"/>
  <c r="M864" i="45"/>
  <c r="M865" i="45"/>
  <c r="M866" i="45"/>
  <c r="M867" i="45"/>
  <c r="M868" i="45"/>
  <c r="M869" i="45"/>
  <c r="M870" i="45"/>
  <c r="M871" i="45"/>
  <c r="M872" i="45"/>
  <c r="M873" i="45"/>
  <c r="M874" i="45"/>
  <c r="M875" i="45"/>
  <c r="M876" i="45"/>
  <c r="M877" i="45"/>
  <c r="M878" i="45"/>
  <c r="M879" i="45"/>
  <c r="M880" i="45"/>
  <c r="M881" i="45"/>
  <c r="M882" i="45"/>
  <c r="M883" i="45"/>
  <c r="M884" i="45"/>
  <c r="M885" i="45"/>
  <c r="M886" i="45"/>
  <c r="M887" i="45"/>
  <c r="M888" i="45"/>
  <c r="M889" i="45"/>
  <c r="M890" i="45"/>
  <c r="M891" i="45"/>
  <c r="M892" i="45"/>
  <c r="M893" i="45"/>
  <c r="M894" i="45"/>
  <c r="M895" i="45"/>
  <c r="M896" i="45"/>
  <c r="M897" i="45"/>
  <c r="M898" i="45"/>
  <c r="M899" i="45"/>
  <c r="M900" i="45"/>
  <c r="M901" i="45"/>
  <c r="M902" i="45"/>
  <c r="M903" i="45"/>
  <c r="M904" i="45"/>
  <c r="M905" i="45"/>
  <c r="M906" i="45"/>
  <c r="M907" i="45"/>
  <c r="M908" i="45"/>
  <c r="M909" i="45"/>
  <c r="M910" i="45"/>
  <c r="M911" i="45"/>
  <c r="M912" i="45"/>
  <c r="M913" i="45"/>
  <c r="M914" i="45"/>
  <c r="M915" i="45"/>
  <c r="M916" i="45"/>
  <c r="M917" i="45"/>
  <c r="M918" i="45"/>
  <c r="M919" i="45"/>
  <c r="M920" i="45"/>
  <c r="M921" i="45"/>
  <c r="M922" i="45"/>
  <c r="M923" i="45"/>
  <c r="M924" i="45"/>
  <c r="M925" i="45"/>
  <c r="M926" i="45"/>
  <c r="M927" i="45"/>
  <c r="M928" i="45"/>
  <c r="M929" i="45"/>
  <c r="M930" i="45"/>
  <c r="M931" i="45"/>
  <c r="M932" i="45"/>
  <c r="M933" i="45"/>
  <c r="M934" i="45"/>
  <c r="M935" i="45"/>
  <c r="M936" i="45"/>
  <c r="M937" i="45"/>
  <c r="M938" i="45"/>
  <c r="M939" i="45"/>
  <c r="M940" i="45"/>
  <c r="M941" i="45"/>
  <c r="M942" i="45"/>
  <c r="M943" i="45"/>
  <c r="M944" i="45"/>
  <c r="M945" i="45"/>
  <c r="M946" i="45"/>
  <c r="M947" i="45"/>
  <c r="M948" i="45"/>
  <c r="M949" i="45"/>
  <c r="M950" i="45"/>
  <c r="M951" i="45"/>
  <c r="M952" i="45"/>
  <c r="M953" i="45"/>
  <c r="M954" i="45"/>
  <c r="M955" i="45"/>
  <c r="M956" i="45"/>
  <c r="M957" i="45"/>
  <c r="M958" i="45"/>
  <c r="M959" i="45"/>
  <c r="M960" i="45"/>
  <c r="M961" i="45"/>
  <c r="M962" i="45"/>
  <c r="M963" i="45"/>
  <c r="M964" i="45"/>
  <c r="M965" i="45"/>
  <c r="M966" i="45"/>
  <c r="M967" i="45"/>
  <c r="M968" i="45"/>
  <c r="M969" i="45"/>
  <c r="M970" i="45"/>
  <c r="M971" i="45"/>
  <c r="M972" i="45"/>
  <c r="M973" i="45"/>
  <c r="M974" i="45"/>
  <c r="M975" i="45"/>
  <c r="M976" i="45"/>
  <c r="M977" i="45"/>
  <c r="M978" i="45"/>
  <c r="M979" i="45"/>
  <c r="M980" i="45"/>
  <c r="M981" i="45"/>
  <c r="M982" i="45"/>
  <c r="M983" i="45"/>
  <c r="M984" i="45"/>
  <c r="M985" i="45"/>
  <c r="M986" i="45"/>
  <c r="M987" i="45"/>
  <c r="M988" i="45"/>
  <c r="M989" i="45"/>
  <c r="M990" i="45"/>
  <c r="M991" i="45"/>
  <c r="M992" i="45"/>
  <c r="M993" i="45"/>
  <c r="M994" i="45"/>
  <c r="M995" i="45"/>
  <c r="M996" i="45"/>
  <c r="M997" i="45"/>
  <c r="M998" i="45"/>
  <c r="M999" i="45"/>
  <c r="M1000" i="45"/>
  <c r="M1001" i="45"/>
  <c r="J2" i="45"/>
  <c r="J3" i="45"/>
  <c r="J4" i="45"/>
  <c r="J5" i="45"/>
  <c r="J6" i="45"/>
  <c r="J7" i="45"/>
  <c r="J8" i="45"/>
  <c r="J9" i="45"/>
  <c r="J10" i="45"/>
  <c r="J11" i="45"/>
  <c r="J12" i="45"/>
  <c r="J13" i="45"/>
  <c r="J14" i="45"/>
  <c r="J15" i="45"/>
  <c r="J16" i="45"/>
  <c r="J17" i="45"/>
  <c r="J18" i="45"/>
  <c r="J19" i="45"/>
  <c r="J20" i="45"/>
  <c r="J21" i="45"/>
  <c r="J22" i="45"/>
  <c r="J23" i="45"/>
  <c r="J24" i="45"/>
  <c r="J25" i="45"/>
  <c r="J26" i="45"/>
  <c r="J27" i="45"/>
  <c r="J28" i="45"/>
  <c r="J29" i="45"/>
  <c r="J30" i="45"/>
  <c r="J31" i="45"/>
  <c r="J32" i="45"/>
  <c r="J33" i="45"/>
  <c r="J34" i="45"/>
  <c r="J35" i="45"/>
  <c r="J36" i="45"/>
  <c r="J37" i="45"/>
  <c r="J38" i="45"/>
  <c r="J39" i="45"/>
  <c r="J40" i="45"/>
  <c r="J41" i="45"/>
  <c r="J42" i="45"/>
  <c r="J43" i="45"/>
  <c r="J44" i="45"/>
  <c r="J45" i="45"/>
  <c r="J46" i="45"/>
  <c r="J47" i="45"/>
  <c r="J48" i="45"/>
  <c r="J49" i="45"/>
  <c r="J50" i="45"/>
  <c r="J51" i="45"/>
  <c r="J52" i="45"/>
  <c r="J53" i="45"/>
  <c r="J54" i="45"/>
  <c r="J55" i="45"/>
  <c r="J56" i="45"/>
  <c r="J57" i="45"/>
  <c r="J58" i="45"/>
  <c r="J59" i="45"/>
  <c r="J60" i="45"/>
  <c r="J61" i="45"/>
  <c r="J62" i="45"/>
  <c r="J63" i="45"/>
  <c r="J64" i="45"/>
  <c r="J65" i="45"/>
  <c r="J66" i="45"/>
  <c r="J67" i="45"/>
  <c r="J68" i="45"/>
  <c r="J69" i="45"/>
  <c r="J70" i="45"/>
  <c r="J71" i="45"/>
  <c r="J72" i="45"/>
  <c r="J73" i="45"/>
  <c r="J74" i="45"/>
  <c r="J75" i="45"/>
  <c r="J76" i="45"/>
  <c r="J77" i="45"/>
  <c r="J78" i="45"/>
  <c r="J79" i="45"/>
  <c r="J80" i="45"/>
  <c r="J81" i="45"/>
  <c r="J82" i="45"/>
  <c r="J83" i="45"/>
  <c r="J84" i="45"/>
  <c r="J85" i="45"/>
  <c r="J86" i="45"/>
  <c r="J87" i="45"/>
  <c r="J88" i="45"/>
  <c r="J89" i="45"/>
  <c r="J90" i="45"/>
  <c r="J91" i="45"/>
  <c r="J92" i="45"/>
  <c r="J93" i="45"/>
  <c r="J94" i="45"/>
  <c r="J95" i="45"/>
  <c r="J96" i="45"/>
  <c r="J97" i="45"/>
  <c r="J98" i="45"/>
  <c r="J99" i="45"/>
  <c r="J100" i="45"/>
  <c r="J101" i="45"/>
  <c r="J102" i="45"/>
  <c r="J103" i="45"/>
  <c r="J104" i="45"/>
  <c r="J105" i="45"/>
  <c r="J106" i="45"/>
  <c r="J107" i="45"/>
  <c r="J108" i="45"/>
  <c r="J109" i="45"/>
  <c r="J110" i="45"/>
  <c r="J111" i="45"/>
  <c r="J112" i="45"/>
  <c r="J113" i="45"/>
  <c r="J114" i="45"/>
  <c r="J115" i="45"/>
  <c r="J116" i="45"/>
  <c r="J117" i="45"/>
  <c r="J118" i="45"/>
  <c r="J119" i="45"/>
  <c r="J120" i="45"/>
  <c r="J121" i="45"/>
  <c r="J122" i="45"/>
  <c r="J123" i="45"/>
  <c r="J124" i="45"/>
  <c r="J125" i="45"/>
  <c r="J126" i="45"/>
  <c r="J127" i="45"/>
  <c r="J128" i="45"/>
  <c r="J129" i="45"/>
  <c r="J130" i="45"/>
  <c r="J131" i="45"/>
  <c r="J132" i="45"/>
  <c r="J133" i="45"/>
  <c r="J134" i="45"/>
  <c r="J135" i="45"/>
  <c r="J136" i="45"/>
  <c r="J137" i="45"/>
  <c r="J138" i="45"/>
  <c r="J139" i="45"/>
  <c r="J140" i="45"/>
  <c r="J141" i="45"/>
  <c r="J142" i="45"/>
  <c r="J143" i="45"/>
  <c r="J144" i="45"/>
  <c r="J145" i="45"/>
  <c r="J146" i="45"/>
  <c r="J147" i="45"/>
  <c r="J148" i="45"/>
  <c r="J149" i="45"/>
  <c r="J150" i="45"/>
  <c r="J151" i="45"/>
  <c r="J152" i="45"/>
  <c r="J153" i="45"/>
  <c r="J154" i="45"/>
  <c r="J155" i="45"/>
  <c r="J156" i="45"/>
  <c r="J157" i="45"/>
  <c r="J158" i="45"/>
  <c r="J159" i="45"/>
  <c r="J160" i="45"/>
  <c r="J161" i="45"/>
  <c r="J162" i="45"/>
  <c r="J163" i="45"/>
  <c r="J164" i="45"/>
  <c r="J165" i="45"/>
  <c r="J166" i="45"/>
  <c r="J167" i="45"/>
  <c r="J168" i="45"/>
  <c r="J169" i="45"/>
  <c r="J170" i="45"/>
  <c r="J171" i="45"/>
  <c r="J172" i="45"/>
  <c r="J173" i="45"/>
  <c r="J174" i="45"/>
  <c r="J175" i="45"/>
  <c r="J176" i="45"/>
  <c r="J177" i="45"/>
  <c r="J178" i="45"/>
  <c r="J179" i="45"/>
  <c r="J180" i="45"/>
  <c r="J181" i="45"/>
  <c r="J182" i="45"/>
  <c r="J183" i="45"/>
  <c r="J184" i="45"/>
  <c r="J185" i="45"/>
  <c r="J186" i="45"/>
  <c r="J187" i="45"/>
  <c r="J188" i="45"/>
  <c r="J189" i="45"/>
  <c r="J190" i="45"/>
  <c r="J191" i="45"/>
  <c r="J192" i="45"/>
  <c r="J193" i="45"/>
  <c r="J194" i="45"/>
  <c r="J195" i="45"/>
  <c r="J196" i="45"/>
  <c r="J197" i="45"/>
  <c r="J198" i="45"/>
  <c r="J199" i="45"/>
  <c r="J200" i="45"/>
  <c r="J201" i="45"/>
  <c r="J202" i="45"/>
  <c r="J203" i="45"/>
  <c r="J204" i="45"/>
  <c r="J205" i="45"/>
  <c r="J206" i="45"/>
  <c r="J207" i="45"/>
  <c r="J208" i="45"/>
  <c r="J209" i="45"/>
  <c r="J210" i="45"/>
  <c r="J211" i="45"/>
  <c r="J212" i="45"/>
  <c r="J213" i="45"/>
  <c r="J214" i="45"/>
  <c r="J215" i="45"/>
  <c r="J216" i="45"/>
  <c r="J217" i="45"/>
  <c r="J218" i="45"/>
  <c r="J219" i="45"/>
  <c r="J220" i="45"/>
  <c r="J221" i="45"/>
  <c r="J222" i="45"/>
  <c r="J223" i="45"/>
  <c r="J224" i="45"/>
  <c r="J225" i="45"/>
  <c r="J226" i="45"/>
  <c r="J227" i="45"/>
  <c r="J228" i="45"/>
  <c r="J229" i="45"/>
  <c r="J230" i="45"/>
  <c r="J231" i="45"/>
  <c r="J232" i="45"/>
  <c r="J233" i="45"/>
  <c r="J234" i="45"/>
  <c r="J235" i="45"/>
  <c r="J236" i="45"/>
  <c r="J237" i="45"/>
  <c r="J238" i="45"/>
  <c r="J239" i="45"/>
  <c r="J240" i="45"/>
  <c r="J241" i="45"/>
  <c r="J242" i="45"/>
  <c r="J243" i="45"/>
  <c r="J244" i="45"/>
  <c r="J245" i="45"/>
  <c r="J246" i="45"/>
  <c r="J247" i="45"/>
  <c r="J248" i="45"/>
  <c r="J249" i="45"/>
  <c r="J250" i="45"/>
  <c r="J251" i="45"/>
  <c r="J252" i="45"/>
  <c r="J253" i="45"/>
  <c r="J254" i="45"/>
  <c r="J255" i="45"/>
  <c r="J256" i="45"/>
  <c r="J257" i="45"/>
  <c r="J258" i="45"/>
  <c r="J259" i="45"/>
  <c r="J260" i="45"/>
  <c r="J261" i="45"/>
  <c r="J262" i="45"/>
  <c r="J263" i="45"/>
  <c r="J264" i="45"/>
  <c r="J265" i="45"/>
  <c r="J266" i="45"/>
  <c r="J267" i="45"/>
  <c r="J268" i="45"/>
  <c r="J269" i="45"/>
  <c r="J270" i="45"/>
  <c r="J271" i="45"/>
  <c r="J272" i="45"/>
  <c r="J273" i="45"/>
  <c r="J274" i="45"/>
  <c r="J275" i="45"/>
  <c r="J276" i="45"/>
  <c r="J277" i="45"/>
  <c r="J278" i="45"/>
  <c r="J279" i="45"/>
  <c r="J280" i="45"/>
  <c r="J281" i="45"/>
  <c r="J282" i="45"/>
  <c r="J283" i="45"/>
  <c r="J284" i="45"/>
  <c r="J285" i="45"/>
  <c r="J286" i="45"/>
  <c r="J287" i="45"/>
  <c r="J288" i="45"/>
  <c r="J289" i="45"/>
  <c r="J290" i="45"/>
  <c r="J291" i="45"/>
  <c r="J292" i="45"/>
  <c r="J293" i="45"/>
  <c r="J294" i="45"/>
  <c r="J295" i="45"/>
  <c r="J296" i="45"/>
  <c r="J297" i="45"/>
  <c r="J298" i="45"/>
  <c r="J299" i="45"/>
  <c r="J300" i="45"/>
  <c r="J301" i="45"/>
  <c r="J302" i="45"/>
  <c r="J303" i="45"/>
  <c r="J304" i="45"/>
  <c r="J305" i="45"/>
  <c r="J306" i="45"/>
  <c r="J307" i="45"/>
  <c r="J308" i="45"/>
  <c r="J309" i="45"/>
  <c r="J310" i="45"/>
  <c r="J311" i="45"/>
  <c r="J312" i="45"/>
  <c r="J313" i="45"/>
  <c r="J314" i="45"/>
  <c r="J315" i="45"/>
  <c r="J316" i="45"/>
  <c r="J317" i="45"/>
  <c r="J318" i="45"/>
  <c r="J319" i="45"/>
  <c r="J320" i="45"/>
  <c r="J321" i="45"/>
  <c r="J322" i="45"/>
  <c r="J323" i="45"/>
  <c r="J324" i="45"/>
  <c r="J325" i="45"/>
  <c r="J326" i="45"/>
  <c r="J327" i="45"/>
  <c r="J328" i="45"/>
  <c r="J329" i="45"/>
  <c r="J330" i="45"/>
  <c r="J331" i="45"/>
  <c r="J332" i="45"/>
  <c r="J333" i="45"/>
  <c r="J334" i="45"/>
  <c r="J335" i="45"/>
  <c r="J336" i="45"/>
  <c r="J337" i="45"/>
  <c r="J338" i="45"/>
  <c r="J339" i="45"/>
  <c r="J340" i="45"/>
  <c r="J341" i="45"/>
  <c r="J342" i="45"/>
  <c r="J343" i="45"/>
  <c r="J344" i="45"/>
  <c r="J345" i="45"/>
  <c r="J346" i="45"/>
  <c r="J347" i="45"/>
  <c r="J348" i="45"/>
  <c r="J349" i="45"/>
  <c r="J350" i="45"/>
  <c r="J351" i="45"/>
  <c r="J352" i="45"/>
  <c r="J353" i="45"/>
  <c r="J354" i="45"/>
  <c r="J355" i="45"/>
  <c r="J356" i="45"/>
  <c r="J357" i="45"/>
  <c r="J358" i="45"/>
  <c r="J359" i="45"/>
  <c r="J360" i="45"/>
  <c r="J361" i="45"/>
  <c r="J362" i="45"/>
  <c r="J363" i="45"/>
  <c r="J364" i="45"/>
  <c r="J365" i="45"/>
  <c r="J366" i="45"/>
  <c r="J367" i="45"/>
  <c r="J368" i="45"/>
  <c r="J369" i="45"/>
  <c r="J370" i="45"/>
  <c r="J371" i="45"/>
  <c r="J372" i="45"/>
  <c r="J373" i="45"/>
  <c r="J374" i="45"/>
  <c r="J375" i="45"/>
  <c r="J376" i="45"/>
  <c r="J377" i="45"/>
  <c r="J378" i="45"/>
  <c r="J379" i="45"/>
  <c r="J380" i="45"/>
  <c r="J381" i="45"/>
  <c r="J382" i="45"/>
  <c r="J383" i="45"/>
  <c r="J384" i="45"/>
  <c r="J385" i="45"/>
  <c r="J386" i="45"/>
  <c r="J387" i="45"/>
  <c r="J388" i="45"/>
  <c r="J389" i="45"/>
  <c r="J390" i="45"/>
  <c r="J391" i="45"/>
  <c r="J392" i="45"/>
  <c r="J393" i="45"/>
  <c r="J394" i="45"/>
  <c r="J395" i="45"/>
  <c r="J396" i="45"/>
  <c r="J397" i="45"/>
  <c r="J398" i="45"/>
  <c r="J399" i="45"/>
  <c r="J400" i="45"/>
  <c r="J401" i="45"/>
  <c r="J402" i="45"/>
  <c r="J403" i="45"/>
  <c r="J404" i="45"/>
  <c r="J405" i="45"/>
  <c r="J406" i="45"/>
  <c r="J407" i="45"/>
  <c r="J408" i="45"/>
  <c r="J409" i="45"/>
  <c r="J410" i="45"/>
  <c r="J411" i="45"/>
  <c r="J412" i="45"/>
  <c r="J413" i="45"/>
  <c r="J414" i="45"/>
  <c r="J415" i="45"/>
  <c r="J416" i="45"/>
  <c r="J417" i="45"/>
  <c r="J418" i="45"/>
  <c r="J419" i="45"/>
  <c r="J420" i="45"/>
  <c r="J421" i="45"/>
  <c r="J422" i="45"/>
  <c r="J423" i="45"/>
  <c r="J424" i="45"/>
  <c r="J425" i="45"/>
  <c r="J426" i="45"/>
  <c r="J427" i="45"/>
  <c r="J428" i="45"/>
  <c r="J429" i="45"/>
  <c r="J430" i="45"/>
  <c r="J431" i="45"/>
  <c r="J432" i="45"/>
  <c r="J433" i="45"/>
  <c r="J434" i="45"/>
  <c r="J435" i="45"/>
  <c r="J436" i="45"/>
  <c r="J437" i="45"/>
  <c r="J438" i="45"/>
  <c r="J439" i="45"/>
  <c r="J440" i="45"/>
  <c r="J441" i="45"/>
  <c r="J442" i="45"/>
  <c r="J443" i="45"/>
  <c r="J444" i="45"/>
  <c r="J445" i="45"/>
  <c r="J446" i="45"/>
  <c r="J447" i="45"/>
  <c r="J448" i="45"/>
  <c r="J449" i="45"/>
  <c r="J450" i="45"/>
  <c r="J451" i="45"/>
  <c r="J452" i="45"/>
  <c r="J453" i="45"/>
  <c r="J454" i="45"/>
  <c r="J455" i="45"/>
  <c r="J456" i="45"/>
  <c r="J457" i="45"/>
  <c r="J458" i="45"/>
  <c r="J459" i="45"/>
  <c r="J460" i="45"/>
  <c r="J461" i="45"/>
  <c r="J462" i="45"/>
  <c r="J463" i="45"/>
  <c r="J464" i="45"/>
  <c r="J465" i="45"/>
  <c r="J466" i="45"/>
  <c r="J467" i="45"/>
  <c r="J468" i="45"/>
  <c r="J469" i="45"/>
  <c r="J470" i="45"/>
  <c r="J471" i="45"/>
  <c r="J472" i="45"/>
  <c r="J473" i="45"/>
  <c r="J474" i="45"/>
  <c r="J475" i="45"/>
  <c r="J476" i="45"/>
  <c r="J477" i="45"/>
  <c r="J478" i="45"/>
  <c r="J479" i="45"/>
  <c r="J480" i="45"/>
  <c r="J481" i="45"/>
  <c r="J482" i="45"/>
  <c r="J483" i="45"/>
  <c r="J484" i="45"/>
  <c r="J485" i="45"/>
  <c r="J486" i="45"/>
  <c r="J487" i="45"/>
  <c r="J488" i="45"/>
  <c r="J489" i="45"/>
  <c r="J490" i="45"/>
  <c r="J491" i="45"/>
  <c r="J492" i="45"/>
  <c r="J493" i="45"/>
  <c r="J494" i="45"/>
  <c r="J495" i="45"/>
  <c r="J496" i="45"/>
  <c r="J497" i="45"/>
  <c r="J498" i="45"/>
  <c r="J499" i="45"/>
  <c r="J500" i="45"/>
  <c r="J501" i="45"/>
  <c r="J502" i="45"/>
  <c r="J503" i="45"/>
  <c r="J504" i="45"/>
  <c r="J505" i="45"/>
  <c r="J506" i="45"/>
  <c r="J507" i="45"/>
  <c r="J508" i="45"/>
  <c r="J509" i="45"/>
  <c r="J510" i="45"/>
  <c r="J511" i="45"/>
  <c r="J512" i="45"/>
  <c r="J513" i="45"/>
  <c r="J514" i="45"/>
  <c r="J515" i="45"/>
  <c r="J516" i="45"/>
  <c r="J517" i="45"/>
  <c r="J518" i="45"/>
  <c r="J519" i="45"/>
  <c r="J520" i="45"/>
  <c r="J521" i="45"/>
  <c r="J522" i="45"/>
  <c r="J523" i="45"/>
  <c r="J524" i="45"/>
  <c r="J525" i="45"/>
  <c r="J526" i="45"/>
  <c r="J527" i="45"/>
  <c r="J528" i="45"/>
  <c r="J529" i="45"/>
  <c r="J530" i="45"/>
  <c r="J531" i="45"/>
  <c r="J532" i="45"/>
  <c r="J533" i="45"/>
  <c r="J534" i="45"/>
  <c r="J535" i="45"/>
  <c r="J536" i="45"/>
  <c r="J537" i="45"/>
  <c r="J538" i="45"/>
  <c r="J539" i="45"/>
  <c r="J540" i="45"/>
  <c r="J541" i="45"/>
  <c r="J542" i="45"/>
  <c r="J543" i="45"/>
  <c r="J544" i="45"/>
  <c r="J545" i="45"/>
  <c r="J546" i="45"/>
  <c r="J547" i="45"/>
  <c r="J548" i="45"/>
  <c r="J549" i="45"/>
  <c r="J550" i="45"/>
  <c r="J551" i="45"/>
  <c r="J552" i="45"/>
  <c r="J553" i="45"/>
  <c r="J554" i="45"/>
  <c r="J555" i="45"/>
  <c r="J556" i="45"/>
  <c r="J557" i="45"/>
  <c r="J558" i="45"/>
  <c r="J559" i="45"/>
  <c r="J560" i="45"/>
  <c r="J561" i="45"/>
  <c r="J562" i="45"/>
  <c r="J563" i="45"/>
  <c r="J564" i="45"/>
  <c r="J565" i="45"/>
  <c r="J566" i="45"/>
  <c r="J567" i="45"/>
  <c r="J568" i="45"/>
  <c r="J569" i="45"/>
  <c r="J570" i="45"/>
  <c r="J571" i="45"/>
  <c r="J572" i="45"/>
  <c r="J573" i="45"/>
  <c r="J574" i="45"/>
  <c r="J575" i="45"/>
  <c r="J576" i="45"/>
  <c r="J577" i="45"/>
  <c r="J578" i="45"/>
  <c r="J579" i="45"/>
  <c r="J580" i="45"/>
  <c r="J581" i="45"/>
  <c r="J582" i="45"/>
  <c r="J583" i="45"/>
  <c r="J584" i="45"/>
  <c r="J585" i="45"/>
  <c r="J586" i="45"/>
  <c r="J587" i="45"/>
  <c r="J588" i="45"/>
  <c r="J589" i="45"/>
  <c r="J590" i="45"/>
  <c r="J591" i="45"/>
  <c r="J592" i="45"/>
  <c r="J593" i="45"/>
  <c r="J594" i="45"/>
  <c r="J595" i="45"/>
  <c r="J596" i="45"/>
  <c r="J597" i="45"/>
  <c r="J598" i="45"/>
  <c r="J599" i="45"/>
  <c r="J600" i="45"/>
  <c r="J601" i="45"/>
  <c r="J602" i="45"/>
  <c r="J603" i="45"/>
  <c r="J604" i="45"/>
  <c r="J605" i="45"/>
  <c r="J606" i="45"/>
  <c r="J607" i="45"/>
  <c r="J608" i="45"/>
  <c r="J609" i="45"/>
  <c r="J610" i="45"/>
  <c r="J611" i="45"/>
  <c r="J612" i="45"/>
  <c r="J613" i="45"/>
  <c r="J614" i="45"/>
  <c r="J615" i="45"/>
  <c r="J616" i="45"/>
  <c r="J617" i="45"/>
  <c r="J618" i="45"/>
  <c r="J619" i="45"/>
  <c r="J620" i="45"/>
  <c r="J621" i="45"/>
  <c r="J622" i="45"/>
  <c r="J623" i="45"/>
  <c r="J624" i="45"/>
  <c r="J625" i="45"/>
  <c r="J626" i="45"/>
  <c r="J627" i="45"/>
  <c r="J628" i="45"/>
  <c r="J629" i="45"/>
  <c r="J630" i="45"/>
  <c r="J631" i="45"/>
  <c r="J632" i="45"/>
  <c r="J633" i="45"/>
  <c r="J634" i="45"/>
  <c r="J635" i="45"/>
  <c r="J636" i="45"/>
  <c r="J637" i="45"/>
  <c r="J638" i="45"/>
  <c r="J639" i="45"/>
  <c r="J640" i="45"/>
  <c r="J641" i="45"/>
  <c r="J642" i="45"/>
  <c r="J643" i="45"/>
  <c r="J644" i="45"/>
  <c r="J645" i="45"/>
  <c r="J646" i="45"/>
  <c r="J647" i="45"/>
  <c r="J648" i="45"/>
  <c r="J649" i="45"/>
  <c r="J650" i="45"/>
  <c r="J651" i="45"/>
  <c r="J652" i="45"/>
  <c r="J653" i="45"/>
  <c r="J654" i="45"/>
  <c r="J655" i="45"/>
  <c r="J656" i="45"/>
  <c r="J657" i="45"/>
  <c r="J658" i="45"/>
  <c r="J659" i="45"/>
  <c r="J660" i="45"/>
  <c r="J661" i="45"/>
  <c r="J662" i="45"/>
  <c r="J663" i="45"/>
  <c r="J664" i="45"/>
  <c r="J665" i="45"/>
  <c r="J666" i="45"/>
  <c r="J667" i="45"/>
  <c r="J668" i="45"/>
  <c r="J669" i="45"/>
  <c r="J670" i="45"/>
  <c r="J671" i="45"/>
  <c r="J672" i="45"/>
  <c r="J673" i="45"/>
  <c r="J674" i="45"/>
  <c r="J675" i="45"/>
  <c r="J676" i="45"/>
  <c r="J677" i="45"/>
  <c r="J678" i="45"/>
  <c r="J679" i="45"/>
  <c r="J680" i="45"/>
  <c r="J681" i="45"/>
  <c r="J682" i="45"/>
  <c r="J683" i="45"/>
  <c r="J684" i="45"/>
  <c r="J685" i="45"/>
  <c r="J686" i="45"/>
  <c r="J687" i="45"/>
  <c r="J688" i="45"/>
  <c r="J689" i="45"/>
  <c r="J690" i="45"/>
  <c r="J691" i="45"/>
  <c r="J692" i="45"/>
  <c r="J693" i="45"/>
  <c r="J694" i="45"/>
  <c r="J695" i="45"/>
  <c r="J696" i="45"/>
  <c r="J697" i="45"/>
  <c r="J698" i="45"/>
  <c r="J699" i="45"/>
  <c r="J700" i="45"/>
  <c r="J701" i="45"/>
  <c r="J702" i="45"/>
  <c r="J703" i="45"/>
  <c r="J704" i="45"/>
  <c r="J705" i="45"/>
  <c r="J706" i="45"/>
  <c r="J707" i="45"/>
  <c r="J708" i="45"/>
  <c r="J709" i="45"/>
  <c r="J710" i="45"/>
  <c r="J711" i="45"/>
  <c r="J712" i="45"/>
  <c r="J713" i="45"/>
  <c r="J714" i="45"/>
  <c r="J715" i="45"/>
  <c r="J716" i="45"/>
  <c r="J717" i="45"/>
  <c r="J718" i="45"/>
  <c r="J719" i="45"/>
  <c r="J720" i="45"/>
  <c r="J721" i="45"/>
  <c r="J722" i="45"/>
  <c r="J723" i="45"/>
  <c r="J724" i="45"/>
  <c r="J725" i="45"/>
  <c r="J726" i="45"/>
  <c r="J727" i="45"/>
  <c r="J728" i="45"/>
  <c r="J729" i="45"/>
  <c r="J730" i="45"/>
  <c r="J731" i="45"/>
  <c r="J732" i="45"/>
  <c r="J733" i="45"/>
  <c r="J734" i="45"/>
  <c r="J735" i="45"/>
  <c r="J736" i="45"/>
  <c r="J737" i="45"/>
  <c r="J738" i="45"/>
  <c r="J739" i="45"/>
  <c r="J740" i="45"/>
  <c r="J741" i="45"/>
  <c r="J742" i="45"/>
  <c r="J743" i="45"/>
  <c r="J744" i="45"/>
  <c r="J745" i="45"/>
  <c r="J746" i="45"/>
  <c r="J747" i="45"/>
  <c r="J748" i="45"/>
  <c r="J749" i="45"/>
  <c r="J750" i="45"/>
  <c r="J751" i="45"/>
  <c r="J752" i="45"/>
  <c r="J753" i="45"/>
  <c r="J754" i="45"/>
  <c r="J755" i="45"/>
  <c r="J756" i="45"/>
  <c r="J757" i="45"/>
  <c r="J758" i="45"/>
  <c r="J759" i="45"/>
  <c r="J760" i="45"/>
  <c r="J761" i="45"/>
  <c r="J762" i="45"/>
  <c r="J763" i="45"/>
  <c r="J764" i="45"/>
  <c r="J765" i="45"/>
  <c r="J766" i="45"/>
  <c r="J767" i="45"/>
  <c r="J768" i="45"/>
  <c r="J769" i="45"/>
  <c r="J770" i="45"/>
  <c r="J771" i="45"/>
  <c r="J772" i="45"/>
  <c r="J773" i="45"/>
  <c r="J774" i="45"/>
  <c r="J775" i="45"/>
  <c r="J776" i="45"/>
  <c r="J777" i="45"/>
  <c r="J778" i="45"/>
  <c r="J779" i="45"/>
  <c r="J780" i="45"/>
  <c r="J781" i="45"/>
  <c r="J782" i="45"/>
  <c r="J783" i="45"/>
  <c r="J784" i="45"/>
  <c r="J785" i="45"/>
  <c r="J786" i="45"/>
  <c r="J787" i="45"/>
  <c r="J788" i="45"/>
  <c r="J789" i="45"/>
  <c r="J790" i="45"/>
  <c r="J791" i="45"/>
  <c r="J792" i="45"/>
  <c r="J793" i="45"/>
  <c r="J794" i="45"/>
  <c r="J795" i="45"/>
  <c r="J796" i="45"/>
  <c r="J797" i="45"/>
  <c r="J798" i="45"/>
  <c r="J799" i="45"/>
  <c r="J800" i="45"/>
  <c r="J801" i="45"/>
  <c r="J802" i="45"/>
  <c r="J803" i="45"/>
  <c r="J804" i="45"/>
  <c r="J805" i="45"/>
  <c r="J806" i="45"/>
  <c r="J807" i="45"/>
  <c r="J808" i="45"/>
  <c r="J809" i="45"/>
  <c r="J810" i="45"/>
  <c r="J811" i="45"/>
  <c r="J812" i="45"/>
  <c r="J813" i="45"/>
  <c r="J814" i="45"/>
  <c r="J815" i="45"/>
  <c r="J816" i="45"/>
  <c r="J817" i="45"/>
  <c r="J818" i="45"/>
  <c r="J819" i="45"/>
  <c r="J820" i="45"/>
  <c r="J821" i="45"/>
  <c r="J822" i="45"/>
  <c r="J823" i="45"/>
  <c r="J824" i="45"/>
  <c r="J825" i="45"/>
  <c r="J826" i="45"/>
  <c r="J827" i="45"/>
  <c r="J828" i="45"/>
  <c r="J829" i="45"/>
  <c r="J830" i="45"/>
  <c r="J831" i="45"/>
  <c r="J832" i="45"/>
  <c r="J833" i="45"/>
  <c r="J834" i="45"/>
  <c r="J835" i="45"/>
  <c r="J836" i="45"/>
  <c r="J837" i="45"/>
  <c r="J838" i="45"/>
  <c r="J839" i="45"/>
  <c r="J840" i="45"/>
  <c r="J841" i="45"/>
  <c r="J842" i="45"/>
  <c r="J843" i="45"/>
  <c r="J844" i="45"/>
  <c r="J845" i="45"/>
  <c r="J846" i="45"/>
  <c r="J847" i="45"/>
  <c r="J848" i="45"/>
  <c r="J849" i="45"/>
  <c r="J850" i="45"/>
  <c r="J851" i="45"/>
  <c r="J852" i="45"/>
  <c r="J853" i="45"/>
  <c r="J854" i="45"/>
  <c r="J855" i="45"/>
  <c r="J856" i="45"/>
  <c r="J857" i="45"/>
  <c r="J858" i="45"/>
  <c r="J859" i="45"/>
  <c r="J860" i="45"/>
  <c r="J861" i="45"/>
  <c r="J862" i="45"/>
  <c r="J863" i="45"/>
  <c r="J864" i="45"/>
  <c r="J865" i="45"/>
  <c r="J866" i="45"/>
  <c r="J867" i="45"/>
  <c r="J868" i="45"/>
  <c r="J869" i="45"/>
  <c r="J870" i="45"/>
  <c r="J871" i="45"/>
  <c r="J872" i="45"/>
  <c r="J873" i="45"/>
  <c r="J874" i="45"/>
  <c r="J875" i="45"/>
  <c r="J876" i="45"/>
  <c r="J877" i="45"/>
  <c r="J878" i="45"/>
  <c r="J879" i="45"/>
  <c r="J880" i="45"/>
  <c r="J881" i="45"/>
  <c r="J882" i="45"/>
  <c r="J883" i="45"/>
  <c r="J884" i="45"/>
  <c r="J885" i="45"/>
  <c r="J886" i="45"/>
  <c r="J887" i="45"/>
  <c r="J888" i="45"/>
  <c r="J889" i="45"/>
  <c r="J890" i="45"/>
  <c r="J891" i="45"/>
  <c r="J892" i="45"/>
  <c r="J893" i="45"/>
  <c r="J894" i="45"/>
  <c r="J895" i="45"/>
  <c r="J896" i="45"/>
  <c r="J897" i="45"/>
  <c r="J898" i="45"/>
  <c r="J899" i="45"/>
  <c r="J900" i="45"/>
  <c r="J901" i="45"/>
  <c r="J902" i="45"/>
  <c r="J903" i="45"/>
  <c r="J904" i="45"/>
  <c r="J905" i="45"/>
  <c r="J906" i="45"/>
  <c r="J907" i="45"/>
  <c r="J908" i="45"/>
  <c r="J909" i="45"/>
  <c r="J910" i="45"/>
  <c r="J911" i="45"/>
  <c r="J912" i="45"/>
  <c r="J913" i="45"/>
  <c r="J914" i="45"/>
  <c r="J915" i="45"/>
  <c r="J916" i="45"/>
  <c r="J917" i="45"/>
  <c r="J918" i="45"/>
  <c r="J919" i="45"/>
  <c r="J920" i="45"/>
  <c r="J921" i="45"/>
  <c r="J922" i="45"/>
  <c r="J923" i="45"/>
  <c r="J924" i="45"/>
  <c r="J925" i="45"/>
  <c r="J926" i="45"/>
  <c r="J927" i="45"/>
  <c r="J928" i="45"/>
  <c r="J929" i="45"/>
  <c r="J930" i="45"/>
  <c r="J931" i="45"/>
  <c r="J932" i="45"/>
  <c r="J933" i="45"/>
  <c r="J934" i="45"/>
  <c r="J935" i="45"/>
  <c r="J936" i="45"/>
  <c r="J937" i="45"/>
  <c r="J938" i="45"/>
  <c r="J939" i="45"/>
  <c r="J940" i="45"/>
  <c r="J941" i="45"/>
  <c r="J942" i="45"/>
  <c r="J943" i="45"/>
  <c r="J944" i="45"/>
  <c r="J945" i="45"/>
  <c r="J946" i="45"/>
  <c r="J947" i="45"/>
  <c r="J948" i="45"/>
  <c r="J949" i="45"/>
  <c r="J950" i="45"/>
  <c r="J951" i="45"/>
  <c r="J952" i="45"/>
  <c r="J953" i="45"/>
  <c r="J954" i="45"/>
  <c r="J955" i="45"/>
  <c r="J956" i="45"/>
  <c r="J957" i="45"/>
  <c r="J958" i="45"/>
  <c r="J959" i="45"/>
  <c r="J960" i="45"/>
  <c r="J961" i="45"/>
  <c r="J962" i="45"/>
  <c r="J963" i="45"/>
  <c r="J964" i="45"/>
  <c r="J965" i="45"/>
  <c r="J966" i="45"/>
  <c r="J967" i="45"/>
  <c r="J968" i="45"/>
  <c r="J969" i="45"/>
  <c r="J970" i="45"/>
  <c r="J971" i="45"/>
  <c r="J972" i="45"/>
  <c r="J973" i="45"/>
  <c r="J974" i="45"/>
  <c r="J975" i="45"/>
  <c r="J976" i="45"/>
  <c r="J977" i="45"/>
  <c r="J978" i="45"/>
  <c r="J979" i="45"/>
  <c r="J980" i="45"/>
  <c r="J981" i="45"/>
  <c r="J982" i="45"/>
  <c r="J983" i="45"/>
  <c r="J984" i="45"/>
  <c r="J985" i="45"/>
  <c r="J986" i="45"/>
  <c r="J987" i="45"/>
  <c r="J988" i="45"/>
  <c r="J989" i="45"/>
  <c r="J990" i="45"/>
  <c r="J991" i="45"/>
  <c r="J992" i="45"/>
  <c r="J993" i="45"/>
  <c r="J994" i="45"/>
  <c r="J995" i="45"/>
  <c r="J996" i="45"/>
  <c r="J997" i="45"/>
  <c r="J998" i="45"/>
  <c r="J999" i="45"/>
  <c r="J1000" i="45"/>
  <c r="J1001" i="45"/>
  <c r="I2" i="45"/>
  <c r="I3" i="45"/>
  <c r="I4" i="45"/>
  <c r="I5" i="45"/>
  <c r="I6" i="45"/>
  <c r="I7" i="45"/>
  <c r="I8" i="45"/>
  <c r="I9" i="45"/>
  <c r="I10" i="45"/>
  <c r="I11" i="45"/>
  <c r="I12" i="45"/>
  <c r="I13" i="45"/>
  <c r="I14" i="45"/>
  <c r="I15" i="45"/>
  <c r="I16" i="45"/>
  <c r="I17" i="45"/>
  <c r="I18" i="45"/>
  <c r="I19" i="45"/>
  <c r="I20" i="45"/>
  <c r="I21" i="45"/>
  <c r="I22" i="45"/>
  <c r="I23" i="45"/>
  <c r="I24" i="45"/>
  <c r="I25" i="45"/>
  <c r="I26" i="45"/>
  <c r="I27" i="45"/>
  <c r="I28" i="45"/>
  <c r="I29" i="45"/>
  <c r="I30" i="45"/>
  <c r="I31" i="45"/>
  <c r="I32" i="45"/>
  <c r="I33" i="45"/>
  <c r="I34" i="45"/>
  <c r="I35" i="45"/>
  <c r="I36" i="45"/>
  <c r="I37" i="45"/>
  <c r="I38" i="45"/>
  <c r="I39" i="45"/>
  <c r="I40" i="45"/>
  <c r="I41" i="45"/>
  <c r="I42" i="45"/>
  <c r="I43" i="45"/>
  <c r="I44" i="45"/>
  <c r="I45" i="45"/>
  <c r="I46" i="45"/>
  <c r="I47" i="45"/>
  <c r="I48" i="45"/>
  <c r="I49" i="45"/>
  <c r="I50" i="45"/>
  <c r="I51" i="45"/>
  <c r="I52" i="45"/>
  <c r="I53" i="45"/>
  <c r="I54" i="45"/>
  <c r="I55" i="45"/>
  <c r="I56" i="45"/>
  <c r="I57" i="45"/>
  <c r="I58" i="45"/>
  <c r="I59" i="45"/>
  <c r="I60" i="45"/>
  <c r="I61" i="45"/>
  <c r="I62" i="45"/>
  <c r="I63" i="45"/>
  <c r="I64" i="45"/>
  <c r="I65" i="45"/>
  <c r="I66" i="45"/>
  <c r="I67" i="45"/>
  <c r="I68" i="45"/>
  <c r="I69" i="45"/>
  <c r="I70" i="45"/>
  <c r="I71" i="45"/>
  <c r="I72" i="45"/>
  <c r="I73" i="45"/>
  <c r="I74" i="45"/>
  <c r="I75" i="45"/>
  <c r="I76" i="45"/>
  <c r="I77" i="45"/>
  <c r="I78" i="45"/>
  <c r="I79" i="45"/>
  <c r="I80" i="45"/>
  <c r="I81" i="45"/>
  <c r="I82" i="45"/>
  <c r="I83" i="45"/>
  <c r="I84" i="45"/>
  <c r="I85" i="45"/>
  <c r="I86" i="45"/>
  <c r="I87" i="45"/>
  <c r="I88" i="45"/>
  <c r="I89" i="45"/>
  <c r="I90" i="45"/>
  <c r="I91" i="45"/>
  <c r="I92" i="45"/>
  <c r="I93" i="45"/>
  <c r="I94" i="45"/>
  <c r="I95" i="45"/>
  <c r="I96" i="45"/>
  <c r="I97" i="45"/>
  <c r="I98" i="45"/>
  <c r="I99" i="45"/>
  <c r="I100" i="45"/>
  <c r="I101" i="45"/>
  <c r="I102" i="45"/>
  <c r="I103" i="45"/>
  <c r="I104" i="45"/>
  <c r="I105" i="45"/>
  <c r="I106" i="45"/>
  <c r="I107" i="45"/>
  <c r="I108" i="45"/>
  <c r="I109" i="45"/>
  <c r="I110" i="45"/>
  <c r="I111" i="45"/>
  <c r="I112" i="45"/>
  <c r="I113" i="45"/>
  <c r="I114" i="45"/>
  <c r="I115" i="45"/>
  <c r="I116" i="45"/>
  <c r="I117" i="45"/>
  <c r="I118" i="45"/>
  <c r="I119" i="45"/>
  <c r="I120" i="45"/>
  <c r="I121" i="45"/>
  <c r="I122" i="45"/>
  <c r="I123" i="45"/>
  <c r="I124" i="45"/>
  <c r="I125" i="45"/>
  <c r="I126" i="45"/>
  <c r="I127" i="45"/>
  <c r="I128" i="45"/>
  <c r="I129" i="45"/>
  <c r="I130" i="45"/>
  <c r="I131" i="45"/>
  <c r="I132" i="45"/>
  <c r="I133" i="45"/>
  <c r="I134" i="45"/>
  <c r="I135" i="45"/>
  <c r="I136" i="45"/>
  <c r="I137" i="45"/>
  <c r="I138" i="45"/>
  <c r="I139" i="45"/>
  <c r="I140" i="45"/>
  <c r="I141" i="45"/>
  <c r="I142" i="45"/>
  <c r="I143" i="45"/>
  <c r="I144" i="45"/>
  <c r="I145" i="45"/>
  <c r="I146" i="45"/>
  <c r="I147" i="45"/>
  <c r="I148" i="45"/>
  <c r="I149" i="45"/>
  <c r="I150" i="45"/>
  <c r="I151" i="45"/>
  <c r="I152" i="45"/>
  <c r="I153" i="45"/>
  <c r="I154" i="45"/>
  <c r="I155" i="45"/>
  <c r="I156" i="45"/>
  <c r="I157" i="45"/>
  <c r="I158" i="45"/>
  <c r="I159" i="45"/>
  <c r="I160" i="45"/>
  <c r="I161" i="45"/>
  <c r="I162" i="45"/>
  <c r="I163" i="45"/>
  <c r="I164" i="45"/>
  <c r="I165" i="45"/>
  <c r="I166" i="45"/>
  <c r="I167" i="45"/>
  <c r="I168" i="45"/>
  <c r="I169" i="45"/>
  <c r="I170" i="45"/>
  <c r="I171" i="45"/>
  <c r="I172" i="45"/>
  <c r="I173" i="45"/>
  <c r="I174" i="45"/>
  <c r="I175" i="45"/>
  <c r="I176" i="45"/>
  <c r="I177" i="45"/>
  <c r="I178" i="45"/>
  <c r="I179" i="45"/>
  <c r="I180" i="45"/>
  <c r="I181" i="45"/>
  <c r="I182" i="45"/>
  <c r="I183" i="45"/>
  <c r="I184" i="45"/>
  <c r="I185" i="45"/>
  <c r="I186" i="45"/>
  <c r="I187" i="45"/>
  <c r="I188" i="45"/>
  <c r="I189" i="45"/>
  <c r="I190" i="45"/>
  <c r="I191" i="45"/>
  <c r="I192" i="45"/>
  <c r="I193" i="45"/>
  <c r="I194" i="45"/>
  <c r="I195" i="45"/>
  <c r="I196" i="45"/>
  <c r="I197" i="45"/>
  <c r="I198" i="45"/>
  <c r="I199" i="45"/>
  <c r="I200" i="45"/>
  <c r="I201" i="45"/>
  <c r="I202" i="45"/>
  <c r="I203" i="45"/>
  <c r="I204" i="45"/>
  <c r="I205" i="45"/>
  <c r="I206" i="45"/>
  <c r="I207" i="45"/>
  <c r="I208" i="45"/>
  <c r="I209" i="45"/>
  <c r="I210" i="45"/>
  <c r="I211" i="45"/>
  <c r="I212" i="45"/>
  <c r="I213" i="45"/>
  <c r="I214" i="45"/>
  <c r="I215" i="45"/>
  <c r="I216" i="45"/>
  <c r="I217" i="45"/>
  <c r="I218" i="45"/>
  <c r="I219" i="45"/>
  <c r="I220" i="45"/>
  <c r="I221" i="45"/>
  <c r="I222" i="45"/>
  <c r="I223" i="45"/>
  <c r="I224" i="45"/>
  <c r="I225" i="45"/>
  <c r="I226" i="45"/>
  <c r="I227" i="45"/>
  <c r="I228" i="45"/>
  <c r="I229" i="45"/>
  <c r="I230" i="45"/>
  <c r="I231" i="45"/>
  <c r="I232" i="45"/>
  <c r="I233" i="45"/>
  <c r="I234" i="45"/>
  <c r="I235" i="45"/>
  <c r="I236" i="45"/>
  <c r="I237" i="45"/>
  <c r="I238" i="45"/>
  <c r="I239" i="45"/>
  <c r="I240" i="45"/>
  <c r="I241" i="45"/>
  <c r="I242" i="45"/>
  <c r="I243" i="45"/>
  <c r="I244" i="45"/>
  <c r="I245" i="45"/>
  <c r="I246" i="45"/>
  <c r="I247" i="45"/>
  <c r="I248" i="45"/>
  <c r="I249" i="45"/>
  <c r="I250" i="45"/>
  <c r="I251" i="45"/>
  <c r="I252" i="45"/>
  <c r="I253" i="45"/>
  <c r="I254" i="45"/>
  <c r="I255" i="45"/>
  <c r="I256" i="45"/>
  <c r="I257" i="45"/>
  <c r="I258" i="45"/>
  <c r="I259" i="45"/>
  <c r="I260" i="45"/>
  <c r="I261" i="45"/>
  <c r="I262" i="45"/>
  <c r="I263" i="45"/>
  <c r="I264" i="45"/>
  <c r="I265" i="45"/>
  <c r="I266" i="45"/>
  <c r="I267" i="45"/>
  <c r="I268" i="45"/>
  <c r="I269" i="45"/>
  <c r="I270" i="45"/>
  <c r="I271" i="45"/>
  <c r="I272" i="45"/>
  <c r="I273" i="45"/>
  <c r="I274" i="45"/>
  <c r="I275" i="45"/>
  <c r="I276" i="45"/>
  <c r="I277" i="45"/>
  <c r="I278" i="45"/>
  <c r="I279" i="45"/>
  <c r="I280" i="45"/>
  <c r="I281" i="45"/>
  <c r="I282" i="45"/>
  <c r="I283" i="45"/>
  <c r="I284" i="45"/>
  <c r="I285" i="45"/>
  <c r="I286" i="45"/>
  <c r="I287" i="45"/>
  <c r="I288" i="45"/>
  <c r="I289" i="45"/>
  <c r="I290" i="45"/>
  <c r="I291" i="45"/>
  <c r="I292" i="45"/>
  <c r="I293" i="45"/>
  <c r="I294" i="45"/>
  <c r="I295" i="45"/>
  <c r="I296" i="45"/>
  <c r="I297" i="45"/>
  <c r="I298" i="45"/>
  <c r="I299" i="45"/>
  <c r="I300" i="45"/>
  <c r="I301" i="45"/>
  <c r="I302" i="45"/>
  <c r="I303" i="45"/>
  <c r="I304" i="45"/>
  <c r="I305" i="45"/>
  <c r="I306" i="45"/>
  <c r="I307" i="45"/>
  <c r="I308" i="45"/>
  <c r="I309" i="45"/>
  <c r="I310" i="45"/>
  <c r="I311" i="45"/>
  <c r="I312" i="45"/>
  <c r="I313" i="45"/>
  <c r="I314" i="45"/>
  <c r="I315" i="45"/>
  <c r="I316" i="45"/>
  <c r="I317" i="45"/>
  <c r="I318" i="45"/>
  <c r="I319" i="45"/>
  <c r="I320" i="45"/>
  <c r="I321" i="45"/>
  <c r="I322" i="45"/>
  <c r="I323" i="45"/>
  <c r="I324" i="45"/>
  <c r="I325" i="45"/>
  <c r="I326" i="45"/>
  <c r="I327" i="45"/>
  <c r="I328" i="45"/>
  <c r="I329" i="45"/>
  <c r="I330" i="45"/>
  <c r="I331" i="45"/>
  <c r="I332" i="45"/>
  <c r="I333" i="45"/>
  <c r="I334" i="45"/>
  <c r="I335" i="45"/>
  <c r="I336" i="45"/>
  <c r="I337" i="45"/>
  <c r="I338" i="45"/>
  <c r="I339" i="45"/>
  <c r="I340" i="45"/>
  <c r="I341" i="45"/>
  <c r="I342" i="45"/>
  <c r="I343" i="45"/>
  <c r="I344" i="45"/>
  <c r="I345" i="45"/>
  <c r="I346" i="45"/>
  <c r="I347" i="45"/>
  <c r="I348" i="45"/>
  <c r="I349" i="45"/>
  <c r="I350" i="45"/>
  <c r="I351" i="45"/>
  <c r="I352" i="45"/>
  <c r="I353" i="45"/>
  <c r="I354" i="45"/>
  <c r="I355" i="45"/>
  <c r="I356" i="45"/>
  <c r="I357" i="45"/>
  <c r="I358" i="45"/>
  <c r="I359" i="45"/>
  <c r="I360" i="45"/>
  <c r="I361" i="45"/>
  <c r="I362" i="45"/>
  <c r="I363" i="45"/>
  <c r="I364" i="45"/>
  <c r="I365" i="45"/>
  <c r="I366" i="45"/>
  <c r="I367" i="45"/>
  <c r="I368" i="45"/>
  <c r="I369" i="45"/>
  <c r="I370" i="45"/>
  <c r="I371" i="45"/>
  <c r="I372" i="45"/>
  <c r="I373" i="45"/>
  <c r="I374" i="45"/>
  <c r="I375" i="45"/>
  <c r="I376" i="45"/>
  <c r="I377" i="45"/>
  <c r="I378" i="45"/>
  <c r="I379" i="45"/>
  <c r="I380" i="45"/>
  <c r="I381" i="45"/>
  <c r="I382" i="45"/>
  <c r="I383" i="45"/>
  <c r="I384" i="45"/>
  <c r="I385" i="45"/>
  <c r="I386" i="45"/>
  <c r="I387" i="45"/>
  <c r="I388" i="45"/>
  <c r="I389" i="45"/>
  <c r="I390" i="45"/>
  <c r="I391" i="45"/>
  <c r="I392" i="45"/>
  <c r="I393" i="45"/>
  <c r="I394" i="45"/>
  <c r="I395" i="45"/>
  <c r="I396" i="45"/>
  <c r="I397" i="45"/>
  <c r="I398" i="45"/>
  <c r="I399" i="45"/>
  <c r="I400" i="45"/>
  <c r="I401" i="45"/>
  <c r="I402" i="45"/>
  <c r="I403" i="45"/>
  <c r="I404" i="45"/>
  <c r="I405" i="45"/>
  <c r="I406" i="45"/>
  <c r="I407" i="45"/>
  <c r="I408" i="45"/>
  <c r="I409" i="45"/>
  <c r="I410" i="45"/>
  <c r="I411" i="45"/>
  <c r="I412" i="45"/>
  <c r="I413" i="45"/>
  <c r="I414" i="45"/>
  <c r="I415" i="45"/>
  <c r="I416" i="45"/>
  <c r="I417" i="45"/>
  <c r="I418" i="45"/>
  <c r="I419" i="45"/>
  <c r="I420" i="45"/>
  <c r="I421" i="45"/>
  <c r="I422" i="45"/>
  <c r="I423" i="45"/>
  <c r="I424" i="45"/>
  <c r="I425" i="45"/>
  <c r="I426" i="45"/>
  <c r="I427" i="45"/>
  <c r="I428" i="45"/>
  <c r="I429" i="45"/>
  <c r="I430" i="45"/>
  <c r="I431" i="45"/>
  <c r="I432" i="45"/>
  <c r="I433" i="45"/>
  <c r="I434" i="45"/>
  <c r="I435" i="45"/>
  <c r="I436" i="45"/>
  <c r="I437" i="45"/>
  <c r="I438" i="45"/>
  <c r="I439" i="45"/>
  <c r="I440" i="45"/>
  <c r="I441" i="45"/>
  <c r="I442" i="45"/>
  <c r="I443" i="45"/>
  <c r="I444" i="45"/>
  <c r="I445" i="45"/>
  <c r="I446" i="45"/>
  <c r="I447" i="45"/>
  <c r="I448" i="45"/>
  <c r="I449" i="45"/>
  <c r="I450" i="45"/>
  <c r="I451" i="45"/>
  <c r="I452" i="45"/>
  <c r="I453" i="45"/>
  <c r="I454" i="45"/>
  <c r="I455" i="45"/>
  <c r="I456" i="45"/>
  <c r="I457" i="45"/>
  <c r="I458" i="45"/>
  <c r="I459" i="45"/>
  <c r="I460" i="45"/>
  <c r="I461" i="45"/>
  <c r="I462" i="45"/>
  <c r="I463" i="45"/>
  <c r="I464" i="45"/>
  <c r="I465" i="45"/>
  <c r="I466" i="45"/>
  <c r="I467" i="45"/>
  <c r="I468" i="45"/>
  <c r="I469" i="45"/>
  <c r="I470" i="45"/>
  <c r="I471" i="45"/>
  <c r="I472" i="45"/>
  <c r="I473" i="45"/>
  <c r="I474" i="45"/>
  <c r="I475" i="45"/>
  <c r="I476" i="45"/>
  <c r="I477" i="45"/>
  <c r="I478" i="45"/>
  <c r="I479" i="45"/>
  <c r="I480" i="45"/>
  <c r="I481" i="45"/>
  <c r="I482" i="45"/>
  <c r="I483" i="45"/>
  <c r="I484" i="45"/>
  <c r="I485" i="45"/>
  <c r="I486" i="45"/>
  <c r="I487" i="45"/>
  <c r="I488" i="45"/>
  <c r="I489" i="45"/>
  <c r="I490" i="45"/>
  <c r="I491" i="45"/>
  <c r="I492" i="45"/>
  <c r="I493" i="45"/>
  <c r="I494" i="45"/>
  <c r="I495" i="45"/>
  <c r="I496" i="45"/>
  <c r="I497" i="45"/>
  <c r="I498" i="45"/>
  <c r="I499" i="45"/>
  <c r="I500" i="45"/>
  <c r="I501" i="45"/>
  <c r="I502" i="45"/>
  <c r="I503" i="45"/>
  <c r="I504" i="45"/>
  <c r="I505" i="45"/>
  <c r="I506" i="45"/>
  <c r="I507" i="45"/>
  <c r="I508" i="45"/>
  <c r="I509" i="45"/>
  <c r="I510" i="45"/>
  <c r="I511" i="45"/>
  <c r="I512" i="45"/>
  <c r="I513" i="45"/>
  <c r="I514" i="45"/>
  <c r="I515" i="45"/>
  <c r="I516" i="45"/>
  <c r="I517" i="45"/>
  <c r="I518" i="45"/>
  <c r="I519" i="45"/>
  <c r="I520" i="45"/>
  <c r="I521" i="45"/>
  <c r="I522" i="45"/>
  <c r="I523" i="45"/>
  <c r="I524" i="45"/>
  <c r="I525" i="45"/>
  <c r="I526" i="45"/>
  <c r="I527" i="45"/>
  <c r="I528" i="45"/>
  <c r="I529" i="45"/>
  <c r="I530" i="45"/>
  <c r="I531" i="45"/>
  <c r="I532" i="45"/>
  <c r="I533" i="45"/>
  <c r="I534" i="45"/>
  <c r="I535" i="45"/>
  <c r="I536" i="45"/>
  <c r="I537" i="45"/>
  <c r="I538" i="45"/>
  <c r="I539" i="45"/>
  <c r="I540" i="45"/>
  <c r="I541" i="45"/>
  <c r="I542" i="45"/>
  <c r="I543" i="45"/>
  <c r="I544" i="45"/>
  <c r="I545" i="45"/>
  <c r="I546" i="45"/>
  <c r="I547" i="45"/>
  <c r="I548" i="45"/>
  <c r="I549" i="45"/>
  <c r="I550" i="45"/>
  <c r="I551" i="45"/>
  <c r="I552" i="45"/>
  <c r="I553" i="45"/>
  <c r="I554" i="45"/>
  <c r="I555" i="45"/>
  <c r="I556" i="45"/>
  <c r="I557" i="45"/>
  <c r="I558" i="45"/>
  <c r="I559" i="45"/>
  <c r="I560" i="45"/>
  <c r="I561" i="45"/>
  <c r="I562" i="45"/>
  <c r="I563" i="45"/>
  <c r="I564" i="45"/>
  <c r="I565" i="45"/>
  <c r="I566" i="45"/>
  <c r="I567" i="45"/>
  <c r="I568" i="45"/>
  <c r="I569" i="45"/>
  <c r="I570" i="45"/>
  <c r="I571" i="45"/>
  <c r="I572" i="45"/>
  <c r="I573" i="45"/>
  <c r="I574" i="45"/>
  <c r="I575" i="45"/>
  <c r="I576" i="45"/>
  <c r="I577" i="45"/>
  <c r="I578" i="45"/>
  <c r="I579" i="45"/>
  <c r="I580" i="45"/>
  <c r="I581" i="45"/>
  <c r="I582" i="45"/>
  <c r="I583" i="45"/>
  <c r="I584" i="45"/>
  <c r="I585" i="45"/>
  <c r="I586" i="45"/>
  <c r="I587" i="45"/>
  <c r="I588" i="45"/>
  <c r="I589" i="45"/>
  <c r="I590" i="45"/>
  <c r="I591" i="45"/>
  <c r="I592" i="45"/>
  <c r="I593" i="45"/>
  <c r="I594" i="45"/>
  <c r="I595" i="45"/>
  <c r="I596" i="45"/>
  <c r="I597" i="45"/>
  <c r="I598" i="45"/>
  <c r="I599" i="45"/>
  <c r="I600" i="45"/>
  <c r="I601" i="45"/>
  <c r="I602" i="45"/>
  <c r="I603" i="45"/>
  <c r="I604" i="45"/>
  <c r="I605" i="45"/>
  <c r="I606" i="45"/>
  <c r="I607" i="45"/>
  <c r="I608" i="45"/>
  <c r="I609" i="45"/>
  <c r="I610" i="45"/>
  <c r="I611" i="45"/>
  <c r="I612" i="45"/>
  <c r="I613" i="45"/>
  <c r="I614" i="45"/>
  <c r="I615" i="45"/>
  <c r="I616" i="45"/>
  <c r="I617" i="45"/>
  <c r="I618" i="45"/>
  <c r="I619" i="45"/>
  <c r="I620" i="45"/>
  <c r="I621" i="45"/>
  <c r="I622" i="45"/>
  <c r="I623" i="45"/>
  <c r="I624" i="45"/>
  <c r="I625" i="45"/>
  <c r="I626" i="45"/>
  <c r="I627" i="45"/>
  <c r="I628" i="45"/>
  <c r="I629" i="45"/>
  <c r="I630" i="45"/>
  <c r="I631" i="45"/>
  <c r="I632" i="45"/>
  <c r="I633" i="45"/>
  <c r="I634" i="45"/>
  <c r="I635" i="45"/>
  <c r="I636" i="45"/>
  <c r="I637" i="45"/>
  <c r="I638" i="45"/>
  <c r="I639" i="45"/>
  <c r="I640" i="45"/>
  <c r="I641" i="45"/>
  <c r="I642" i="45"/>
  <c r="I643" i="45"/>
  <c r="I644" i="45"/>
  <c r="I645" i="45"/>
  <c r="I646" i="45"/>
  <c r="I647" i="45"/>
  <c r="I648" i="45"/>
  <c r="I649" i="45"/>
  <c r="I650" i="45"/>
  <c r="I651" i="45"/>
  <c r="I652" i="45"/>
  <c r="I653" i="45"/>
  <c r="I654" i="45"/>
  <c r="I655" i="45"/>
  <c r="I656" i="45"/>
  <c r="I657" i="45"/>
  <c r="I658" i="45"/>
  <c r="I659" i="45"/>
  <c r="I660" i="45"/>
  <c r="I661" i="45"/>
  <c r="I662" i="45"/>
  <c r="I663" i="45"/>
  <c r="I664" i="45"/>
  <c r="I665" i="45"/>
  <c r="I666" i="45"/>
  <c r="I667" i="45"/>
  <c r="I668" i="45"/>
  <c r="I669" i="45"/>
  <c r="I670" i="45"/>
  <c r="I671" i="45"/>
  <c r="I672" i="45"/>
  <c r="I673" i="45"/>
  <c r="I674" i="45"/>
  <c r="I675" i="45"/>
  <c r="I676" i="45"/>
  <c r="I677" i="45"/>
  <c r="I678" i="45"/>
  <c r="I679" i="45"/>
  <c r="I680" i="45"/>
  <c r="I681" i="45"/>
  <c r="I682" i="45"/>
  <c r="I683" i="45"/>
  <c r="I684" i="45"/>
  <c r="I685" i="45"/>
  <c r="I686" i="45"/>
  <c r="I687" i="45"/>
  <c r="I688" i="45"/>
  <c r="I689" i="45"/>
  <c r="I690" i="45"/>
  <c r="I691" i="45"/>
  <c r="I692" i="45"/>
  <c r="I693" i="45"/>
  <c r="I694" i="45"/>
  <c r="I695" i="45"/>
  <c r="I696" i="45"/>
  <c r="I697" i="45"/>
  <c r="I698" i="45"/>
  <c r="I699" i="45"/>
  <c r="I700" i="45"/>
  <c r="I701" i="45"/>
  <c r="I702" i="45"/>
  <c r="I703" i="45"/>
  <c r="I704" i="45"/>
  <c r="I705" i="45"/>
  <c r="I706" i="45"/>
  <c r="I707" i="45"/>
  <c r="I708" i="45"/>
  <c r="I709" i="45"/>
  <c r="I710" i="45"/>
  <c r="I711" i="45"/>
  <c r="I712" i="45"/>
  <c r="I713" i="45"/>
  <c r="I714" i="45"/>
  <c r="I715" i="45"/>
  <c r="I716" i="45"/>
  <c r="I717" i="45"/>
  <c r="I718" i="45"/>
  <c r="I719" i="45"/>
  <c r="I720" i="45"/>
  <c r="I721" i="45"/>
  <c r="I722" i="45"/>
  <c r="I723" i="45"/>
  <c r="I724" i="45"/>
  <c r="I725" i="45"/>
  <c r="I726" i="45"/>
  <c r="I727" i="45"/>
  <c r="I728" i="45"/>
  <c r="I729" i="45"/>
  <c r="I730" i="45"/>
  <c r="I731" i="45"/>
  <c r="I732" i="45"/>
  <c r="I733" i="45"/>
  <c r="I734" i="45"/>
  <c r="I735" i="45"/>
  <c r="I736" i="45"/>
  <c r="I737" i="45"/>
  <c r="I738" i="45"/>
  <c r="I739" i="45"/>
  <c r="I740" i="45"/>
  <c r="I741" i="45"/>
  <c r="I742" i="45"/>
  <c r="I743" i="45"/>
  <c r="I744" i="45"/>
  <c r="I745" i="45"/>
  <c r="I746" i="45"/>
  <c r="I747" i="45"/>
  <c r="I748" i="45"/>
  <c r="I749" i="45"/>
  <c r="I750" i="45"/>
  <c r="I751" i="45"/>
  <c r="I752" i="45"/>
  <c r="I753" i="45"/>
  <c r="I754" i="45"/>
  <c r="I755" i="45"/>
  <c r="I756" i="45"/>
  <c r="I757" i="45"/>
  <c r="I758" i="45"/>
  <c r="I759" i="45"/>
  <c r="I760" i="45"/>
  <c r="I761" i="45"/>
  <c r="I762" i="45"/>
  <c r="I763" i="45"/>
  <c r="I764" i="45"/>
  <c r="I765" i="45"/>
  <c r="I766" i="45"/>
  <c r="I767" i="45"/>
  <c r="I768" i="45"/>
  <c r="I769" i="45"/>
  <c r="I770" i="45"/>
  <c r="I771" i="45"/>
  <c r="I772" i="45"/>
  <c r="I773" i="45"/>
  <c r="I774" i="45"/>
  <c r="I775" i="45"/>
  <c r="I776" i="45"/>
  <c r="I777" i="45"/>
  <c r="I778" i="45"/>
  <c r="I779" i="45"/>
  <c r="I780" i="45"/>
  <c r="I781" i="45"/>
  <c r="I782" i="45"/>
  <c r="I783" i="45"/>
  <c r="I784" i="45"/>
  <c r="I785" i="45"/>
  <c r="I786" i="45"/>
  <c r="I787" i="45"/>
  <c r="I788" i="45"/>
  <c r="I789" i="45"/>
  <c r="I790" i="45"/>
  <c r="I791" i="45"/>
  <c r="I792" i="45"/>
  <c r="I793" i="45"/>
  <c r="I794" i="45"/>
  <c r="I795" i="45"/>
  <c r="I796" i="45"/>
  <c r="I797" i="45"/>
  <c r="I798" i="45"/>
  <c r="I799" i="45"/>
  <c r="I800" i="45"/>
  <c r="I801" i="45"/>
  <c r="I802" i="45"/>
  <c r="I803" i="45"/>
  <c r="I804" i="45"/>
  <c r="I805" i="45"/>
  <c r="I806" i="45"/>
  <c r="I807" i="45"/>
  <c r="I808" i="45"/>
  <c r="I809" i="45"/>
  <c r="I810" i="45"/>
  <c r="I811" i="45"/>
  <c r="I812" i="45"/>
  <c r="I813" i="45"/>
  <c r="I814" i="45"/>
  <c r="I815" i="45"/>
  <c r="I816" i="45"/>
  <c r="I817" i="45"/>
  <c r="I818" i="45"/>
  <c r="I819" i="45"/>
  <c r="I820" i="45"/>
  <c r="I821" i="45"/>
  <c r="I822" i="45"/>
  <c r="I823" i="45"/>
  <c r="I824" i="45"/>
  <c r="I825" i="45"/>
  <c r="I826" i="45"/>
  <c r="I827" i="45"/>
  <c r="I828" i="45"/>
  <c r="I829" i="45"/>
  <c r="I830" i="45"/>
  <c r="I831" i="45"/>
  <c r="I832" i="45"/>
  <c r="I833" i="45"/>
  <c r="I834" i="45"/>
  <c r="I835" i="45"/>
  <c r="I836" i="45"/>
  <c r="I837" i="45"/>
  <c r="I838" i="45"/>
  <c r="I839" i="45"/>
  <c r="I840" i="45"/>
  <c r="I841" i="45"/>
  <c r="I842" i="45"/>
  <c r="I843" i="45"/>
  <c r="I844" i="45"/>
  <c r="I845" i="45"/>
  <c r="I846" i="45"/>
  <c r="I847" i="45"/>
  <c r="I848" i="45"/>
  <c r="I849" i="45"/>
  <c r="I850" i="45"/>
  <c r="I851" i="45"/>
  <c r="I852" i="45"/>
  <c r="I853" i="45"/>
  <c r="I854" i="45"/>
  <c r="I855" i="45"/>
  <c r="I856" i="45"/>
  <c r="I857" i="45"/>
  <c r="I858" i="45"/>
  <c r="I859" i="45"/>
  <c r="I860" i="45"/>
  <c r="I861" i="45"/>
  <c r="I862" i="45"/>
  <c r="I863" i="45"/>
  <c r="I864" i="45"/>
  <c r="I865" i="45"/>
  <c r="I866" i="45"/>
  <c r="I867" i="45"/>
  <c r="I868" i="45"/>
  <c r="I869" i="45"/>
  <c r="I870" i="45"/>
  <c r="I871" i="45"/>
  <c r="I872" i="45"/>
  <c r="I873" i="45"/>
  <c r="I874" i="45"/>
  <c r="I875" i="45"/>
  <c r="I876" i="45"/>
  <c r="I877" i="45"/>
  <c r="I878" i="45"/>
  <c r="I879" i="45"/>
  <c r="I880" i="45"/>
  <c r="I881" i="45"/>
  <c r="I882" i="45"/>
  <c r="I883" i="45"/>
  <c r="I884" i="45"/>
  <c r="I885" i="45"/>
  <c r="I886" i="45"/>
  <c r="I887" i="45"/>
  <c r="I888" i="45"/>
  <c r="I889" i="45"/>
  <c r="I890" i="45"/>
  <c r="I891" i="45"/>
  <c r="I892" i="45"/>
  <c r="I893" i="45"/>
  <c r="I894" i="45"/>
  <c r="I895" i="45"/>
  <c r="I896" i="45"/>
  <c r="I897" i="45"/>
  <c r="I898" i="45"/>
  <c r="I899" i="45"/>
  <c r="I900" i="45"/>
  <c r="I901" i="45"/>
  <c r="I902" i="45"/>
  <c r="I903" i="45"/>
  <c r="I904" i="45"/>
  <c r="I905" i="45"/>
  <c r="I906" i="45"/>
  <c r="I907" i="45"/>
  <c r="I908" i="45"/>
  <c r="I909" i="45"/>
  <c r="I910" i="45"/>
  <c r="I911" i="45"/>
  <c r="I912" i="45"/>
  <c r="I913" i="45"/>
  <c r="I914" i="45"/>
  <c r="I915" i="45"/>
  <c r="I916" i="45"/>
  <c r="I917" i="45"/>
  <c r="I918" i="45"/>
  <c r="I919" i="45"/>
  <c r="I920" i="45"/>
  <c r="I921" i="45"/>
  <c r="I922" i="45"/>
  <c r="I923" i="45"/>
  <c r="I924" i="45"/>
  <c r="I925" i="45"/>
  <c r="I926" i="45"/>
  <c r="I927" i="45"/>
  <c r="I928" i="45"/>
  <c r="I929" i="45"/>
  <c r="I930" i="45"/>
  <c r="I931" i="45"/>
  <c r="I932" i="45"/>
  <c r="I933" i="45"/>
  <c r="I934" i="45"/>
  <c r="I935" i="45"/>
  <c r="I936" i="45"/>
  <c r="I937" i="45"/>
  <c r="I938" i="45"/>
  <c r="I939" i="45"/>
  <c r="I940" i="45"/>
  <c r="I941" i="45"/>
  <c r="I942" i="45"/>
  <c r="I943" i="45"/>
  <c r="I944" i="45"/>
  <c r="I945" i="45"/>
  <c r="I946" i="45"/>
  <c r="I947" i="45"/>
  <c r="I948" i="45"/>
  <c r="I949" i="45"/>
  <c r="I950" i="45"/>
  <c r="I951" i="45"/>
  <c r="I952" i="45"/>
  <c r="I953" i="45"/>
  <c r="I954" i="45"/>
  <c r="I955" i="45"/>
  <c r="I956" i="45"/>
  <c r="I957" i="45"/>
  <c r="I958" i="45"/>
  <c r="I959" i="45"/>
  <c r="I960" i="45"/>
  <c r="I961" i="45"/>
  <c r="I962" i="45"/>
  <c r="I963" i="45"/>
  <c r="I964" i="45"/>
  <c r="I965" i="45"/>
  <c r="I966" i="45"/>
  <c r="I967" i="45"/>
  <c r="I968" i="45"/>
  <c r="I969" i="45"/>
  <c r="I970" i="45"/>
  <c r="I971" i="45"/>
  <c r="I972" i="45"/>
  <c r="I973" i="45"/>
  <c r="I974" i="45"/>
  <c r="I975" i="45"/>
  <c r="I976" i="45"/>
  <c r="I977" i="45"/>
  <c r="I978" i="45"/>
  <c r="I979" i="45"/>
  <c r="I980" i="45"/>
  <c r="I981" i="45"/>
  <c r="I982" i="45"/>
  <c r="I983" i="45"/>
  <c r="I984" i="45"/>
  <c r="I985" i="45"/>
  <c r="I986" i="45"/>
  <c r="I987" i="45"/>
  <c r="I988" i="45"/>
  <c r="I989" i="45"/>
  <c r="I990" i="45"/>
  <c r="I991" i="45"/>
  <c r="I992" i="45"/>
  <c r="I993" i="45"/>
  <c r="I994" i="45"/>
  <c r="I995" i="45"/>
  <c r="I996" i="45"/>
  <c r="I997" i="45"/>
  <c r="I998" i="45"/>
  <c r="I999" i="45"/>
  <c r="I1000" i="45"/>
  <c r="I1001" i="45"/>
  <c r="H2" i="45"/>
  <c r="H3" i="45"/>
  <c r="H4" i="45"/>
  <c r="H5" i="45"/>
  <c r="H6" i="45"/>
  <c r="H7" i="45"/>
  <c r="H8" i="45"/>
  <c r="H9" i="45"/>
  <c r="H10" i="45"/>
  <c r="H11" i="45"/>
  <c r="H12" i="45"/>
  <c r="H13"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68" i="45"/>
  <c r="H69" i="45"/>
  <c r="H70" i="45"/>
  <c r="H71" i="45"/>
  <c r="H72" i="45"/>
  <c r="H73" i="45"/>
  <c r="H74" i="45"/>
  <c r="H75" i="45"/>
  <c r="H76" i="45"/>
  <c r="H77" i="45"/>
  <c r="H78" i="45"/>
  <c r="H79" i="45"/>
  <c r="H80" i="45"/>
  <c r="H81" i="45"/>
  <c r="H82" i="45"/>
  <c r="H83" i="45"/>
  <c r="H84" i="45"/>
  <c r="H85" i="45"/>
  <c r="H86" i="45"/>
  <c r="H87" i="45"/>
  <c r="H88" i="45"/>
  <c r="H89" i="45"/>
  <c r="H90" i="45"/>
  <c r="H91" i="45"/>
  <c r="H92" i="45"/>
  <c r="H93" i="45"/>
  <c r="H94" i="45"/>
  <c r="H95" i="45"/>
  <c r="H96" i="45"/>
  <c r="H97" i="45"/>
  <c r="H98" i="45"/>
  <c r="H99" i="45"/>
  <c r="H100" i="45"/>
  <c r="H101" i="45"/>
  <c r="H102" i="45"/>
  <c r="H103" i="45"/>
  <c r="H104" i="45"/>
  <c r="H105" i="45"/>
  <c r="H106" i="45"/>
  <c r="H107" i="45"/>
  <c r="H108" i="45"/>
  <c r="H109" i="45"/>
  <c r="H110" i="45"/>
  <c r="H111" i="45"/>
  <c r="H112" i="45"/>
  <c r="H113" i="45"/>
  <c r="H114" i="45"/>
  <c r="H115" i="45"/>
  <c r="H116" i="45"/>
  <c r="H117" i="45"/>
  <c r="H118" i="45"/>
  <c r="H119" i="45"/>
  <c r="H120" i="45"/>
  <c r="H121" i="45"/>
  <c r="H122" i="45"/>
  <c r="H123" i="45"/>
  <c r="H124" i="45"/>
  <c r="H125" i="45"/>
  <c r="H126" i="45"/>
  <c r="H127" i="45"/>
  <c r="H128" i="45"/>
  <c r="H129" i="45"/>
  <c r="H130" i="45"/>
  <c r="H131" i="45"/>
  <c r="H132" i="45"/>
  <c r="H133" i="45"/>
  <c r="H134" i="45"/>
  <c r="H135" i="45"/>
  <c r="H136" i="45"/>
  <c r="H137" i="45"/>
  <c r="H138" i="45"/>
  <c r="H139" i="45"/>
  <c r="H140" i="45"/>
  <c r="H141" i="45"/>
  <c r="H142" i="45"/>
  <c r="H143" i="45"/>
  <c r="H144" i="45"/>
  <c r="H145" i="45"/>
  <c r="H146" i="45"/>
  <c r="H147" i="45"/>
  <c r="H148" i="45"/>
  <c r="H149" i="45"/>
  <c r="H150" i="45"/>
  <c r="H151" i="45"/>
  <c r="H152" i="45"/>
  <c r="H153" i="45"/>
  <c r="H154" i="45"/>
  <c r="H155" i="45"/>
  <c r="H156" i="45"/>
  <c r="H157" i="45"/>
  <c r="H158" i="45"/>
  <c r="H159" i="45"/>
  <c r="H160" i="45"/>
  <c r="H161" i="45"/>
  <c r="H162" i="45"/>
  <c r="H163" i="45"/>
  <c r="H164" i="45"/>
  <c r="H165" i="45"/>
  <c r="H166" i="45"/>
  <c r="H167" i="45"/>
  <c r="H168" i="45"/>
  <c r="H169" i="45"/>
  <c r="H170" i="45"/>
  <c r="H171" i="45"/>
  <c r="H172" i="45"/>
  <c r="H173" i="45"/>
  <c r="H174" i="45"/>
  <c r="H175" i="45"/>
  <c r="H176" i="45"/>
  <c r="H177" i="45"/>
  <c r="H178" i="45"/>
  <c r="H179" i="45"/>
  <c r="H180" i="45"/>
  <c r="H181" i="45"/>
  <c r="H182" i="45"/>
  <c r="H183" i="45"/>
  <c r="H184" i="45"/>
  <c r="H185" i="45"/>
  <c r="H186" i="45"/>
  <c r="H187" i="45"/>
  <c r="H188" i="45"/>
  <c r="H189" i="45"/>
  <c r="H190" i="45"/>
  <c r="H191" i="45"/>
  <c r="H192" i="45"/>
  <c r="H193" i="45"/>
  <c r="H194" i="45"/>
  <c r="H195" i="45"/>
  <c r="H196" i="45"/>
  <c r="H197" i="45"/>
  <c r="H198" i="45"/>
  <c r="H199" i="45"/>
  <c r="H200" i="45"/>
  <c r="H201" i="45"/>
  <c r="H202" i="45"/>
  <c r="H203" i="45"/>
  <c r="H204" i="45"/>
  <c r="H205" i="45"/>
  <c r="H206" i="45"/>
  <c r="H207" i="45"/>
  <c r="H208" i="45"/>
  <c r="H209" i="45"/>
  <c r="H210" i="45"/>
  <c r="H211" i="45"/>
  <c r="H212" i="45"/>
  <c r="H213" i="45"/>
  <c r="H214" i="45"/>
  <c r="H215" i="45"/>
  <c r="H216" i="45"/>
  <c r="H217" i="45"/>
  <c r="H218" i="45"/>
  <c r="H219" i="45"/>
  <c r="H220" i="45"/>
  <c r="H221" i="45"/>
  <c r="H222" i="45"/>
  <c r="H223" i="45"/>
  <c r="H224" i="45"/>
  <c r="H225" i="45"/>
  <c r="H226" i="45"/>
  <c r="H227" i="45"/>
  <c r="H228" i="45"/>
  <c r="H229" i="45"/>
  <c r="H230" i="45"/>
  <c r="H231" i="45"/>
  <c r="H232" i="45"/>
  <c r="H233" i="45"/>
  <c r="H234" i="45"/>
  <c r="H235" i="45"/>
  <c r="H236" i="45"/>
  <c r="H237" i="45"/>
  <c r="H238" i="45"/>
  <c r="H239" i="45"/>
  <c r="H240" i="45"/>
  <c r="H241" i="45"/>
  <c r="H242" i="45"/>
  <c r="H243" i="45"/>
  <c r="H244" i="45"/>
  <c r="H245" i="45"/>
  <c r="H246" i="45"/>
  <c r="H247" i="45"/>
  <c r="H248" i="45"/>
  <c r="H249" i="45"/>
  <c r="H250" i="45"/>
  <c r="H251" i="45"/>
  <c r="H252" i="45"/>
  <c r="H253" i="45"/>
  <c r="H254" i="45"/>
  <c r="H255" i="45"/>
  <c r="H256" i="45"/>
  <c r="H257" i="45"/>
  <c r="H258" i="45"/>
  <c r="H259" i="45"/>
  <c r="H260" i="45"/>
  <c r="H261" i="45"/>
  <c r="H262" i="45"/>
  <c r="H263" i="45"/>
  <c r="H264" i="45"/>
  <c r="H265" i="45"/>
  <c r="H266" i="45"/>
  <c r="H267" i="45"/>
  <c r="H268" i="45"/>
  <c r="H269" i="45"/>
  <c r="H270" i="45"/>
  <c r="H271" i="45"/>
  <c r="H272" i="45"/>
  <c r="H273" i="45"/>
  <c r="H274" i="45"/>
  <c r="H275" i="45"/>
  <c r="H276" i="45"/>
  <c r="H277" i="45"/>
  <c r="H278" i="45"/>
  <c r="H279" i="45"/>
  <c r="H280" i="45"/>
  <c r="H281" i="45"/>
  <c r="H282" i="45"/>
  <c r="H283" i="45"/>
  <c r="H284" i="45"/>
  <c r="H285" i="45"/>
  <c r="H286" i="45"/>
  <c r="H287" i="45"/>
  <c r="H288" i="45"/>
  <c r="H289" i="45"/>
  <c r="H290" i="45"/>
  <c r="H291" i="45"/>
  <c r="H292" i="45"/>
  <c r="H293" i="45"/>
  <c r="H294" i="45"/>
  <c r="H295" i="45"/>
  <c r="H296" i="45"/>
  <c r="H297" i="45"/>
  <c r="H298" i="45"/>
  <c r="H299" i="45"/>
  <c r="H300" i="45"/>
  <c r="H301" i="45"/>
  <c r="H302" i="45"/>
  <c r="H303" i="45"/>
  <c r="H304" i="45"/>
  <c r="H305" i="45"/>
  <c r="H306" i="45"/>
  <c r="H307" i="45"/>
  <c r="H308" i="45"/>
  <c r="H309" i="45"/>
  <c r="H310" i="45"/>
  <c r="H311" i="45"/>
  <c r="H312" i="45"/>
  <c r="H313" i="45"/>
  <c r="H314" i="45"/>
  <c r="H315" i="45"/>
  <c r="H316" i="45"/>
  <c r="H317" i="45"/>
  <c r="H318" i="45"/>
  <c r="H319" i="45"/>
  <c r="H320" i="45"/>
  <c r="H321" i="45"/>
  <c r="H322" i="45"/>
  <c r="H323" i="45"/>
  <c r="H324" i="45"/>
  <c r="H325" i="45"/>
  <c r="H326" i="45"/>
  <c r="H327" i="45"/>
  <c r="H328" i="45"/>
  <c r="H329" i="45"/>
  <c r="H330" i="45"/>
  <c r="H331" i="45"/>
  <c r="H332" i="45"/>
  <c r="H333" i="45"/>
  <c r="H334" i="45"/>
  <c r="H335" i="45"/>
  <c r="H336" i="45"/>
  <c r="H337" i="45"/>
  <c r="H338" i="45"/>
  <c r="H339" i="45"/>
  <c r="H340" i="45"/>
  <c r="H341" i="45"/>
  <c r="H342" i="45"/>
  <c r="H343" i="45"/>
  <c r="H344" i="45"/>
  <c r="H345" i="45"/>
  <c r="H346" i="45"/>
  <c r="H347" i="45"/>
  <c r="H348" i="45"/>
  <c r="H349" i="45"/>
  <c r="H350" i="45"/>
  <c r="H351" i="45"/>
  <c r="H352" i="45"/>
  <c r="H353" i="45"/>
  <c r="H354" i="45"/>
  <c r="H355" i="45"/>
  <c r="H356" i="45"/>
  <c r="H357" i="45"/>
  <c r="H358" i="45"/>
  <c r="H359" i="45"/>
  <c r="H360" i="45"/>
  <c r="H361" i="45"/>
  <c r="H362" i="45"/>
  <c r="H363" i="45"/>
  <c r="H364" i="45"/>
  <c r="H365" i="45"/>
  <c r="H366" i="45"/>
  <c r="H367" i="45"/>
  <c r="H368" i="45"/>
  <c r="H369" i="45"/>
  <c r="H370" i="45"/>
  <c r="H371" i="45"/>
  <c r="H372" i="45"/>
  <c r="H373" i="45"/>
  <c r="H374" i="45"/>
  <c r="H375" i="45"/>
  <c r="H376" i="45"/>
  <c r="H377" i="45"/>
  <c r="H378" i="45"/>
  <c r="H379" i="45"/>
  <c r="H380" i="45"/>
  <c r="H381" i="45"/>
  <c r="H382" i="45"/>
  <c r="H383" i="45"/>
  <c r="H384" i="45"/>
  <c r="H385" i="45"/>
  <c r="H386" i="45"/>
  <c r="H387" i="45"/>
  <c r="H388" i="45"/>
  <c r="H389" i="45"/>
  <c r="H390" i="45"/>
  <c r="H391" i="45"/>
  <c r="H392" i="45"/>
  <c r="H393" i="45"/>
  <c r="H394" i="45"/>
  <c r="H395" i="45"/>
  <c r="H396" i="45"/>
  <c r="H397" i="45"/>
  <c r="H398" i="45"/>
  <c r="H399" i="45"/>
  <c r="H400" i="45"/>
  <c r="H401" i="45"/>
  <c r="H402" i="45"/>
  <c r="H403" i="45"/>
  <c r="H404" i="45"/>
  <c r="H405" i="45"/>
  <c r="H406" i="45"/>
  <c r="H407" i="45"/>
  <c r="H408" i="45"/>
  <c r="H409" i="45"/>
  <c r="H410" i="45"/>
  <c r="H411" i="45"/>
  <c r="H412" i="45"/>
  <c r="H413" i="45"/>
  <c r="H414" i="45"/>
  <c r="H415" i="45"/>
  <c r="H416" i="45"/>
  <c r="H417" i="45"/>
  <c r="H418" i="45"/>
  <c r="H419" i="45"/>
  <c r="H420" i="45"/>
  <c r="H421" i="45"/>
  <c r="H422" i="45"/>
  <c r="H423" i="45"/>
  <c r="H424" i="45"/>
  <c r="H425" i="45"/>
  <c r="H426" i="45"/>
  <c r="H427" i="45"/>
  <c r="H428" i="45"/>
  <c r="H429" i="45"/>
  <c r="H430" i="45"/>
  <c r="H431" i="45"/>
  <c r="H432" i="45"/>
  <c r="H433" i="45"/>
  <c r="H434" i="45"/>
  <c r="H435" i="45"/>
  <c r="H436" i="45"/>
  <c r="H437" i="45"/>
  <c r="H438" i="45"/>
  <c r="H439" i="45"/>
  <c r="H440" i="45"/>
  <c r="H441" i="45"/>
  <c r="H442" i="45"/>
  <c r="H443" i="45"/>
  <c r="H444" i="45"/>
  <c r="H445" i="45"/>
  <c r="H446" i="45"/>
  <c r="H447" i="45"/>
  <c r="H448" i="45"/>
  <c r="H449" i="45"/>
  <c r="H450" i="45"/>
  <c r="H451" i="45"/>
  <c r="H452" i="45"/>
  <c r="H453" i="45"/>
  <c r="H454" i="45"/>
  <c r="H455" i="45"/>
  <c r="H456" i="45"/>
  <c r="H457" i="45"/>
  <c r="H458" i="45"/>
  <c r="H459" i="45"/>
  <c r="H460" i="45"/>
  <c r="H461" i="45"/>
  <c r="H462" i="45"/>
  <c r="H463" i="45"/>
  <c r="H464" i="45"/>
  <c r="H465" i="45"/>
  <c r="H466" i="45"/>
  <c r="H467" i="45"/>
  <c r="H468" i="45"/>
  <c r="H469" i="45"/>
  <c r="H470" i="45"/>
  <c r="H471" i="45"/>
  <c r="H472" i="45"/>
  <c r="H473" i="45"/>
  <c r="H474" i="45"/>
  <c r="H475" i="45"/>
  <c r="H476" i="45"/>
  <c r="H477" i="45"/>
  <c r="H478" i="45"/>
  <c r="H479" i="45"/>
  <c r="H480" i="45"/>
  <c r="H481" i="45"/>
  <c r="H482" i="45"/>
  <c r="H483" i="45"/>
  <c r="H484" i="45"/>
  <c r="H485" i="45"/>
  <c r="H486" i="45"/>
  <c r="H487" i="45"/>
  <c r="H488" i="45"/>
  <c r="H489" i="45"/>
  <c r="H490" i="45"/>
  <c r="H491" i="45"/>
  <c r="H492" i="45"/>
  <c r="H493" i="45"/>
  <c r="H494" i="45"/>
  <c r="H495" i="45"/>
  <c r="H496" i="45"/>
  <c r="H497" i="45"/>
  <c r="H498" i="45"/>
  <c r="H499" i="45"/>
  <c r="H500" i="45"/>
  <c r="H501" i="45"/>
  <c r="H502" i="45"/>
  <c r="H503" i="45"/>
  <c r="H504" i="45"/>
  <c r="H505" i="45"/>
  <c r="H506" i="45"/>
  <c r="H507" i="45"/>
  <c r="H508" i="45"/>
  <c r="H509" i="45"/>
  <c r="H510" i="45"/>
  <c r="H511" i="45"/>
  <c r="H512" i="45"/>
  <c r="H513" i="45"/>
  <c r="H514" i="45"/>
  <c r="H515" i="45"/>
  <c r="H516" i="45"/>
  <c r="H517" i="45"/>
  <c r="H518" i="45"/>
  <c r="H519" i="45"/>
  <c r="H520" i="45"/>
  <c r="H521" i="45"/>
  <c r="H522" i="45"/>
  <c r="H523" i="45"/>
  <c r="H524" i="45"/>
  <c r="H525" i="45"/>
  <c r="H526" i="45"/>
  <c r="H527" i="45"/>
  <c r="H528" i="45"/>
  <c r="H529" i="45"/>
  <c r="H530" i="45"/>
  <c r="H531" i="45"/>
  <c r="H532" i="45"/>
  <c r="H533" i="45"/>
  <c r="H534" i="45"/>
  <c r="H535" i="45"/>
  <c r="H536" i="45"/>
  <c r="H537" i="45"/>
  <c r="H538" i="45"/>
  <c r="H539" i="45"/>
  <c r="H540" i="45"/>
  <c r="H541" i="45"/>
  <c r="H542" i="45"/>
  <c r="H543" i="45"/>
  <c r="H544" i="45"/>
  <c r="H545" i="45"/>
  <c r="H546" i="45"/>
  <c r="H547" i="45"/>
  <c r="H548" i="45"/>
  <c r="H549" i="45"/>
  <c r="H550" i="45"/>
  <c r="H551" i="45"/>
  <c r="H552" i="45"/>
  <c r="H553" i="45"/>
  <c r="H554" i="45"/>
  <c r="H555" i="45"/>
  <c r="H556" i="45"/>
  <c r="H557" i="45"/>
  <c r="H558" i="45"/>
  <c r="H559" i="45"/>
  <c r="H560" i="45"/>
  <c r="H561" i="45"/>
  <c r="H562" i="45"/>
  <c r="H563" i="45"/>
  <c r="H564" i="45"/>
  <c r="H565" i="45"/>
  <c r="H566" i="45"/>
  <c r="H567" i="45"/>
  <c r="H568" i="45"/>
  <c r="H569" i="45"/>
  <c r="H570" i="45"/>
  <c r="H571" i="45"/>
  <c r="H572" i="45"/>
  <c r="H573" i="45"/>
  <c r="H574" i="45"/>
  <c r="H575" i="45"/>
  <c r="H576" i="45"/>
  <c r="H577" i="45"/>
  <c r="H578" i="45"/>
  <c r="H579" i="45"/>
  <c r="H580" i="45"/>
  <c r="H581" i="45"/>
  <c r="H582" i="45"/>
  <c r="H583" i="45"/>
  <c r="H584" i="45"/>
  <c r="H585" i="45"/>
  <c r="H586" i="45"/>
  <c r="H587" i="45"/>
  <c r="H588" i="45"/>
  <c r="H589" i="45"/>
  <c r="H590" i="45"/>
  <c r="H591" i="45"/>
  <c r="H592" i="45"/>
  <c r="H593" i="45"/>
  <c r="H594" i="45"/>
  <c r="H595" i="45"/>
  <c r="H596" i="45"/>
  <c r="H597" i="45"/>
  <c r="H598" i="45"/>
  <c r="H599" i="45"/>
  <c r="H600" i="45"/>
  <c r="H601" i="45"/>
  <c r="H602" i="45"/>
  <c r="H603" i="45"/>
  <c r="H604" i="45"/>
  <c r="H605" i="45"/>
  <c r="H606" i="45"/>
  <c r="H607" i="45"/>
  <c r="H608" i="45"/>
  <c r="H609" i="45"/>
  <c r="H610" i="45"/>
  <c r="H611" i="45"/>
  <c r="H612" i="45"/>
  <c r="H613" i="45"/>
  <c r="H614" i="45"/>
  <c r="H615" i="45"/>
  <c r="H616" i="45"/>
  <c r="H617" i="45"/>
  <c r="H618" i="45"/>
  <c r="H619" i="45"/>
  <c r="H620" i="45"/>
  <c r="H621" i="45"/>
  <c r="H622" i="45"/>
  <c r="H623" i="45"/>
  <c r="H624" i="45"/>
  <c r="H625" i="45"/>
  <c r="H626" i="45"/>
  <c r="H627" i="45"/>
  <c r="H628" i="45"/>
  <c r="H629" i="45"/>
  <c r="H630" i="45"/>
  <c r="H631" i="45"/>
  <c r="H632" i="45"/>
  <c r="H633" i="45"/>
  <c r="H634" i="45"/>
  <c r="H635" i="45"/>
  <c r="H636" i="45"/>
  <c r="H637" i="45"/>
  <c r="H638" i="45"/>
  <c r="H639" i="45"/>
  <c r="H640" i="45"/>
  <c r="H641" i="45"/>
  <c r="H642" i="45"/>
  <c r="H643" i="45"/>
  <c r="H644" i="45"/>
  <c r="H645" i="45"/>
  <c r="H646" i="45"/>
  <c r="H647" i="45"/>
  <c r="H648" i="45"/>
  <c r="H649" i="45"/>
  <c r="H650" i="45"/>
  <c r="H651" i="45"/>
  <c r="H652" i="45"/>
  <c r="H653" i="45"/>
  <c r="H654" i="45"/>
  <c r="H655" i="45"/>
  <c r="H656" i="45"/>
  <c r="H657" i="45"/>
  <c r="H658" i="45"/>
  <c r="H659" i="45"/>
  <c r="H660" i="45"/>
  <c r="H661" i="45"/>
  <c r="H662" i="45"/>
  <c r="H663" i="45"/>
  <c r="H664" i="45"/>
  <c r="H665" i="45"/>
  <c r="H666" i="45"/>
  <c r="H667" i="45"/>
  <c r="H668" i="45"/>
  <c r="H669" i="45"/>
  <c r="H670" i="45"/>
  <c r="H671" i="45"/>
  <c r="H672" i="45"/>
  <c r="H673" i="45"/>
  <c r="H674" i="45"/>
  <c r="H675" i="45"/>
  <c r="H676" i="45"/>
  <c r="H677" i="45"/>
  <c r="H678" i="45"/>
  <c r="H679" i="45"/>
  <c r="H680" i="45"/>
  <c r="H681" i="45"/>
  <c r="H682" i="45"/>
  <c r="H683" i="45"/>
  <c r="H684" i="45"/>
  <c r="H685" i="45"/>
  <c r="H686" i="45"/>
  <c r="H687" i="45"/>
  <c r="H688" i="45"/>
  <c r="H689" i="45"/>
  <c r="H690" i="45"/>
  <c r="H691" i="45"/>
  <c r="H692" i="45"/>
  <c r="H693" i="45"/>
  <c r="H694" i="45"/>
  <c r="H695" i="45"/>
  <c r="H696" i="45"/>
  <c r="H697" i="45"/>
  <c r="H698" i="45"/>
  <c r="H699" i="45"/>
  <c r="H700" i="45"/>
  <c r="H701" i="45"/>
  <c r="H702" i="45"/>
  <c r="H703" i="45"/>
  <c r="H704" i="45"/>
  <c r="H705" i="45"/>
  <c r="H706" i="45"/>
  <c r="H707" i="45"/>
  <c r="H708" i="45"/>
  <c r="H709" i="45"/>
  <c r="H710" i="45"/>
  <c r="H711" i="45"/>
  <c r="H712" i="45"/>
  <c r="H713" i="45"/>
  <c r="H714" i="45"/>
  <c r="H715" i="45"/>
  <c r="H716" i="45"/>
  <c r="H717" i="45"/>
  <c r="H718" i="45"/>
  <c r="H719" i="45"/>
  <c r="H720" i="45"/>
  <c r="H721" i="45"/>
  <c r="H722" i="45"/>
  <c r="H723" i="45"/>
  <c r="H724" i="45"/>
  <c r="H725" i="45"/>
  <c r="H726" i="45"/>
  <c r="H727" i="45"/>
  <c r="H728" i="45"/>
  <c r="H729" i="45"/>
  <c r="H730" i="45"/>
  <c r="H731" i="45"/>
  <c r="H732" i="45"/>
  <c r="H733" i="45"/>
  <c r="H734" i="45"/>
  <c r="H735" i="45"/>
  <c r="H736" i="45"/>
  <c r="H737" i="45"/>
  <c r="H738" i="45"/>
  <c r="H739" i="45"/>
  <c r="H740" i="45"/>
  <c r="H741" i="45"/>
  <c r="H742" i="45"/>
  <c r="H743" i="45"/>
  <c r="H744" i="45"/>
  <c r="H745" i="45"/>
  <c r="H746" i="45"/>
  <c r="H747" i="45"/>
  <c r="H748" i="45"/>
  <c r="H749" i="45"/>
  <c r="H750" i="45"/>
  <c r="H751" i="45"/>
  <c r="H752" i="45"/>
  <c r="H753" i="45"/>
  <c r="H754" i="45"/>
  <c r="H755" i="45"/>
  <c r="H756" i="45"/>
  <c r="H757" i="45"/>
  <c r="H758" i="45"/>
  <c r="H759" i="45"/>
  <c r="H760" i="45"/>
  <c r="H761" i="45"/>
  <c r="H762" i="45"/>
  <c r="H763" i="45"/>
  <c r="H764" i="45"/>
  <c r="H765" i="45"/>
  <c r="H766" i="45"/>
  <c r="H767" i="45"/>
  <c r="H768" i="45"/>
  <c r="H769" i="45"/>
  <c r="H770" i="45"/>
  <c r="H771" i="45"/>
  <c r="H772" i="45"/>
  <c r="H773" i="45"/>
  <c r="H774" i="45"/>
  <c r="H775" i="45"/>
  <c r="H776" i="45"/>
  <c r="H777" i="45"/>
  <c r="H778" i="45"/>
  <c r="H779" i="45"/>
  <c r="H780" i="45"/>
  <c r="H781" i="45"/>
  <c r="H782" i="45"/>
  <c r="H783" i="45"/>
  <c r="H784" i="45"/>
  <c r="H785" i="45"/>
  <c r="H786" i="45"/>
  <c r="H787" i="45"/>
  <c r="H788" i="45"/>
  <c r="H789" i="45"/>
  <c r="H790" i="45"/>
  <c r="H791" i="45"/>
  <c r="H792" i="45"/>
  <c r="H793" i="45"/>
  <c r="H794" i="45"/>
  <c r="H795" i="45"/>
  <c r="H796" i="45"/>
  <c r="H797" i="45"/>
  <c r="H798" i="45"/>
  <c r="H799" i="45"/>
  <c r="H800" i="45"/>
  <c r="H801" i="45"/>
  <c r="H802" i="45"/>
  <c r="H803" i="45"/>
  <c r="H804" i="45"/>
  <c r="H805" i="45"/>
  <c r="H806" i="45"/>
  <c r="H807" i="45"/>
  <c r="H808" i="45"/>
  <c r="H809" i="45"/>
  <c r="H810" i="45"/>
  <c r="H811" i="45"/>
  <c r="H812" i="45"/>
  <c r="H813" i="45"/>
  <c r="H814" i="45"/>
  <c r="H815" i="45"/>
  <c r="H816" i="45"/>
  <c r="H817" i="45"/>
  <c r="H818" i="45"/>
  <c r="H819" i="45"/>
  <c r="H820" i="45"/>
  <c r="H821" i="45"/>
  <c r="H822" i="45"/>
  <c r="H823" i="45"/>
  <c r="H824" i="45"/>
  <c r="H825" i="45"/>
  <c r="H826" i="45"/>
  <c r="H827" i="45"/>
  <c r="H828" i="45"/>
  <c r="H829" i="45"/>
  <c r="H830" i="45"/>
  <c r="H831" i="45"/>
  <c r="H832" i="45"/>
  <c r="H833" i="45"/>
  <c r="H834" i="45"/>
  <c r="H835" i="45"/>
  <c r="H836" i="45"/>
  <c r="H837" i="45"/>
  <c r="H838" i="45"/>
  <c r="H839" i="45"/>
  <c r="H840" i="45"/>
  <c r="H841" i="45"/>
  <c r="H842" i="45"/>
  <c r="H843" i="45"/>
  <c r="H844" i="45"/>
  <c r="H845" i="45"/>
  <c r="H846" i="45"/>
  <c r="H847" i="45"/>
  <c r="H848" i="45"/>
  <c r="H849" i="45"/>
  <c r="H850" i="45"/>
  <c r="H851" i="45"/>
  <c r="H852" i="45"/>
  <c r="H853" i="45"/>
  <c r="H854" i="45"/>
  <c r="H855" i="45"/>
  <c r="H856" i="45"/>
  <c r="H857" i="45"/>
  <c r="H858" i="45"/>
  <c r="H859" i="45"/>
  <c r="H860" i="45"/>
  <c r="H861" i="45"/>
  <c r="H862" i="45"/>
  <c r="H863" i="45"/>
  <c r="H864" i="45"/>
  <c r="H865" i="45"/>
  <c r="H866" i="45"/>
  <c r="H867" i="45"/>
  <c r="H868" i="45"/>
  <c r="H869" i="45"/>
  <c r="H870" i="45"/>
  <c r="H871" i="45"/>
  <c r="H872" i="45"/>
  <c r="H873" i="45"/>
  <c r="H874" i="45"/>
  <c r="H875" i="45"/>
  <c r="H876" i="45"/>
  <c r="H877" i="45"/>
  <c r="H878" i="45"/>
  <c r="H879" i="45"/>
  <c r="H880" i="45"/>
  <c r="H881" i="45"/>
  <c r="H882" i="45"/>
  <c r="H883" i="45"/>
  <c r="H884" i="45"/>
  <c r="H885" i="45"/>
  <c r="H886" i="45"/>
  <c r="H887" i="45"/>
  <c r="H888" i="45"/>
  <c r="H889" i="45"/>
  <c r="H890" i="45"/>
  <c r="H891" i="45"/>
  <c r="H892" i="45"/>
  <c r="H893" i="45"/>
  <c r="H894" i="45"/>
  <c r="H895" i="45"/>
  <c r="H896" i="45"/>
  <c r="H897" i="45"/>
  <c r="H898" i="45"/>
  <c r="H899" i="45"/>
  <c r="H900" i="45"/>
  <c r="H901" i="45"/>
  <c r="H902" i="45"/>
  <c r="H903" i="45"/>
  <c r="H904" i="45"/>
  <c r="H905" i="45"/>
  <c r="H906" i="45"/>
  <c r="H907" i="45"/>
  <c r="H908" i="45"/>
  <c r="H909" i="45"/>
  <c r="H910" i="45"/>
  <c r="H911" i="45"/>
  <c r="H912" i="45"/>
  <c r="H913" i="45"/>
  <c r="H914" i="45"/>
  <c r="H915" i="45"/>
  <c r="H916" i="45"/>
  <c r="H917" i="45"/>
  <c r="H918" i="45"/>
  <c r="H919" i="45"/>
  <c r="H920" i="45"/>
  <c r="H921" i="45"/>
  <c r="H922" i="45"/>
  <c r="H923" i="45"/>
  <c r="H924" i="45"/>
  <c r="H925" i="45"/>
  <c r="H926" i="45"/>
  <c r="H927" i="45"/>
  <c r="H928" i="45"/>
  <c r="H929" i="45"/>
  <c r="H930" i="45"/>
  <c r="H931" i="45"/>
  <c r="H932" i="45"/>
  <c r="H933" i="45"/>
  <c r="H934" i="45"/>
  <c r="H935" i="45"/>
  <c r="H936" i="45"/>
  <c r="H937" i="45"/>
  <c r="H938" i="45"/>
  <c r="H939" i="45"/>
  <c r="H940" i="45"/>
  <c r="H941" i="45"/>
  <c r="H942" i="45"/>
  <c r="H943" i="45"/>
  <c r="H944" i="45"/>
  <c r="H945" i="45"/>
  <c r="H946" i="45"/>
  <c r="H947" i="45"/>
  <c r="H948" i="45"/>
  <c r="H949" i="45"/>
  <c r="H950" i="45"/>
  <c r="H951" i="45"/>
  <c r="H952" i="45"/>
  <c r="H953" i="45"/>
  <c r="H954" i="45"/>
  <c r="H955" i="45"/>
  <c r="H956" i="45"/>
  <c r="H957" i="45"/>
  <c r="H958" i="45"/>
  <c r="H959" i="45"/>
  <c r="H960" i="45"/>
  <c r="H961" i="45"/>
  <c r="H962" i="45"/>
  <c r="H963" i="45"/>
  <c r="H964" i="45"/>
  <c r="H965" i="45"/>
  <c r="H966" i="45"/>
  <c r="H967" i="45"/>
  <c r="H968" i="45"/>
  <c r="H969" i="45"/>
  <c r="H970" i="45"/>
  <c r="H971" i="45"/>
  <c r="H972" i="45"/>
  <c r="H973" i="45"/>
  <c r="H974" i="45"/>
  <c r="H975" i="45"/>
  <c r="H976" i="45"/>
  <c r="H977" i="45"/>
  <c r="H978" i="45"/>
  <c r="H979" i="45"/>
  <c r="H980" i="45"/>
  <c r="H981" i="45"/>
  <c r="H982" i="45"/>
  <c r="H983" i="45"/>
  <c r="H984" i="45"/>
  <c r="H985" i="45"/>
  <c r="H986" i="45"/>
  <c r="H987" i="45"/>
  <c r="H988" i="45"/>
  <c r="H989" i="45"/>
  <c r="H990" i="45"/>
  <c r="H991" i="45"/>
  <c r="H992" i="45"/>
  <c r="H993" i="45"/>
  <c r="H994" i="45"/>
  <c r="H995" i="45"/>
  <c r="H996" i="45"/>
  <c r="H997" i="45"/>
  <c r="H998" i="45"/>
  <c r="H999" i="45"/>
  <c r="H1000" i="45"/>
  <c r="H1001" i="45"/>
  <c r="G2" i="45"/>
  <c r="G3" i="45"/>
  <c r="G4" i="45"/>
  <c r="G5" i="45"/>
  <c r="G6" i="45"/>
  <c r="G7" i="45"/>
  <c r="G8" i="45"/>
  <c r="G9" i="45"/>
  <c r="G10" i="45"/>
  <c r="G11" i="45"/>
  <c r="G12" i="45"/>
  <c r="G13" i="45"/>
  <c r="G14" i="45"/>
  <c r="G15" i="45"/>
  <c r="G16" i="45"/>
  <c r="G17" i="45"/>
  <c r="G18" i="45"/>
  <c r="G19" i="45"/>
  <c r="G20" i="45"/>
  <c r="G21" i="45"/>
  <c r="G22" i="45"/>
  <c r="G23" i="45"/>
  <c r="G24" i="45"/>
  <c r="G25" i="45"/>
  <c r="G26" i="45"/>
  <c r="G27" i="45"/>
  <c r="G28" i="45"/>
  <c r="G29" i="45"/>
  <c r="G30" i="45"/>
  <c r="G31" i="45"/>
  <c r="G32" i="45"/>
  <c r="G33" i="45"/>
  <c r="G34" i="45"/>
  <c r="G35" i="45"/>
  <c r="G36" i="45"/>
  <c r="G37" i="45"/>
  <c r="G38" i="45"/>
  <c r="G39" i="45"/>
  <c r="G40" i="45"/>
  <c r="G41" i="45"/>
  <c r="G42" i="45"/>
  <c r="G43" i="45"/>
  <c r="G44" i="45"/>
  <c r="G45" i="45"/>
  <c r="G46" i="45"/>
  <c r="G47" i="45"/>
  <c r="G48" i="45"/>
  <c r="G49" i="45"/>
  <c r="G50" i="45"/>
  <c r="G51" i="45"/>
  <c r="G52" i="45"/>
  <c r="G53" i="45"/>
  <c r="G54" i="45"/>
  <c r="G55" i="45"/>
  <c r="G56" i="45"/>
  <c r="G57" i="45"/>
  <c r="G58" i="45"/>
  <c r="G59" i="45"/>
  <c r="G60" i="45"/>
  <c r="G61" i="45"/>
  <c r="G62" i="45"/>
  <c r="G63" i="45"/>
  <c r="G64" i="45"/>
  <c r="G65" i="45"/>
  <c r="G66" i="45"/>
  <c r="G67" i="45"/>
  <c r="G68" i="45"/>
  <c r="G69" i="45"/>
  <c r="G70" i="45"/>
  <c r="G71" i="45"/>
  <c r="G72" i="45"/>
  <c r="G73" i="45"/>
  <c r="G74" i="45"/>
  <c r="G75" i="45"/>
  <c r="G76" i="45"/>
  <c r="G77" i="45"/>
  <c r="G78" i="45"/>
  <c r="G79" i="45"/>
  <c r="G80" i="45"/>
  <c r="G81" i="45"/>
  <c r="G82" i="45"/>
  <c r="G83" i="45"/>
  <c r="G84" i="45"/>
  <c r="G85" i="45"/>
  <c r="G86" i="45"/>
  <c r="G87" i="45"/>
  <c r="G88" i="45"/>
  <c r="G89" i="45"/>
  <c r="G90" i="45"/>
  <c r="G91" i="45"/>
  <c r="G92" i="45"/>
  <c r="G93" i="45"/>
  <c r="G94" i="45"/>
  <c r="G95" i="45"/>
  <c r="G96" i="45"/>
  <c r="G97" i="45"/>
  <c r="G98" i="45"/>
  <c r="G99" i="45"/>
  <c r="G100" i="45"/>
  <c r="G101" i="45"/>
  <c r="G102" i="45"/>
  <c r="G103" i="45"/>
  <c r="G104" i="45"/>
  <c r="G105" i="45"/>
  <c r="G106" i="45"/>
  <c r="G107" i="45"/>
  <c r="G108" i="45"/>
  <c r="G109" i="45"/>
  <c r="G110" i="45"/>
  <c r="G111" i="45"/>
  <c r="G112" i="45"/>
  <c r="G113" i="45"/>
  <c r="G114" i="45"/>
  <c r="G115" i="45"/>
  <c r="G116" i="45"/>
  <c r="G117" i="45"/>
  <c r="G118" i="45"/>
  <c r="G119" i="45"/>
  <c r="G120" i="45"/>
  <c r="G121" i="45"/>
  <c r="G122" i="45"/>
  <c r="G123" i="45"/>
  <c r="G124" i="45"/>
  <c r="G125" i="45"/>
  <c r="G126" i="45"/>
  <c r="G127" i="45"/>
  <c r="G128" i="45"/>
  <c r="G129" i="45"/>
  <c r="G130" i="45"/>
  <c r="G131" i="45"/>
  <c r="G132" i="45"/>
  <c r="G133" i="45"/>
  <c r="G134" i="45"/>
  <c r="G135" i="45"/>
  <c r="G136" i="45"/>
  <c r="G137" i="45"/>
  <c r="G138" i="45"/>
  <c r="G139" i="45"/>
  <c r="G140" i="45"/>
  <c r="G141" i="45"/>
  <c r="G142" i="45"/>
  <c r="G143" i="45"/>
  <c r="G144" i="45"/>
  <c r="G145" i="45"/>
  <c r="G146" i="45"/>
  <c r="G147" i="45"/>
  <c r="G148" i="45"/>
  <c r="G149" i="45"/>
  <c r="G150" i="45"/>
  <c r="G151" i="45"/>
  <c r="G152" i="45"/>
  <c r="G153" i="45"/>
  <c r="G154" i="45"/>
  <c r="G155" i="45"/>
  <c r="G156" i="45"/>
  <c r="G157" i="45"/>
  <c r="G158" i="45"/>
  <c r="G159" i="45"/>
  <c r="G160" i="45"/>
  <c r="G161" i="45"/>
  <c r="G162" i="45"/>
  <c r="G163" i="45"/>
  <c r="G164" i="45"/>
  <c r="G165" i="45"/>
  <c r="G166" i="45"/>
  <c r="G167" i="45"/>
  <c r="G168" i="45"/>
  <c r="G169" i="45"/>
  <c r="G170" i="45"/>
  <c r="G171" i="45"/>
  <c r="G172" i="45"/>
  <c r="G173" i="45"/>
  <c r="G174" i="45"/>
  <c r="G175" i="45"/>
  <c r="G176" i="45"/>
  <c r="G177" i="45"/>
  <c r="G178" i="45"/>
  <c r="G179" i="45"/>
  <c r="G180" i="45"/>
  <c r="G181" i="45"/>
  <c r="G182" i="45"/>
  <c r="G183" i="45"/>
  <c r="G184" i="45"/>
  <c r="G185" i="45"/>
  <c r="G186" i="45"/>
  <c r="G187" i="45"/>
  <c r="G188" i="45"/>
  <c r="G189" i="45"/>
  <c r="G190" i="45"/>
  <c r="G191" i="45"/>
  <c r="G192" i="45"/>
  <c r="G193" i="45"/>
  <c r="G194" i="45"/>
  <c r="G195" i="45"/>
  <c r="G196" i="45"/>
  <c r="G197" i="45"/>
  <c r="G198" i="45"/>
  <c r="G199" i="45"/>
  <c r="G200" i="45"/>
  <c r="G201" i="45"/>
  <c r="G202" i="45"/>
  <c r="G203" i="45"/>
  <c r="G204" i="45"/>
  <c r="G205" i="45"/>
  <c r="G206" i="45"/>
  <c r="G207" i="45"/>
  <c r="G208" i="45"/>
  <c r="G209" i="45"/>
  <c r="G210" i="45"/>
  <c r="G211" i="45"/>
  <c r="G212" i="45"/>
  <c r="G213" i="45"/>
  <c r="G214" i="45"/>
  <c r="G215" i="45"/>
  <c r="G216" i="45"/>
  <c r="G217" i="45"/>
  <c r="G218" i="45"/>
  <c r="G219" i="45"/>
  <c r="G220" i="45"/>
  <c r="G221" i="45"/>
  <c r="G222" i="45"/>
  <c r="G223" i="45"/>
  <c r="G224" i="45"/>
  <c r="G225" i="45"/>
  <c r="G226" i="45"/>
  <c r="G227" i="45"/>
  <c r="G228" i="45"/>
  <c r="G229" i="45"/>
  <c r="G230" i="45"/>
  <c r="G231" i="45"/>
  <c r="G232" i="45"/>
  <c r="G233" i="45"/>
  <c r="G234" i="45"/>
  <c r="G235" i="45"/>
  <c r="G236" i="45"/>
  <c r="G237" i="45"/>
  <c r="G238" i="45"/>
  <c r="G239" i="45"/>
  <c r="G240" i="45"/>
  <c r="G241" i="45"/>
  <c r="G242" i="45"/>
  <c r="G243" i="45"/>
  <c r="G244" i="45"/>
  <c r="G245" i="45"/>
  <c r="G246" i="45"/>
  <c r="G247" i="45"/>
  <c r="G248" i="45"/>
  <c r="G249" i="45"/>
  <c r="G250" i="45"/>
  <c r="G251" i="45"/>
  <c r="G252" i="45"/>
  <c r="G253" i="45"/>
  <c r="G254" i="45"/>
  <c r="G255" i="45"/>
  <c r="G256" i="45"/>
  <c r="G257" i="45"/>
  <c r="G258" i="45"/>
  <c r="G259" i="45"/>
  <c r="G260" i="45"/>
  <c r="G261" i="45"/>
  <c r="G262" i="45"/>
  <c r="G263" i="45"/>
  <c r="G264" i="45"/>
  <c r="G265" i="45"/>
  <c r="G266" i="45"/>
  <c r="G267" i="45"/>
  <c r="G268" i="45"/>
  <c r="G269" i="45"/>
  <c r="G270" i="45"/>
  <c r="G271" i="45"/>
  <c r="G272" i="45"/>
  <c r="G273" i="45"/>
  <c r="G274" i="45"/>
  <c r="G275" i="45"/>
  <c r="G276" i="45"/>
  <c r="G277" i="45"/>
  <c r="G278" i="45"/>
  <c r="G279" i="45"/>
  <c r="G280" i="45"/>
  <c r="G281" i="45"/>
  <c r="G282" i="45"/>
  <c r="G283" i="45"/>
  <c r="G284" i="45"/>
  <c r="G285" i="45"/>
  <c r="G286" i="45"/>
  <c r="G287" i="45"/>
  <c r="G288" i="45"/>
  <c r="G289" i="45"/>
  <c r="G290" i="45"/>
  <c r="G291" i="45"/>
  <c r="G292" i="45"/>
  <c r="G293" i="45"/>
  <c r="G294" i="45"/>
  <c r="G295" i="45"/>
  <c r="G296" i="45"/>
  <c r="G297" i="45"/>
  <c r="G298" i="45"/>
  <c r="G299" i="45"/>
  <c r="G300" i="45"/>
  <c r="G301" i="45"/>
  <c r="G302" i="45"/>
  <c r="G303" i="45"/>
  <c r="G304" i="45"/>
  <c r="G305" i="45"/>
  <c r="G306" i="45"/>
  <c r="G307" i="45"/>
  <c r="G308" i="45"/>
  <c r="G309" i="45"/>
  <c r="G310" i="45"/>
  <c r="G311" i="45"/>
  <c r="G312" i="45"/>
  <c r="G313" i="45"/>
  <c r="G314" i="45"/>
  <c r="G315" i="45"/>
  <c r="G316" i="45"/>
  <c r="G317" i="45"/>
  <c r="G318" i="45"/>
  <c r="G319" i="45"/>
  <c r="G320" i="45"/>
  <c r="G321" i="45"/>
  <c r="G322" i="45"/>
  <c r="G323" i="45"/>
  <c r="G324" i="45"/>
  <c r="G325" i="45"/>
  <c r="G326" i="45"/>
  <c r="G327" i="45"/>
  <c r="G328" i="45"/>
  <c r="G329" i="45"/>
  <c r="G330" i="45"/>
  <c r="G331" i="45"/>
  <c r="G332" i="45"/>
  <c r="G333" i="45"/>
  <c r="G334" i="45"/>
  <c r="G335" i="45"/>
  <c r="G336" i="45"/>
  <c r="G337" i="45"/>
  <c r="G338" i="45"/>
  <c r="G339" i="45"/>
  <c r="G340" i="45"/>
  <c r="G341" i="45"/>
  <c r="G342" i="45"/>
  <c r="G343" i="45"/>
  <c r="G344" i="45"/>
  <c r="G345" i="45"/>
  <c r="G346" i="45"/>
  <c r="G347" i="45"/>
  <c r="G348" i="45"/>
  <c r="G349" i="45"/>
  <c r="G350" i="45"/>
  <c r="G351" i="45"/>
  <c r="G352" i="45"/>
  <c r="G353" i="45"/>
  <c r="G354" i="45"/>
  <c r="G355" i="45"/>
  <c r="G356" i="45"/>
  <c r="G357" i="45"/>
  <c r="G358" i="45"/>
  <c r="G359" i="45"/>
  <c r="G360" i="45"/>
  <c r="G361" i="45"/>
  <c r="G362" i="45"/>
  <c r="G363" i="45"/>
  <c r="G364" i="45"/>
  <c r="G365" i="45"/>
  <c r="G366" i="45"/>
  <c r="G367" i="45"/>
  <c r="G368" i="45"/>
  <c r="G369" i="45"/>
  <c r="G370" i="45"/>
  <c r="G371" i="45"/>
  <c r="G372" i="45"/>
  <c r="G373" i="45"/>
  <c r="G374" i="45"/>
  <c r="G375" i="45"/>
  <c r="G376" i="45"/>
  <c r="G377" i="45"/>
  <c r="G378" i="45"/>
  <c r="G379" i="45"/>
  <c r="G380" i="45"/>
  <c r="G381" i="45"/>
  <c r="G382" i="45"/>
  <c r="G383" i="45"/>
  <c r="G384" i="45"/>
  <c r="G385" i="45"/>
  <c r="G386" i="45"/>
  <c r="G387" i="45"/>
  <c r="G388" i="45"/>
  <c r="G389" i="45"/>
  <c r="G390" i="45"/>
  <c r="G391" i="45"/>
  <c r="G392" i="45"/>
  <c r="G393" i="45"/>
  <c r="G394" i="45"/>
  <c r="G395" i="45"/>
  <c r="G396" i="45"/>
  <c r="G397" i="45"/>
  <c r="G398" i="45"/>
  <c r="G399" i="45"/>
  <c r="G400" i="45"/>
  <c r="G401" i="45"/>
  <c r="G402" i="45"/>
  <c r="G403" i="45"/>
  <c r="G404" i="45"/>
  <c r="G405" i="45"/>
  <c r="G406" i="45"/>
  <c r="G407" i="45"/>
  <c r="G408" i="45"/>
  <c r="G409" i="45"/>
  <c r="G410" i="45"/>
  <c r="G411" i="45"/>
  <c r="G412" i="45"/>
  <c r="G413" i="45"/>
  <c r="G414" i="45"/>
  <c r="G415" i="45"/>
  <c r="G416" i="45"/>
  <c r="G417" i="45"/>
  <c r="G418" i="45"/>
  <c r="G419" i="45"/>
  <c r="G420" i="45"/>
  <c r="G421" i="45"/>
  <c r="G422" i="45"/>
  <c r="G423" i="45"/>
  <c r="G424" i="45"/>
  <c r="G425" i="45"/>
  <c r="G426" i="45"/>
  <c r="G427" i="45"/>
  <c r="G428" i="45"/>
  <c r="G429" i="45"/>
  <c r="G430" i="45"/>
  <c r="G431" i="45"/>
  <c r="G432" i="45"/>
  <c r="G433" i="45"/>
  <c r="G434" i="45"/>
  <c r="G435" i="45"/>
  <c r="G436" i="45"/>
  <c r="G437" i="45"/>
  <c r="G438" i="45"/>
  <c r="G439" i="45"/>
  <c r="G440" i="45"/>
  <c r="G441" i="45"/>
  <c r="G442" i="45"/>
  <c r="G443" i="45"/>
  <c r="G444" i="45"/>
  <c r="G445" i="45"/>
  <c r="G446" i="45"/>
  <c r="G447" i="45"/>
  <c r="G448" i="45"/>
  <c r="G449" i="45"/>
  <c r="G450" i="45"/>
  <c r="G451" i="45"/>
  <c r="G452" i="45"/>
  <c r="G453" i="45"/>
  <c r="G454" i="45"/>
  <c r="G455" i="45"/>
  <c r="G456" i="45"/>
  <c r="G457" i="45"/>
  <c r="G458" i="45"/>
  <c r="G459" i="45"/>
  <c r="G460" i="45"/>
  <c r="G461" i="45"/>
  <c r="G462" i="45"/>
  <c r="G463" i="45"/>
  <c r="G464" i="45"/>
  <c r="G465" i="45"/>
  <c r="G466" i="45"/>
  <c r="G467" i="45"/>
  <c r="G468" i="45"/>
  <c r="G469" i="45"/>
  <c r="G470" i="45"/>
  <c r="G471" i="45"/>
  <c r="G472" i="45"/>
  <c r="G473" i="45"/>
  <c r="G474" i="45"/>
  <c r="G475" i="45"/>
  <c r="G476" i="45"/>
  <c r="G477" i="45"/>
  <c r="G478" i="45"/>
  <c r="G479" i="45"/>
  <c r="G480" i="45"/>
  <c r="G481" i="45"/>
  <c r="G482" i="45"/>
  <c r="G483" i="45"/>
  <c r="G484" i="45"/>
  <c r="G485" i="45"/>
  <c r="G486" i="45"/>
  <c r="G487" i="45"/>
  <c r="G488" i="45"/>
  <c r="G489" i="45"/>
  <c r="G490" i="45"/>
  <c r="G491" i="45"/>
  <c r="G492" i="45"/>
  <c r="G493" i="45"/>
  <c r="G494" i="45"/>
  <c r="G495" i="45"/>
  <c r="G496" i="45"/>
  <c r="G497" i="45"/>
  <c r="G498" i="45"/>
  <c r="G499" i="45"/>
  <c r="G500" i="45"/>
  <c r="G501" i="45"/>
  <c r="G502" i="45"/>
  <c r="G503" i="45"/>
  <c r="G504" i="45"/>
  <c r="G505" i="45"/>
  <c r="G506" i="45"/>
  <c r="G507" i="45"/>
  <c r="G508" i="45"/>
  <c r="G509" i="45"/>
  <c r="G510" i="45"/>
  <c r="G511" i="45"/>
  <c r="G512" i="45"/>
  <c r="G513" i="45"/>
  <c r="G514" i="45"/>
  <c r="G515" i="45"/>
  <c r="G516" i="45"/>
  <c r="G517" i="45"/>
  <c r="G518" i="45"/>
  <c r="G519" i="45"/>
  <c r="G520" i="45"/>
  <c r="G521" i="45"/>
  <c r="G522" i="45"/>
  <c r="G523" i="45"/>
  <c r="G524" i="45"/>
  <c r="G525" i="45"/>
  <c r="G526" i="45"/>
  <c r="G527" i="45"/>
  <c r="G528" i="45"/>
  <c r="G529" i="45"/>
  <c r="G530" i="45"/>
  <c r="G531" i="45"/>
  <c r="G532" i="45"/>
  <c r="G533" i="45"/>
  <c r="G534" i="45"/>
  <c r="G535" i="45"/>
  <c r="G536" i="45"/>
  <c r="G537" i="45"/>
  <c r="G538" i="45"/>
  <c r="G539" i="45"/>
  <c r="G540" i="45"/>
  <c r="G541" i="45"/>
  <c r="G542" i="45"/>
  <c r="G543" i="45"/>
  <c r="G544" i="45"/>
  <c r="G545" i="45"/>
  <c r="G546" i="45"/>
  <c r="G547" i="45"/>
  <c r="G548" i="45"/>
  <c r="G549" i="45"/>
  <c r="G550" i="45"/>
  <c r="G551" i="45"/>
  <c r="G552" i="45"/>
  <c r="G553" i="45"/>
  <c r="G554" i="45"/>
  <c r="G555" i="45"/>
  <c r="G556" i="45"/>
  <c r="G557" i="45"/>
  <c r="G558" i="45"/>
  <c r="G559" i="45"/>
  <c r="G560" i="45"/>
  <c r="G561" i="45"/>
  <c r="G562" i="45"/>
  <c r="G563" i="45"/>
  <c r="G564" i="45"/>
  <c r="G565" i="45"/>
  <c r="G566" i="45"/>
  <c r="G567" i="45"/>
  <c r="G568" i="45"/>
  <c r="G569" i="45"/>
  <c r="G570" i="45"/>
  <c r="G571" i="45"/>
  <c r="G572" i="45"/>
  <c r="G573" i="45"/>
  <c r="G574" i="45"/>
  <c r="G575" i="45"/>
  <c r="G576" i="45"/>
  <c r="G577" i="45"/>
  <c r="G578" i="45"/>
  <c r="G579" i="45"/>
  <c r="G580" i="45"/>
  <c r="G581" i="45"/>
  <c r="G582" i="45"/>
  <c r="G583" i="45"/>
  <c r="G584" i="45"/>
  <c r="G585" i="45"/>
  <c r="G586" i="45"/>
  <c r="G587" i="45"/>
  <c r="G588" i="45"/>
  <c r="G589" i="45"/>
  <c r="G590" i="45"/>
  <c r="G591" i="45"/>
  <c r="G592" i="45"/>
  <c r="G593" i="45"/>
  <c r="G594" i="45"/>
  <c r="G595" i="45"/>
  <c r="G596" i="45"/>
  <c r="G597" i="45"/>
  <c r="G598" i="45"/>
  <c r="G599" i="45"/>
  <c r="G600" i="45"/>
  <c r="G601" i="45"/>
  <c r="G602" i="45"/>
  <c r="G603" i="45"/>
  <c r="G604" i="45"/>
  <c r="G605" i="45"/>
  <c r="G606" i="45"/>
  <c r="G607" i="45"/>
  <c r="G608" i="45"/>
  <c r="G609" i="45"/>
  <c r="G610" i="45"/>
  <c r="G611" i="45"/>
  <c r="G612" i="45"/>
  <c r="G613" i="45"/>
  <c r="G614" i="45"/>
  <c r="G615" i="45"/>
  <c r="G616" i="45"/>
  <c r="G617" i="45"/>
  <c r="G618" i="45"/>
  <c r="G619" i="45"/>
  <c r="G620" i="45"/>
  <c r="G621" i="45"/>
  <c r="G622" i="45"/>
  <c r="G623" i="45"/>
  <c r="G624" i="45"/>
  <c r="G625" i="45"/>
  <c r="G626" i="45"/>
  <c r="G627" i="45"/>
  <c r="G628" i="45"/>
  <c r="G629" i="45"/>
  <c r="G630" i="45"/>
  <c r="G631" i="45"/>
  <c r="G632" i="45"/>
  <c r="G633" i="45"/>
  <c r="G634" i="45"/>
  <c r="G635" i="45"/>
  <c r="G636" i="45"/>
  <c r="G637" i="45"/>
  <c r="G638" i="45"/>
  <c r="G639" i="45"/>
  <c r="G640" i="45"/>
  <c r="G641" i="45"/>
  <c r="G642" i="45"/>
  <c r="G643" i="45"/>
  <c r="G644" i="45"/>
  <c r="G645" i="45"/>
  <c r="G646" i="45"/>
  <c r="G647" i="45"/>
  <c r="G648" i="45"/>
  <c r="G649" i="45"/>
  <c r="G650" i="45"/>
  <c r="G651" i="45"/>
  <c r="G652" i="45"/>
  <c r="G653" i="45"/>
  <c r="G654" i="45"/>
  <c r="G655" i="45"/>
  <c r="G656" i="45"/>
  <c r="G657" i="45"/>
  <c r="G658" i="45"/>
  <c r="G659" i="45"/>
  <c r="G660" i="45"/>
  <c r="G661" i="45"/>
  <c r="G662" i="45"/>
  <c r="G663" i="45"/>
  <c r="G664" i="45"/>
  <c r="G665" i="45"/>
  <c r="G666" i="45"/>
  <c r="G667" i="45"/>
  <c r="G668" i="45"/>
  <c r="G669" i="45"/>
  <c r="G670" i="45"/>
  <c r="G671" i="45"/>
  <c r="G672" i="45"/>
  <c r="G673" i="45"/>
  <c r="G674" i="45"/>
  <c r="G675" i="45"/>
  <c r="G676" i="45"/>
  <c r="G677" i="45"/>
  <c r="G678" i="45"/>
  <c r="G679" i="45"/>
  <c r="G680" i="45"/>
  <c r="G681" i="45"/>
  <c r="G682" i="45"/>
  <c r="G683" i="45"/>
  <c r="G684" i="45"/>
  <c r="G685" i="45"/>
  <c r="G686" i="45"/>
  <c r="G687" i="45"/>
  <c r="G688" i="45"/>
  <c r="G689" i="45"/>
  <c r="G690" i="45"/>
  <c r="G691" i="45"/>
  <c r="G692" i="45"/>
  <c r="G693" i="45"/>
  <c r="G694" i="45"/>
  <c r="G695" i="45"/>
  <c r="G696" i="45"/>
  <c r="G697" i="45"/>
  <c r="G698" i="45"/>
  <c r="G699" i="45"/>
  <c r="G700" i="45"/>
  <c r="G701" i="45"/>
  <c r="G702" i="45"/>
  <c r="G703" i="45"/>
  <c r="G704" i="45"/>
  <c r="G705" i="45"/>
  <c r="G706" i="45"/>
  <c r="G707" i="45"/>
  <c r="G708" i="45"/>
  <c r="G709" i="45"/>
  <c r="G710" i="45"/>
  <c r="G711" i="45"/>
  <c r="G712" i="45"/>
  <c r="G713" i="45"/>
  <c r="G714" i="45"/>
  <c r="G715" i="45"/>
  <c r="G716" i="45"/>
  <c r="G717" i="45"/>
  <c r="G718" i="45"/>
  <c r="G719" i="45"/>
  <c r="G720" i="45"/>
  <c r="G721" i="45"/>
  <c r="G722" i="45"/>
  <c r="G723" i="45"/>
  <c r="G724" i="45"/>
  <c r="G725" i="45"/>
  <c r="G726" i="45"/>
  <c r="G727" i="45"/>
  <c r="G728" i="45"/>
  <c r="G729" i="45"/>
  <c r="G730" i="45"/>
  <c r="G731" i="45"/>
  <c r="G732" i="45"/>
  <c r="G733" i="45"/>
  <c r="G734" i="45"/>
  <c r="G735" i="45"/>
  <c r="G736" i="45"/>
  <c r="G737" i="45"/>
  <c r="G738" i="45"/>
  <c r="G739" i="45"/>
  <c r="G740" i="45"/>
  <c r="G741" i="45"/>
  <c r="G742" i="45"/>
  <c r="G743" i="45"/>
  <c r="G744" i="45"/>
  <c r="G745" i="45"/>
  <c r="G746" i="45"/>
  <c r="G747" i="45"/>
  <c r="G748" i="45"/>
  <c r="G749" i="45"/>
  <c r="G750" i="45"/>
  <c r="G751" i="45"/>
  <c r="G752" i="45"/>
  <c r="G753" i="45"/>
  <c r="G754" i="45"/>
  <c r="G755" i="45"/>
  <c r="G756" i="45"/>
  <c r="G757" i="45"/>
  <c r="G758" i="45"/>
  <c r="G759" i="45"/>
  <c r="G760" i="45"/>
  <c r="G761" i="45"/>
  <c r="G762" i="45"/>
  <c r="G763" i="45"/>
  <c r="G764" i="45"/>
  <c r="G765" i="45"/>
  <c r="G766" i="45"/>
  <c r="G767" i="45"/>
  <c r="G768" i="45"/>
  <c r="G769" i="45"/>
  <c r="G770" i="45"/>
  <c r="G771" i="45"/>
  <c r="G772" i="45"/>
  <c r="G773" i="45"/>
  <c r="G774" i="45"/>
  <c r="G775" i="45"/>
  <c r="G776" i="45"/>
  <c r="G777" i="45"/>
  <c r="G778" i="45"/>
  <c r="G779" i="45"/>
  <c r="G780" i="45"/>
  <c r="G781" i="45"/>
  <c r="G782" i="45"/>
  <c r="G783" i="45"/>
  <c r="G784" i="45"/>
  <c r="G785" i="45"/>
  <c r="G786" i="45"/>
  <c r="G787" i="45"/>
  <c r="G788" i="45"/>
  <c r="G789" i="45"/>
  <c r="G790" i="45"/>
  <c r="G791" i="45"/>
  <c r="G792" i="45"/>
  <c r="G793" i="45"/>
  <c r="G794" i="45"/>
  <c r="G795" i="45"/>
  <c r="G796" i="45"/>
  <c r="G797" i="45"/>
  <c r="G798" i="45"/>
  <c r="G799" i="45"/>
  <c r="G800" i="45"/>
  <c r="G801" i="45"/>
  <c r="G802" i="45"/>
  <c r="G803" i="45"/>
  <c r="G804" i="45"/>
  <c r="G805" i="45"/>
  <c r="G806" i="45"/>
  <c r="G807" i="45"/>
  <c r="G808" i="45"/>
  <c r="G809" i="45"/>
  <c r="G810" i="45"/>
  <c r="G811" i="45"/>
  <c r="G812" i="45"/>
  <c r="G813" i="45"/>
  <c r="G814" i="45"/>
  <c r="G815" i="45"/>
  <c r="G816" i="45"/>
  <c r="G817" i="45"/>
  <c r="G818" i="45"/>
  <c r="G819" i="45"/>
  <c r="G820" i="45"/>
  <c r="G821" i="45"/>
  <c r="G822" i="45"/>
  <c r="G823" i="45"/>
  <c r="G824" i="45"/>
  <c r="G825" i="45"/>
  <c r="G826" i="45"/>
  <c r="G827" i="45"/>
  <c r="G828" i="45"/>
  <c r="G829" i="45"/>
  <c r="G830" i="45"/>
  <c r="G831" i="45"/>
  <c r="G832" i="45"/>
  <c r="G833" i="45"/>
  <c r="G834" i="45"/>
  <c r="G835" i="45"/>
  <c r="G836" i="45"/>
  <c r="G837" i="45"/>
  <c r="G838" i="45"/>
  <c r="G839" i="45"/>
  <c r="G840" i="45"/>
  <c r="G841" i="45"/>
  <c r="G842" i="45"/>
  <c r="G843" i="45"/>
  <c r="G844" i="45"/>
  <c r="G845" i="45"/>
  <c r="G846" i="45"/>
  <c r="G847" i="45"/>
  <c r="G848" i="45"/>
  <c r="G849" i="45"/>
  <c r="G850" i="45"/>
  <c r="G851" i="45"/>
  <c r="G852" i="45"/>
  <c r="G853" i="45"/>
  <c r="G854" i="45"/>
  <c r="G855" i="45"/>
  <c r="G856" i="45"/>
  <c r="G857" i="45"/>
  <c r="G858" i="45"/>
  <c r="G859" i="45"/>
  <c r="G860" i="45"/>
  <c r="G861" i="45"/>
  <c r="G862" i="45"/>
  <c r="G863" i="45"/>
  <c r="G864" i="45"/>
  <c r="G865" i="45"/>
  <c r="G866" i="45"/>
  <c r="G867" i="45"/>
  <c r="G868" i="45"/>
  <c r="G869" i="45"/>
  <c r="G870" i="45"/>
  <c r="G871" i="45"/>
  <c r="G872" i="45"/>
  <c r="G873" i="45"/>
  <c r="G874" i="45"/>
  <c r="G875" i="45"/>
  <c r="G876" i="45"/>
  <c r="G877" i="45"/>
  <c r="G878" i="45"/>
  <c r="G879" i="45"/>
  <c r="G880" i="45"/>
  <c r="G881" i="45"/>
  <c r="G882" i="45"/>
  <c r="G883" i="45"/>
  <c r="G884" i="45"/>
  <c r="G885" i="45"/>
  <c r="G886" i="45"/>
  <c r="G887" i="45"/>
  <c r="G888" i="45"/>
  <c r="G889" i="45"/>
  <c r="G890" i="45"/>
  <c r="G891" i="45"/>
  <c r="G892" i="45"/>
  <c r="G893" i="45"/>
  <c r="G894" i="45"/>
  <c r="G895" i="45"/>
  <c r="G896" i="45"/>
  <c r="G897" i="45"/>
  <c r="G898" i="45"/>
  <c r="G899" i="45"/>
  <c r="G900" i="45"/>
  <c r="G901" i="45"/>
  <c r="G902" i="45"/>
  <c r="G903" i="45"/>
  <c r="G904" i="45"/>
  <c r="G905" i="45"/>
  <c r="G906" i="45"/>
  <c r="G907" i="45"/>
  <c r="G908" i="45"/>
  <c r="G909" i="45"/>
  <c r="G910" i="45"/>
  <c r="G911" i="45"/>
  <c r="G912" i="45"/>
  <c r="G913" i="45"/>
  <c r="G914" i="45"/>
  <c r="G915" i="45"/>
  <c r="G916" i="45"/>
  <c r="G917" i="45"/>
  <c r="G918" i="45"/>
  <c r="G919" i="45"/>
  <c r="G920" i="45"/>
  <c r="G921" i="45"/>
  <c r="G922" i="45"/>
  <c r="G923" i="45"/>
  <c r="G924" i="45"/>
  <c r="G925" i="45"/>
  <c r="G926" i="45"/>
  <c r="G927" i="45"/>
  <c r="G928" i="45"/>
  <c r="G929" i="45"/>
  <c r="G930" i="45"/>
  <c r="G931" i="45"/>
  <c r="G932" i="45"/>
  <c r="G933" i="45"/>
  <c r="G934" i="45"/>
  <c r="G935" i="45"/>
  <c r="G936" i="45"/>
  <c r="G937" i="45"/>
  <c r="G938" i="45"/>
  <c r="G939" i="45"/>
  <c r="G940" i="45"/>
  <c r="G941" i="45"/>
  <c r="G942" i="45"/>
  <c r="G943" i="45"/>
  <c r="G944" i="45"/>
  <c r="G945" i="45"/>
  <c r="G946" i="45"/>
  <c r="G947" i="45"/>
  <c r="G948" i="45"/>
  <c r="G949" i="45"/>
  <c r="G950" i="45"/>
  <c r="G951" i="45"/>
  <c r="G952" i="45"/>
  <c r="G953" i="45"/>
  <c r="G954" i="45"/>
  <c r="G955" i="45"/>
  <c r="G956" i="45"/>
  <c r="G957" i="45"/>
  <c r="G958" i="45"/>
  <c r="G959" i="45"/>
  <c r="G960" i="45"/>
  <c r="G961" i="45"/>
  <c r="G962" i="45"/>
  <c r="G963" i="45"/>
  <c r="G964" i="45"/>
  <c r="G965" i="45"/>
  <c r="G966" i="45"/>
  <c r="G967" i="45"/>
  <c r="G968" i="45"/>
  <c r="G969" i="45"/>
  <c r="G970" i="45"/>
  <c r="G971" i="45"/>
  <c r="G972" i="45"/>
  <c r="G973" i="45"/>
  <c r="G974" i="45"/>
  <c r="G975" i="45"/>
  <c r="G976" i="45"/>
  <c r="G977" i="45"/>
  <c r="G978" i="45"/>
  <c r="G979" i="45"/>
  <c r="G980" i="45"/>
  <c r="G981" i="45"/>
  <c r="G982" i="45"/>
  <c r="G983" i="45"/>
  <c r="G984" i="45"/>
  <c r="G985" i="45"/>
  <c r="G986" i="45"/>
  <c r="G987" i="45"/>
  <c r="G988" i="45"/>
  <c r="G989" i="45"/>
  <c r="G990" i="45"/>
  <c r="G991" i="45"/>
  <c r="G992" i="45"/>
  <c r="G993" i="45"/>
  <c r="G994" i="45"/>
  <c r="G995" i="45"/>
  <c r="G996" i="45"/>
  <c r="G997" i="45"/>
  <c r="G998" i="45"/>
  <c r="G999" i="45"/>
  <c r="G1000" i="45"/>
  <c r="G1001" i="45"/>
  <c r="F2" i="45"/>
  <c r="F3" i="45"/>
  <c r="F4" i="45"/>
  <c r="F5" i="45"/>
  <c r="F6" i="45"/>
  <c r="F7" i="45"/>
  <c r="F8" i="45"/>
  <c r="F9" i="45"/>
  <c r="F10" i="45"/>
  <c r="F11" i="45"/>
  <c r="F12" i="45"/>
  <c r="F13" i="45"/>
  <c r="F14" i="45"/>
  <c r="F15" i="45"/>
  <c r="F16" i="45"/>
  <c r="F17" i="45"/>
  <c r="F18" i="45"/>
  <c r="F19" i="45"/>
  <c r="F20" i="45"/>
  <c r="F21" i="45"/>
  <c r="F22" i="45"/>
  <c r="F23" i="45"/>
  <c r="F24" i="45"/>
  <c r="F25" i="45"/>
  <c r="F26" i="45"/>
  <c r="F27" i="45"/>
  <c r="F28" i="45"/>
  <c r="F29" i="45"/>
  <c r="F30" i="45"/>
  <c r="F31" i="45"/>
  <c r="F32" i="45"/>
  <c r="F33" i="45"/>
  <c r="F34" i="45"/>
  <c r="F35" i="45"/>
  <c r="F36" i="45"/>
  <c r="F37" i="45"/>
  <c r="F38" i="45"/>
  <c r="F39" i="45"/>
  <c r="F40" i="45"/>
  <c r="F41" i="45"/>
  <c r="F42" i="45"/>
  <c r="F43" i="45"/>
  <c r="F44" i="45"/>
  <c r="F45" i="45"/>
  <c r="F46" i="45"/>
  <c r="F47" i="45"/>
  <c r="F48" i="45"/>
  <c r="F49" i="45"/>
  <c r="F50" i="45"/>
  <c r="F51" i="45"/>
  <c r="F52" i="45"/>
  <c r="F53" i="45"/>
  <c r="F54" i="45"/>
  <c r="F55" i="45"/>
  <c r="F56" i="45"/>
  <c r="F57" i="45"/>
  <c r="F58" i="45"/>
  <c r="F59" i="45"/>
  <c r="F60" i="45"/>
  <c r="F61" i="45"/>
  <c r="F62" i="45"/>
  <c r="F63" i="45"/>
  <c r="F64" i="45"/>
  <c r="F65" i="45"/>
  <c r="F66" i="45"/>
  <c r="F67" i="45"/>
  <c r="F68" i="45"/>
  <c r="F69" i="45"/>
  <c r="F70" i="45"/>
  <c r="F71" i="45"/>
  <c r="F72" i="45"/>
  <c r="F73" i="45"/>
  <c r="F74" i="45"/>
  <c r="F75" i="45"/>
  <c r="F76" i="45"/>
  <c r="F77" i="45"/>
  <c r="F78" i="45"/>
  <c r="F79" i="45"/>
  <c r="F80" i="45"/>
  <c r="F81" i="45"/>
  <c r="F82" i="45"/>
  <c r="F83" i="45"/>
  <c r="F84" i="45"/>
  <c r="F85" i="45"/>
  <c r="F86" i="45"/>
  <c r="F87" i="45"/>
  <c r="F88" i="45"/>
  <c r="F89" i="45"/>
  <c r="F90" i="45"/>
  <c r="F91" i="45"/>
  <c r="F92" i="45"/>
  <c r="F93" i="45"/>
  <c r="F94" i="45"/>
  <c r="F95" i="45"/>
  <c r="F96" i="45"/>
  <c r="F97" i="45"/>
  <c r="F98" i="45"/>
  <c r="F99" i="45"/>
  <c r="F100" i="45"/>
  <c r="F101" i="45"/>
  <c r="F102" i="45"/>
  <c r="F103" i="45"/>
  <c r="F104" i="45"/>
  <c r="F105" i="45"/>
  <c r="F106" i="45"/>
  <c r="F107" i="45"/>
  <c r="F108" i="45"/>
  <c r="F109" i="45"/>
  <c r="F110" i="45"/>
  <c r="F111" i="45"/>
  <c r="F112" i="45"/>
  <c r="F113" i="45"/>
  <c r="F114" i="45"/>
  <c r="F115" i="45"/>
  <c r="F116" i="45"/>
  <c r="F117" i="45"/>
  <c r="F118" i="45"/>
  <c r="F119" i="45"/>
  <c r="F120" i="45"/>
  <c r="F121" i="45"/>
  <c r="F122" i="45"/>
  <c r="F123" i="45"/>
  <c r="F124" i="45"/>
  <c r="F125" i="45"/>
  <c r="F126" i="45"/>
  <c r="F127" i="45"/>
  <c r="F128" i="45"/>
  <c r="F129" i="45"/>
  <c r="F130" i="45"/>
  <c r="F131" i="45"/>
  <c r="F132" i="45"/>
  <c r="F133" i="45"/>
  <c r="F134" i="45"/>
  <c r="F135" i="45"/>
  <c r="F136" i="45"/>
  <c r="F137" i="45"/>
  <c r="F138" i="45"/>
  <c r="F139" i="45"/>
  <c r="F140" i="45"/>
  <c r="F141" i="45"/>
  <c r="F142" i="45"/>
  <c r="F143" i="45"/>
  <c r="F144" i="45"/>
  <c r="F145" i="45"/>
  <c r="F146" i="45"/>
  <c r="F147" i="45"/>
  <c r="F148" i="45"/>
  <c r="F149" i="45"/>
  <c r="F150" i="45"/>
  <c r="F151" i="45"/>
  <c r="F152" i="45"/>
  <c r="F153" i="45"/>
  <c r="F154" i="45"/>
  <c r="F155" i="45"/>
  <c r="F156" i="45"/>
  <c r="F157" i="45"/>
  <c r="F158" i="45"/>
  <c r="F159" i="45"/>
  <c r="F160" i="45"/>
  <c r="F161" i="45"/>
  <c r="F162" i="45"/>
  <c r="F163" i="45"/>
  <c r="F164" i="45"/>
  <c r="F165" i="45"/>
  <c r="F166" i="45"/>
  <c r="F167" i="45"/>
  <c r="F168" i="45"/>
  <c r="F169" i="45"/>
  <c r="F170" i="45"/>
  <c r="F171" i="45"/>
  <c r="F172" i="45"/>
  <c r="F173" i="45"/>
  <c r="F174" i="45"/>
  <c r="F175" i="45"/>
  <c r="F176" i="45"/>
  <c r="F177" i="45"/>
  <c r="F178" i="45"/>
  <c r="F179" i="45"/>
  <c r="F180" i="45"/>
  <c r="F181" i="45"/>
  <c r="F182" i="45"/>
  <c r="F183" i="45"/>
  <c r="F184" i="45"/>
  <c r="F185" i="45"/>
  <c r="F186" i="45"/>
  <c r="F187" i="45"/>
  <c r="F188" i="45"/>
  <c r="F189" i="45"/>
  <c r="F190" i="45"/>
  <c r="F191" i="45"/>
  <c r="F192" i="45"/>
  <c r="F193" i="45"/>
  <c r="F194" i="45"/>
  <c r="F195" i="45"/>
  <c r="F196" i="45"/>
  <c r="F197" i="45"/>
  <c r="F198" i="45"/>
  <c r="F199" i="45"/>
  <c r="F200" i="45"/>
  <c r="F201" i="45"/>
  <c r="F202" i="45"/>
  <c r="F203" i="45"/>
  <c r="F204" i="45"/>
  <c r="F205" i="45"/>
  <c r="F206" i="45"/>
  <c r="F207" i="45"/>
  <c r="F208" i="45"/>
  <c r="F209" i="45"/>
  <c r="F210" i="45"/>
  <c r="F211" i="45"/>
  <c r="F212" i="45"/>
  <c r="F213" i="45"/>
  <c r="F214" i="45"/>
  <c r="F215" i="45"/>
  <c r="F216" i="45"/>
  <c r="F217" i="45"/>
  <c r="F218" i="45"/>
  <c r="F219" i="45"/>
  <c r="F220" i="45"/>
  <c r="F221" i="45"/>
  <c r="F222" i="45"/>
  <c r="F223" i="45"/>
  <c r="F224" i="45"/>
  <c r="F225" i="45"/>
  <c r="F226" i="45"/>
  <c r="F227" i="45"/>
  <c r="F228" i="45"/>
  <c r="F229" i="45"/>
  <c r="F230" i="45"/>
  <c r="F231" i="45"/>
  <c r="F232" i="45"/>
  <c r="F233" i="45"/>
  <c r="F234" i="45"/>
  <c r="F235" i="45"/>
  <c r="F236" i="45"/>
  <c r="F237" i="45"/>
  <c r="F238" i="45"/>
  <c r="F239" i="45"/>
  <c r="F240" i="45"/>
  <c r="F241" i="45"/>
  <c r="F242" i="45"/>
  <c r="F243" i="45"/>
  <c r="F244" i="45"/>
  <c r="F245" i="45"/>
  <c r="F246" i="45"/>
  <c r="F247" i="45"/>
  <c r="F248" i="45"/>
  <c r="F249" i="45"/>
  <c r="F250" i="45"/>
  <c r="F251" i="45"/>
  <c r="F252" i="45"/>
  <c r="F253" i="45"/>
  <c r="F254" i="45"/>
  <c r="F255" i="45"/>
  <c r="F256" i="45"/>
  <c r="F257" i="45"/>
  <c r="F258" i="45"/>
  <c r="F259" i="45"/>
  <c r="F260" i="45"/>
  <c r="F261" i="45"/>
  <c r="F262" i="45"/>
  <c r="F263" i="45"/>
  <c r="F264" i="45"/>
  <c r="F265" i="45"/>
  <c r="F266" i="45"/>
  <c r="F267" i="45"/>
  <c r="F268" i="45"/>
  <c r="F269" i="45"/>
  <c r="F270" i="45"/>
  <c r="F271" i="45"/>
  <c r="F272" i="45"/>
  <c r="F273" i="45"/>
  <c r="F274" i="45"/>
  <c r="F275" i="45"/>
  <c r="F276" i="45"/>
  <c r="F277" i="45"/>
  <c r="F278" i="45"/>
  <c r="F279" i="45"/>
  <c r="F280" i="45"/>
  <c r="F281" i="45"/>
  <c r="F282" i="45"/>
  <c r="F283" i="45"/>
  <c r="F284" i="45"/>
  <c r="F285" i="45"/>
  <c r="F286" i="45"/>
  <c r="F287" i="45"/>
  <c r="F288" i="45"/>
  <c r="F289" i="45"/>
  <c r="F290" i="45"/>
  <c r="F291" i="45"/>
  <c r="F292" i="45"/>
  <c r="F293" i="45"/>
  <c r="F294" i="45"/>
  <c r="F295" i="45"/>
  <c r="F296" i="45"/>
  <c r="F297" i="45"/>
  <c r="F298" i="45"/>
  <c r="F299" i="45"/>
  <c r="F300" i="45"/>
  <c r="F301" i="45"/>
  <c r="F302" i="45"/>
  <c r="F303" i="45"/>
  <c r="F304" i="45"/>
  <c r="F305" i="45"/>
  <c r="F306" i="45"/>
  <c r="F307" i="45"/>
  <c r="F308" i="45"/>
  <c r="F309" i="45"/>
  <c r="F310" i="45"/>
  <c r="F311" i="45"/>
  <c r="F312" i="45"/>
  <c r="F313" i="45"/>
  <c r="F314" i="45"/>
  <c r="F315" i="45"/>
  <c r="F316" i="45"/>
  <c r="F317" i="45"/>
  <c r="F318" i="45"/>
  <c r="F319" i="45"/>
  <c r="F320" i="45"/>
  <c r="F321" i="45"/>
  <c r="F322" i="45"/>
  <c r="F323" i="45"/>
  <c r="F324" i="45"/>
  <c r="F325" i="45"/>
  <c r="F326" i="45"/>
  <c r="F327" i="45"/>
  <c r="F328" i="45"/>
  <c r="F329" i="45"/>
  <c r="F330" i="45"/>
  <c r="F331" i="45"/>
  <c r="F332" i="45"/>
  <c r="F333" i="45"/>
  <c r="F334" i="45"/>
  <c r="F335" i="45"/>
  <c r="F336" i="45"/>
  <c r="F337" i="45"/>
  <c r="F338" i="45"/>
  <c r="F339" i="45"/>
  <c r="F340" i="45"/>
  <c r="F341" i="45"/>
  <c r="F342" i="45"/>
  <c r="F343" i="45"/>
  <c r="F344" i="45"/>
  <c r="F345" i="45"/>
  <c r="F346" i="45"/>
  <c r="F347" i="45"/>
  <c r="F348" i="45"/>
  <c r="F349" i="45"/>
  <c r="F350" i="45"/>
  <c r="F351" i="45"/>
  <c r="F352" i="45"/>
  <c r="F353" i="45"/>
  <c r="F354" i="45"/>
  <c r="F355" i="45"/>
  <c r="F356" i="45"/>
  <c r="F357" i="45"/>
  <c r="F358" i="45"/>
  <c r="F359" i="45"/>
  <c r="F360" i="45"/>
  <c r="F361" i="45"/>
  <c r="F362" i="45"/>
  <c r="F363" i="45"/>
  <c r="F364" i="45"/>
  <c r="F365" i="45"/>
  <c r="F366" i="45"/>
  <c r="F367" i="45"/>
  <c r="F368" i="45"/>
  <c r="F369" i="45"/>
  <c r="F370" i="45"/>
  <c r="F371" i="45"/>
  <c r="F372" i="45"/>
  <c r="F373" i="45"/>
  <c r="F374" i="45"/>
  <c r="F375" i="45"/>
  <c r="F376" i="45"/>
  <c r="F377" i="45"/>
  <c r="F378" i="45"/>
  <c r="F379" i="45"/>
  <c r="F380" i="45"/>
  <c r="F381" i="45"/>
  <c r="F382" i="45"/>
  <c r="F383" i="45"/>
  <c r="F384" i="45"/>
  <c r="F385" i="45"/>
  <c r="F386" i="45"/>
  <c r="F387" i="45"/>
  <c r="F388" i="45"/>
  <c r="F389" i="45"/>
  <c r="F390" i="45"/>
  <c r="F391" i="45"/>
  <c r="F392" i="45"/>
  <c r="F393" i="45"/>
  <c r="F394" i="45"/>
  <c r="F395" i="45"/>
  <c r="F396" i="45"/>
  <c r="F397" i="45"/>
  <c r="F398" i="45"/>
  <c r="F399" i="45"/>
  <c r="F400" i="45"/>
  <c r="F401" i="45"/>
  <c r="F402" i="45"/>
  <c r="F403" i="45"/>
  <c r="F404" i="45"/>
  <c r="F405" i="45"/>
  <c r="F406" i="45"/>
  <c r="F407" i="45"/>
  <c r="F408" i="45"/>
  <c r="F409" i="45"/>
  <c r="F410" i="45"/>
  <c r="F411" i="45"/>
  <c r="F412" i="45"/>
  <c r="F413" i="45"/>
  <c r="F414" i="45"/>
  <c r="F415" i="45"/>
  <c r="F416" i="45"/>
  <c r="F417" i="45"/>
  <c r="F418" i="45"/>
  <c r="F419" i="45"/>
  <c r="F420" i="45"/>
  <c r="F421" i="45"/>
  <c r="F422" i="45"/>
  <c r="F423" i="45"/>
  <c r="F424" i="45"/>
  <c r="F425" i="45"/>
  <c r="F426" i="45"/>
  <c r="F427" i="45"/>
  <c r="F428" i="45"/>
  <c r="F429" i="45"/>
  <c r="F430" i="45"/>
  <c r="F431" i="45"/>
  <c r="F432" i="45"/>
  <c r="F433" i="45"/>
  <c r="F434" i="45"/>
  <c r="F435" i="45"/>
  <c r="F436" i="45"/>
  <c r="F437" i="45"/>
  <c r="F438" i="45"/>
  <c r="F439" i="45"/>
  <c r="F440" i="45"/>
  <c r="F441" i="45"/>
  <c r="F442" i="45"/>
  <c r="F443" i="45"/>
  <c r="F444" i="45"/>
  <c r="F445" i="45"/>
  <c r="F446" i="45"/>
  <c r="F447" i="45"/>
  <c r="F448" i="45"/>
  <c r="F449" i="45"/>
  <c r="F450" i="45"/>
  <c r="F451" i="45"/>
  <c r="F452" i="45"/>
  <c r="F453" i="45"/>
  <c r="F454" i="45"/>
  <c r="F455" i="45"/>
  <c r="F456" i="45"/>
  <c r="F457" i="45"/>
  <c r="F458" i="45"/>
  <c r="F459" i="45"/>
  <c r="F460" i="45"/>
  <c r="F461" i="45"/>
  <c r="F462" i="45"/>
  <c r="F463" i="45"/>
  <c r="F464" i="45"/>
  <c r="F465" i="45"/>
  <c r="F466" i="45"/>
  <c r="F467" i="45"/>
  <c r="F468" i="45"/>
  <c r="F469" i="45"/>
  <c r="F470" i="45"/>
  <c r="F471" i="45"/>
  <c r="F472" i="45"/>
  <c r="F473" i="45"/>
  <c r="F474" i="45"/>
  <c r="F475" i="45"/>
  <c r="F476" i="45"/>
  <c r="F477" i="45"/>
  <c r="F478" i="45"/>
  <c r="F479" i="45"/>
  <c r="F480" i="45"/>
  <c r="F481" i="45"/>
  <c r="F482" i="45"/>
  <c r="F483" i="45"/>
  <c r="F484" i="45"/>
  <c r="F485" i="45"/>
  <c r="F486" i="45"/>
  <c r="F487" i="45"/>
  <c r="F488" i="45"/>
  <c r="F489" i="45"/>
  <c r="F490" i="45"/>
  <c r="F491" i="45"/>
  <c r="F492" i="45"/>
  <c r="F493" i="45"/>
  <c r="F494" i="45"/>
  <c r="F495" i="45"/>
  <c r="F496" i="45"/>
  <c r="F497" i="45"/>
  <c r="F498" i="45"/>
  <c r="F499" i="45"/>
  <c r="F500" i="45"/>
  <c r="F501" i="45"/>
  <c r="F502" i="45"/>
  <c r="F503" i="45"/>
  <c r="F504" i="45"/>
  <c r="F505" i="45"/>
  <c r="F506" i="45"/>
  <c r="F507" i="45"/>
  <c r="F508" i="45"/>
  <c r="F509" i="45"/>
  <c r="F510" i="45"/>
  <c r="F511" i="45"/>
  <c r="F512" i="45"/>
  <c r="F513" i="45"/>
  <c r="F514" i="45"/>
  <c r="F515" i="45"/>
  <c r="F516" i="45"/>
  <c r="F517" i="45"/>
  <c r="F518" i="45"/>
  <c r="F519" i="45"/>
  <c r="F520" i="45"/>
  <c r="F521" i="45"/>
  <c r="F522" i="45"/>
  <c r="F523" i="45"/>
  <c r="F524" i="45"/>
  <c r="F525" i="45"/>
  <c r="F526" i="45"/>
  <c r="F527" i="45"/>
  <c r="F528" i="45"/>
  <c r="F529" i="45"/>
  <c r="F530" i="45"/>
  <c r="F531" i="45"/>
  <c r="F532" i="45"/>
  <c r="F533" i="45"/>
  <c r="F534" i="45"/>
  <c r="F535" i="45"/>
  <c r="F536" i="45"/>
  <c r="F537" i="45"/>
  <c r="F538" i="45"/>
  <c r="F539" i="45"/>
  <c r="F540" i="45"/>
  <c r="F541" i="45"/>
  <c r="F542" i="45"/>
  <c r="F543" i="45"/>
  <c r="F544" i="45"/>
  <c r="F545" i="45"/>
  <c r="F546" i="45"/>
  <c r="F547" i="45"/>
  <c r="F548" i="45"/>
  <c r="F549" i="45"/>
  <c r="F550" i="45"/>
  <c r="F551" i="45"/>
  <c r="F552" i="45"/>
  <c r="F553" i="45"/>
  <c r="F554" i="45"/>
  <c r="F555" i="45"/>
  <c r="F556" i="45"/>
  <c r="F557" i="45"/>
  <c r="F558" i="45"/>
  <c r="F559" i="45"/>
  <c r="F560" i="45"/>
  <c r="F561" i="45"/>
  <c r="F562" i="45"/>
  <c r="F563" i="45"/>
  <c r="F564" i="45"/>
  <c r="F565" i="45"/>
  <c r="F566" i="45"/>
  <c r="F567" i="45"/>
  <c r="F568" i="45"/>
  <c r="F569" i="45"/>
  <c r="F570" i="45"/>
  <c r="F571" i="45"/>
  <c r="F572" i="45"/>
  <c r="F573" i="45"/>
  <c r="F574" i="45"/>
  <c r="F575" i="45"/>
  <c r="F576" i="45"/>
  <c r="F577" i="45"/>
  <c r="F578" i="45"/>
  <c r="F579" i="45"/>
  <c r="F580" i="45"/>
  <c r="F581" i="45"/>
  <c r="F582" i="45"/>
  <c r="F583" i="45"/>
  <c r="F584" i="45"/>
  <c r="F585" i="45"/>
  <c r="F586" i="45"/>
  <c r="F587" i="45"/>
  <c r="F588" i="45"/>
  <c r="F589" i="45"/>
  <c r="F590" i="45"/>
  <c r="F591" i="45"/>
  <c r="F592" i="45"/>
  <c r="F593" i="45"/>
  <c r="F594" i="45"/>
  <c r="F595" i="45"/>
  <c r="F596" i="45"/>
  <c r="F597" i="45"/>
  <c r="F598" i="45"/>
  <c r="F599" i="45"/>
  <c r="F600" i="45"/>
  <c r="F601" i="45"/>
  <c r="F602" i="45"/>
  <c r="F603" i="45"/>
  <c r="F604" i="45"/>
  <c r="F605" i="45"/>
  <c r="F606" i="45"/>
  <c r="F607" i="45"/>
  <c r="F608" i="45"/>
  <c r="F609" i="45"/>
  <c r="F610" i="45"/>
  <c r="F611" i="45"/>
  <c r="F612" i="45"/>
  <c r="F613" i="45"/>
  <c r="F614" i="45"/>
  <c r="F615" i="45"/>
  <c r="F616" i="45"/>
  <c r="F617" i="45"/>
  <c r="F618" i="45"/>
  <c r="F619" i="45"/>
  <c r="F620" i="45"/>
  <c r="F621" i="45"/>
  <c r="F622" i="45"/>
  <c r="F623" i="45"/>
  <c r="F624" i="45"/>
  <c r="F625" i="45"/>
  <c r="F626" i="45"/>
  <c r="F627" i="45"/>
  <c r="F628" i="45"/>
  <c r="F629" i="45"/>
  <c r="F630" i="45"/>
  <c r="F631" i="45"/>
  <c r="F632" i="45"/>
  <c r="F633" i="45"/>
  <c r="F634" i="45"/>
  <c r="F635" i="45"/>
  <c r="F636" i="45"/>
  <c r="F637" i="45"/>
  <c r="F638" i="45"/>
  <c r="F639" i="45"/>
  <c r="F640" i="45"/>
  <c r="F641" i="45"/>
  <c r="F642" i="45"/>
  <c r="F643" i="45"/>
  <c r="F644" i="45"/>
  <c r="F645" i="45"/>
  <c r="F646" i="45"/>
  <c r="F647" i="45"/>
  <c r="F648" i="45"/>
  <c r="F649" i="45"/>
  <c r="F650" i="45"/>
  <c r="F651" i="45"/>
  <c r="F652" i="45"/>
  <c r="F653" i="45"/>
  <c r="F654" i="45"/>
  <c r="F655" i="45"/>
  <c r="F656" i="45"/>
  <c r="F657" i="45"/>
  <c r="F658" i="45"/>
  <c r="F659" i="45"/>
  <c r="F660" i="45"/>
  <c r="F661" i="45"/>
  <c r="F662" i="45"/>
  <c r="F663" i="45"/>
  <c r="F664" i="45"/>
  <c r="F665" i="45"/>
  <c r="F666" i="45"/>
  <c r="F667" i="45"/>
  <c r="F668" i="45"/>
  <c r="F669" i="45"/>
  <c r="F670" i="45"/>
  <c r="F671" i="45"/>
  <c r="F672" i="45"/>
  <c r="F673" i="45"/>
  <c r="F674" i="45"/>
  <c r="F675" i="45"/>
  <c r="F676" i="45"/>
  <c r="F677" i="45"/>
  <c r="F678" i="45"/>
  <c r="F679" i="45"/>
  <c r="F680" i="45"/>
  <c r="F681" i="45"/>
  <c r="F682" i="45"/>
  <c r="F683" i="45"/>
  <c r="F684" i="45"/>
  <c r="F685" i="45"/>
  <c r="F686" i="45"/>
  <c r="F687" i="45"/>
  <c r="F688" i="45"/>
  <c r="F689" i="45"/>
  <c r="F690" i="45"/>
  <c r="F691" i="45"/>
  <c r="F692" i="45"/>
  <c r="F693" i="45"/>
  <c r="F694" i="45"/>
  <c r="F695" i="45"/>
  <c r="F696" i="45"/>
  <c r="F697" i="45"/>
  <c r="F698" i="45"/>
  <c r="F699" i="45"/>
  <c r="F700" i="45"/>
  <c r="F701" i="45"/>
  <c r="F702" i="45"/>
  <c r="F703" i="45"/>
  <c r="F704" i="45"/>
  <c r="F705" i="45"/>
  <c r="F706" i="45"/>
  <c r="F707" i="45"/>
  <c r="F708" i="45"/>
  <c r="F709" i="45"/>
  <c r="F710" i="45"/>
  <c r="F711" i="45"/>
  <c r="F712" i="45"/>
  <c r="F713" i="45"/>
  <c r="F714" i="45"/>
  <c r="F715" i="45"/>
  <c r="F716" i="45"/>
  <c r="F717" i="45"/>
  <c r="F718" i="45"/>
  <c r="F719" i="45"/>
  <c r="F720" i="45"/>
  <c r="F721" i="45"/>
  <c r="F722" i="45"/>
  <c r="F723" i="45"/>
  <c r="F724" i="45"/>
  <c r="F725" i="45"/>
  <c r="F726" i="45"/>
  <c r="F727" i="45"/>
  <c r="F728" i="45"/>
  <c r="F729" i="45"/>
  <c r="F730" i="45"/>
  <c r="F731" i="45"/>
  <c r="F732" i="45"/>
  <c r="F733" i="45"/>
  <c r="F734" i="45"/>
  <c r="F735" i="45"/>
  <c r="F736" i="45"/>
  <c r="F737" i="45"/>
  <c r="F738" i="45"/>
  <c r="F739" i="45"/>
  <c r="F740" i="45"/>
  <c r="F741" i="45"/>
  <c r="F742" i="45"/>
  <c r="F743" i="45"/>
  <c r="F744" i="45"/>
  <c r="F745" i="45"/>
  <c r="F746" i="45"/>
  <c r="F747" i="45"/>
  <c r="F748" i="45"/>
  <c r="F749" i="45"/>
  <c r="F750" i="45"/>
  <c r="F751" i="45"/>
  <c r="F752" i="45"/>
  <c r="F753" i="45"/>
  <c r="F754" i="45"/>
  <c r="F755" i="45"/>
  <c r="F756" i="45"/>
  <c r="F757" i="45"/>
  <c r="F758" i="45"/>
  <c r="F759" i="45"/>
  <c r="F760" i="45"/>
  <c r="F761" i="45"/>
  <c r="F762" i="45"/>
  <c r="F763" i="45"/>
  <c r="F764" i="45"/>
  <c r="F765" i="45"/>
  <c r="F766" i="45"/>
  <c r="F767" i="45"/>
  <c r="F768" i="45"/>
  <c r="F769" i="45"/>
  <c r="F770" i="45"/>
  <c r="F771" i="45"/>
  <c r="F772" i="45"/>
  <c r="F773" i="45"/>
  <c r="F774" i="45"/>
  <c r="F775" i="45"/>
  <c r="F776" i="45"/>
  <c r="F777" i="45"/>
  <c r="F778" i="45"/>
  <c r="F779" i="45"/>
  <c r="F780" i="45"/>
  <c r="F781" i="45"/>
  <c r="F782" i="45"/>
  <c r="F783" i="45"/>
  <c r="F784" i="45"/>
  <c r="F785" i="45"/>
  <c r="F786" i="45"/>
  <c r="F787" i="45"/>
  <c r="F788" i="45"/>
  <c r="F789" i="45"/>
  <c r="F790" i="45"/>
  <c r="F791" i="45"/>
  <c r="F792" i="45"/>
  <c r="F793" i="45"/>
  <c r="F794" i="45"/>
  <c r="F795" i="45"/>
  <c r="F796" i="45"/>
  <c r="F797" i="45"/>
  <c r="F798" i="45"/>
  <c r="F799" i="45"/>
  <c r="F800" i="45"/>
  <c r="F801" i="45"/>
  <c r="F802" i="45"/>
  <c r="F803" i="45"/>
  <c r="F804" i="45"/>
  <c r="F805" i="45"/>
  <c r="F806" i="45"/>
  <c r="F807" i="45"/>
  <c r="F808" i="45"/>
  <c r="F809" i="45"/>
  <c r="F810" i="45"/>
  <c r="F811" i="45"/>
  <c r="F812" i="45"/>
  <c r="F813" i="45"/>
  <c r="F814" i="45"/>
  <c r="F815" i="45"/>
  <c r="F816" i="45"/>
  <c r="F817" i="45"/>
  <c r="F818" i="45"/>
  <c r="F819" i="45"/>
  <c r="F820" i="45"/>
  <c r="F821" i="45"/>
  <c r="F822" i="45"/>
  <c r="F823" i="45"/>
  <c r="F824" i="45"/>
  <c r="F825" i="45"/>
  <c r="F826" i="45"/>
  <c r="F827" i="45"/>
  <c r="F828" i="45"/>
  <c r="F829" i="45"/>
  <c r="F830" i="45"/>
  <c r="F831" i="45"/>
  <c r="F832" i="45"/>
  <c r="F833" i="45"/>
  <c r="F834" i="45"/>
  <c r="F835" i="45"/>
  <c r="F836" i="45"/>
  <c r="F837" i="45"/>
  <c r="F838" i="45"/>
  <c r="F839" i="45"/>
  <c r="F840" i="45"/>
  <c r="F841" i="45"/>
  <c r="F842" i="45"/>
  <c r="F843" i="45"/>
  <c r="F844" i="45"/>
  <c r="F845" i="45"/>
  <c r="F846" i="45"/>
  <c r="F847" i="45"/>
  <c r="F848" i="45"/>
  <c r="F849" i="45"/>
  <c r="F850" i="45"/>
  <c r="F851" i="45"/>
  <c r="F852" i="45"/>
  <c r="F853" i="45"/>
  <c r="F854" i="45"/>
  <c r="F855" i="45"/>
  <c r="F856" i="45"/>
  <c r="F857" i="45"/>
  <c r="F858" i="45"/>
  <c r="F859" i="45"/>
  <c r="F860" i="45"/>
  <c r="F861" i="45"/>
  <c r="F862" i="45"/>
  <c r="F863" i="45"/>
  <c r="F864" i="45"/>
  <c r="F865" i="45"/>
  <c r="F866" i="45"/>
  <c r="F867" i="45"/>
  <c r="F868" i="45"/>
  <c r="F869" i="45"/>
  <c r="F870" i="45"/>
  <c r="F871" i="45"/>
  <c r="F872" i="45"/>
  <c r="F873" i="45"/>
  <c r="F874" i="45"/>
  <c r="F875" i="45"/>
  <c r="F876" i="45"/>
  <c r="F877" i="45"/>
  <c r="F878" i="45"/>
  <c r="F879" i="45"/>
  <c r="F880" i="45"/>
  <c r="F881" i="45"/>
  <c r="F882" i="45"/>
  <c r="F883" i="45"/>
  <c r="F884" i="45"/>
  <c r="F885" i="45"/>
  <c r="F886" i="45"/>
  <c r="F887" i="45"/>
  <c r="F888" i="45"/>
  <c r="F889" i="45"/>
  <c r="F890" i="45"/>
  <c r="F891" i="45"/>
  <c r="F892" i="45"/>
  <c r="F893" i="45"/>
  <c r="F894" i="45"/>
  <c r="F895" i="45"/>
  <c r="F896" i="45"/>
  <c r="F897" i="45"/>
  <c r="F898" i="45"/>
  <c r="F899" i="45"/>
  <c r="F900" i="45"/>
  <c r="F901" i="45"/>
  <c r="F902" i="45"/>
  <c r="F903" i="45"/>
  <c r="F904" i="45"/>
  <c r="F905" i="45"/>
  <c r="F906" i="45"/>
  <c r="F907" i="45"/>
  <c r="F908" i="45"/>
  <c r="F909" i="45"/>
  <c r="F910" i="45"/>
  <c r="F911" i="45"/>
  <c r="F912" i="45"/>
  <c r="F913" i="45"/>
  <c r="F914" i="45"/>
  <c r="F915" i="45"/>
  <c r="F916" i="45"/>
  <c r="F917" i="45"/>
  <c r="F918" i="45"/>
  <c r="F919" i="45"/>
  <c r="F920" i="45"/>
  <c r="F921" i="45"/>
  <c r="F922" i="45"/>
  <c r="F923" i="45"/>
  <c r="F924" i="45"/>
  <c r="F925" i="45"/>
  <c r="F926" i="45"/>
  <c r="F927" i="45"/>
  <c r="F928" i="45"/>
  <c r="F929" i="45"/>
  <c r="F930" i="45"/>
  <c r="F931" i="45"/>
  <c r="F932" i="45"/>
  <c r="F933" i="45"/>
  <c r="F934" i="45"/>
  <c r="F935" i="45"/>
  <c r="F936" i="45"/>
  <c r="F937" i="45"/>
  <c r="F938" i="45"/>
  <c r="F939" i="45"/>
  <c r="F940" i="45"/>
  <c r="F941" i="45"/>
  <c r="F942" i="45"/>
  <c r="F943" i="45"/>
  <c r="F944" i="45"/>
  <c r="F945" i="45"/>
  <c r="F946" i="45"/>
  <c r="F947" i="45"/>
  <c r="F948" i="45"/>
  <c r="F949" i="45"/>
  <c r="F950" i="45"/>
  <c r="F951" i="45"/>
  <c r="F952" i="45"/>
  <c r="F953" i="45"/>
  <c r="F954" i="45"/>
  <c r="F955" i="45"/>
  <c r="F956" i="45"/>
  <c r="F957" i="45"/>
  <c r="F958" i="45"/>
  <c r="F959" i="45"/>
  <c r="F960" i="45"/>
  <c r="F961" i="45"/>
  <c r="F962" i="45"/>
  <c r="F963" i="45"/>
  <c r="F964" i="45"/>
  <c r="F965" i="45"/>
  <c r="F966" i="45"/>
  <c r="F967" i="45"/>
  <c r="F968" i="45"/>
  <c r="F969" i="45"/>
  <c r="F970" i="45"/>
  <c r="F971" i="45"/>
  <c r="F972" i="45"/>
  <c r="F973" i="45"/>
  <c r="F974" i="45"/>
  <c r="F975" i="45"/>
  <c r="F976" i="45"/>
  <c r="F977" i="45"/>
  <c r="F978" i="45"/>
  <c r="F979" i="45"/>
  <c r="F980" i="45"/>
  <c r="F981" i="45"/>
  <c r="F982" i="45"/>
  <c r="F983" i="45"/>
  <c r="F984" i="45"/>
  <c r="F985" i="45"/>
  <c r="F986" i="45"/>
  <c r="F987" i="45"/>
  <c r="F988" i="45"/>
  <c r="F989" i="45"/>
  <c r="F990" i="45"/>
  <c r="F991" i="45"/>
  <c r="F992" i="45"/>
  <c r="F993" i="45"/>
  <c r="F994" i="45"/>
  <c r="F995" i="45"/>
  <c r="F996" i="45"/>
  <c r="F997" i="45"/>
  <c r="F998" i="45"/>
  <c r="F999" i="45"/>
  <c r="F1000" i="45"/>
  <c r="F1001" i="45"/>
  <c r="E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E52" i="45"/>
  <c r="E53" i="45"/>
  <c r="E54" i="45"/>
  <c r="E55" i="45"/>
  <c r="E56" i="45"/>
  <c r="E57" i="45"/>
  <c r="E58" i="45"/>
  <c r="E59" i="45"/>
  <c r="E60" i="45"/>
  <c r="E61" i="45"/>
  <c r="E62"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E89" i="45"/>
  <c r="E90" i="45"/>
  <c r="E91" i="45"/>
  <c r="E92" i="45"/>
  <c r="E93" i="45"/>
  <c r="E94" i="45"/>
  <c r="E95" i="45"/>
  <c r="E96" i="45"/>
  <c r="E97" i="45"/>
  <c r="E98" i="45"/>
  <c r="E99" i="45"/>
  <c r="E100" i="45"/>
  <c r="E101" i="45"/>
  <c r="E102" i="45"/>
  <c r="E103" i="45"/>
  <c r="E104" i="45"/>
  <c r="E105" i="45"/>
  <c r="E106" i="45"/>
  <c r="E107" i="45"/>
  <c r="E108" i="45"/>
  <c r="E109" i="45"/>
  <c r="E110" i="45"/>
  <c r="E111" i="45"/>
  <c r="E112" i="45"/>
  <c r="E113" i="45"/>
  <c r="E114" i="45"/>
  <c r="E115" i="45"/>
  <c r="E116" i="45"/>
  <c r="E117" i="45"/>
  <c r="E118" i="45"/>
  <c r="E119" i="45"/>
  <c r="E120" i="45"/>
  <c r="E121" i="45"/>
  <c r="E122" i="45"/>
  <c r="E123" i="45"/>
  <c r="E124" i="45"/>
  <c r="E125" i="45"/>
  <c r="E126" i="45"/>
  <c r="E127" i="45"/>
  <c r="E128" i="45"/>
  <c r="E129" i="45"/>
  <c r="E130" i="45"/>
  <c r="E131" i="45"/>
  <c r="E132" i="45"/>
  <c r="E133" i="45"/>
  <c r="E134" i="45"/>
  <c r="E135" i="45"/>
  <c r="E136" i="45"/>
  <c r="E137" i="45"/>
  <c r="E138" i="45"/>
  <c r="E139" i="45"/>
  <c r="E140" i="45"/>
  <c r="E141" i="45"/>
  <c r="E142" i="45"/>
  <c r="E143" i="45"/>
  <c r="E144" i="45"/>
  <c r="E145" i="45"/>
  <c r="E146" i="45"/>
  <c r="E147" i="45"/>
  <c r="E148" i="45"/>
  <c r="E149" i="45"/>
  <c r="E150" i="45"/>
  <c r="E151" i="45"/>
  <c r="E152" i="45"/>
  <c r="E153" i="45"/>
  <c r="E154" i="45"/>
  <c r="E155" i="45"/>
  <c r="E156" i="45"/>
  <c r="E157" i="45"/>
  <c r="E158" i="45"/>
  <c r="E159" i="45"/>
  <c r="E160" i="45"/>
  <c r="E161" i="45"/>
  <c r="E162" i="45"/>
  <c r="E163" i="45"/>
  <c r="E164" i="45"/>
  <c r="E165" i="45"/>
  <c r="E166" i="45"/>
  <c r="E167" i="45"/>
  <c r="E168" i="45"/>
  <c r="E169" i="45"/>
  <c r="E170" i="45"/>
  <c r="E171" i="45"/>
  <c r="E172" i="45"/>
  <c r="E173" i="45"/>
  <c r="E174" i="45"/>
  <c r="E175" i="45"/>
  <c r="E176" i="45"/>
  <c r="E177" i="45"/>
  <c r="E178" i="45"/>
  <c r="E179" i="45"/>
  <c r="E180" i="45"/>
  <c r="E181" i="45"/>
  <c r="E182" i="45"/>
  <c r="E183" i="45"/>
  <c r="E184" i="45"/>
  <c r="E185" i="45"/>
  <c r="E186" i="45"/>
  <c r="E187" i="45"/>
  <c r="E188" i="45"/>
  <c r="E189" i="45"/>
  <c r="E190" i="45"/>
  <c r="E191" i="45"/>
  <c r="E192" i="45"/>
  <c r="E193" i="45"/>
  <c r="E194" i="45"/>
  <c r="E195" i="45"/>
  <c r="E196" i="45"/>
  <c r="E197" i="45"/>
  <c r="E198" i="45"/>
  <c r="E199" i="45"/>
  <c r="E200" i="45"/>
  <c r="E201" i="45"/>
  <c r="E202" i="45"/>
  <c r="E203" i="45"/>
  <c r="E204" i="45"/>
  <c r="E205" i="45"/>
  <c r="E206" i="45"/>
  <c r="E207" i="45"/>
  <c r="E208" i="45"/>
  <c r="E209" i="45"/>
  <c r="E210" i="45"/>
  <c r="E211" i="45"/>
  <c r="E212" i="45"/>
  <c r="E213" i="45"/>
  <c r="E214" i="45"/>
  <c r="E215" i="45"/>
  <c r="E216" i="45"/>
  <c r="E217" i="45"/>
  <c r="E218" i="45"/>
  <c r="E219" i="45"/>
  <c r="E220" i="45"/>
  <c r="E221" i="45"/>
  <c r="E222" i="45"/>
  <c r="E223" i="45"/>
  <c r="E224" i="45"/>
  <c r="E225" i="45"/>
  <c r="E226" i="45"/>
  <c r="E227" i="45"/>
  <c r="E228" i="45"/>
  <c r="E229" i="45"/>
  <c r="E230" i="45"/>
  <c r="E231" i="45"/>
  <c r="E232" i="45"/>
  <c r="E233" i="45"/>
  <c r="E234" i="45"/>
  <c r="E235" i="45"/>
  <c r="E236" i="45"/>
  <c r="E237" i="45"/>
  <c r="E238" i="45"/>
  <c r="E239" i="45"/>
  <c r="E240" i="45"/>
  <c r="E241" i="45"/>
  <c r="E242" i="45"/>
  <c r="E243" i="45"/>
  <c r="E244" i="45"/>
  <c r="E245" i="45"/>
  <c r="E246" i="45"/>
  <c r="E247" i="45"/>
  <c r="E248" i="45"/>
  <c r="E249" i="45"/>
  <c r="E250" i="45"/>
  <c r="E251" i="45"/>
  <c r="E252" i="45"/>
  <c r="E253" i="45"/>
  <c r="E254" i="45"/>
  <c r="E255" i="45"/>
  <c r="E256" i="45"/>
  <c r="E257" i="45"/>
  <c r="E258" i="45"/>
  <c r="E259" i="45"/>
  <c r="E260" i="45"/>
  <c r="E261" i="45"/>
  <c r="E262" i="45"/>
  <c r="E263" i="45"/>
  <c r="E264" i="45"/>
  <c r="E265" i="45"/>
  <c r="E266" i="45"/>
  <c r="E267" i="45"/>
  <c r="E268" i="45"/>
  <c r="E269" i="45"/>
  <c r="E270" i="45"/>
  <c r="E271" i="45"/>
  <c r="E272" i="45"/>
  <c r="E273" i="45"/>
  <c r="E274" i="45"/>
  <c r="E275" i="45"/>
  <c r="E276" i="45"/>
  <c r="E277" i="45"/>
  <c r="E278" i="45"/>
  <c r="E279" i="45"/>
  <c r="E280" i="45"/>
  <c r="E281" i="45"/>
  <c r="E282" i="45"/>
  <c r="E283" i="45"/>
  <c r="E284" i="45"/>
  <c r="E285" i="45"/>
  <c r="E286" i="45"/>
  <c r="E287" i="45"/>
  <c r="E288" i="45"/>
  <c r="E289" i="45"/>
  <c r="E290" i="45"/>
  <c r="E291" i="45"/>
  <c r="E292" i="45"/>
  <c r="E293" i="45"/>
  <c r="E294" i="45"/>
  <c r="E295" i="45"/>
  <c r="E296" i="45"/>
  <c r="E297" i="45"/>
  <c r="E298" i="45"/>
  <c r="E299" i="45"/>
  <c r="E300" i="45"/>
  <c r="E301" i="45"/>
  <c r="E302" i="45"/>
  <c r="E303" i="45"/>
  <c r="E304" i="45"/>
  <c r="E305" i="45"/>
  <c r="E306" i="45"/>
  <c r="E307" i="45"/>
  <c r="E308" i="45"/>
  <c r="E309" i="45"/>
  <c r="E310" i="45"/>
  <c r="E311" i="45"/>
  <c r="E312" i="45"/>
  <c r="E313" i="45"/>
  <c r="E314" i="45"/>
  <c r="E315" i="45"/>
  <c r="E316" i="45"/>
  <c r="E317" i="45"/>
  <c r="E318" i="45"/>
  <c r="E319" i="45"/>
  <c r="E320" i="45"/>
  <c r="E321" i="45"/>
  <c r="E322" i="45"/>
  <c r="E323" i="45"/>
  <c r="E324" i="45"/>
  <c r="E325" i="45"/>
  <c r="E326" i="45"/>
  <c r="E327" i="45"/>
  <c r="E328" i="45"/>
  <c r="E329" i="45"/>
  <c r="E330" i="45"/>
  <c r="E331" i="45"/>
  <c r="E332" i="45"/>
  <c r="E333" i="45"/>
  <c r="E334" i="45"/>
  <c r="E335" i="45"/>
  <c r="E336" i="45"/>
  <c r="E337" i="45"/>
  <c r="E338" i="45"/>
  <c r="E339" i="45"/>
  <c r="E340" i="45"/>
  <c r="E341" i="45"/>
  <c r="E342" i="45"/>
  <c r="E343" i="45"/>
  <c r="E344" i="45"/>
  <c r="E345" i="45"/>
  <c r="E346" i="45"/>
  <c r="E347" i="45"/>
  <c r="E348" i="45"/>
  <c r="E349" i="45"/>
  <c r="E350" i="45"/>
  <c r="E351" i="45"/>
  <c r="E352" i="45"/>
  <c r="E353" i="45"/>
  <c r="E354" i="45"/>
  <c r="E355" i="45"/>
  <c r="E356" i="45"/>
  <c r="E357" i="45"/>
  <c r="E358" i="45"/>
  <c r="E359" i="45"/>
  <c r="E360" i="45"/>
  <c r="E361" i="45"/>
  <c r="E362" i="45"/>
  <c r="E363" i="45"/>
  <c r="E364" i="45"/>
  <c r="E365" i="45"/>
  <c r="E366" i="45"/>
  <c r="E367" i="45"/>
  <c r="E368" i="45"/>
  <c r="E369" i="45"/>
  <c r="E370" i="45"/>
  <c r="E371" i="45"/>
  <c r="E372" i="45"/>
  <c r="E373" i="45"/>
  <c r="E374" i="45"/>
  <c r="E375" i="45"/>
  <c r="E376" i="45"/>
  <c r="E377" i="45"/>
  <c r="E378" i="45"/>
  <c r="E379" i="45"/>
  <c r="E380" i="45"/>
  <c r="E381" i="45"/>
  <c r="E382" i="45"/>
  <c r="E383" i="45"/>
  <c r="E384" i="45"/>
  <c r="E385" i="45"/>
  <c r="E386" i="45"/>
  <c r="E387" i="45"/>
  <c r="E388" i="45"/>
  <c r="E389" i="45"/>
  <c r="E390" i="45"/>
  <c r="E391" i="45"/>
  <c r="E392" i="45"/>
  <c r="E393" i="45"/>
  <c r="E394" i="45"/>
  <c r="E395" i="45"/>
  <c r="E396" i="45"/>
  <c r="E397" i="45"/>
  <c r="E398" i="45"/>
  <c r="E399" i="45"/>
  <c r="E400" i="45"/>
  <c r="E401" i="45"/>
  <c r="E402" i="45"/>
  <c r="E403" i="45"/>
  <c r="E404" i="45"/>
  <c r="E405" i="45"/>
  <c r="E406" i="45"/>
  <c r="E407" i="45"/>
  <c r="E408" i="45"/>
  <c r="E409" i="45"/>
  <c r="E410" i="45"/>
  <c r="E411" i="45"/>
  <c r="E412" i="45"/>
  <c r="E413" i="45"/>
  <c r="E414" i="45"/>
  <c r="E415" i="45"/>
  <c r="E416" i="45"/>
  <c r="E417" i="45"/>
  <c r="E418" i="45"/>
  <c r="E419" i="45"/>
  <c r="E420" i="45"/>
  <c r="E421" i="45"/>
  <c r="E422" i="45"/>
  <c r="E423" i="45"/>
  <c r="E424" i="45"/>
  <c r="E425" i="45"/>
  <c r="E426" i="45"/>
  <c r="E427" i="45"/>
  <c r="E428" i="45"/>
  <c r="E429" i="45"/>
  <c r="E430" i="45"/>
  <c r="E431" i="45"/>
  <c r="E432" i="45"/>
  <c r="E433" i="45"/>
  <c r="E434" i="45"/>
  <c r="E435" i="45"/>
  <c r="E436" i="45"/>
  <c r="E437" i="45"/>
  <c r="E438" i="45"/>
  <c r="E439" i="45"/>
  <c r="E440" i="45"/>
  <c r="E441" i="45"/>
  <c r="E442" i="45"/>
  <c r="E443" i="45"/>
  <c r="E444" i="45"/>
  <c r="E445" i="45"/>
  <c r="E446" i="45"/>
  <c r="E447" i="45"/>
  <c r="E448" i="45"/>
  <c r="E449" i="45"/>
  <c r="E450" i="45"/>
  <c r="E451" i="45"/>
  <c r="E452" i="45"/>
  <c r="E453" i="45"/>
  <c r="E454" i="45"/>
  <c r="E455" i="45"/>
  <c r="E456" i="45"/>
  <c r="E457" i="45"/>
  <c r="E458" i="45"/>
  <c r="E459" i="45"/>
  <c r="E460" i="45"/>
  <c r="E461" i="45"/>
  <c r="E462" i="45"/>
  <c r="E463" i="45"/>
  <c r="E464" i="45"/>
  <c r="E465" i="45"/>
  <c r="E466" i="45"/>
  <c r="E467" i="45"/>
  <c r="E468" i="45"/>
  <c r="E469" i="45"/>
  <c r="E470" i="45"/>
  <c r="E471" i="45"/>
  <c r="E472" i="45"/>
  <c r="E473" i="45"/>
  <c r="E474" i="45"/>
  <c r="E475" i="45"/>
  <c r="E476" i="45"/>
  <c r="E477" i="45"/>
  <c r="E478" i="45"/>
  <c r="E479" i="45"/>
  <c r="E480" i="45"/>
  <c r="E481" i="45"/>
  <c r="E482" i="45"/>
  <c r="E483" i="45"/>
  <c r="E484" i="45"/>
  <c r="E485" i="45"/>
  <c r="E486" i="45"/>
  <c r="E487" i="45"/>
  <c r="E488" i="45"/>
  <c r="E489" i="45"/>
  <c r="E490" i="45"/>
  <c r="E491" i="45"/>
  <c r="E492" i="45"/>
  <c r="E493" i="45"/>
  <c r="E494" i="45"/>
  <c r="E495" i="45"/>
  <c r="E496" i="45"/>
  <c r="E497" i="45"/>
  <c r="E498" i="45"/>
  <c r="E499" i="45"/>
  <c r="E500" i="45"/>
  <c r="E501" i="45"/>
  <c r="E502" i="45"/>
  <c r="E503" i="45"/>
  <c r="E504" i="45"/>
  <c r="E505" i="45"/>
  <c r="E506" i="45"/>
  <c r="E507" i="45"/>
  <c r="E508" i="45"/>
  <c r="E509" i="45"/>
  <c r="E510" i="45"/>
  <c r="E511" i="45"/>
  <c r="E512" i="45"/>
  <c r="E513" i="45"/>
  <c r="E514" i="45"/>
  <c r="E515" i="45"/>
  <c r="E516" i="45"/>
  <c r="E517" i="45"/>
  <c r="E518" i="45"/>
  <c r="E519" i="45"/>
  <c r="E520" i="45"/>
  <c r="E521" i="45"/>
  <c r="E522" i="45"/>
  <c r="E523" i="45"/>
  <c r="E524" i="45"/>
  <c r="E525" i="45"/>
  <c r="E526" i="45"/>
  <c r="E527" i="45"/>
  <c r="E528" i="45"/>
  <c r="E529" i="45"/>
  <c r="E530" i="45"/>
  <c r="E531" i="45"/>
  <c r="E532" i="45"/>
  <c r="E533" i="45"/>
  <c r="E534" i="45"/>
  <c r="E535" i="45"/>
  <c r="E536" i="45"/>
  <c r="E537" i="45"/>
  <c r="E538" i="45"/>
  <c r="E539" i="45"/>
  <c r="E540" i="45"/>
  <c r="E541" i="45"/>
  <c r="E542" i="45"/>
  <c r="E543" i="45"/>
  <c r="E544" i="45"/>
  <c r="E545" i="45"/>
  <c r="E546" i="45"/>
  <c r="E547" i="45"/>
  <c r="E548" i="45"/>
  <c r="E549" i="45"/>
  <c r="E550" i="45"/>
  <c r="E551" i="45"/>
  <c r="E552" i="45"/>
  <c r="E553" i="45"/>
  <c r="E554" i="45"/>
  <c r="E555" i="45"/>
  <c r="E556" i="45"/>
  <c r="E557" i="45"/>
  <c r="E558" i="45"/>
  <c r="E559" i="45"/>
  <c r="E560" i="45"/>
  <c r="E561" i="45"/>
  <c r="E562" i="45"/>
  <c r="E563" i="45"/>
  <c r="E564" i="45"/>
  <c r="E565" i="45"/>
  <c r="E566" i="45"/>
  <c r="E567" i="45"/>
  <c r="E568" i="45"/>
  <c r="E569" i="45"/>
  <c r="E570" i="45"/>
  <c r="E571" i="45"/>
  <c r="E572" i="45"/>
  <c r="E573" i="45"/>
  <c r="E574" i="45"/>
  <c r="E575" i="45"/>
  <c r="E576" i="45"/>
  <c r="E577" i="45"/>
  <c r="E578" i="45"/>
  <c r="E579" i="45"/>
  <c r="E580" i="45"/>
  <c r="E581" i="45"/>
  <c r="E582" i="45"/>
  <c r="E583" i="45"/>
  <c r="E584" i="45"/>
  <c r="E585" i="45"/>
  <c r="E586" i="45"/>
  <c r="E587" i="45"/>
  <c r="E588" i="45"/>
  <c r="E589" i="45"/>
  <c r="E590" i="45"/>
  <c r="E591" i="45"/>
  <c r="E592" i="45"/>
  <c r="E593" i="45"/>
  <c r="E594" i="45"/>
  <c r="E595" i="45"/>
  <c r="E596" i="45"/>
  <c r="E597" i="45"/>
  <c r="E598" i="45"/>
  <c r="E599" i="45"/>
  <c r="E600" i="45"/>
  <c r="E601" i="45"/>
  <c r="E602" i="45"/>
  <c r="E603" i="45"/>
  <c r="E604" i="45"/>
  <c r="E605" i="45"/>
  <c r="E606" i="45"/>
  <c r="E607" i="45"/>
  <c r="E608" i="45"/>
  <c r="E609" i="45"/>
  <c r="E610" i="45"/>
  <c r="E611" i="45"/>
  <c r="E612" i="45"/>
  <c r="E613" i="45"/>
  <c r="E614" i="45"/>
  <c r="E615" i="45"/>
  <c r="E616" i="45"/>
  <c r="E617" i="45"/>
  <c r="E618" i="45"/>
  <c r="E619" i="45"/>
  <c r="E620" i="45"/>
  <c r="E621" i="45"/>
  <c r="E622" i="45"/>
  <c r="E623" i="45"/>
  <c r="E624" i="45"/>
  <c r="E625" i="45"/>
  <c r="E626" i="45"/>
  <c r="E627" i="45"/>
  <c r="E628" i="45"/>
  <c r="E629" i="45"/>
  <c r="E630" i="45"/>
  <c r="E631" i="45"/>
  <c r="E632" i="45"/>
  <c r="E633" i="45"/>
  <c r="E634" i="45"/>
  <c r="E635" i="45"/>
  <c r="E636" i="45"/>
  <c r="E637" i="45"/>
  <c r="E638" i="45"/>
  <c r="E639" i="45"/>
  <c r="E640" i="45"/>
  <c r="E641" i="45"/>
  <c r="E642" i="45"/>
  <c r="E643" i="45"/>
  <c r="E644" i="45"/>
  <c r="E645" i="45"/>
  <c r="E646" i="45"/>
  <c r="E647" i="45"/>
  <c r="E648" i="45"/>
  <c r="E649" i="45"/>
  <c r="E650" i="45"/>
  <c r="E651" i="45"/>
  <c r="E652" i="45"/>
  <c r="E653" i="45"/>
  <c r="E654" i="45"/>
  <c r="E655" i="45"/>
  <c r="E656" i="45"/>
  <c r="E657" i="45"/>
  <c r="E658" i="45"/>
  <c r="E659" i="45"/>
  <c r="E660" i="45"/>
  <c r="E661" i="45"/>
  <c r="E662" i="45"/>
  <c r="E663" i="45"/>
  <c r="E664" i="45"/>
  <c r="E665" i="45"/>
  <c r="E666" i="45"/>
  <c r="E667" i="45"/>
  <c r="E668" i="45"/>
  <c r="E669" i="45"/>
  <c r="E670" i="45"/>
  <c r="E671" i="45"/>
  <c r="E672" i="45"/>
  <c r="E673" i="45"/>
  <c r="E674" i="45"/>
  <c r="E675" i="45"/>
  <c r="E676" i="45"/>
  <c r="E677" i="45"/>
  <c r="E678" i="45"/>
  <c r="E679" i="45"/>
  <c r="E680" i="45"/>
  <c r="E681" i="45"/>
  <c r="E682" i="45"/>
  <c r="E683" i="45"/>
  <c r="E684" i="45"/>
  <c r="E685" i="45"/>
  <c r="E686" i="45"/>
  <c r="E687" i="45"/>
  <c r="E688" i="45"/>
  <c r="E689" i="45"/>
  <c r="E690" i="45"/>
  <c r="E691" i="45"/>
  <c r="E692" i="45"/>
  <c r="E693" i="45"/>
  <c r="E694" i="45"/>
  <c r="E695" i="45"/>
  <c r="E696" i="45"/>
  <c r="E697" i="45"/>
  <c r="E698" i="45"/>
  <c r="E699" i="45"/>
  <c r="E700" i="45"/>
  <c r="E701" i="45"/>
  <c r="E702" i="45"/>
  <c r="E703" i="45"/>
  <c r="E704" i="45"/>
  <c r="E705" i="45"/>
  <c r="E706" i="45"/>
  <c r="E707" i="45"/>
  <c r="E708" i="45"/>
  <c r="E709" i="45"/>
  <c r="E710" i="45"/>
  <c r="E711" i="45"/>
  <c r="E712" i="45"/>
  <c r="E713" i="45"/>
  <c r="E714" i="45"/>
  <c r="E715" i="45"/>
  <c r="E716" i="45"/>
  <c r="E717" i="45"/>
  <c r="E718" i="45"/>
  <c r="E719" i="45"/>
  <c r="E720" i="45"/>
  <c r="E721" i="45"/>
  <c r="E722" i="45"/>
  <c r="E723" i="45"/>
  <c r="E724" i="45"/>
  <c r="E725" i="45"/>
  <c r="E726" i="45"/>
  <c r="E727" i="45"/>
  <c r="E728" i="45"/>
  <c r="E729" i="45"/>
  <c r="E730" i="45"/>
  <c r="E731" i="45"/>
  <c r="E732" i="45"/>
  <c r="E733" i="45"/>
  <c r="E734" i="45"/>
  <c r="E735" i="45"/>
  <c r="E736" i="45"/>
  <c r="E737" i="45"/>
  <c r="E738" i="45"/>
  <c r="E739" i="45"/>
  <c r="E740" i="45"/>
  <c r="E741" i="45"/>
  <c r="E742" i="45"/>
  <c r="E743" i="45"/>
  <c r="E744" i="45"/>
  <c r="E745" i="45"/>
  <c r="E746" i="45"/>
  <c r="E747" i="45"/>
  <c r="E748" i="45"/>
  <c r="E749" i="45"/>
  <c r="E750" i="45"/>
  <c r="E751" i="45"/>
  <c r="E752" i="45"/>
  <c r="E753" i="45"/>
  <c r="E754" i="45"/>
  <c r="E755" i="45"/>
  <c r="E756" i="45"/>
  <c r="E757" i="45"/>
  <c r="E758" i="45"/>
  <c r="E759" i="45"/>
  <c r="E760" i="45"/>
  <c r="E761" i="45"/>
  <c r="E762" i="45"/>
  <c r="E763" i="45"/>
  <c r="E764" i="45"/>
  <c r="E765" i="45"/>
  <c r="E766" i="45"/>
  <c r="E767" i="45"/>
  <c r="E768" i="45"/>
  <c r="E769" i="45"/>
  <c r="E770" i="45"/>
  <c r="E771" i="45"/>
  <c r="E772" i="45"/>
  <c r="E773" i="45"/>
  <c r="E774" i="45"/>
  <c r="E775" i="45"/>
  <c r="E776" i="45"/>
  <c r="E777" i="45"/>
  <c r="E778" i="45"/>
  <c r="E779" i="45"/>
  <c r="E780" i="45"/>
  <c r="E781" i="45"/>
  <c r="E782" i="45"/>
  <c r="E783" i="45"/>
  <c r="E784" i="45"/>
  <c r="E785" i="45"/>
  <c r="E786" i="45"/>
  <c r="E787" i="45"/>
  <c r="E788" i="45"/>
  <c r="E789" i="45"/>
  <c r="E790" i="45"/>
  <c r="E791" i="45"/>
  <c r="E792" i="45"/>
  <c r="E793" i="45"/>
  <c r="E794" i="45"/>
  <c r="E795" i="45"/>
  <c r="E796" i="45"/>
  <c r="E797" i="45"/>
  <c r="E798" i="45"/>
  <c r="E799" i="45"/>
  <c r="E800" i="45"/>
  <c r="E801" i="45"/>
  <c r="E802" i="45"/>
  <c r="E803" i="45"/>
  <c r="E804" i="45"/>
  <c r="E805" i="45"/>
  <c r="E806" i="45"/>
  <c r="E807" i="45"/>
  <c r="E808" i="45"/>
  <c r="E809" i="45"/>
  <c r="E810" i="45"/>
  <c r="E811" i="45"/>
  <c r="E812" i="45"/>
  <c r="E813" i="45"/>
  <c r="E814" i="45"/>
  <c r="E815" i="45"/>
  <c r="E816" i="45"/>
  <c r="E817" i="45"/>
  <c r="E818" i="45"/>
  <c r="E819" i="45"/>
  <c r="E820" i="45"/>
  <c r="E821" i="45"/>
  <c r="E822" i="45"/>
  <c r="E823" i="45"/>
  <c r="E824" i="45"/>
  <c r="E825" i="45"/>
  <c r="E826" i="45"/>
  <c r="E827" i="45"/>
  <c r="E828" i="45"/>
  <c r="E829" i="45"/>
  <c r="E830" i="45"/>
  <c r="E831" i="45"/>
  <c r="E832" i="45"/>
  <c r="E833" i="45"/>
  <c r="E834" i="45"/>
  <c r="E835" i="45"/>
  <c r="E836" i="45"/>
  <c r="E837" i="45"/>
  <c r="E838" i="45"/>
  <c r="E839" i="45"/>
  <c r="E840" i="45"/>
  <c r="E841" i="45"/>
  <c r="E842" i="45"/>
  <c r="E843" i="45"/>
  <c r="E844" i="45"/>
  <c r="E845" i="45"/>
  <c r="E846" i="45"/>
  <c r="E847" i="45"/>
  <c r="E848" i="45"/>
  <c r="E849" i="45"/>
  <c r="E850" i="45"/>
  <c r="E851" i="45"/>
  <c r="E852" i="45"/>
  <c r="E853" i="45"/>
  <c r="E854" i="45"/>
  <c r="E855" i="45"/>
  <c r="E856" i="45"/>
  <c r="E857" i="45"/>
  <c r="E858" i="45"/>
  <c r="E859" i="45"/>
  <c r="E860" i="45"/>
  <c r="E861" i="45"/>
  <c r="E862" i="45"/>
  <c r="E863" i="45"/>
  <c r="E864" i="45"/>
  <c r="E865" i="45"/>
  <c r="E866" i="45"/>
  <c r="E867" i="45"/>
  <c r="E868" i="45"/>
  <c r="E869" i="45"/>
  <c r="E870" i="45"/>
  <c r="E871" i="45"/>
  <c r="E872" i="45"/>
  <c r="E873" i="45"/>
  <c r="E874" i="45"/>
  <c r="E875" i="45"/>
  <c r="E876" i="45"/>
  <c r="E877" i="45"/>
  <c r="E878" i="45"/>
  <c r="E879" i="45"/>
  <c r="E880" i="45"/>
  <c r="E881" i="45"/>
  <c r="E882" i="45"/>
  <c r="E883" i="45"/>
  <c r="E884" i="45"/>
  <c r="E885" i="45"/>
  <c r="E886" i="45"/>
  <c r="E887" i="45"/>
  <c r="E888" i="45"/>
  <c r="E889" i="45"/>
  <c r="E890" i="45"/>
  <c r="E891" i="45"/>
  <c r="E892" i="45"/>
  <c r="E893" i="45"/>
  <c r="E894" i="45"/>
  <c r="E895" i="45"/>
  <c r="E896" i="45"/>
  <c r="E897" i="45"/>
  <c r="E898" i="45"/>
  <c r="E899" i="45"/>
  <c r="E900" i="45"/>
  <c r="E901" i="45"/>
  <c r="E902" i="45"/>
  <c r="E903" i="45"/>
  <c r="E904" i="45"/>
  <c r="E905" i="45"/>
  <c r="E906" i="45"/>
  <c r="E907" i="45"/>
  <c r="E908" i="45"/>
  <c r="E909" i="45"/>
  <c r="E910" i="45"/>
  <c r="E911" i="45"/>
  <c r="E912" i="45"/>
  <c r="E913" i="45"/>
  <c r="E914" i="45"/>
  <c r="E915" i="45"/>
  <c r="E916" i="45"/>
  <c r="E917" i="45"/>
  <c r="E918" i="45"/>
  <c r="E919" i="45"/>
  <c r="E920" i="45"/>
  <c r="E921" i="45"/>
  <c r="E922" i="45"/>
  <c r="E923" i="45"/>
  <c r="E924" i="45"/>
  <c r="E925" i="45"/>
  <c r="E926" i="45"/>
  <c r="E927" i="45"/>
  <c r="E928" i="45"/>
  <c r="E929" i="45"/>
  <c r="E930" i="45"/>
  <c r="E931" i="45"/>
  <c r="E932" i="45"/>
  <c r="E933" i="45"/>
  <c r="E934" i="45"/>
  <c r="E935" i="45"/>
  <c r="E936" i="45"/>
  <c r="E937" i="45"/>
  <c r="E938" i="45"/>
  <c r="E939" i="45"/>
  <c r="E940" i="45"/>
  <c r="E941" i="45"/>
  <c r="E942" i="45"/>
  <c r="E943" i="45"/>
  <c r="E944" i="45"/>
  <c r="E945" i="45"/>
  <c r="E946" i="45"/>
  <c r="E947" i="45"/>
  <c r="E948" i="45"/>
  <c r="E949" i="45"/>
  <c r="E950" i="45"/>
  <c r="E951" i="45"/>
  <c r="E952" i="45"/>
  <c r="E953" i="45"/>
  <c r="E954" i="45"/>
  <c r="E955" i="45"/>
  <c r="E956" i="45"/>
  <c r="E957" i="45"/>
  <c r="E958" i="45"/>
  <c r="E959" i="45"/>
  <c r="E960" i="45"/>
  <c r="E961" i="45"/>
  <c r="E962" i="45"/>
  <c r="E963" i="45"/>
  <c r="E964" i="45"/>
  <c r="E965" i="45"/>
  <c r="E966" i="45"/>
  <c r="E967" i="45"/>
  <c r="E968" i="45"/>
  <c r="E969" i="45"/>
  <c r="E970" i="45"/>
  <c r="E971" i="45"/>
  <c r="E972" i="45"/>
  <c r="E973" i="45"/>
  <c r="E974" i="45"/>
  <c r="E975" i="45"/>
  <c r="E976" i="45"/>
  <c r="E977" i="45"/>
  <c r="E978" i="45"/>
  <c r="E979" i="45"/>
  <c r="E980" i="45"/>
  <c r="E981" i="45"/>
  <c r="E982" i="45"/>
  <c r="E983" i="45"/>
  <c r="E984" i="45"/>
  <c r="E985" i="45"/>
  <c r="E986" i="45"/>
  <c r="E987" i="45"/>
  <c r="E988" i="45"/>
  <c r="E989" i="45"/>
  <c r="E990" i="45"/>
  <c r="E991" i="45"/>
  <c r="E992" i="45"/>
  <c r="E993" i="45"/>
  <c r="E994" i="45"/>
  <c r="E995" i="45"/>
  <c r="E996" i="45"/>
  <c r="E997" i="45"/>
  <c r="E998" i="45"/>
  <c r="E999" i="45"/>
  <c r="E1000" i="45"/>
  <c r="E1001" i="45"/>
  <c r="C2" i="45"/>
  <c r="C3" i="45"/>
  <c r="C4" i="45"/>
  <c r="C5" i="45"/>
  <c r="C6" i="45"/>
  <c r="C7" i="45"/>
  <c r="C8" i="45"/>
  <c r="C9" i="45"/>
  <c r="C10" i="45"/>
  <c r="C11" i="45"/>
  <c r="C12" i="45"/>
  <c r="C13" i="45"/>
  <c r="C14" i="45"/>
  <c r="C15" i="45"/>
  <c r="C16" i="45"/>
  <c r="C17" i="45"/>
  <c r="C18" i="45"/>
  <c r="C19" i="45"/>
  <c r="C20" i="45"/>
  <c r="C21" i="45"/>
  <c r="C22" i="45"/>
  <c r="C23" i="45"/>
  <c r="C24" i="45"/>
  <c r="C25" i="45"/>
  <c r="C26" i="45"/>
  <c r="C27" i="45"/>
  <c r="C28" i="45"/>
  <c r="C29" i="45"/>
  <c r="C30" i="45"/>
  <c r="C31" i="45"/>
  <c r="C32" i="45"/>
  <c r="C33" i="45"/>
  <c r="C34" i="45"/>
  <c r="C35" i="45"/>
  <c r="C36" i="45"/>
  <c r="C37" i="45"/>
  <c r="C38" i="45"/>
  <c r="C39" i="45"/>
  <c r="C40" i="45"/>
  <c r="C41" i="45"/>
  <c r="C42" i="45"/>
  <c r="C43" i="45"/>
  <c r="C44" i="45"/>
  <c r="C45" i="45"/>
  <c r="C46" i="45"/>
  <c r="C47" i="45"/>
  <c r="C48" i="45"/>
  <c r="C49" i="45"/>
  <c r="C50" i="45"/>
  <c r="C51" i="45"/>
  <c r="C52" i="45"/>
  <c r="C53" i="45"/>
  <c r="C54" i="45"/>
  <c r="C55" i="45"/>
  <c r="C56" i="45"/>
  <c r="C57" i="45"/>
  <c r="C58" i="45"/>
  <c r="C59" i="45"/>
  <c r="C60" i="45"/>
  <c r="C61" i="45"/>
  <c r="C62" i="45"/>
  <c r="C63" i="45"/>
  <c r="C64" i="45"/>
  <c r="C65" i="45"/>
  <c r="C66" i="45"/>
  <c r="C67" i="45"/>
  <c r="C68" i="45"/>
  <c r="C69" i="45"/>
  <c r="C70" i="45"/>
  <c r="C71" i="45"/>
  <c r="C72" i="45"/>
  <c r="C73" i="45"/>
  <c r="C74" i="45"/>
  <c r="C75" i="45"/>
  <c r="C76" i="45"/>
  <c r="C77" i="45"/>
  <c r="C78" i="45"/>
  <c r="C79" i="45"/>
  <c r="C80" i="45"/>
  <c r="C81" i="45"/>
  <c r="C82" i="45"/>
  <c r="C83" i="45"/>
  <c r="C84" i="45"/>
  <c r="C85" i="45"/>
  <c r="C86" i="45"/>
  <c r="C87" i="45"/>
  <c r="C88" i="45"/>
  <c r="C89" i="45"/>
  <c r="C90" i="45"/>
  <c r="C91" i="45"/>
  <c r="C92" i="45"/>
  <c r="C93" i="45"/>
  <c r="C94" i="45"/>
  <c r="C95" i="45"/>
  <c r="C96" i="45"/>
  <c r="C97" i="45"/>
  <c r="C98" i="45"/>
  <c r="C99" i="45"/>
  <c r="C100" i="45"/>
  <c r="C101" i="45"/>
  <c r="C102" i="45"/>
  <c r="C103" i="45"/>
  <c r="C104" i="45"/>
  <c r="C105" i="45"/>
  <c r="C106" i="45"/>
  <c r="C107" i="45"/>
  <c r="C108" i="45"/>
  <c r="C109" i="45"/>
  <c r="C110" i="45"/>
  <c r="C111" i="45"/>
  <c r="C112" i="45"/>
  <c r="C113" i="45"/>
  <c r="C114" i="45"/>
  <c r="C115" i="45"/>
  <c r="C116" i="45"/>
  <c r="C117" i="45"/>
  <c r="C118" i="45"/>
  <c r="C119" i="45"/>
  <c r="C120" i="45"/>
  <c r="C121" i="45"/>
  <c r="C122" i="45"/>
  <c r="C123" i="45"/>
  <c r="C124" i="45"/>
  <c r="C125" i="45"/>
  <c r="C126" i="45"/>
  <c r="C127" i="45"/>
  <c r="C128" i="45"/>
  <c r="C129" i="45"/>
  <c r="C130" i="45"/>
  <c r="C131" i="45"/>
  <c r="C132" i="45"/>
  <c r="C133" i="45"/>
  <c r="C134" i="45"/>
  <c r="C135" i="45"/>
  <c r="C136" i="45"/>
  <c r="C137" i="45"/>
  <c r="C138" i="45"/>
  <c r="C139" i="45"/>
  <c r="C140" i="45"/>
  <c r="C141" i="45"/>
  <c r="C142" i="45"/>
  <c r="C143" i="45"/>
  <c r="C144" i="45"/>
  <c r="C145" i="45"/>
  <c r="C146" i="45"/>
  <c r="C147" i="45"/>
  <c r="C148" i="45"/>
  <c r="C149" i="45"/>
  <c r="C150" i="45"/>
  <c r="C151" i="45"/>
  <c r="C152" i="45"/>
  <c r="C153" i="45"/>
  <c r="C154" i="45"/>
  <c r="C155" i="45"/>
  <c r="C156" i="45"/>
  <c r="C157" i="45"/>
  <c r="C158" i="45"/>
  <c r="C159" i="45"/>
  <c r="C160" i="45"/>
  <c r="C161" i="45"/>
  <c r="C162" i="45"/>
  <c r="C163" i="45"/>
  <c r="C164" i="45"/>
  <c r="C165" i="45"/>
  <c r="C166" i="45"/>
  <c r="C167" i="45"/>
  <c r="C168" i="45"/>
  <c r="C169" i="45"/>
  <c r="C170" i="45"/>
  <c r="C171" i="45"/>
  <c r="C172" i="45"/>
  <c r="C173" i="45"/>
  <c r="C174" i="45"/>
  <c r="C175" i="45"/>
  <c r="C176" i="45"/>
  <c r="C177" i="45"/>
  <c r="C178" i="45"/>
  <c r="C179" i="45"/>
  <c r="C180" i="45"/>
  <c r="C181" i="45"/>
  <c r="C182" i="45"/>
  <c r="C183" i="45"/>
  <c r="C184" i="45"/>
  <c r="C185" i="45"/>
  <c r="C186" i="45"/>
  <c r="C187" i="45"/>
  <c r="C188" i="45"/>
  <c r="C189" i="45"/>
  <c r="C190" i="45"/>
  <c r="C191" i="45"/>
  <c r="C192" i="45"/>
  <c r="C193" i="45"/>
  <c r="C194" i="45"/>
  <c r="C195" i="45"/>
  <c r="C196" i="45"/>
  <c r="C197" i="45"/>
  <c r="C198" i="45"/>
  <c r="C199" i="45"/>
  <c r="C200" i="45"/>
  <c r="C201" i="45"/>
  <c r="C202" i="45"/>
  <c r="C203" i="45"/>
  <c r="C204" i="45"/>
  <c r="C205" i="45"/>
  <c r="C206" i="45"/>
  <c r="C207" i="45"/>
  <c r="C208" i="45"/>
  <c r="C209" i="45"/>
  <c r="C210" i="45"/>
  <c r="C211" i="45"/>
  <c r="C212" i="45"/>
  <c r="C213" i="45"/>
  <c r="C214" i="45"/>
  <c r="C215" i="45"/>
  <c r="C216" i="45"/>
  <c r="C217" i="45"/>
  <c r="C218" i="45"/>
  <c r="C219" i="45"/>
  <c r="C220" i="45"/>
  <c r="C221" i="45"/>
  <c r="C222" i="45"/>
  <c r="C223" i="45"/>
  <c r="C224" i="45"/>
  <c r="C225" i="45"/>
  <c r="C226" i="45"/>
  <c r="C227" i="45"/>
  <c r="C228" i="45"/>
  <c r="C229" i="45"/>
  <c r="C230" i="45"/>
  <c r="C231" i="45"/>
  <c r="C232" i="45"/>
  <c r="C233" i="45"/>
  <c r="C234" i="45"/>
  <c r="C235" i="45"/>
  <c r="C236" i="45"/>
  <c r="C237" i="45"/>
  <c r="C238" i="45"/>
  <c r="C239" i="45"/>
  <c r="C240" i="45"/>
  <c r="C241" i="45"/>
  <c r="C242" i="45"/>
  <c r="C243" i="45"/>
  <c r="C244" i="45"/>
  <c r="C245" i="45"/>
  <c r="C246" i="45"/>
  <c r="C247" i="45"/>
  <c r="C248" i="45"/>
  <c r="C249" i="45"/>
  <c r="C250" i="45"/>
  <c r="C251" i="45"/>
  <c r="C252" i="45"/>
  <c r="C253" i="45"/>
  <c r="C254" i="45"/>
  <c r="C255" i="45"/>
  <c r="C256" i="45"/>
  <c r="C257" i="45"/>
  <c r="C258" i="45"/>
  <c r="C259" i="45"/>
  <c r="C260" i="45"/>
  <c r="C261" i="45"/>
  <c r="C262" i="45"/>
  <c r="C263" i="45"/>
  <c r="C264" i="45"/>
  <c r="C265" i="45"/>
  <c r="C266" i="45"/>
  <c r="C267" i="45"/>
  <c r="C268" i="45"/>
  <c r="C269" i="45"/>
  <c r="C270" i="45"/>
  <c r="C271" i="45"/>
  <c r="C272" i="45"/>
  <c r="C273" i="45"/>
  <c r="C274" i="45"/>
  <c r="C275" i="45"/>
  <c r="C276" i="45"/>
  <c r="C277" i="45"/>
  <c r="C278" i="45"/>
  <c r="C279" i="45"/>
  <c r="C280" i="45"/>
  <c r="C281" i="45"/>
  <c r="C282" i="45"/>
  <c r="C283" i="45"/>
  <c r="C284" i="45"/>
  <c r="C285" i="45"/>
  <c r="C286" i="45"/>
  <c r="C287" i="45"/>
  <c r="C288" i="45"/>
  <c r="C289" i="45"/>
  <c r="C290" i="45"/>
  <c r="C291" i="45"/>
  <c r="C292" i="45"/>
  <c r="C293" i="45"/>
  <c r="C294" i="45"/>
  <c r="C295" i="45"/>
  <c r="C296" i="45"/>
  <c r="C297" i="45"/>
  <c r="C298" i="45"/>
  <c r="C299" i="45"/>
  <c r="C300" i="45"/>
  <c r="C301" i="45"/>
  <c r="C302" i="45"/>
  <c r="C303" i="45"/>
  <c r="C304" i="45"/>
  <c r="C305" i="45"/>
  <c r="C306" i="45"/>
  <c r="C307" i="45"/>
  <c r="C308" i="45"/>
  <c r="C309" i="45"/>
  <c r="C310" i="45"/>
  <c r="C311" i="45"/>
  <c r="C312" i="45"/>
  <c r="C313" i="45"/>
  <c r="C314" i="45"/>
  <c r="C315" i="45"/>
  <c r="C316" i="45"/>
  <c r="C317" i="45"/>
  <c r="C318" i="45"/>
  <c r="C319" i="45"/>
  <c r="C320" i="45"/>
  <c r="C321" i="45"/>
  <c r="C322" i="45"/>
  <c r="C323" i="45"/>
  <c r="C324" i="45"/>
  <c r="C325" i="45"/>
  <c r="C326" i="45"/>
  <c r="C327" i="45"/>
  <c r="C328" i="45"/>
  <c r="C329" i="45"/>
  <c r="C330" i="45"/>
  <c r="C331" i="45"/>
  <c r="C332" i="45"/>
  <c r="C333" i="45"/>
  <c r="C334" i="45"/>
  <c r="C335" i="45"/>
  <c r="C336" i="45"/>
  <c r="C337" i="45"/>
  <c r="C338" i="45"/>
  <c r="C339" i="45"/>
  <c r="C340" i="45"/>
  <c r="C341" i="45"/>
  <c r="C342" i="45"/>
  <c r="C343" i="45"/>
  <c r="C344" i="45"/>
  <c r="C345" i="45"/>
  <c r="C346" i="45"/>
  <c r="C347" i="45"/>
  <c r="C348" i="45"/>
  <c r="C349" i="45"/>
  <c r="C350" i="45"/>
  <c r="C351" i="45"/>
  <c r="C352" i="45"/>
  <c r="C353" i="45"/>
  <c r="C354" i="45"/>
  <c r="C355" i="45"/>
  <c r="C356" i="45"/>
  <c r="C357" i="45"/>
  <c r="C358" i="45"/>
  <c r="C359" i="45"/>
  <c r="C360" i="45"/>
  <c r="C361" i="45"/>
  <c r="C362" i="45"/>
  <c r="C363" i="45"/>
  <c r="C364" i="45"/>
  <c r="C365" i="45"/>
  <c r="C366" i="45"/>
  <c r="C367" i="45"/>
  <c r="C368" i="45"/>
  <c r="C369" i="45"/>
  <c r="C370" i="45"/>
  <c r="C371" i="45"/>
  <c r="C372" i="45"/>
  <c r="C373" i="45"/>
  <c r="C374" i="45"/>
  <c r="C375" i="45"/>
  <c r="C376" i="45"/>
  <c r="C377" i="45"/>
  <c r="C378" i="45"/>
  <c r="C379" i="45"/>
  <c r="C380" i="45"/>
  <c r="C381" i="45"/>
  <c r="C382" i="45"/>
  <c r="C383" i="45"/>
  <c r="C384" i="45"/>
  <c r="C385" i="45"/>
  <c r="C386" i="45"/>
  <c r="C387" i="45"/>
  <c r="C388" i="45"/>
  <c r="C389" i="45"/>
  <c r="C390" i="45"/>
  <c r="C391" i="45"/>
  <c r="C392" i="45"/>
  <c r="C393" i="45"/>
  <c r="C394" i="45"/>
  <c r="C395" i="45"/>
  <c r="C396" i="45"/>
  <c r="C397" i="45"/>
  <c r="C398" i="45"/>
  <c r="C399" i="45"/>
  <c r="C400" i="45"/>
  <c r="C401" i="45"/>
  <c r="C402" i="45"/>
  <c r="C403" i="45"/>
  <c r="C404" i="45"/>
  <c r="C405" i="45"/>
  <c r="C406" i="45"/>
  <c r="C407" i="45"/>
  <c r="C408" i="45"/>
  <c r="C409" i="45"/>
  <c r="C410" i="45"/>
  <c r="C411" i="45"/>
  <c r="C412" i="45"/>
  <c r="C413" i="45"/>
  <c r="C414" i="45"/>
  <c r="C415" i="45"/>
  <c r="C416" i="45"/>
  <c r="C417" i="45"/>
  <c r="C418" i="45"/>
  <c r="C419" i="45"/>
  <c r="C420" i="45"/>
  <c r="C421" i="45"/>
  <c r="C422" i="45"/>
  <c r="C423" i="45"/>
  <c r="C424" i="45"/>
  <c r="C425" i="45"/>
  <c r="C426" i="45"/>
  <c r="C427" i="45"/>
  <c r="C428" i="45"/>
  <c r="C429" i="45"/>
  <c r="C430" i="45"/>
  <c r="C431" i="45"/>
  <c r="C432" i="45"/>
  <c r="C433" i="45"/>
  <c r="C434" i="45"/>
  <c r="C435" i="45"/>
  <c r="C436" i="45"/>
  <c r="C437" i="45"/>
  <c r="C438" i="45"/>
  <c r="C439" i="45"/>
  <c r="C440" i="45"/>
  <c r="C441" i="45"/>
  <c r="C442" i="45"/>
  <c r="C443" i="45"/>
  <c r="C444" i="45"/>
  <c r="C445" i="45"/>
  <c r="C446" i="45"/>
  <c r="C447" i="45"/>
  <c r="C448" i="45"/>
  <c r="C449" i="45"/>
  <c r="C450" i="45"/>
  <c r="C451" i="45"/>
  <c r="C452" i="45"/>
  <c r="C453" i="45"/>
  <c r="C454" i="45"/>
  <c r="C455" i="45"/>
  <c r="C456" i="45"/>
  <c r="C457" i="45"/>
  <c r="C458" i="45"/>
  <c r="C459" i="45"/>
  <c r="C460" i="45"/>
  <c r="C461" i="45"/>
  <c r="C462" i="45"/>
  <c r="C463" i="45"/>
  <c r="C464" i="45"/>
  <c r="C465" i="45"/>
  <c r="C466" i="45"/>
  <c r="C467" i="45"/>
  <c r="C468" i="45"/>
  <c r="C469" i="45"/>
  <c r="C470" i="45"/>
  <c r="C471" i="45"/>
  <c r="C472" i="45"/>
  <c r="C473" i="45"/>
  <c r="C474" i="45"/>
  <c r="C475" i="45"/>
  <c r="C476" i="45"/>
  <c r="C477" i="45"/>
  <c r="C478" i="45"/>
  <c r="C479" i="45"/>
  <c r="C480" i="45"/>
  <c r="C481" i="45"/>
  <c r="C482" i="45"/>
  <c r="C483" i="45"/>
  <c r="C484" i="45"/>
  <c r="C485" i="45"/>
  <c r="C486" i="45"/>
  <c r="C487" i="45"/>
  <c r="C488" i="45"/>
  <c r="C489" i="45"/>
  <c r="C490" i="45"/>
  <c r="C491" i="45"/>
  <c r="C492" i="45"/>
  <c r="C493" i="45"/>
  <c r="C494" i="45"/>
  <c r="C495" i="45"/>
  <c r="C496" i="45"/>
  <c r="C497" i="45"/>
  <c r="C498" i="45"/>
  <c r="C499" i="45"/>
  <c r="C500" i="45"/>
  <c r="C501" i="45"/>
  <c r="C502" i="45"/>
  <c r="C503" i="45"/>
  <c r="C504" i="45"/>
  <c r="C505" i="45"/>
  <c r="C506" i="45"/>
  <c r="C507" i="45"/>
  <c r="C508" i="45"/>
  <c r="C509" i="45"/>
  <c r="C510" i="45"/>
  <c r="C511" i="45"/>
  <c r="C512" i="45"/>
  <c r="C513" i="45"/>
  <c r="C514" i="45"/>
  <c r="C515" i="45"/>
  <c r="C516" i="45"/>
  <c r="C517" i="45"/>
  <c r="C518" i="45"/>
  <c r="C519" i="45"/>
  <c r="C520" i="45"/>
  <c r="C521" i="45"/>
  <c r="C522" i="45"/>
  <c r="C523" i="45"/>
  <c r="C524" i="45"/>
  <c r="C525" i="45"/>
  <c r="C526" i="45"/>
  <c r="C527" i="45"/>
  <c r="C528" i="45"/>
  <c r="C529" i="45"/>
  <c r="C530" i="45"/>
  <c r="C531" i="45"/>
  <c r="C532" i="45"/>
  <c r="C533" i="45"/>
  <c r="C534" i="45"/>
  <c r="C535" i="45"/>
  <c r="C536" i="45"/>
  <c r="C537" i="45"/>
  <c r="C538" i="45"/>
  <c r="C539" i="45"/>
  <c r="C540" i="45"/>
  <c r="C541" i="45"/>
  <c r="C542" i="45"/>
  <c r="C543" i="45"/>
  <c r="C544" i="45"/>
  <c r="C545" i="45"/>
  <c r="C546" i="45"/>
  <c r="C547" i="45"/>
  <c r="C548" i="45"/>
  <c r="C549" i="45"/>
  <c r="C550" i="45"/>
  <c r="C551" i="45"/>
  <c r="C552" i="45"/>
  <c r="C553" i="45"/>
  <c r="C554" i="45"/>
  <c r="C555" i="45"/>
  <c r="C556" i="45"/>
  <c r="C557" i="45"/>
  <c r="C558" i="45"/>
  <c r="C559" i="45"/>
  <c r="C560" i="45"/>
  <c r="C561" i="45"/>
  <c r="C562" i="45"/>
  <c r="C563" i="45"/>
  <c r="C564" i="45"/>
  <c r="C565" i="45"/>
  <c r="C566" i="45"/>
  <c r="C567" i="45"/>
  <c r="C568" i="45"/>
  <c r="C569" i="45"/>
  <c r="C570" i="45"/>
  <c r="C571" i="45"/>
  <c r="C572" i="45"/>
  <c r="C573" i="45"/>
  <c r="C574" i="45"/>
  <c r="C575" i="45"/>
  <c r="C576" i="45"/>
  <c r="C577" i="45"/>
  <c r="C578" i="45"/>
  <c r="C579" i="45"/>
  <c r="C580" i="45"/>
  <c r="C581" i="45"/>
  <c r="C582" i="45"/>
  <c r="C583" i="45"/>
  <c r="C584" i="45"/>
  <c r="C585" i="45"/>
  <c r="C586" i="45"/>
  <c r="C587" i="45"/>
  <c r="C588" i="45"/>
  <c r="C589" i="45"/>
  <c r="C590" i="45"/>
  <c r="C591" i="45"/>
  <c r="C592" i="45"/>
  <c r="C593" i="45"/>
  <c r="C594" i="45"/>
  <c r="C595" i="45"/>
  <c r="C596" i="45"/>
  <c r="C597" i="45"/>
  <c r="C598" i="45"/>
  <c r="C599" i="45"/>
  <c r="C600" i="45"/>
  <c r="C601" i="45"/>
  <c r="C602" i="45"/>
  <c r="C603" i="45"/>
  <c r="C604" i="45"/>
  <c r="C605" i="45"/>
  <c r="C606" i="45"/>
  <c r="C607" i="45"/>
  <c r="C608" i="45"/>
  <c r="C609" i="45"/>
  <c r="C610" i="45"/>
  <c r="C611" i="45"/>
  <c r="C612" i="45"/>
  <c r="C613" i="45"/>
  <c r="C614" i="45"/>
  <c r="C615" i="45"/>
  <c r="C616" i="45"/>
  <c r="C617" i="45"/>
  <c r="C618" i="45"/>
  <c r="C619" i="45"/>
  <c r="C620" i="45"/>
  <c r="C621" i="45"/>
  <c r="C622" i="45"/>
  <c r="C623" i="45"/>
  <c r="C624" i="45"/>
  <c r="C625" i="45"/>
  <c r="C626" i="45"/>
  <c r="C627" i="45"/>
  <c r="C628" i="45"/>
  <c r="C629" i="45"/>
  <c r="C630" i="45"/>
  <c r="C631" i="45"/>
  <c r="C632" i="45"/>
  <c r="C633" i="45"/>
  <c r="C634" i="45"/>
  <c r="C635" i="45"/>
  <c r="C636" i="45"/>
  <c r="C637" i="45"/>
  <c r="C638" i="45"/>
  <c r="C639" i="45"/>
  <c r="C640" i="45"/>
  <c r="C641" i="45"/>
  <c r="C642" i="45"/>
  <c r="C643" i="45"/>
  <c r="C644" i="45"/>
  <c r="C645" i="45"/>
  <c r="C646" i="45"/>
  <c r="C647" i="45"/>
  <c r="C648" i="45"/>
  <c r="C649" i="45"/>
  <c r="C650" i="45"/>
  <c r="C651" i="45"/>
  <c r="C652" i="45"/>
  <c r="C653" i="45"/>
  <c r="C654" i="45"/>
  <c r="C655" i="45"/>
  <c r="C656" i="45"/>
  <c r="C657" i="45"/>
  <c r="C658" i="45"/>
  <c r="C659" i="45"/>
  <c r="C660" i="45"/>
  <c r="C661" i="45"/>
  <c r="C662" i="45"/>
  <c r="C663" i="45"/>
  <c r="C664" i="45"/>
  <c r="C665" i="45"/>
  <c r="C666" i="45"/>
  <c r="C667" i="45"/>
  <c r="C668" i="45"/>
  <c r="C669" i="45"/>
  <c r="C670" i="45"/>
  <c r="C671" i="45"/>
  <c r="C672" i="45"/>
  <c r="C673" i="45"/>
  <c r="C674" i="45"/>
  <c r="C675" i="45"/>
  <c r="C676" i="45"/>
  <c r="C677" i="45"/>
  <c r="C678" i="45"/>
  <c r="C679" i="45"/>
  <c r="C680" i="45"/>
  <c r="C681" i="45"/>
  <c r="C682" i="45"/>
  <c r="C683" i="45"/>
  <c r="C684" i="45"/>
  <c r="C685" i="45"/>
  <c r="C686" i="45"/>
  <c r="C687" i="45"/>
  <c r="C688" i="45"/>
  <c r="C689" i="45"/>
  <c r="C690" i="45"/>
  <c r="C691" i="45"/>
  <c r="C692" i="45"/>
  <c r="C693" i="45"/>
  <c r="C694" i="45"/>
  <c r="C695" i="45"/>
  <c r="C696" i="45"/>
  <c r="C697" i="45"/>
  <c r="C698" i="45"/>
  <c r="C699" i="45"/>
  <c r="C700" i="45"/>
  <c r="C701" i="45"/>
  <c r="C702" i="45"/>
  <c r="C703" i="45"/>
  <c r="C704" i="45"/>
  <c r="C705" i="45"/>
  <c r="C706" i="45"/>
  <c r="C707" i="45"/>
  <c r="C708" i="45"/>
  <c r="C709" i="45"/>
  <c r="C710" i="45"/>
  <c r="C711" i="45"/>
  <c r="C712" i="45"/>
  <c r="C713" i="45"/>
  <c r="C714" i="45"/>
  <c r="C715" i="45"/>
  <c r="C716" i="45"/>
  <c r="C717" i="45"/>
  <c r="C718" i="45"/>
  <c r="C719" i="45"/>
  <c r="C720" i="45"/>
  <c r="C721" i="45"/>
  <c r="C722" i="45"/>
  <c r="C723" i="45"/>
  <c r="C724" i="45"/>
  <c r="C725" i="45"/>
  <c r="C726" i="45"/>
  <c r="C727" i="45"/>
  <c r="C728" i="45"/>
  <c r="C729" i="45"/>
  <c r="C730" i="45"/>
  <c r="C731" i="45"/>
  <c r="C732" i="45"/>
  <c r="C733" i="45"/>
  <c r="C734" i="45"/>
  <c r="C735" i="45"/>
  <c r="C736" i="45"/>
  <c r="C737" i="45"/>
  <c r="C738" i="45"/>
  <c r="C739" i="45"/>
  <c r="C740" i="45"/>
  <c r="C741" i="45"/>
  <c r="C742" i="45"/>
  <c r="C743" i="45"/>
  <c r="C744" i="45"/>
  <c r="C745" i="45"/>
  <c r="C746" i="45"/>
  <c r="C747" i="45"/>
  <c r="C748" i="45"/>
  <c r="C749" i="45"/>
  <c r="C750" i="45"/>
  <c r="C751" i="45"/>
  <c r="C752" i="45"/>
  <c r="C753" i="45"/>
  <c r="C754" i="45"/>
  <c r="C755" i="45"/>
  <c r="C756" i="45"/>
  <c r="C757" i="45"/>
  <c r="C758" i="45"/>
  <c r="C759" i="45"/>
  <c r="C760" i="45"/>
  <c r="C761" i="45"/>
  <c r="C762" i="45"/>
  <c r="C763" i="45"/>
  <c r="C764" i="45"/>
  <c r="C765" i="45"/>
  <c r="C766" i="45"/>
  <c r="C767" i="45"/>
  <c r="C768" i="45"/>
  <c r="C769" i="45"/>
  <c r="C770" i="45"/>
  <c r="C771" i="45"/>
  <c r="C772" i="45"/>
  <c r="C773" i="45"/>
  <c r="C774" i="45"/>
  <c r="C775" i="45"/>
  <c r="C776" i="45"/>
  <c r="C777" i="45"/>
  <c r="C778" i="45"/>
  <c r="C779" i="45"/>
  <c r="C780" i="45"/>
  <c r="C781" i="45"/>
  <c r="C782" i="45"/>
  <c r="C783" i="45"/>
  <c r="C784" i="45"/>
  <c r="C785" i="45"/>
  <c r="C786" i="45"/>
  <c r="C787" i="45"/>
  <c r="C788" i="45"/>
  <c r="C789" i="45"/>
  <c r="C790" i="45"/>
  <c r="C791" i="45"/>
  <c r="C792" i="45"/>
  <c r="C793" i="45"/>
  <c r="C794" i="45"/>
  <c r="C795" i="45"/>
  <c r="C796" i="45"/>
  <c r="C797" i="45"/>
  <c r="C798" i="45"/>
  <c r="C799" i="45"/>
  <c r="C800" i="45"/>
  <c r="C801" i="45"/>
  <c r="C802" i="45"/>
  <c r="C803" i="45"/>
  <c r="C804" i="45"/>
  <c r="C805" i="45"/>
  <c r="C806" i="45"/>
  <c r="C807" i="45"/>
  <c r="C808" i="45"/>
  <c r="C809" i="45"/>
  <c r="C810" i="45"/>
  <c r="C811" i="45"/>
  <c r="C812" i="45"/>
  <c r="C813" i="45"/>
  <c r="C814" i="45"/>
  <c r="C815" i="45"/>
  <c r="C816" i="45"/>
  <c r="C817" i="45"/>
  <c r="C818" i="45"/>
  <c r="C819" i="45"/>
  <c r="C820" i="45"/>
  <c r="C821" i="45"/>
  <c r="C822" i="45"/>
  <c r="C823" i="45"/>
  <c r="C824" i="45"/>
  <c r="C825" i="45"/>
  <c r="C826" i="45"/>
  <c r="C827" i="45"/>
  <c r="C828" i="45"/>
  <c r="C829" i="45"/>
  <c r="C830" i="45"/>
  <c r="C831" i="45"/>
  <c r="C832" i="45"/>
  <c r="C833" i="45"/>
  <c r="C834" i="45"/>
  <c r="C835" i="45"/>
  <c r="C836" i="45"/>
  <c r="C837" i="45"/>
  <c r="C838" i="45"/>
  <c r="C839" i="45"/>
  <c r="C840" i="45"/>
  <c r="C841" i="45"/>
  <c r="C842" i="45"/>
  <c r="C843" i="45"/>
  <c r="C844" i="45"/>
  <c r="C845" i="45"/>
  <c r="C846" i="45"/>
  <c r="C847" i="45"/>
  <c r="C848" i="45"/>
  <c r="C849" i="45"/>
  <c r="C850" i="45"/>
  <c r="C851" i="45"/>
  <c r="C852" i="45"/>
  <c r="C853" i="45"/>
  <c r="C854" i="45"/>
  <c r="C855" i="45"/>
  <c r="C856" i="45"/>
  <c r="C857" i="45"/>
  <c r="C858" i="45"/>
  <c r="C859" i="45"/>
  <c r="C860" i="45"/>
  <c r="C861" i="45"/>
  <c r="C862" i="45"/>
  <c r="C863" i="45"/>
  <c r="C864" i="45"/>
  <c r="C865" i="45"/>
  <c r="C866" i="45"/>
  <c r="C867" i="45"/>
  <c r="C868" i="45"/>
  <c r="C869" i="45"/>
  <c r="C870" i="45"/>
  <c r="C871" i="45"/>
  <c r="C872" i="45"/>
  <c r="C873" i="45"/>
  <c r="C874" i="45"/>
  <c r="C875" i="45"/>
  <c r="C876" i="45"/>
  <c r="C877" i="45"/>
  <c r="C878" i="45"/>
  <c r="C879" i="45"/>
  <c r="C880" i="45"/>
  <c r="C881" i="45"/>
  <c r="C882" i="45"/>
  <c r="C883" i="45"/>
  <c r="C884" i="45"/>
  <c r="C885" i="45"/>
  <c r="C886" i="45"/>
  <c r="C887" i="45"/>
  <c r="C888" i="45"/>
  <c r="C889" i="45"/>
  <c r="C890" i="45"/>
  <c r="C891" i="45"/>
  <c r="C892" i="45"/>
  <c r="C893" i="45"/>
  <c r="C894" i="45"/>
  <c r="C895" i="45"/>
  <c r="C896" i="45"/>
  <c r="C897" i="45"/>
  <c r="C898" i="45"/>
  <c r="C899" i="45"/>
  <c r="C900" i="45"/>
  <c r="C901" i="45"/>
  <c r="C902" i="45"/>
  <c r="C903" i="45"/>
  <c r="C904" i="45"/>
  <c r="C905" i="45"/>
  <c r="C906" i="45"/>
  <c r="C907" i="45"/>
  <c r="C908" i="45"/>
  <c r="C909" i="45"/>
  <c r="C910" i="45"/>
  <c r="C911" i="45"/>
  <c r="C912" i="45"/>
  <c r="C913" i="45"/>
  <c r="C914" i="45"/>
  <c r="C915" i="45"/>
  <c r="C916" i="45"/>
  <c r="C917" i="45"/>
  <c r="C918" i="45"/>
  <c r="C919" i="45"/>
  <c r="C920" i="45"/>
  <c r="C921" i="45"/>
  <c r="C922" i="45"/>
  <c r="C923" i="45"/>
  <c r="C924" i="45"/>
  <c r="C925" i="45"/>
  <c r="C926" i="45"/>
  <c r="C927" i="45"/>
  <c r="C928" i="45"/>
  <c r="C929" i="45"/>
  <c r="C930" i="45"/>
  <c r="C931" i="45"/>
  <c r="C932" i="45"/>
  <c r="C933" i="45"/>
  <c r="C934" i="45"/>
  <c r="C935" i="45"/>
  <c r="C936" i="45"/>
  <c r="C937" i="45"/>
  <c r="C938" i="45"/>
  <c r="C939" i="45"/>
  <c r="C940" i="45"/>
  <c r="C941" i="45"/>
  <c r="C942" i="45"/>
  <c r="C943" i="45"/>
  <c r="C944" i="45"/>
  <c r="C945" i="45"/>
  <c r="C946" i="45"/>
  <c r="C947" i="45"/>
  <c r="C948" i="45"/>
  <c r="C949" i="45"/>
  <c r="C950" i="45"/>
  <c r="C951" i="45"/>
  <c r="C952" i="45"/>
  <c r="C953" i="45"/>
  <c r="C954" i="45"/>
  <c r="C955" i="45"/>
  <c r="C956" i="45"/>
  <c r="C957" i="45"/>
  <c r="C958" i="45"/>
  <c r="C959" i="45"/>
  <c r="C960" i="45"/>
  <c r="C961" i="45"/>
  <c r="C962" i="45"/>
  <c r="C963" i="45"/>
  <c r="C964" i="45"/>
  <c r="C965" i="45"/>
  <c r="C966" i="45"/>
  <c r="C967" i="45"/>
  <c r="C968" i="45"/>
  <c r="C969" i="45"/>
  <c r="C970" i="45"/>
  <c r="C971" i="45"/>
  <c r="C972" i="45"/>
  <c r="C973" i="45"/>
  <c r="C974" i="45"/>
  <c r="C975" i="45"/>
  <c r="C976" i="45"/>
  <c r="C977" i="45"/>
  <c r="C978" i="45"/>
  <c r="C979" i="45"/>
  <c r="C980" i="45"/>
  <c r="C981" i="45"/>
  <c r="C982" i="45"/>
  <c r="C983" i="45"/>
  <c r="C984" i="45"/>
  <c r="C985" i="45"/>
  <c r="C986" i="45"/>
  <c r="C987" i="45"/>
  <c r="C988" i="45"/>
  <c r="C989" i="45"/>
  <c r="C990" i="45"/>
  <c r="C991" i="45"/>
  <c r="C992" i="45"/>
  <c r="C993" i="45"/>
  <c r="C994" i="45"/>
  <c r="C995" i="45"/>
  <c r="C996" i="45"/>
  <c r="C997" i="45"/>
  <c r="C998" i="45"/>
  <c r="C999" i="45"/>
  <c r="C1000" i="45"/>
  <c r="C1001" i="45"/>
  <c r="B2" i="45"/>
  <c r="B3" i="45"/>
  <c r="B4" i="45"/>
  <c r="B5" i="45"/>
  <c r="B6" i="45"/>
  <c r="B7" i="45"/>
  <c r="B8" i="45"/>
  <c r="B9" i="45"/>
  <c r="B10" i="45"/>
  <c r="B11" i="45"/>
  <c r="B12" i="45"/>
  <c r="B13" i="45"/>
  <c r="B14" i="45"/>
  <c r="B15" i="45"/>
  <c r="B16" i="45"/>
  <c r="B17" i="45"/>
  <c r="B18" i="45"/>
  <c r="B19" i="45"/>
  <c r="B20" i="45"/>
  <c r="B21" i="45"/>
  <c r="B22" i="45"/>
  <c r="B23" i="45"/>
  <c r="B24" i="45"/>
  <c r="B25" i="45"/>
  <c r="B26" i="45"/>
  <c r="B27" i="45"/>
  <c r="B28" i="45"/>
  <c r="B29" i="45"/>
  <c r="B30" i="45"/>
  <c r="B31" i="45"/>
  <c r="B32" i="45"/>
  <c r="B33" i="45"/>
  <c r="B34" i="45"/>
  <c r="B35" i="45"/>
  <c r="B36" i="45"/>
  <c r="B37" i="45"/>
  <c r="B38" i="45"/>
  <c r="B39" i="45"/>
  <c r="B40" i="45"/>
  <c r="B41" i="45"/>
  <c r="B42" i="45"/>
  <c r="B43" i="45"/>
  <c r="B44" i="45"/>
  <c r="B45" i="45"/>
  <c r="B46" i="45"/>
  <c r="B47" i="45"/>
  <c r="B48" i="45"/>
  <c r="B49" i="45"/>
  <c r="B50" i="45"/>
  <c r="B51" i="45"/>
  <c r="B52" i="45"/>
  <c r="B53" i="45"/>
  <c r="B54" i="45"/>
  <c r="B55" i="45"/>
  <c r="B56" i="45"/>
  <c r="B57" i="45"/>
  <c r="B58" i="45"/>
  <c r="B59" i="45"/>
  <c r="B60" i="45"/>
  <c r="B61" i="45"/>
  <c r="B62" i="45"/>
  <c r="B63" i="45"/>
  <c r="B64" i="45"/>
  <c r="B65" i="45"/>
  <c r="B66" i="45"/>
  <c r="B67" i="45"/>
  <c r="B68" i="45"/>
  <c r="B69" i="45"/>
  <c r="B70" i="45"/>
  <c r="B71" i="45"/>
  <c r="B72" i="45"/>
  <c r="B73" i="45"/>
  <c r="B74" i="45"/>
  <c r="B75" i="45"/>
  <c r="B76" i="45"/>
  <c r="B77" i="45"/>
  <c r="B78" i="45"/>
  <c r="B79" i="45"/>
  <c r="B80" i="45"/>
  <c r="B81" i="45"/>
  <c r="B82" i="45"/>
  <c r="B83" i="45"/>
  <c r="B84" i="45"/>
  <c r="B85" i="45"/>
  <c r="B86" i="45"/>
  <c r="B87" i="45"/>
  <c r="B88" i="45"/>
  <c r="B89" i="45"/>
  <c r="B90" i="45"/>
  <c r="B91" i="45"/>
  <c r="B92" i="45"/>
  <c r="B93" i="45"/>
  <c r="B94" i="45"/>
  <c r="B95" i="45"/>
  <c r="B96" i="45"/>
  <c r="B97" i="45"/>
  <c r="B98" i="45"/>
  <c r="B99" i="45"/>
  <c r="B100" i="45"/>
  <c r="B101" i="45"/>
  <c r="B102" i="45"/>
  <c r="B103" i="45"/>
  <c r="B104" i="45"/>
  <c r="B105" i="45"/>
  <c r="B106" i="45"/>
  <c r="B107" i="45"/>
  <c r="B108" i="45"/>
  <c r="B109" i="45"/>
  <c r="B110" i="45"/>
  <c r="B111" i="45"/>
  <c r="B112" i="45"/>
  <c r="B113" i="45"/>
  <c r="B114" i="45"/>
  <c r="B115" i="45"/>
  <c r="B116" i="45"/>
  <c r="B117" i="45"/>
  <c r="B118" i="45"/>
  <c r="B119" i="45"/>
  <c r="B120" i="45"/>
  <c r="B121" i="45"/>
  <c r="B122" i="45"/>
  <c r="B123" i="45"/>
  <c r="B124" i="45"/>
  <c r="B125" i="45"/>
  <c r="B126" i="45"/>
  <c r="B127" i="45"/>
  <c r="B128" i="45"/>
  <c r="B129" i="45"/>
  <c r="B130" i="45"/>
  <c r="B131" i="45"/>
  <c r="B132" i="45"/>
  <c r="B133" i="45"/>
  <c r="B134" i="45"/>
  <c r="B135" i="45"/>
  <c r="B136" i="45"/>
  <c r="B137" i="45"/>
  <c r="B138" i="45"/>
  <c r="B139" i="45"/>
  <c r="B140" i="45"/>
  <c r="B141" i="45"/>
  <c r="B142" i="45"/>
  <c r="B143" i="45"/>
  <c r="B144" i="45"/>
  <c r="B145" i="45"/>
  <c r="B146" i="45"/>
  <c r="B147" i="45"/>
  <c r="B148" i="45"/>
  <c r="B149" i="45"/>
  <c r="B150" i="45"/>
  <c r="B151" i="45"/>
  <c r="B152" i="45"/>
  <c r="B153" i="45"/>
  <c r="B154" i="45"/>
  <c r="B155" i="45"/>
  <c r="B156" i="45"/>
  <c r="B157" i="45"/>
  <c r="B158" i="45"/>
  <c r="B159" i="45"/>
  <c r="B160" i="45"/>
  <c r="B161" i="45"/>
  <c r="B162" i="45"/>
  <c r="B163" i="45"/>
  <c r="B164" i="45"/>
  <c r="B165" i="45"/>
  <c r="B166" i="45"/>
  <c r="B167" i="45"/>
  <c r="B168" i="45"/>
  <c r="B169" i="45"/>
  <c r="B170" i="45"/>
  <c r="B171" i="45"/>
  <c r="B172" i="45"/>
  <c r="B173" i="45"/>
  <c r="B174" i="45"/>
  <c r="B175" i="45"/>
  <c r="B176" i="45"/>
  <c r="B177" i="45"/>
  <c r="B178" i="45"/>
  <c r="B179" i="45"/>
  <c r="B180" i="45"/>
  <c r="B181" i="45"/>
  <c r="B182" i="45"/>
  <c r="B183" i="45"/>
  <c r="B184" i="45"/>
  <c r="B185" i="45"/>
  <c r="B186" i="45"/>
  <c r="B187" i="45"/>
  <c r="B188" i="45"/>
  <c r="B189" i="45"/>
  <c r="B190" i="45"/>
  <c r="B191" i="45"/>
  <c r="B192" i="45"/>
  <c r="B193" i="45"/>
  <c r="B194" i="45"/>
  <c r="B195" i="45"/>
  <c r="B196" i="45"/>
  <c r="B197" i="45"/>
  <c r="B198" i="45"/>
  <c r="B199" i="45"/>
  <c r="B200" i="45"/>
  <c r="B201" i="45"/>
  <c r="B202" i="45"/>
  <c r="B203" i="45"/>
  <c r="B204" i="45"/>
  <c r="B205" i="45"/>
  <c r="B206" i="45"/>
  <c r="B207" i="45"/>
  <c r="B208" i="45"/>
  <c r="B209" i="45"/>
  <c r="B210" i="45"/>
  <c r="B211" i="45"/>
  <c r="B212" i="45"/>
  <c r="B213" i="45"/>
  <c r="B214" i="45"/>
  <c r="B215" i="45"/>
  <c r="B216" i="45"/>
  <c r="B217" i="45"/>
  <c r="B218" i="45"/>
  <c r="B219" i="45"/>
  <c r="B220" i="45"/>
  <c r="B221" i="45"/>
  <c r="B222" i="45"/>
  <c r="B223" i="45"/>
  <c r="B224" i="45"/>
  <c r="B225" i="45"/>
  <c r="B226" i="45"/>
  <c r="B227" i="45"/>
  <c r="B228" i="45"/>
  <c r="B229" i="45"/>
  <c r="B230" i="45"/>
  <c r="B231" i="45"/>
  <c r="B232" i="45"/>
  <c r="B233" i="45"/>
  <c r="B234" i="45"/>
  <c r="B235" i="45"/>
  <c r="B236" i="45"/>
  <c r="B237" i="45"/>
  <c r="B238" i="45"/>
  <c r="B239" i="45"/>
  <c r="B240" i="45"/>
  <c r="B241" i="45"/>
  <c r="B242" i="45"/>
  <c r="B243" i="45"/>
  <c r="B244" i="45"/>
  <c r="B245" i="45"/>
  <c r="B246" i="45"/>
  <c r="B247" i="45"/>
  <c r="B248" i="45"/>
  <c r="B249" i="45"/>
  <c r="B250" i="45"/>
  <c r="B251" i="45"/>
  <c r="B252" i="45"/>
  <c r="B253" i="45"/>
  <c r="B254" i="45"/>
  <c r="B255" i="45"/>
  <c r="B256" i="45"/>
  <c r="B257" i="45"/>
  <c r="B258" i="45"/>
  <c r="B259" i="45"/>
  <c r="B260" i="45"/>
  <c r="B261" i="45"/>
  <c r="B262" i="45"/>
  <c r="B263" i="45"/>
  <c r="B264" i="45"/>
  <c r="B265" i="45"/>
  <c r="B266" i="45"/>
  <c r="B267" i="45"/>
  <c r="B268" i="45"/>
  <c r="B269" i="45"/>
  <c r="B270" i="45"/>
  <c r="B271" i="45"/>
  <c r="B272" i="45"/>
  <c r="B273" i="45"/>
  <c r="B274" i="45"/>
  <c r="B275" i="45"/>
  <c r="B276" i="45"/>
  <c r="B277" i="45"/>
  <c r="B278" i="45"/>
  <c r="B279" i="45"/>
  <c r="B280" i="45"/>
  <c r="B281" i="45"/>
  <c r="B282" i="45"/>
  <c r="B283" i="45"/>
  <c r="B284" i="45"/>
  <c r="B285" i="45"/>
  <c r="B286" i="45"/>
  <c r="B287" i="45"/>
  <c r="B288" i="45"/>
  <c r="B289" i="45"/>
  <c r="B290" i="45"/>
  <c r="B291" i="45"/>
  <c r="B292" i="45"/>
  <c r="B293" i="45"/>
  <c r="B294" i="45"/>
  <c r="B295" i="45"/>
  <c r="B296" i="45"/>
  <c r="B297" i="45"/>
  <c r="B298" i="45"/>
  <c r="B299" i="45"/>
  <c r="B300" i="45"/>
  <c r="B301" i="45"/>
  <c r="B302" i="45"/>
  <c r="B303" i="45"/>
  <c r="B304" i="45"/>
  <c r="B305" i="45"/>
  <c r="B306" i="45"/>
  <c r="B307" i="45"/>
  <c r="B308" i="45"/>
  <c r="B309" i="45"/>
  <c r="B310" i="45"/>
  <c r="B311" i="45"/>
  <c r="B312" i="45"/>
  <c r="B313" i="45"/>
  <c r="B314" i="45"/>
  <c r="B315" i="45"/>
  <c r="B316" i="45"/>
  <c r="B317" i="45"/>
  <c r="B318" i="45"/>
  <c r="B319" i="45"/>
  <c r="B320" i="45"/>
  <c r="B321" i="45"/>
  <c r="B322" i="45"/>
  <c r="B323" i="45"/>
  <c r="B324" i="45"/>
  <c r="B325" i="45"/>
  <c r="B326" i="45"/>
  <c r="B327" i="45"/>
  <c r="B328" i="45"/>
  <c r="B329" i="45"/>
  <c r="B330" i="45"/>
  <c r="B331" i="45"/>
  <c r="B332" i="45"/>
  <c r="B333" i="45"/>
  <c r="B334" i="45"/>
  <c r="B335" i="45"/>
  <c r="B336" i="45"/>
  <c r="B337" i="45"/>
  <c r="B338" i="45"/>
  <c r="B339" i="45"/>
  <c r="B340" i="45"/>
  <c r="B341" i="45"/>
  <c r="B342" i="45"/>
  <c r="B343" i="45"/>
  <c r="B344" i="45"/>
  <c r="B345" i="45"/>
  <c r="B346" i="45"/>
  <c r="B347" i="45"/>
  <c r="B348" i="45"/>
  <c r="B349" i="45"/>
  <c r="B350" i="45"/>
  <c r="B351" i="45"/>
  <c r="B352" i="45"/>
  <c r="B353" i="45"/>
  <c r="B354" i="45"/>
  <c r="B355" i="45"/>
  <c r="B356" i="45"/>
  <c r="B357" i="45"/>
  <c r="B358" i="45"/>
  <c r="B359" i="45"/>
  <c r="B360" i="45"/>
  <c r="B361" i="45"/>
  <c r="B362" i="45"/>
  <c r="B363" i="45"/>
  <c r="B364" i="45"/>
  <c r="B365" i="45"/>
  <c r="B366" i="45"/>
  <c r="B367" i="45"/>
  <c r="B368" i="45"/>
  <c r="B369" i="45"/>
  <c r="B370" i="45"/>
  <c r="B371" i="45"/>
  <c r="B372" i="45"/>
  <c r="B373" i="45"/>
  <c r="B374" i="45"/>
  <c r="B375" i="45"/>
  <c r="B376" i="45"/>
  <c r="B377" i="45"/>
  <c r="B378" i="45"/>
  <c r="B379" i="45"/>
  <c r="B380" i="45"/>
  <c r="B381" i="45"/>
  <c r="B382" i="45"/>
  <c r="B383" i="45"/>
  <c r="B384" i="45"/>
  <c r="B385" i="45"/>
  <c r="B386" i="45"/>
  <c r="B387" i="45"/>
  <c r="B388" i="45"/>
  <c r="B389" i="45"/>
  <c r="B390" i="45"/>
  <c r="B391" i="45"/>
  <c r="B392" i="45"/>
  <c r="B393" i="45"/>
  <c r="B394" i="45"/>
  <c r="B395" i="45"/>
  <c r="B396" i="45"/>
  <c r="B397" i="45"/>
  <c r="B398" i="45"/>
  <c r="B399" i="45"/>
  <c r="B400" i="45"/>
  <c r="B401" i="45"/>
  <c r="B402" i="45"/>
  <c r="B403" i="45"/>
  <c r="B404" i="45"/>
  <c r="B405" i="45"/>
  <c r="B406" i="45"/>
  <c r="B407" i="45"/>
  <c r="B408" i="45"/>
  <c r="B409" i="45"/>
  <c r="B410" i="45"/>
  <c r="B411" i="45"/>
  <c r="B412" i="45"/>
  <c r="B413" i="45"/>
  <c r="B414" i="45"/>
  <c r="B415" i="45"/>
  <c r="B416" i="45"/>
  <c r="B417" i="45"/>
  <c r="B418" i="45"/>
  <c r="B419" i="45"/>
  <c r="B420" i="45"/>
  <c r="B421" i="45"/>
  <c r="B422" i="45"/>
  <c r="B423" i="45"/>
  <c r="B424" i="45"/>
  <c r="B425" i="45"/>
  <c r="B426" i="45"/>
  <c r="B427" i="45"/>
  <c r="B428" i="45"/>
  <c r="B429" i="45"/>
  <c r="B430" i="45"/>
  <c r="B431" i="45"/>
  <c r="B432" i="45"/>
  <c r="B433" i="45"/>
  <c r="B434" i="45"/>
  <c r="B435" i="45"/>
  <c r="B436" i="45"/>
  <c r="B437" i="45"/>
  <c r="B438" i="45"/>
  <c r="B439" i="45"/>
  <c r="B440" i="45"/>
  <c r="B441" i="45"/>
  <c r="B442" i="45"/>
  <c r="B443" i="45"/>
  <c r="B444" i="45"/>
  <c r="B445" i="45"/>
  <c r="B446" i="45"/>
  <c r="B447" i="45"/>
  <c r="B448" i="45"/>
  <c r="B449" i="45"/>
  <c r="B450" i="45"/>
  <c r="B451" i="45"/>
  <c r="B452" i="45"/>
  <c r="B453" i="45"/>
  <c r="B454" i="45"/>
  <c r="B455" i="45"/>
  <c r="B456" i="45"/>
  <c r="B457" i="45"/>
  <c r="B458" i="45"/>
  <c r="B459" i="45"/>
  <c r="B460" i="45"/>
  <c r="B461" i="45"/>
  <c r="B462" i="45"/>
  <c r="B463" i="45"/>
  <c r="B464" i="45"/>
  <c r="B465" i="45"/>
  <c r="B466" i="45"/>
  <c r="B467" i="45"/>
  <c r="B468" i="45"/>
  <c r="B469" i="45"/>
  <c r="B470" i="45"/>
  <c r="B471" i="45"/>
  <c r="B472" i="45"/>
  <c r="B473" i="45"/>
  <c r="B474" i="45"/>
  <c r="B475" i="45"/>
  <c r="B476" i="45"/>
  <c r="B477" i="45"/>
  <c r="B478" i="45"/>
  <c r="B479" i="45"/>
  <c r="B480" i="45"/>
  <c r="B481" i="45"/>
  <c r="B482" i="45"/>
  <c r="B483" i="45"/>
  <c r="B484" i="45"/>
  <c r="B485" i="45"/>
  <c r="B486" i="45"/>
  <c r="B487" i="45"/>
  <c r="B488" i="45"/>
  <c r="B489" i="45"/>
  <c r="B490" i="45"/>
  <c r="B491" i="45"/>
  <c r="B492" i="45"/>
  <c r="B493" i="45"/>
  <c r="B494" i="45"/>
  <c r="B495" i="45"/>
  <c r="B496" i="45"/>
  <c r="B497" i="45"/>
  <c r="B498" i="45"/>
  <c r="B499" i="45"/>
  <c r="B500" i="45"/>
  <c r="B501" i="45"/>
  <c r="B502" i="45"/>
  <c r="B503" i="45"/>
  <c r="B504" i="45"/>
  <c r="B505" i="45"/>
  <c r="B506" i="45"/>
  <c r="B507" i="45"/>
  <c r="B508" i="45"/>
  <c r="B509" i="45"/>
  <c r="B510" i="45"/>
  <c r="B511" i="45"/>
  <c r="B512" i="45"/>
  <c r="B513" i="45"/>
  <c r="B514" i="45"/>
  <c r="B515" i="45"/>
  <c r="B516" i="45"/>
  <c r="B517" i="45"/>
  <c r="B518" i="45"/>
  <c r="B519" i="45"/>
  <c r="B520" i="45"/>
  <c r="B521" i="45"/>
  <c r="B522" i="45"/>
  <c r="B523" i="45"/>
  <c r="B524" i="45"/>
  <c r="B525" i="45"/>
  <c r="B526" i="45"/>
  <c r="B527" i="45"/>
  <c r="B528" i="45"/>
  <c r="B529" i="45"/>
  <c r="B530" i="45"/>
  <c r="B531" i="45"/>
  <c r="B532" i="45"/>
  <c r="B533" i="45"/>
  <c r="B534" i="45"/>
  <c r="B535" i="45"/>
  <c r="B536" i="45"/>
  <c r="B537" i="45"/>
  <c r="B538" i="45"/>
  <c r="B539" i="45"/>
  <c r="B540" i="45"/>
  <c r="B541" i="45"/>
  <c r="B542" i="45"/>
  <c r="B543" i="45"/>
  <c r="B544" i="45"/>
  <c r="B545" i="45"/>
  <c r="B546" i="45"/>
  <c r="B547" i="45"/>
  <c r="B548" i="45"/>
  <c r="B549" i="45"/>
  <c r="B550" i="45"/>
  <c r="B551" i="45"/>
  <c r="B552" i="45"/>
  <c r="B553" i="45"/>
  <c r="B554" i="45"/>
  <c r="B555" i="45"/>
  <c r="B556" i="45"/>
  <c r="B557" i="45"/>
  <c r="B558" i="45"/>
  <c r="B559" i="45"/>
  <c r="B560" i="45"/>
  <c r="B561" i="45"/>
  <c r="B562" i="45"/>
  <c r="B563" i="45"/>
  <c r="B564" i="45"/>
  <c r="B565" i="45"/>
  <c r="B566" i="45"/>
  <c r="B567" i="45"/>
  <c r="B568" i="45"/>
  <c r="B569" i="45"/>
  <c r="B570" i="45"/>
  <c r="B571" i="45"/>
  <c r="B572" i="45"/>
  <c r="B573" i="45"/>
  <c r="B574" i="45"/>
  <c r="B575" i="45"/>
  <c r="B576" i="45"/>
  <c r="B577" i="45"/>
  <c r="B578" i="45"/>
  <c r="B579" i="45"/>
  <c r="B580" i="45"/>
  <c r="B581" i="45"/>
  <c r="B582" i="45"/>
  <c r="B583" i="45"/>
  <c r="B584" i="45"/>
  <c r="B585" i="45"/>
  <c r="B586" i="45"/>
  <c r="B587" i="45"/>
  <c r="B588" i="45"/>
  <c r="B589" i="45"/>
  <c r="B590" i="45"/>
  <c r="B591" i="45"/>
  <c r="B592" i="45"/>
  <c r="B593" i="45"/>
  <c r="B594" i="45"/>
  <c r="B595" i="45"/>
  <c r="B596" i="45"/>
  <c r="B597" i="45"/>
  <c r="B598" i="45"/>
  <c r="B599" i="45"/>
  <c r="B600" i="45"/>
  <c r="B601" i="45"/>
  <c r="B602" i="45"/>
  <c r="B603" i="45"/>
  <c r="B604" i="45"/>
  <c r="B605" i="45"/>
  <c r="B606" i="45"/>
  <c r="B607" i="45"/>
  <c r="B608" i="45"/>
  <c r="B609" i="45"/>
  <c r="B610" i="45"/>
  <c r="B611" i="45"/>
  <c r="B612" i="45"/>
  <c r="B613" i="45"/>
  <c r="B614" i="45"/>
  <c r="B615" i="45"/>
  <c r="B616" i="45"/>
  <c r="B617" i="45"/>
  <c r="B618" i="45"/>
  <c r="B619" i="45"/>
  <c r="B620" i="45"/>
  <c r="B621" i="45"/>
  <c r="B622" i="45"/>
  <c r="B623" i="45"/>
  <c r="B624" i="45"/>
  <c r="B625" i="45"/>
  <c r="B626" i="45"/>
  <c r="B627" i="45"/>
  <c r="B628" i="45"/>
  <c r="B629" i="45"/>
  <c r="B630" i="45"/>
  <c r="B631" i="45"/>
  <c r="B632" i="45"/>
  <c r="B633" i="45"/>
  <c r="B634" i="45"/>
  <c r="B635" i="45"/>
  <c r="B636" i="45"/>
  <c r="B637" i="45"/>
  <c r="B638" i="45"/>
  <c r="B639" i="45"/>
  <c r="B640" i="45"/>
  <c r="B641" i="45"/>
  <c r="B642" i="45"/>
  <c r="B643" i="45"/>
  <c r="B644" i="45"/>
  <c r="B645" i="45"/>
  <c r="B646" i="45"/>
  <c r="B647" i="45"/>
  <c r="B648" i="45"/>
  <c r="B649" i="45"/>
  <c r="B650" i="45"/>
  <c r="B651" i="45"/>
  <c r="B652" i="45"/>
  <c r="B653" i="45"/>
  <c r="B654" i="45"/>
  <c r="B655" i="45"/>
  <c r="B656" i="45"/>
  <c r="B657" i="45"/>
  <c r="B658" i="45"/>
  <c r="B659" i="45"/>
  <c r="B660" i="45"/>
  <c r="B661" i="45"/>
  <c r="B662" i="45"/>
  <c r="B663" i="45"/>
  <c r="B664" i="45"/>
  <c r="B665" i="45"/>
  <c r="B666" i="45"/>
  <c r="B667" i="45"/>
  <c r="B668" i="45"/>
  <c r="B669" i="45"/>
  <c r="B670" i="45"/>
  <c r="B671" i="45"/>
  <c r="B672" i="45"/>
  <c r="B673" i="45"/>
  <c r="B674" i="45"/>
  <c r="B675" i="45"/>
  <c r="B676" i="45"/>
  <c r="B677" i="45"/>
  <c r="B678" i="45"/>
  <c r="B679" i="45"/>
  <c r="B680" i="45"/>
  <c r="B681" i="45"/>
  <c r="B682" i="45"/>
  <c r="B683" i="45"/>
  <c r="B684" i="45"/>
  <c r="B685" i="45"/>
  <c r="B686" i="45"/>
  <c r="B687" i="45"/>
  <c r="B688" i="45"/>
  <c r="B689" i="45"/>
  <c r="B690" i="45"/>
  <c r="B691" i="45"/>
  <c r="B692" i="45"/>
  <c r="B693" i="45"/>
  <c r="B694" i="45"/>
  <c r="B695" i="45"/>
  <c r="B696" i="45"/>
  <c r="B697" i="45"/>
  <c r="B698" i="45"/>
  <c r="B699" i="45"/>
  <c r="B700" i="45"/>
  <c r="B701" i="45"/>
  <c r="B702" i="45"/>
  <c r="B703" i="45"/>
  <c r="B704" i="45"/>
  <c r="B705" i="45"/>
  <c r="B706" i="45"/>
  <c r="B707" i="45"/>
  <c r="B708" i="45"/>
  <c r="B709" i="45"/>
  <c r="B710" i="45"/>
  <c r="B711" i="45"/>
  <c r="B712" i="45"/>
  <c r="B713" i="45"/>
  <c r="B714" i="45"/>
  <c r="B715" i="45"/>
  <c r="B716" i="45"/>
  <c r="B717" i="45"/>
  <c r="B718" i="45"/>
  <c r="B719" i="45"/>
  <c r="B720" i="45"/>
  <c r="B721" i="45"/>
  <c r="B722" i="45"/>
  <c r="B723" i="45"/>
  <c r="B724" i="45"/>
  <c r="B725" i="45"/>
  <c r="B726" i="45"/>
  <c r="B727" i="45"/>
  <c r="B728" i="45"/>
  <c r="B729" i="45"/>
  <c r="B730" i="45"/>
  <c r="B731" i="45"/>
  <c r="B732" i="45"/>
  <c r="B733" i="45"/>
  <c r="B734" i="45"/>
  <c r="B735" i="45"/>
  <c r="B736" i="45"/>
  <c r="B737" i="45"/>
  <c r="B738" i="45"/>
  <c r="B739" i="45"/>
  <c r="B740" i="45"/>
  <c r="B741" i="45"/>
  <c r="B742" i="45"/>
  <c r="B743" i="45"/>
  <c r="B744" i="45"/>
  <c r="B745" i="45"/>
  <c r="B746" i="45"/>
  <c r="B747" i="45"/>
  <c r="B748" i="45"/>
  <c r="B749" i="45"/>
  <c r="B750" i="45"/>
  <c r="B751" i="45"/>
  <c r="B752" i="45"/>
  <c r="B753" i="45"/>
  <c r="B754" i="45"/>
  <c r="B755" i="45"/>
  <c r="B756" i="45"/>
  <c r="B757" i="45"/>
  <c r="B758" i="45"/>
  <c r="B759" i="45"/>
  <c r="B760" i="45"/>
  <c r="B761" i="45"/>
  <c r="B762" i="45"/>
  <c r="B763" i="45"/>
  <c r="B764" i="45"/>
  <c r="B765" i="45"/>
  <c r="B766" i="45"/>
  <c r="B767" i="45"/>
  <c r="B768" i="45"/>
  <c r="B769" i="45"/>
  <c r="B770" i="45"/>
  <c r="B771" i="45"/>
  <c r="B772" i="45"/>
  <c r="B773" i="45"/>
  <c r="B774" i="45"/>
  <c r="B775" i="45"/>
  <c r="B776" i="45"/>
  <c r="B777" i="45"/>
  <c r="B778" i="45"/>
  <c r="B779" i="45"/>
  <c r="B780" i="45"/>
  <c r="B781" i="45"/>
  <c r="B782" i="45"/>
  <c r="B783" i="45"/>
  <c r="B784" i="45"/>
  <c r="B785" i="45"/>
  <c r="B786" i="45"/>
  <c r="B787" i="45"/>
  <c r="B788" i="45"/>
  <c r="B789" i="45"/>
  <c r="B790" i="45"/>
  <c r="B791" i="45"/>
  <c r="B792" i="45"/>
  <c r="B793" i="45"/>
  <c r="B794" i="45"/>
  <c r="B795" i="45"/>
  <c r="B796" i="45"/>
  <c r="B797" i="45"/>
  <c r="B798" i="45"/>
  <c r="B799" i="45"/>
  <c r="B800" i="45"/>
  <c r="B801" i="45"/>
  <c r="B802" i="45"/>
  <c r="B803" i="45"/>
  <c r="B804" i="45"/>
  <c r="B805" i="45"/>
  <c r="B806" i="45"/>
  <c r="B807" i="45"/>
  <c r="B808" i="45"/>
  <c r="B809" i="45"/>
  <c r="B810" i="45"/>
  <c r="B811" i="45"/>
  <c r="B812" i="45"/>
  <c r="B813" i="45"/>
  <c r="B814" i="45"/>
  <c r="B815" i="45"/>
  <c r="B816" i="45"/>
  <c r="B817" i="45"/>
  <c r="B818" i="45"/>
  <c r="B819" i="45"/>
  <c r="B820" i="45"/>
  <c r="B821" i="45"/>
  <c r="B822" i="45"/>
  <c r="B823" i="45"/>
  <c r="B824" i="45"/>
  <c r="B825" i="45"/>
  <c r="B826" i="45"/>
  <c r="B827" i="45"/>
  <c r="B828" i="45"/>
  <c r="B829" i="45"/>
  <c r="B830" i="45"/>
  <c r="B831" i="45"/>
  <c r="B832" i="45"/>
  <c r="B833" i="45"/>
  <c r="B834" i="45"/>
  <c r="B835" i="45"/>
  <c r="B836" i="45"/>
  <c r="B837" i="45"/>
  <c r="B838" i="45"/>
  <c r="B839" i="45"/>
  <c r="B840" i="45"/>
  <c r="B841" i="45"/>
  <c r="B842" i="45"/>
  <c r="B843" i="45"/>
  <c r="B844" i="45"/>
  <c r="B845" i="45"/>
  <c r="B846" i="45"/>
  <c r="B847" i="45"/>
  <c r="B848" i="45"/>
  <c r="B849" i="45"/>
  <c r="B850" i="45"/>
  <c r="B851" i="45"/>
  <c r="B852" i="45"/>
  <c r="B853" i="45"/>
  <c r="B854" i="45"/>
  <c r="B855" i="45"/>
  <c r="B856" i="45"/>
  <c r="B857" i="45"/>
  <c r="B858" i="45"/>
  <c r="B859" i="45"/>
  <c r="B860" i="45"/>
  <c r="B861" i="45"/>
  <c r="B862" i="45"/>
  <c r="B863" i="45"/>
  <c r="B864" i="45"/>
  <c r="B865" i="45"/>
  <c r="B866" i="45"/>
  <c r="B867" i="45"/>
  <c r="B868" i="45"/>
  <c r="B869" i="45"/>
  <c r="B870" i="45"/>
  <c r="B871" i="45"/>
  <c r="B872" i="45"/>
  <c r="B873" i="45"/>
  <c r="B874" i="45"/>
  <c r="B875" i="45"/>
  <c r="B876" i="45"/>
  <c r="B877" i="45"/>
  <c r="B878" i="45"/>
  <c r="B879" i="45"/>
  <c r="B880" i="45"/>
  <c r="B881" i="45"/>
  <c r="B882" i="45"/>
  <c r="B883" i="45"/>
  <c r="B884" i="45"/>
  <c r="B885" i="45"/>
  <c r="B886" i="45"/>
  <c r="B887" i="45"/>
  <c r="B888" i="45"/>
  <c r="B889" i="45"/>
  <c r="B890" i="45"/>
  <c r="B891" i="45"/>
  <c r="B892" i="45"/>
  <c r="B893" i="45"/>
  <c r="B894" i="45"/>
  <c r="B895" i="45"/>
  <c r="B896" i="45"/>
  <c r="B897" i="45"/>
  <c r="B898" i="45"/>
  <c r="B899" i="45"/>
  <c r="B900" i="45"/>
  <c r="B901" i="45"/>
  <c r="B902" i="45"/>
  <c r="B903" i="45"/>
  <c r="B904" i="45"/>
  <c r="B905" i="45"/>
  <c r="B906" i="45"/>
  <c r="B907" i="45"/>
  <c r="B908" i="45"/>
  <c r="B909" i="45"/>
  <c r="B910" i="45"/>
  <c r="B911" i="45"/>
  <c r="B912" i="45"/>
  <c r="B913" i="45"/>
  <c r="B914" i="45"/>
  <c r="B915" i="45"/>
  <c r="B916" i="45"/>
  <c r="B917" i="45"/>
  <c r="B918" i="45"/>
  <c r="B919" i="45"/>
  <c r="B920" i="45"/>
  <c r="B921" i="45"/>
  <c r="B922" i="45"/>
  <c r="B923" i="45"/>
  <c r="B924" i="45"/>
  <c r="B925" i="45"/>
  <c r="B926" i="45"/>
  <c r="B927" i="45"/>
  <c r="B928" i="45"/>
  <c r="B929" i="45"/>
  <c r="B930" i="45"/>
  <c r="B931" i="45"/>
  <c r="B932" i="45"/>
  <c r="B933" i="45"/>
  <c r="B934" i="45"/>
  <c r="B935" i="45"/>
  <c r="B936" i="45"/>
  <c r="B937" i="45"/>
  <c r="B938" i="45"/>
  <c r="B939" i="45"/>
  <c r="B940" i="45"/>
  <c r="B941" i="45"/>
  <c r="B942" i="45"/>
  <c r="B943" i="45"/>
  <c r="B944" i="45"/>
  <c r="B945" i="45"/>
  <c r="B946" i="45"/>
  <c r="B947" i="45"/>
  <c r="B948" i="45"/>
  <c r="B949" i="45"/>
  <c r="B950" i="45"/>
  <c r="B951" i="45"/>
  <c r="B952" i="45"/>
  <c r="B953" i="45"/>
  <c r="B954" i="45"/>
  <c r="B955" i="45"/>
  <c r="B956" i="45"/>
  <c r="B957" i="45"/>
  <c r="B958" i="45"/>
  <c r="B959" i="45"/>
  <c r="B960" i="45"/>
  <c r="B961" i="45"/>
  <c r="B962" i="45"/>
  <c r="B963" i="45"/>
  <c r="B964" i="45"/>
  <c r="B965" i="45"/>
  <c r="B966" i="45"/>
  <c r="B967" i="45"/>
  <c r="B968" i="45"/>
  <c r="B969" i="45"/>
  <c r="B970" i="45"/>
  <c r="B971" i="45"/>
  <c r="B972" i="45"/>
  <c r="B973" i="45"/>
  <c r="B974" i="45"/>
  <c r="B975" i="45"/>
  <c r="B976" i="45"/>
  <c r="B977" i="45"/>
  <c r="B978" i="45"/>
  <c r="B979" i="45"/>
  <c r="B980" i="45"/>
  <c r="B981" i="45"/>
  <c r="B982" i="45"/>
  <c r="B983" i="45"/>
  <c r="B984" i="45"/>
  <c r="B985" i="45"/>
  <c r="B986" i="45"/>
  <c r="B987" i="45"/>
  <c r="B988" i="45"/>
  <c r="B989" i="45"/>
  <c r="B990" i="45"/>
  <c r="B991" i="45"/>
  <c r="B992" i="45"/>
  <c r="B993" i="45"/>
  <c r="B994" i="45"/>
  <c r="B995" i="45"/>
  <c r="B996" i="45"/>
  <c r="B997" i="45"/>
  <c r="B998" i="45"/>
  <c r="B999" i="45"/>
  <c r="B1000" i="45"/>
  <c r="B1001" i="45"/>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L2" i="45" l="1"/>
  <c r="L162" i="45"/>
  <c r="L214" i="45"/>
  <c r="L531" i="45"/>
  <c r="L631" i="45"/>
  <c r="L217" i="45"/>
  <c r="L271" i="45"/>
  <c r="L450" i="45"/>
  <c r="L876" i="45"/>
  <c r="L469" i="45"/>
  <c r="L638" i="45"/>
  <c r="L958" i="45"/>
  <c r="L266" i="45"/>
  <c r="L395" i="45"/>
  <c r="L913" i="45"/>
  <c r="L337" i="45"/>
  <c r="L558" i="45"/>
  <c r="L389" i="45"/>
  <c r="L998" i="45"/>
  <c r="L501" i="45"/>
  <c r="L697" i="45"/>
  <c r="L915" i="45"/>
  <c r="L222" i="45"/>
  <c r="L244" i="45"/>
  <c r="L961" i="45"/>
  <c r="L973" i="45"/>
  <c r="L714" i="45"/>
  <c r="L787" i="45"/>
  <c r="L888" i="45"/>
  <c r="L911" i="45"/>
  <c r="L947" i="45"/>
  <c r="L158" i="45"/>
  <c r="L197" i="45"/>
  <c r="L774" i="45"/>
  <c r="L832" i="45"/>
  <c r="L709" i="45"/>
  <c r="L899" i="45"/>
  <c r="L804" i="45"/>
  <c r="L154" i="45"/>
  <c r="L857" i="45"/>
  <c r="L209" i="45"/>
  <c r="L880" i="45"/>
  <c r="L871" i="45"/>
  <c r="L959" i="45"/>
  <c r="L138" i="45"/>
  <c r="L286" i="45"/>
  <c r="L314" i="45"/>
  <c r="L415" i="45"/>
  <c r="L635" i="45"/>
  <c r="L144" i="45"/>
  <c r="L381" i="45"/>
  <c r="L466" i="45"/>
  <c r="L594" i="45"/>
  <c r="L610" i="45"/>
  <c r="L957" i="45"/>
  <c r="L316" i="45"/>
  <c r="L596" i="45"/>
  <c r="L807" i="45"/>
  <c r="L299" i="45"/>
  <c r="L730" i="45"/>
  <c r="L374" i="45"/>
  <c r="L979" i="45"/>
  <c r="L134" i="45"/>
  <c r="L166" i="45"/>
  <c r="L282" i="45"/>
  <c r="L483" i="45"/>
  <c r="L642" i="45"/>
  <c r="L526" i="45"/>
  <c r="L601" i="45"/>
  <c r="L902" i="45"/>
  <c r="L976" i="45"/>
  <c r="L401" i="45"/>
  <c r="L608" i="45"/>
  <c r="L819" i="45"/>
  <c r="L856" i="45"/>
  <c r="L130" i="45"/>
  <c r="L218" i="45"/>
  <c r="L294" i="45"/>
  <c r="L567" i="45"/>
  <c r="L747" i="45"/>
  <c r="L557" i="45"/>
  <c r="L605" i="45"/>
  <c r="L622" i="45"/>
  <c r="L485" i="45"/>
  <c r="L549" i="45"/>
  <c r="L934" i="45"/>
  <c r="L636" i="45"/>
  <c r="L847" i="45"/>
  <c r="L126" i="45"/>
  <c r="L184" i="45"/>
  <c r="L763" i="45"/>
  <c r="L356" i="45"/>
  <c r="L176" i="45"/>
  <c r="L754" i="45"/>
  <c r="L965" i="45"/>
  <c r="L628" i="45"/>
  <c r="L183" i="45"/>
  <c r="L983" i="45"/>
  <c r="L118" i="45"/>
  <c r="L252" i="45"/>
  <c r="L795" i="45"/>
  <c r="L277" i="45"/>
  <c r="L114" i="45"/>
  <c r="L194" i="45"/>
  <c r="L232" i="45"/>
  <c r="L707" i="45"/>
  <c r="L148" i="45"/>
  <c r="L276" i="45"/>
  <c r="L292" i="45"/>
  <c r="L488" i="45"/>
  <c r="L493" i="45"/>
  <c r="L829" i="45"/>
  <c r="L537" i="45"/>
  <c r="L955" i="45"/>
  <c r="L486" i="45"/>
  <c r="L808" i="45"/>
  <c r="L740" i="45"/>
  <c r="L932" i="45"/>
  <c r="L106" i="45"/>
  <c r="L169" i="45"/>
  <c r="L885" i="45"/>
  <c r="L585" i="45"/>
  <c r="L508" i="45"/>
  <c r="L565" i="45"/>
  <c r="L673" i="45"/>
  <c r="L776" i="45"/>
  <c r="L102" i="45"/>
  <c r="L503" i="45"/>
  <c r="L797" i="45"/>
  <c r="L953" i="45"/>
  <c r="L414" i="45"/>
  <c r="L944" i="45"/>
  <c r="L577" i="45"/>
  <c r="L970" i="45"/>
  <c r="L842" i="45"/>
  <c r="L90" i="45"/>
  <c r="L301" i="45"/>
  <c r="L333" i="45"/>
  <c r="L491" i="45"/>
  <c r="L340" i="45"/>
  <c r="L133" i="45"/>
  <c r="L293" i="45"/>
  <c r="L361" i="45"/>
  <c r="L520" i="45"/>
  <c r="L410" i="45"/>
  <c r="L950" i="45"/>
  <c r="L70" i="45"/>
  <c r="L223" i="45"/>
  <c r="L573" i="45"/>
  <c r="L813" i="45"/>
  <c r="L119" i="45"/>
  <c r="L883" i="45"/>
  <c r="L952" i="45"/>
  <c r="L66" i="45"/>
  <c r="L115" i="45"/>
  <c r="L120" i="45"/>
  <c r="L427" i="45"/>
  <c r="L575" i="45"/>
  <c r="L755" i="45"/>
  <c r="L759" i="45"/>
  <c r="L335" i="45"/>
  <c r="L457" i="45"/>
  <c r="L349" i="45"/>
  <c r="L677" i="45"/>
  <c r="L908" i="45"/>
  <c r="L956" i="45"/>
  <c r="L58" i="45"/>
  <c r="L82" i="45"/>
  <c r="L150" i="45"/>
  <c r="L237" i="45"/>
  <c r="L519" i="45"/>
  <c r="L579" i="45"/>
  <c r="L265" i="45"/>
  <c r="L989" i="45"/>
  <c r="L156" i="45"/>
  <c r="L574" i="45"/>
  <c r="L289" i="45"/>
  <c r="L518" i="45"/>
  <c r="L935" i="45"/>
  <c r="L940" i="45"/>
  <c r="L405" i="45"/>
  <c r="L480" i="45"/>
  <c r="L694" i="45"/>
  <c r="L758" i="45"/>
  <c r="L964" i="45"/>
  <c r="L481" i="45"/>
  <c r="L50" i="45"/>
  <c r="L591" i="45"/>
  <c r="L255" i="45"/>
  <c r="L828" i="45"/>
  <c r="L128" i="45"/>
  <c r="L771" i="45"/>
  <c r="L943" i="45"/>
  <c r="L34" i="45"/>
  <c r="L178" i="45"/>
  <c r="L157" i="45"/>
  <c r="L285" i="45"/>
  <c r="L451" i="45"/>
  <c r="L647" i="45"/>
  <c r="L667" i="45"/>
  <c r="L413" i="45"/>
  <c r="L927" i="45"/>
  <c r="L30" i="45"/>
  <c r="L54" i="45"/>
  <c r="L110" i="45"/>
  <c r="L280" i="45"/>
  <c r="L587" i="45"/>
  <c r="L615" i="45"/>
  <c r="L191" i="45"/>
  <c r="L315" i="45"/>
  <c r="L103" i="45"/>
  <c r="L982" i="45"/>
  <c r="L492" i="45"/>
  <c r="L682" i="45"/>
  <c r="L799" i="45"/>
  <c r="L609" i="45"/>
  <c r="L26" i="45"/>
  <c r="L330" i="45"/>
  <c r="L307" i="45"/>
  <c r="L328" i="45"/>
  <c r="L339" i="45"/>
  <c r="L407" i="45"/>
  <c r="L715" i="45"/>
  <c r="L132" i="45"/>
  <c r="L123" i="45"/>
  <c r="L272" i="45"/>
  <c r="L552" i="45"/>
  <c r="L805" i="45"/>
  <c r="L388" i="45"/>
  <c r="L553" i="45"/>
  <c r="L560" i="45"/>
  <c r="L790" i="45"/>
  <c r="L772" i="45"/>
  <c r="L524" i="45"/>
  <c r="L18" i="45"/>
  <c r="L22" i="45"/>
  <c r="L74" i="45"/>
  <c r="L226" i="45"/>
  <c r="L234" i="45"/>
  <c r="L291" i="45"/>
  <c r="L543" i="45"/>
  <c r="L969" i="45"/>
  <c r="L60" i="45"/>
  <c r="L220" i="45"/>
  <c r="L404" i="45"/>
  <c r="L570" i="45"/>
  <c r="L225" i="45"/>
  <c r="L14" i="45"/>
  <c r="L308" i="45"/>
  <c r="L101" i="45"/>
  <c r="L208" i="45"/>
  <c r="L376" i="45"/>
  <c r="L397" i="45"/>
  <c r="L418" i="45"/>
  <c r="L541" i="45"/>
  <c r="L600" i="45"/>
  <c r="L305" i="45"/>
  <c r="L548" i="45"/>
  <c r="L592" i="45"/>
  <c r="L247" i="45"/>
  <c r="L753" i="45"/>
  <c r="L10" i="45"/>
  <c r="L189" i="45"/>
  <c r="L243" i="45"/>
  <c r="L584" i="45"/>
  <c r="L728" i="45"/>
  <c r="L861" i="45"/>
  <c r="L901" i="45"/>
  <c r="L11" i="45"/>
  <c r="L309" i="45"/>
  <c r="L656" i="45"/>
  <c r="L906" i="45"/>
  <c r="L746" i="45"/>
  <c r="L6" i="45"/>
  <c r="L495" i="45"/>
  <c r="L623" i="45"/>
  <c r="L723" i="45"/>
  <c r="L360" i="45"/>
  <c r="L325" i="45"/>
  <c r="L705" i="45"/>
  <c r="L928" i="45"/>
  <c r="L951" i="45"/>
  <c r="L554" i="45"/>
  <c r="L689" i="45"/>
  <c r="L920" i="45"/>
  <c r="L317" i="45"/>
  <c r="L391" i="45"/>
  <c r="L637" i="45"/>
  <c r="L441" i="45"/>
  <c r="L713" i="45"/>
  <c r="L784" i="45"/>
  <c r="L912" i="45"/>
  <c r="L991" i="45"/>
  <c r="L417" i="45"/>
  <c r="L995" i="45"/>
  <c r="L334" i="45"/>
  <c r="L261" i="45"/>
  <c r="L304" i="45"/>
  <c r="L425" i="45"/>
  <c r="L268" i="45"/>
  <c r="L702" i="45"/>
  <c r="L732" i="45"/>
  <c r="L253" i="45"/>
  <c r="L643" i="45"/>
  <c r="L743" i="45"/>
  <c r="L504" i="45"/>
  <c r="L494" i="45"/>
  <c r="L633" i="45"/>
  <c r="L288" i="45"/>
  <c r="L517" i="45"/>
  <c r="L907" i="45"/>
  <c r="L540" i="45"/>
  <c r="L750" i="45"/>
  <c r="L428" i="45"/>
  <c r="L470" i="45"/>
  <c r="L249" i="45"/>
  <c r="L352" i="45"/>
  <c r="L434" i="45"/>
  <c r="L865" i="45"/>
  <c r="L806" i="45"/>
  <c r="L875" i="45"/>
  <c r="L868" i="45"/>
  <c r="L338" i="45"/>
  <c r="L367" i="45"/>
  <c r="L680" i="45"/>
  <c r="L825" i="45"/>
  <c r="L889" i="45"/>
  <c r="L612" i="45"/>
  <c r="L245" i="45"/>
  <c r="L474" i="45"/>
  <c r="L662" i="45"/>
  <c r="L854" i="45"/>
  <c r="L891" i="45"/>
  <c r="L987" i="45"/>
  <c r="L992" i="45"/>
  <c r="L770" i="45"/>
  <c r="L406" i="45"/>
  <c r="L329" i="45"/>
  <c r="L461" i="45"/>
  <c r="L241" i="45"/>
  <c r="L582" i="45"/>
  <c r="L996" i="45"/>
  <c r="L264" i="45"/>
  <c r="L619" i="45"/>
  <c r="L695" i="45"/>
  <c r="L731" i="45"/>
  <c r="L233" i="45"/>
  <c r="L362" i="45"/>
  <c r="L473" i="45"/>
  <c r="L267" i="45"/>
  <c r="L624" i="45"/>
  <c r="L476" i="45"/>
  <c r="L688" i="45"/>
  <c r="L534" i="45"/>
  <c r="L300" i="45"/>
  <c r="L922" i="45"/>
  <c r="L254" i="45"/>
  <c r="L205" i="45"/>
  <c r="L355" i="45"/>
  <c r="L383" i="45"/>
  <c r="L456" i="45"/>
  <c r="L231" i="45"/>
  <c r="L878" i="45"/>
  <c r="L193" i="45"/>
  <c r="L358" i="45"/>
  <c r="L507" i="45"/>
  <c r="L733" i="45"/>
  <c r="L853" i="45"/>
  <c r="L181" i="45"/>
  <c r="L422" i="45"/>
  <c r="L644" i="45"/>
  <c r="L745" i="45"/>
  <c r="L279" i="45"/>
  <c r="L986" i="45"/>
  <c r="L435" i="45"/>
  <c r="L671" i="45"/>
  <c r="L402" i="45"/>
  <c r="L785" i="45"/>
  <c r="L177" i="45"/>
  <c r="L860" i="45"/>
  <c r="L898" i="45"/>
  <c r="L321" i="45"/>
  <c r="L165" i="45"/>
  <c r="L525" i="45"/>
  <c r="L284" i="45"/>
  <c r="L464" i="45"/>
  <c r="L851" i="45"/>
  <c r="L852" i="45"/>
  <c r="L948" i="45"/>
  <c r="L513" i="45"/>
  <c r="L230" i="45"/>
  <c r="L163" i="45"/>
  <c r="L269" i="45"/>
  <c r="L463" i="45"/>
  <c r="L599" i="45"/>
  <c r="L603" i="45"/>
  <c r="L212" i="45"/>
  <c r="L536" i="45"/>
  <c r="L749" i="45"/>
  <c r="L793" i="45"/>
  <c r="L161" i="45"/>
  <c r="L914" i="45"/>
  <c r="L490" i="45"/>
  <c r="L296" i="45"/>
  <c r="L375" i="45"/>
  <c r="L137" i="45"/>
  <c r="L674" i="45"/>
  <c r="L821" i="45"/>
  <c r="L204" i="45"/>
  <c r="L604" i="45"/>
  <c r="L109" i="45"/>
  <c r="L559" i="45"/>
  <c r="L143" i="45"/>
  <c r="L848" i="45"/>
  <c r="L678" i="45"/>
  <c r="L791" i="45"/>
  <c r="L426" i="45"/>
  <c r="L835" i="45"/>
  <c r="L326" i="45"/>
  <c r="L125" i="45"/>
  <c r="L105" i="45"/>
  <c r="L765" i="45"/>
  <c r="L639" i="45"/>
  <c r="L727" i="45"/>
  <c r="L521" i="45"/>
  <c r="L97" i="45"/>
  <c r="L796" i="45"/>
  <c r="L858" i="45"/>
  <c r="L385" i="45"/>
  <c r="L826" i="45"/>
  <c r="L651" i="45"/>
  <c r="L89" i="45"/>
  <c r="L392" i="45"/>
  <c r="L568" i="45"/>
  <c r="L905" i="45"/>
  <c r="L532" i="45"/>
  <c r="L380" i="45"/>
  <c r="L839" i="45"/>
  <c r="L630" i="45"/>
  <c r="L815" i="45"/>
  <c r="L562" i="45"/>
  <c r="L578" i="45"/>
  <c r="L748" i="45"/>
  <c r="L822" i="45"/>
  <c r="L693" i="45"/>
  <c r="L823" i="45"/>
  <c r="L85" i="45"/>
  <c r="L660" i="45"/>
  <c r="L984" i="45"/>
  <c r="L890" i="45"/>
  <c r="L146" i="45"/>
  <c r="L93" i="45"/>
  <c r="L69" i="45"/>
  <c r="L509" i="45"/>
  <c r="L827" i="45"/>
  <c r="L939" i="45"/>
  <c r="L967" i="45"/>
  <c r="L629" i="45"/>
  <c r="L83" i="45"/>
  <c r="L719" i="45"/>
  <c r="L185" i="45"/>
  <c r="L207" i="45"/>
  <c r="L368" i="45"/>
  <c r="L564" i="45"/>
  <c r="L139" i="45"/>
  <c r="L65" i="45"/>
  <c r="L236" i="45"/>
  <c r="L990" i="45"/>
  <c r="L186" i="45"/>
  <c r="L61" i="45"/>
  <c r="L547" i="45"/>
  <c r="L313" i="45"/>
  <c r="L773" i="45"/>
  <c r="L614" i="45"/>
  <c r="L892" i="45"/>
  <c r="L994" i="45"/>
  <c r="L202" i="45"/>
  <c r="L298" i="45"/>
  <c r="L659" i="45"/>
  <c r="L57" i="45"/>
  <c r="L153" i="45"/>
  <c r="L112" i="45"/>
  <c r="L408" i="45"/>
  <c r="L626" i="45"/>
  <c r="L484" i="45"/>
  <c r="L668" i="45"/>
  <c r="L77" i="45"/>
  <c r="L363" i="45"/>
  <c r="L539" i="45"/>
  <c r="L73" i="45"/>
  <c r="L164" i="45"/>
  <c r="L833" i="45"/>
  <c r="L909" i="45"/>
  <c r="L53" i="45"/>
  <c r="L684" i="45"/>
  <c r="L886" i="45"/>
  <c r="L910" i="45"/>
  <c r="L67" i="45"/>
  <c r="L399" i="45"/>
  <c r="L735" i="45"/>
  <c r="L41" i="45"/>
  <c r="L945" i="45"/>
  <c r="L145" i="45"/>
  <c r="L960" i="45"/>
  <c r="L465" i="45"/>
  <c r="L855" i="45"/>
  <c r="L512" i="45"/>
  <c r="L724" i="45"/>
  <c r="L783" i="45"/>
  <c r="L98" i="45"/>
  <c r="L258" i="45"/>
  <c r="L302" i="45"/>
  <c r="L324" i="45"/>
  <c r="L37" i="45"/>
  <c r="L542" i="45"/>
  <c r="L726" i="45"/>
  <c r="L904" i="45"/>
  <c r="L174" i="45"/>
  <c r="L210" i="45"/>
  <c r="L262" i="45"/>
  <c r="L801" i="45"/>
  <c r="L224" i="45"/>
  <c r="L33" i="45"/>
  <c r="L972" i="45"/>
  <c r="L256" i="45"/>
  <c r="L618" i="45"/>
  <c r="L342" i="45"/>
  <c r="L246" i="45"/>
  <c r="L312" i="45"/>
  <c r="L675" i="45"/>
  <c r="L877" i="45"/>
  <c r="L346" i="45"/>
  <c r="L866" i="45"/>
  <c r="L978" i="45"/>
  <c r="L21" i="45"/>
  <c r="L716" i="45"/>
  <c r="L863" i="45"/>
  <c r="L379" i="45"/>
  <c r="L100" i="45"/>
  <c r="L59" i="45"/>
  <c r="L897" i="45"/>
  <c r="L17" i="45"/>
  <c r="L641" i="45"/>
  <c r="L818" i="45"/>
  <c r="L235" i="45"/>
  <c r="L458" i="45"/>
  <c r="L820" i="45"/>
  <c r="L646" i="45"/>
  <c r="L13" i="45"/>
  <c r="L523" i="45"/>
  <c r="L621" i="45"/>
  <c r="L327" i="45"/>
  <c r="L529" i="45"/>
  <c r="L766" i="45"/>
  <c r="L640" i="45"/>
  <c r="L87" i="45"/>
  <c r="L1000" i="45"/>
  <c r="L94" i="45"/>
  <c r="L387" i="45"/>
  <c r="L431" i="45"/>
  <c r="L9" i="45"/>
  <c r="L229" i="45"/>
  <c r="L744" i="45"/>
  <c r="L966" i="45"/>
  <c r="L572" i="45"/>
  <c r="L437" i="45"/>
  <c r="L654" i="45"/>
  <c r="L310" i="45"/>
  <c r="L200" i="45"/>
  <c r="L751" i="45"/>
  <c r="L5" i="45"/>
  <c r="L92" i="45"/>
  <c r="L840" i="45"/>
  <c r="L129" i="45"/>
  <c r="L704" i="45"/>
  <c r="L372" i="45"/>
  <c r="L664" i="45"/>
  <c r="L569" i="45"/>
  <c r="L378" i="45"/>
  <c r="L778" i="45"/>
  <c r="L396" i="45"/>
  <c r="L936" i="45"/>
  <c r="L248" i="45"/>
  <c r="L359" i="45"/>
  <c r="L511" i="45"/>
  <c r="L515" i="45"/>
  <c r="L498" i="45"/>
  <c r="L295" i="45"/>
  <c r="L528" i="45"/>
  <c r="L538" i="45"/>
  <c r="L634" i="45"/>
  <c r="L782" i="45"/>
  <c r="L814" i="45"/>
  <c r="L894" i="45"/>
  <c r="L238" i="45"/>
  <c r="L211" i="45"/>
  <c r="L297" i="45"/>
  <c r="L240" i="45"/>
  <c r="L386" i="45"/>
  <c r="L398" i="45"/>
  <c r="L436" i="45"/>
  <c r="L918" i="45"/>
  <c r="L721" i="45"/>
  <c r="L545" i="45"/>
  <c r="L836" i="45"/>
  <c r="L172" i="45"/>
  <c r="L168" i="45"/>
  <c r="L563" i="45"/>
  <c r="L409" i="45"/>
  <c r="L556" i="45"/>
  <c r="L900" i="45"/>
  <c r="L152" i="45"/>
  <c r="L195" i="45"/>
  <c r="L351" i="45"/>
  <c r="L403" i="45"/>
  <c r="L201" i="45"/>
  <c r="L670" i="45"/>
  <c r="L768" i="45"/>
  <c r="L350" i="45"/>
  <c r="L802" i="45"/>
  <c r="L916" i="45"/>
  <c r="L942" i="45"/>
  <c r="L343" i="45"/>
  <c r="L439" i="45"/>
  <c r="L679" i="45"/>
  <c r="L175" i="45"/>
  <c r="L251" i="45"/>
  <c r="L616" i="45"/>
  <c r="L1001" i="45"/>
  <c r="L400" i="45"/>
  <c r="L506" i="45"/>
  <c r="L800" i="45"/>
  <c r="L140" i="45"/>
  <c r="L946" i="45"/>
  <c r="L962" i="45"/>
  <c r="L988" i="45"/>
  <c r="L448" i="45"/>
  <c r="L789" i="45"/>
  <c r="L933" i="45"/>
  <c r="L124" i="45"/>
  <c r="L816" i="45"/>
  <c r="L672" i="45"/>
  <c r="L850" i="45"/>
  <c r="L924" i="45"/>
  <c r="L149" i="45"/>
  <c r="L652" i="45"/>
  <c r="L460" i="45"/>
  <c r="L884" i="45"/>
  <c r="L179" i="45"/>
  <c r="L683" i="45"/>
  <c r="L424" i="45"/>
  <c r="L722" i="45"/>
  <c r="L941" i="45"/>
  <c r="L698" i="45"/>
  <c r="L720" i="45"/>
  <c r="L108" i="45"/>
  <c r="L831" i="45"/>
  <c r="L273" i="45"/>
  <c r="L468" i="45"/>
  <c r="L96" i="45"/>
  <c r="L561" i="45"/>
  <c r="L666" i="45"/>
  <c r="L131" i="45"/>
  <c r="L84" i="45"/>
  <c r="L530" i="45"/>
  <c r="L837" i="45"/>
  <c r="L937" i="45"/>
  <c r="L489" i="45"/>
  <c r="L580" i="45"/>
  <c r="L843" i="45"/>
  <c r="L895" i="45"/>
  <c r="L443" i="45"/>
  <c r="L475" i="45"/>
  <c r="L80" i="45"/>
  <c r="L712" i="45"/>
  <c r="L769" i="45"/>
  <c r="L949" i="45"/>
  <c r="L117" i="45"/>
  <c r="L160" i="45"/>
  <c r="L497" i="45"/>
  <c r="L384" i="45"/>
  <c r="L798" i="45"/>
  <c r="L874" i="45"/>
  <c r="L438" i="45"/>
  <c r="L78" i="45"/>
  <c r="L306" i="45"/>
  <c r="L322" i="45"/>
  <c r="L228" i="45"/>
  <c r="L348" i="45"/>
  <c r="L690" i="45"/>
  <c r="L849" i="45"/>
  <c r="L393" i="45"/>
  <c r="L741" i="45"/>
  <c r="L76" i="45"/>
  <c r="L454" i="45"/>
  <c r="L844" i="45"/>
  <c r="L72" i="45"/>
  <c r="L281" i="45"/>
  <c r="L669" i="45"/>
  <c r="L762" i="45"/>
  <c r="L550" i="45"/>
  <c r="L919" i="45"/>
  <c r="L416" i="45"/>
  <c r="L846" i="45"/>
  <c r="L867" i="45"/>
  <c r="L122" i="45"/>
  <c r="L142" i="45"/>
  <c r="L323" i="45"/>
  <c r="L551" i="45"/>
  <c r="L571" i="45"/>
  <c r="L68" i="45"/>
  <c r="L121" i="45"/>
  <c r="L364" i="45"/>
  <c r="L653" i="45"/>
  <c r="L779" i="45"/>
  <c r="L270" i="45"/>
  <c r="L173" i="45"/>
  <c r="L627" i="45"/>
  <c r="L111" i="45"/>
  <c r="L64" i="45"/>
  <c r="L681" i="45"/>
  <c r="L56" i="45"/>
  <c r="L88" i="45"/>
  <c r="L429" i="45"/>
  <c r="L331" i="45"/>
  <c r="L859" i="45"/>
  <c r="L971" i="45"/>
  <c r="L650" i="45"/>
  <c r="L737" i="45"/>
  <c r="L963" i="45"/>
  <c r="L151" i="45"/>
  <c r="L52" i="45"/>
  <c r="L319" i="45"/>
  <c r="L977" i="45"/>
  <c r="L81" i="45"/>
  <c r="L734" i="45"/>
  <c r="L390" i="45"/>
  <c r="L657" i="45"/>
  <c r="L999" i="45"/>
  <c r="L792" i="45"/>
  <c r="L663" i="45"/>
  <c r="L127" i="45"/>
  <c r="L287" i="45"/>
  <c r="L48" i="45"/>
  <c r="L336" i="45"/>
  <c r="L421" i="45"/>
  <c r="L581" i="45"/>
  <c r="L974" i="45"/>
  <c r="L242" i="45"/>
  <c r="L467" i="45"/>
  <c r="L479" i="45"/>
  <c r="L606" i="45"/>
  <c r="L903" i="45"/>
  <c r="L810" i="45"/>
  <c r="L44" i="45"/>
  <c r="L141" i="45"/>
  <c r="L546" i="45"/>
  <c r="L32" i="45"/>
  <c r="L692" i="45"/>
  <c r="L872" i="45"/>
  <c r="L216" i="45"/>
  <c r="L447" i="45"/>
  <c r="L487" i="45"/>
  <c r="L535" i="45"/>
  <c r="L583" i="45"/>
  <c r="L648" i="45"/>
  <c r="L701" i="45"/>
  <c r="L760" i="45"/>
  <c r="L28" i="45"/>
  <c r="L446" i="45"/>
  <c r="L478" i="45"/>
  <c r="L442" i="45"/>
  <c r="L394" i="45"/>
  <c r="L661" i="45"/>
  <c r="L718" i="45"/>
  <c r="L290" i="45"/>
  <c r="L24" i="45"/>
  <c r="L104" i="45"/>
  <c r="L455" i="45"/>
  <c r="L459" i="45"/>
  <c r="L36" i="45"/>
  <c r="L63" i="45"/>
  <c r="L382" i="45"/>
  <c r="L420" i="45"/>
  <c r="L55" i="45"/>
  <c r="L761" i="45"/>
  <c r="L611" i="45"/>
  <c r="L20" i="45"/>
  <c r="L187" i="45"/>
  <c r="L345" i="45"/>
  <c r="L472" i="45"/>
  <c r="L881" i="45"/>
  <c r="L354" i="45"/>
  <c r="L370" i="45"/>
  <c r="L870" i="45"/>
  <c r="L788" i="45"/>
  <c r="L29" i="45"/>
  <c r="L499" i="45"/>
  <c r="L344" i="45"/>
  <c r="L16" i="45"/>
  <c r="L445" i="45"/>
  <c r="L929" i="45"/>
  <c r="L19" i="45"/>
  <c r="L136" i="45"/>
  <c r="L116" i="45"/>
  <c r="L893" i="45"/>
  <c r="L113" i="45"/>
  <c r="L12" i="45"/>
  <c r="L213" i="45"/>
  <c r="L879" i="45"/>
  <c r="L968" i="45"/>
  <c r="L8" i="45"/>
  <c r="L632" i="45"/>
  <c r="L824" i="45"/>
  <c r="L676" i="45"/>
  <c r="L38" i="45"/>
  <c r="L4" i="45"/>
  <c r="L91" i="45"/>
  <c r="L155" i="45"/>
  <c r="L738" i="45"/>
  <c r="L167" i="45"/>
  <c r="L432" i="45"/>
  <c r="L453" i="45"/>
  <c r="L107" i="45"/>
  <c r="L980" i="45"/>
  <c r="L527" i="45"/>
  <c r="L997" i="45"/>
  <c r="L590" i="45"/>
  <c r="L786" i="45"/>
  <c r="L887" i="45"/>
  <c r="L533" i="45"/>
  <c r="L687" i="45"/>
  <c r="L739" i="45"/>
  <c r="L283" i="45"/>
  <c r="L250" i="45"/>
  <c r="L239" i="45"/>
  <c r="L199" i="45"/>
  <c r="L452" i="45"/>
  <c r="L686" i="45"/>
  <c r="L931" i="45"/>
  <c r="L257" i="45"/>
  <c r="L419" i="45"/>
  <c r="L471" i="45"/>
  <c r="L607" i="45"/>
  <c r="L699" i="45"/>
  <c r="L777" i="45"/>
  <c r="L993" i="45"/>
  <c r="L617" i="45"/>
  <c r="L665" i="45"/>
  <c r="L171" i="45"/>
  <c r="L566" i="45"/>
  <c r="L99" i="45"/>
  <c r="L275" i="45"/>
  <c r="L781" i="45"/>
  <c r="L869" i="45"/>
  <c r="L925" i="45"/>
  <c r="L320" i="45"/>
  <c r="L598" i="45"/>
  <c r="L182" i="45"/>
  <c r="L717" i="45"/>
  <c r="L462" i="45"/>
  <c r="L75" i="45"/>
  <c r="L811" i="45"/>
  <c r="L896" i="45"/>
  <c r="L780" i="45"/>
  <c r="L373" i="45"/>
  <c r="L170" i="45"/>
  <c r="L423" i="45"/>
  <c r="L589" i="45"/>
  <c r="L685" i="45"/>
  <c r="L71" i="45"/>
  <c r="L263" i="45"/>
  <c r="L311" i="45"/>
  <c r="L729" i="45"/>
  <c r="L757" i="45"/>
  <c r="L586" i="45"/>
  <c r="L597" i="45"/>
  <c r="L954" i="45"/>
  <c r="L274" i="45"/>
  <c r="L51" i="45"/>
  <c r="L411" i="45"/>
  <c r="L691" i="45"/>
  <c r="L219" i="45"/>
  <c r="L696" i="45"/>
  <c r="L706" i="45"/>
  <c r="L841" i="45"/>
  <c r="L985" i="45"/>
  <c r="L649" i="45"/>
  <c r="L522" i="45"/>
  <c r="L645" i="45"/>
  <c r="L206" i="45"/>
  <c r="L347" i="45"/>
  <c r="L555" i="45"/>
  <c r="L47" i="45"/>
  <c r="L159" i="45"/>
  <c r="L440" i="45"/>
  <c r="L873" i="45"/>
  <c r="L921" i="45"/>
  <c r="L505" i="45"/>
  <c r="L882" i="45"/>
  <c r="L43" i="45"/>
  <c r="L830" i="45"/>
  <c r="L862" i="45"/>
  <c r="L42" i="45"/>
  <c r="L86" i="45"/>
  <c r="L40" i="45"/>
  <c r="L711" i="45"/>
  <c r="L95" i="45"/>
  <c r="L180" i="45"/>
  <c r="L196" i="45"/>
  <c r="L482" i="45"/>
  <c r="L514" i="45"/>
  <c r="L39" i="45"/>
  <c r="L135" i="45"/>
  <c r="L188" i="45"/>
  <c r="L203" i="45"/>
  <c r="L602" i="45"/>
  <c r="L613" i="45"/>
  <c r="L444" i="45"/>
  <c r="L834" i="45"/>
  <c r="L192" i="45"/>
  <c r="L215" i="45"/>
  <c r="L62" i="45"/>
  <c r="L190" i="45"/>
  <c r="L278" i="45"/>
  <c r="L35" i="45"/>
  <c r="L227" i="45"/>
  <c r="L703" i="45"/>
  <c r="L369" i="45"/>
  <c r="L477" i="45"/>
  <c r="L510" i="45"/>
  <c r="L756" i="45"/>
  <c r="L838" i="45"/>
  <c r="L433" i="45"/>
  <c r="L700" i="45"/>
  <c r="L764" i="45"/>
  <c r="L775" i="45"/>
  <c r="L812" i="45"/>
  <c r="L544" i="45"/>
  <c r="L710" i="45"/>
  <c r="L926" i="45"/>
  <c r="L595" i="45"/>
  <c r="L31" i="45"/>
  <c r="L366" i="45"/>
  <c r="L736" i="45"/>
  <c r="L803" i="45"/>
  <c r="L449" i="45"/>
  <c r="L620" i="45"/>
  <c r="L938" i="45"/>
  <c r="L794" i="45"/>
  <c r="L27" i="45"/>
  <c r="L658" i="45"/>
  <c r="L430" i="45"/>
  <c r="L516" i="45"/>
  <c r="L625" i="45"/>
  <c r="L341" i="45"/>
  <c r="L752" i="45"/>
  <c r="L502" i="45"/>
  <c r="L45" i="45"/>
  <c r="L981" i="45"/>
  <c r="L365" i="45"/>
  <c r="L496" i="45"/>
  <c r="L864" i="45"/>
  <c r="L593" i="45"/>
  <c r="L357" i="45"/>
  <c r="L23" i="45"/>
  <c r="L767" i="45"/>
  <c r="L46" i="45"/>
  <c r="L198" i="45"/>
  <c r="L147" i="45"/>
  <c r="L221" i="45"/>
  <c r="L15" i="45"/>
  <c r="L260" i="45"/>
  <c r="L303" i="45"/>
  <c r="L817" i="45"/>
  <c r="L845" i="45"/>
  <c r="L708" i="45"/>
  <c r="L742" i="45"/>
  <c r="L975" i="45"/>
  <c r="L25" i="45"/>
  <c r="L353" i="45"/>
  <c r="L809" i="45"/>
  <c r="L7" i="45"/>
  <c r="L49" i="45"/>
  <c r="L923" i="45"/>
  <c r="L332" i="45"/>
  <c r="L930" i="45"/>
  <c r="L588" i="45"/>
  <c r="L725" i="45"/>
  <c r="L318" i="45"/>
  <c r="L3" i="45"/>
  <c r="L259" i="45"/>
  <c r="L371" i="45"/>
  <c r="L655" i="45"/>
  <c r="L79" i="45"/>
  <c r="L917" i="45"/>
  <c r="L377" i="45"/>
  <c r="L500" i="45"/>
  <c r="L412" i="45"/>
  <c r="L576" i="45"/>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D271" i="45" l="1"/>
  <c r="D2" i="45"/>
  <c r="D162" i="45"/>
  <c r="D217" i="45"/>
  <c r="D531" i="45"/>
  <c r="D638" i="45"/>
  <c r="D876" i="45"/>
  <c r="D469" i="45"/>
  <c r="D214" i="45"/>
  <c r="D450" i="45"/>
  <c r="D631" i="45"/>
  <c r="D958" i="45"/>
  <c r="D130" i="45"/>
  <c r="D636" i="45"/>
  <c r="D218" i="45"/>
  <c r="D622" i="45"/>
  <c r="D294" i="45"/>
  <c r="D485" i="45"/>
  <c r="D549" i="45"/>
  <c r="D557" i="45"/>
  <c r="D567" i="45"/>
  <c r="D605" i="45"/>
  <c r="D747" i="45"/>
  <c r="D934" i="45"/>
  <c r="D847" i="45"/>
  <c r="D252" i="45"/>
  <c r="D118" i="45"/>
  <c r="D795" i="45"/>
  <c r="D277" i="45"/>
  <c r="D944" i="45"/>
  <c r="D102" i="45"/>
  <c r="D797" i="45"/>
  <c r="D953" i="45"/>
  <c r="D414" i="45"/>
  <c r="D503" i="45"/>
  <c r="D577" i="45"/>
  <c r="D842" i="45"/>
  <c r="D970" i="45"/>
  <c r="D301" i="45"/>
  <c r="D333" i="45"/>
  <c r="D340" i="45"/>
  <c r="D520" i="45"/>
  <c r="D90" i="45"/>
  <c r="D133" i="45"/>
  <c r="D293" i="45"/>
  <c r="D361" i="45"/>
  <c r="D410" i="45"/>
  <c r="D950" i="45"/>
  <c r="D491" i="45"/>
  <c r="D115" i="45"/>
  <c r="D335" i="45"/>
  <c r="D66" i="45"/>
  <c r="D120" i="45"/>
  <c r="D457" i="45"/>
  <c r="D908" i="45"/>
  <c r="D956" i="45"/>
  <c r="D575" i="45"/>
  <c r="D677" i="45"/>
  <c r="D349" i="45"/>
  <c r="D755" i="45"/>
  <c r="D427" i="45"/>
  <c r="D759" i="45"/>
  <c r="D255" i="45"/>
  <c r="D50" i="45"/>
  <c r="D828" i="45"/>
  <c r="D591" i="45"/>
  <c r="D771" i="45"/>
  <c r="D943" i="45"/>
  <c r="D128" i="45"/>
  <c r="D103" i="45"/>
  <c r="D191" i="45"/>
  <c r="D315" i="45"/>
  <c r="D280" i="45"/>
  <c r="D30" i="45"/>
  <c r="D110" i="45"/>
  <c r="D492" i="45"/>
  <c r="D682" i="45"/>
  <c r="D54" i="45"/>
  <c r="D615" i="45"/>
  <c r="D587" i="45"/>
  <c r="D609" i="45"/>
  <c r="D982" i="45"/>
  <c r="D799" i="45"/>
  <c r="D291" i="45"/>
  <c r="D18" i="45"/>
  <c r="D226" i="45"/>
  <c r="D404" i="45"/>
  <c r="D60" i="45"/>
  <c r="D220" i="45"/>
  <c r="D543" i="45"/>
  <c r="D570" i="45"/>
  <c r="D969" i="45"/>
  <c r="D22" i="45"/>
  <c r="D225" i="45"/>
  <c r="D234" i="45"/>
  <c r="D74" i="45"/>
  <c r="D11" i="45"/>
  <c r="D243" i="45"/>
  <c r="D189" i="45"/>
  <c r="D584" i="45"/>
  <c r="D656" i="45"/>
  <c r="D728" i="45"/>
  <c r="D861" i="45"/>
  <c r="D901" i="45"/>
  <c r="D10" i="45"/>
  <c r="D309" i="45"/>
  <c r="D746" i="45"/>
  <c r="D906" i="45"/>
  <c r="D317" i="45"/>
  <c r="D391" i="45"/>
  <c r="D417" i="45"/>
  <c r="D441" i="45"/>
  <c r="D713" i="45"/>
  <c r="D784" i="45"/>
  <c r="D912" i="45"/>
  <c r="D637" i="45"/>
  <c r="D995" i="45"/>
  <c r="D991" i="45"/>
  <c r="D334" i="45"/>
  <c r="D732" i="45"/>
  <c r="D261" i="45"/>
  <c r="D304" i="45"/>
  <c r="D425" i="45"/>
  <c r="D702" i="45"/>
  <c r="D268" i="45"/>
  <c r="D253" i="45"/>
  <c r="D428" i="45"/>
  <c r="D504" i="45"/>
  <c r="D540" i="45"/>
  <c r="D494" i="45"/>
  <c r="D633" i="45"/>
  <c r="D643" i="45"/>
  <c r="D517" i="45"/>
  <c r="D907" i="45"/>
  <c r="D750" i="45"/>
  <c r="D288" i="45"/>
  <c r="D470" i="45"/>
  <c r="D743" i="45"/>
  <c r="D249" i="45"/>
  <c r="D352" i="45"/>
  <c r="D868" i="45"/>
  <c r="D865" i="45"/>
  <c r="D434" i="45"/>
  <c r="D875" i="45"/>
  <c r="D806" i="45"/>
  <c r="D338" i="45"/>
  <c r="D367" i="45"/>
  <c r="D612" i="45"/>
  <c r="D680" i="45"/>
  <c r="D992" i="45"/>
  <c r="D474" i="45"/>
  <c r="D825" i="45"/>
  <c r="D889" i="45"/>
  <c r="D406" i="45"/>
  <c r="D891" i="45"/>
  <c r="D987" i="45"/>
  <c r="D854" i="45"/>
  <c r="D245" i="45"/>
  <c r="D662" i="45"/>
  <c r="D770" i="45"/>
  <c r="D329" i="45"/>
  <c r="D996" i="45"/>
  <c r="D241" i="45"/>
  <c r="D461" i="45"/>
  <c r="D582" i="45"/>
  <c r="D267" i="45"/>
  <c r="D264" i="45"/>
  <c r="D233" i="45"/>
  <c r="D476" i="45"/>
  <c r="D624" i="45"/>
  <c r="D688" i="45"/>
  <c r="D473" i="45"/>
  <c r="D362" i="45"/>
  <c r="D300" i="45"/>
  <c r="D695" i="45"/>
  <c r="D731" i="45"/>
  <c r="D534" i="45"/>
  <c r="D619" i="45"/>
  <c r="D922" i="45"/>
  <c r="D231" i="45"/>
  <c r="D205" i="45"/>
  <c r="D355" i="45"/>
  <c r="D383" i="45"/>
  <c r="D254" i="45"/>
  <c r="D456" i="45"/>
  <c r="D193" i="45"/>
  <c r="D358" i="45"/>
  <c r="D878" i="45"/>
  <c r="D279" i="45"/>
  <c r="D644" i="45"/>
  <c r="D745" i="45"/>
  <c r="D853" i="45"/>
  <c r="D422" i="45"/>
  <c r="D181" i="45"/>
  <c r="D507" i="45"/>
  <c r="D733" i="45"/>
  <c r="D986" i="45"/>
  <c r="D435" i="45"/>
  <c r="D860" i="45"/>
  <c r="D177" i="45"/>
  <c r="D402" i="45"/>
  <c r="D671" i="45"/>
  <c r="D785" i="45"/>
  <c r="D321" i="45"/>
  <c r="D898" i="45"/>
  <c r="D464" i="45"/>
  <c r="D165" i="45"/>
  <c r="D852" i="45"/>
  <c r="D948" i="45"/>
  <c r="D284" i="45"/>
  <c r="D525" i="45"/>
  <c r="D851" i="45"/>
  <c r="D513" i="45"/>
  <c r="D163" i="45"/>
  <c r="D269" i="45"/>
  <c r="D212" i="45"/>
  <c r="D536" i="45"/>
  <c r="D230" i="45"/>
  <c r="D463" i="45"/>
  <c r="D490" i="45"/>
  <c r="D749" i="45"/>
  <c r="D793" i="45"/>
  <c r="D161" i="45"/>
  <c r="D599" i="45"/>
  <c r="D603" i="45"/>
  <c r="D914" i="45"/>
  <c r="D296" i="45"/>
  <c r="D375" i="45"/>
  <c r="D137" i="45"/>
  <c r="D604" i="45"/>
  <c r="D821" i="45"/>
  <c r="D204" i="45"/>
  <c r="D674" i="45"/>
  <c r="D143" i="45"/>
  <c r="D109" i="45"/>
  <c r="D848" i="45"/>
  <c r="D426" i="45"/>
  <c r="D559" i="45"/>
  <c r="D835" i="45"/>
  <c r="D678" i="45"/>
  <c r="D791" i="45"/>
  <c r="D125" i="45"/>
  <c r="D105" i="45"/>
  <c r="D326" i="45"/>
  <c r="D765" i="45"/>
  <c r="D385" i="45"/>
  <c r="D521" i="45"/>
  <c r="D796" i="45"/>
  <c r="D639" i="45"/>
  <c r="D97" i="45"/>
  <c r="D727" i="45"/>
  <c r="D826" i="45"/>
  <c r="D858" i="45"/>
  <c r="D89" i="45"/>
  <c r="D380" i="45"/>
  <c r="D392" i="45"/>
  <c r="D532" i="45"/>
  <c r="D568" i="45"/>
  <c r="D905" i="45"/>
  <c r="D630" i="45"/>
  <c r="D651" i="45"/>
  <c r="D815" i="45"/>
  <c r="D839" i="45"/>
  <c r="D660" i="45"/>
  <c r="D748" i="45"/>
  <c r="D984" i="45"/>
  <c r="D693" i="45"/>
  <c r="D562" i="45"/>
  <c r="D578" i="45"/>
  <c r="D822" i="45"/>
  <c r="D823" i="45"/>
  <c r="D85" i="45"/>
  <c r="D890" i="45"/>
  <c r="D93" i="45"/>
  <c r="D146" i="45"/>
  <c r="D69" i="45"/>
  <c r="D629" i="45"/>
  <c r="D509" i="45"/>
  <c r="D827" i="45"/>
  <c r="D939" i="45"/>
  <c r="D967" i="45"/>
  <c r="D83" i="45"/>
  <c r="D139" i="45"/>
  <c r="D207" i="45"/>
  <c r="D185" i="45"/>
  <c r="D368" i="45"/>
  <c r="D564" i="45"/>
  <c r="D719" i="45"/>
  <c r="D65" i="45"/>
  <c r="D236" i="45"/>
  <c r="D990" i="45"/>
  <c r="D61" i="45"/>
  <c r="D313" i="45"/>
  <c r="D186" i="45"/>
  <c r="D547" i="45"/>
  <c r="D892" i="45"/>
  <c r="D773" i="45"/>
  <c r="D614" i="45"/>
  <c r="D994" i="45"/>
  <c r="D57" i="45"/>
  <c r="D153" i="45"/>
  <c r="D408" i="45"/>
  <c r="D484" i="45"/>
  <c r="D668" i="45"/>
  <c r="D112" i="45"/>
  <c r="D659" i="45"/>
  <c r="D626" i="45"/>
  <c r="D202" i="45"/>
  <c r="D298" i="45"/>
  <c r="D77" i="45"/>
  <c r="D363" i="45"/>
  <c r="D73" i="45"/>
  <c r="D164" i="45"/>
  <c r="D684" i="45"/>
  <c r="D833" i="45"/>
  <c r="D909" i="45"/>
  <c r="D53" i="45"/>
  <c r="D886" i="45"/>
  <c r="D910" i="45"/>
  <c r="D539" i="45"/>
  <c r="D67" i="45"/>
  <c r="D399" i="45"/>
  <c r="D41" i="45"/>
  <c r="D512" i="45"/>
  <c r="D724" i="45"/>
  <c r="D960" i="45"/>
  <c r="D145" i="45"/>
  <c r="D735" i="45"/>
  <c r="D945" i="45"/>
  <c r="D465" i="45"/>
  <c r="D783" i="45"/>
  <c r="D855" i="45"/>
  <c r="D98" i="45"/>
  <c r="D258" i="45"/>
  <c r="D302" i="45"/>
  <c r="D324" i="45"/>
  <c r="D37" i="45"/>
  <c r="D542" i="45"/>
  <c r="D904" i="45"/>
  <c r="D726" i="45"/>
  <c r="D210" i="45"/>
  <c r="D174" i="45"/>
  <c r="D972" i="45"/>
  <c r="D262" i="45"/>
  <c r="D618" i="45"/>
  <c r="D801" i="45"/>
  <c r="D33" i="45"/>
  <c r="D342" i="45"/>
  <c r="D224" i="45"/>
  <c r="D256" i="45"/>
  <c r="D312" i="45"/>
  <c r="D716" i="45"/>
  <c r="D675" i="45"/>
  <c r="D346" i="45"/>
  <c r="D877" i="45"/>
  <c r="D246" i="45"/>
  <c r="D21" i="45"/>
  <c r="D863" i="45"/>
  <c r="D866" i="45"/>
  <c r="D978" i="45"/>
  <c r="D59" i="45"/>
  <c r="D235" i="45"/>
  <c r="D379" i="45"/>
  <c r="D100" i="45"/>
  <c r="D820" i="45"/>
  <c r="D17" i="45"/>
  <c r="D458" i="45"/>
  <c r="D897" i="45"/>
  <c r="D641" i="45"/>
  <c r="D646" i="45"/>
  <c r="D818" i="45"/>
  <c r="D87" i="45"/>
  <c r="D327" i="45"/>
  <c r="D13" i="45"/>
  <c r="D640" i="45"/>
  <c r="D1000" i="45"/>
  <c r="D621" i="45"/>
  <c r="D523" i="45"/>
  <c r="D529" i="45"/>
  <c r="D766" i="45"/>
  <c r="D387" i="45"/>
  <c r="D9" i="45"/>
  <c r="D94" i="45"/>
  <c r="D572" i="45"/>
  <c r="D229" i="45"/>
  <c r="D654" i="45"/>
  <c r="D744" i="45"/>
  <c r="D431" i="45"/>
  <c r="D437" i="45"/>
  <c r="D966" i="45"/>
  <c r="D200" i="45"/>
  <c r="D704" i="45"/>
  <c r="D5" i="45"/>
  <c r="D840" i="45"/>
  <c r="D92" i="45"/>
  <c r="D129" i="45"/>
  <c r="D310" i="45"/>
  <c r="D751" i="45"/>
  <c r="D395" i="45"/>
  <c r="D558" i="45"/>
  <c r="D697" i="45"/>
  <c r="D337" i="45"/>
  <c r="D501" i="45"/>
  <c r="D913" i="45"/>
  <c r="D266" i="45"/>
  <c r="D915" i="45"/>
  <c r="D389" i="45"/>
  <c r="D998" i="45"/>
  <c r="D222" i="45"/>
  <c r="D244" i="45"/>
  <c r="D888" i="45"/>
  <c r="D714" i="45"/>
  <c r="D961" i="45"/>
  <c r="D973" i="45"/>
  <c r="D787" i="45"/>
  <c r="D947" i="45"/>
  <c r="D911" i="45"/>
  <c r="D158" i="45"/>
  <c r="D197" i="45"/>
  <c r="D804" i="45"/>
  <c r="D832" i="45"/>
  <c r="D709" i="45"/>
  <c r="D899" i="45"/>
  <c r="D774" i="45"/>
  <c r="D299" i="45"/>
  <c r="D415" i="45"/>
  <c r="D286" i="45"/>
  <c r="D596" i="45"/>
  <c r="D144" i="45"/>
  <c r="D314" i="45"/>
  <c r="D316" i="45"/>
  <c r="D730" i="45"/>
  <c r="D957" i="45"/>
  <c r="D374" i="45"/>
  <c r="D466" i="45"/>
  <c r="D594" i="45"/>
  <c r="D610" i="45"/>
  <c r="D138" i="45"/>
  <c r="D381" i="45"/>
  <c r="D979" i="45"/>
  <c r="D635" i="45"/>
  <c r="D807" i="45"/>
  <c r="D183" i="45"/>
  <c r="D184" i="45"/>
  <c r="D126" i="45"/>
  <c r="D356" i="45"/>
  <c r="D628" i="45"/>
  <c r="D176" i="45"/>
  <c r="D965" i="45"/>
  <c r="D763" i="45"/>
  <c r="D983" i="45"/>
  <c r="D754" i="45"/>
  <c r="D169" i="45"/>
  <c r="D508" i="45"/>
  <c r="D585" i="45"/>
  <c r="D776" i="45"/>
  <c r="D565" i="45"/>
  <c r="D885" i="45"/>
  <c r="D106" i="45"/>
  <c r="D673" i="45"/>
  <c r="D119" i="45"/>
  <c r="D223" i="45"/>
  <c r="D952" i="45"/>
  <c r="D70" i="45"/>
  <c r="D813" i="45"/>
  <c r="D573" i="45"/>
  <c r="D883" i="45"/>
  <c r="D82" i="45"/>
  <c r="D237" i="45"/>
  <c r="D265" i="45"/>
  <c r="D480" i="45"/>
  <c r="D58" i="45"/>
  <c r="D574" i="45"/>
  <c r="D579" i="45"/>
  <c r="D940" i="45"/>
  <c r="D964" i="45"/>
  <c r="D156" i="45"/>
  <c r="D989" i="45"/>
  <c r="D150" i="45"/>
  <c r="D289" i="45"/>
  <c r="D519" i="45"/>
  <c r="D481" i="45"/>
  <c r="D758" i="45"/>
  <c r="D935" i="45"/>
  <c r="D405" i="45"/>
  <c r="D518" i="45"/>
  <c r="D694" i="45"/>
  <c r="D123" i="45"/>
  <c r="D307" i="45"/>
  <c r="D339" i="45"/>
  <c r="D328" i="45"/>
  <c r="D407" i="45"/>
  <c r="D132" i="45"/>
  <c r="D388" i="45"/>
  <c r="D524" i="45"/>
  <c r="D552" i="45"/>
  <c r="D560" i="45"/>
  <c r="D26" i="45"/>
  <c r="D272" i="45"/>
  <c r="D553" i="45"/>
  <c r="D772" i="45"/>
  <c r="D805" i="45"/>
  <c r="D790" i="45"/>
  <c r="D330" i="45"/>
  <c r="D715" i="45"/>
  <c r="D360" i="45"/>
  <c r="D325" i="45"/>
  <c r="D723" i="45"/>
  <c r="D920" i="45"/>
  <c r="D928" i="45"/>
  <c r="D6" i="45"/>
  <c r="D495" i="45"/>
  <c r="D554" i="45"/>
  <c r="D623" i="45"/>
  <c r="D689" i="45"/>
  <c r="D951" i="45"/>
  <c r="D705" i="45"/>
  <c r="D372" i="45"/>
  <c r="D396" i="45"/>
  <c r="D664" i="45"/>
  <c r="D569" i="45"/>
  <c r="D936" i="45"/>
  <c r="D378" i="45"/>
  <c r="D778" i="45"/>
  <c r="D295" i="45"/>
  <c r="D248" i="45"/>
  <c r="D359" i="45"/>
  <c r="D528" i="45"/>
  <c r="D515" i="45"/>
  <c r="D511" i="45"/>
  <c r="D538" i="45"/>
  <c r="D634" i="45"/>
  <c r="D498" i="45"/>
  <c r="D782" i="45"/>
  <c r="D814" i="45"/>
  <c r="D894" i="45"/>
  <c r="D211" i="45"/>
  <c r="D238" i="45"/>
  <c r="D297" i="45"/>
  <c r="D436" i="45"/>
  <c r="D240" i="45"/>
  <c r="D836" i="45"/>
  <c r="D386" i="45"/>
  <c r="D172" i="45"/>
  <c r="D398" i="45"/>
  <c r="D545" i="45"/>
  <c r="D721" i="45"/>
  <c r="D918" i="45"/>
  <c r="D168" i="45"/>
  <c r="D556" i="45"/>
  <c r="D409" i="45"/>
  <c r="D563" i="45"/>
  <c r="D900" i="45"/>
  <c r="D195" i="45"/>
  <c r="D152" i="45"/>
  <c r="D351" i="45"/>
  <c r="D403" i="45"/>
  <c r="D201" i="45"/>
  <c r="D670" i="45"/>
  <c r="D768" i="45"/>
  <c r="D916" i="45"/>
  <c r="D350" i="45"/>
  <c r="D942" i="45"/>
  <c r="D802" i="45"/>
  <c r="D175" i="45"/>
  <c r="D251" i="45"/>
  <c r="D343" i="45"/>
  <c r="D400" i="45"/>
  <c r="D448" i="45"/>
  <c r="D616" i="45"/>
  <c r="D800" i="45"/>
  <c r="D988" i="45"/>
  <c r="D506" i="45"/>
  <c r="D1001" i="45"/>
  <c r="D140" i="45"/>
  <c r="D439" i="45"/>
  <c r="D679" i="45"/>
  <c r="D946" i="45"/>
  <c r="D962" i="45"/>
  <c r="D460" i="45"/>
  <c r="D652" i="45"/>
  <c r="D672" i="45"/>
  <c r="D816" i="45"/>
  <c r="D884" i="45"/>
  <c r="D924" i="45"/>
  <c r="D124" i="45"/>
  <c r="D789" i="45"/>
  <c r="D933" i="45"/>
  <c r="D149" i="45"/>
  <c r="D850" i="45"/>
  <c r="D179" i="45"/>
  <c r="D424" i="45"/>
  <c r="D720" i="45"/>
  <c r="D698" i="45"/>
  <c r="D941" i="45"/>
  <c r="D108" i="45"/>
  <c r="D722" i="45"/>
  <c r="D831" i="45"/>
  <c r="D683" i="45"/>
  <c r="D468" i="45"/>
  <c r="D273" i="45"/>
  <c r="D666" i="45"/>
  <c r="D96" i="45"/>
  <c r="D561" i="45"/>
  <c r="D131" i="45"/>
  <c r="D84" i="45"/>
  <c r="D580" i="45"/>
  <c r="D489" i="45"/>
  <c r="D837" i="45"/>
  <c r="D937" i="45"/>
  <c r="D530" i="45"/>
  <c r="D843" i="45"/>
  <c r="D895" i="45"/>
  <c r="D384" i="45"/>
  <c r="D712" i="45"/>
  <c r="D80" i="45"/>
  <c r="D769" i="45"/>
  <c r="D949" i="45"/>
  <c r="D438" i="45"/>
  <c r="D443" i="45"/>
  <c r="D798" i="45"/>
  <c r="D117" i="45"/>
  <c r="D160" i="45"/>
  <c r="D475" i="45"/>
  <c r="D497" i="45"/>
  <c r="D874" i="45"/>
  <c r="D306" i="45"/>
  <c r="D322" i="45"/>
  <c r="D78" i="45"/>
  <c r="D228" i="45"/>
  <c r="D348" i="45"/>
  <c r="D393" i="45"/>
  <c r="D844" i="45"/>
  <c r="D741" i="45"/>
  <c r="D849" i="45"/>
  <c r="D76" i="45"/>
  <c r="D690" i="45"/>
  <c r="D454" i="45"/>
  <c r="D72" i="45"/>
  <c r="D281" i="45"/>
  <c r="D416" i="45"/>
  <c r="D867" i="45"/>
  <c r="D550" i="45"/>
  <c r="D846" i="45"/>
  <c r="D669" i="45"/>
  <c r="D919" i="45"/>
  <c r="D762" i="45"/>
  <c r="D323" i="45"/>
  <c r="D68" i="45"/>
  <c r="D121" i="45"/>
  <c r="D142" i="45"/>
  <c r="D364" i="45"/>
  <c r="D122" i="45"/>
  <c r="D551" i="45"/>
  <c r="D653" i="45"/>
  <c r="D779" i="45"/>
  <c r="D571" i="45"/>
  <c r="D111" i="45"/>
  <c r="D173" i="45"/>
  <c r="D270" i="45"/>
  <c r="D627" i="45"/>
  <c r="D681" i="45"/>
  <c r="D64" i="45"/>
  <c r="D151" i="45"/>
  <c r="D331" i="45"/>
  <c r="D56" i="45"/>
  <c r="D88" i="45"/>
  <c r="D650" i="45"/>
  <c r="D429" i="45"/>
  <c r="D859" i="45"/>
  <c r="D963" i="45"/>
  <c r="D971" i="45"/>
  <c r="D737" i="45"/>
  <c r="D319" i="45"/>
  <c r="D52" i="45"/>
  <c r="D734" i="45"/>
  <c r="D792" i="45"/>
  <c r="D81" i="45"/>
  <c r="D977" i="45"/>
  <c r="D390" i="45"/>
  <c r="D657" i="45"/>
  <c r="D999" i="45"/>
  <c r="D127" i="45"/>
  <c r="D287" i="45"/>
  <c r="D48" i="45"/>
  <c r="D336" i="45"/>
  <c r="D581" i="45"/>
  <c r="D663" i="45"/>
  <c r="D421" i="45"/>
  <c r="D974" i="45"/>
  <c r="D242" i="45"/>
  <c r="D467" i="45"/>
  <c r="D606" i="45"/>
  <c r="D479" i="45"/>
  <c r="D44" i="45"/>
  <c r="D903" i="45"/>
  <c r="D810" i="45"/>
  <c r="D141" i="45"/>
  <c r="D692" i="45"/>
  <c r="D872" i="45"/>
  <c r="D546" i="45"/>
  <c r="D32" i="45"/>
  <c r="D216" i="45"/>
  <c r="D648" i="45"/>
  <c r="D446" i="45"/>
  <c r="D478" i="45"/>
  <c r="D718" i="45"/>
  <c r="D760" i="45"/>
  <c r="D28" i="45"/>
  <c r="D394" i="45"/>
  <c r="D442" i="45"/>
  <c r="D447" i="45"/>
  <c r="D661" i="45"/>
  <c r="D487" i="45"/>
  <c r="D535" i="45"/>
  <c r="D583" i="45"/>
  <c r="D701" i="45"/>
  <c r="D55" i="45"/>
  <c r="D63" i="45"/>
  <c r="D24" i="45"/>
  <c r="D104" i="45"/>
  <c r="D290" i="45"/>
  <c r="D36" i="45"/>
  <c r="D420" i="45"/>
  <c r="D761" i="45"/>
  <c r="D382" i="45"/>
  <c r="D455" i="45"/>
  <c r="D459" i="45"/>
  <c r="D187" i="45"/>
  <c r="D20" i="45"/>
  <c r="D472" i="45"/>
  <c r="D345" i="45"/>
  <c r="D611" i="45"/>
  <c r="D788" i="45"/>
  <c r="D354" i="45"/>
  <c r="D370" i="45"/>
  <c r="D881" i="45"/>
  <c r="D870" i="45"/>
  <c r="D29" i="45"/>
  <c r="D344" i="45"/>
  <c r="D16" i="45"/>
  <c r="D499" i="45"/>
  <c r="D929" i="45"/>
  <c r="D445" i="45"/>
  <c r="D19" i="45"/>
  <c r="D136" i="45"/>
  <c r="D116" i="45"/>
  <c r="D968" i="45"/>
  <c r="D113" i="45"/>
  <c r="D893" i="45"/>
  <c r="D12" i="45"/>
  <c r="D879" i="45"/>
  <c r="D213" i="45"/>
  <c r="D8" i="45"/>
  <c r="D632" i="45"/>
  <c r="D676" i="45"/>
  <c r="D824" i="45"/>
  <c r="D91" i="45"/>
  <c r="D107" i="45"/>
  <c r="D155" i="45"/>
  <c r="D167" i="45"/>
  <c r="D4" i="45"/>
  <c r="D432" i="45"/>
  <c r="D980" i="45"/>
  <c r="D38" i="45"/>
  <c r="D453" i="45"/>
  <c r="D738" i="45"/>
  <c r="D154" i="45"/>
  <c r="D880" i="45"/>
  <c r="D209" i="45"/>
  <c r="D857" i="45"/>
  <c r="D871" i="45"/>
  <c r="D959" i="45"/>
  <c r="D608" i="45"/>
  <c r="D282" i="45"/>
  <c r="D401" i="45"/>
  <c r="D483" i="45"/>
  <c r="D526" i="45"/>
  <c r="D601" i="45"/>
  <c r="D856" i="45"/>
  <c r="D976" i="45"/>
  <c r="D134" i="45"/>
  <c r="D166" i="45"/>
  <c r="D642" i="45"/>
  <c r="D819" i="45"/>
  <c r="D902" i="45"/>
  <c r="D114" i="45"/>
  <c r="D194" i="45"/>
  <c r="D232" i="45"/>
  <c r="D148" i="45"/>
  <c r="D276" i="45"/>
  <c r="D292" i="45"/>
  <c r="D488" i="45"/>
  <c r="D740" i="45"/>
  <c r="D537" i="45"/>
  <c r="D707" i="45"/>
  <c r="D808" i="45"/>
  <c r="D932" i="45"/>
  <c r="D829" i="45"/>
  <c r="D493" i="45"/>
  <c r="D955" i="45"/>
  <c r="D486" i="45"/>
  <c r="D34" i="45"/>
  <c r="D157" i="45"/>
  <c r="D178" i="45"/>
  <c r="D285" i="45"/>
  <c r="D451" i="45"/>
  <c r="D647" i="45"/>
  <c r="D413" i="45"/>
  <c r="D667" i="45"/>
  <c r="D927" i="45"/>
  <c r="D247" i="45"/>
  <c r="D14" i="45"/>
  <c r="D308" i="45"/>
  <c r="D376" i="45"/>
  <c r="D548" i="45"/>
  <c r="D592" i="45"/>
  <c r="D600" i="45"/>
  <c r="D101" i="45"/>
  <c r="D208" i="45"/>
  <c r="D305" i="45"/>
  <c r="D418" i="45"/>
  <c r="D753" i="45"/>
  <c r="D541" i="45"/>
  <c r="D397" i="45"/>
  <c r="D590" i="45"/>
  <c r="D527" i="45"/>
  <c r="D533" i="45"/>
  <c r="D997" i="45"/>
  <c r="D887" i="45"/>
  <c r="D786" i="45"/>
  <c r="D283" i="45"/>
  <c r="D739" i="45"/>
  <c r="D687" i="45"/>
  <c r="D199" i="45"/>
  <c r="D239" i="45"/>
  <c r="D452" i="45"/>
  <c r="D250" i="45"/>
  <c r="D686" i="45"/>
  <c r="D257" i="45"/>
  <c r="D931" i="45"/>
  <c r="D171" i="45"/>
  <c r="D419" i="45"/>
  <c r="D617" i="45"/>
  <c r="D665" i="45"/>
  <c r="D607" i="45"/>
  <c r="D777" i="45"/>
  <c r="D993" i="45"/>
  <c r="D471" i="45"/>
  <c r="D566" i="45"/>
  <c r="D699" i="45"/>
  <c r="D99" i="45"/>
  <c r="D275" i="45"/>
  <c r="D781" i="45"/>
  <c r="D869" i="45"/>
  <c r="D925" i="45"/>
  <c r="D320" i="45"/>
  <c r="D598" i="45"/>
  <c r="D75" i="45"/>
  <c r="D462" i="45"/>
  <c r="D780" i="45"/>
  <c r="D896" i="45"/>
  <c r="D182" i="45"/>
  <c r="D717" i="45"/>
  <c r="D811" i="45"/>
  <c r="D373" i="45"/>
  <c r="D71" i="45"/>
  <c r="D263" i="45"/>
  <c r="D311" i="45"/>
  <c r="D423" i="45"/>
  <c r="D729" i="45"/>
  <c r="D586" i="45"/>
  <c r="D597" i="45"/>
  <c r="D757" i="45"/>
  <c r="D589" i="45"/>
  <c r="D685" i="45"/>
  <c r="D170" i="45"/>
  <c r="D954" i="45"/>
  <c r="D51" i="45"/>
  <c r="D219" i="45"/>
  <c r="D274" i="45"/>
  <c r="D411" i="45"/>
  <c r="D696" i="45"/>
  <c r="D649" i="45"/>
  <c r="D691" i="45"/>
  <c r="D522" i="45"/>
  <c r="D645" i="45"/>
  <c r="D841" i="45"/>
  <c r="D985" i="45"/>
  <c r="D706" i="45"/>
  <c r="D43" i="45"/>
  <c r="D47" i="45"/>
  <c r="D159" i="45"/>
  <c r="D347" i="45"/>
  <c r="D206" i="45"/>
  <c r="D440" i="45"/>
  <c r="D505" i="45"/>
  <c r="D873" i="45"/>
  <c r="D921" i="45"/>
  <c r="D830" i="45"/>
  <c r="D862" i="45"/>
  <c r="D555" i="45"/>
  <c r="D882" i="45"/>
  <c r="D39" i="45"/>
  <c r="D95" i="45"/>
  <c r="D135" i="45"/>
  <c r="D203" i="45"/>
  <c r="D215" i="45"/>
  <c r="D40" i="45"/>
  <c r="D180" i="45"/>
  <c r="D196" i="45"/>
  <c r="D444" i="45"/>
  <c r="D188" i="45"/>
  <c r="D602" i="45"/>
  <c r="D613" i="45"/>
  <c r="D86" i="45"/>
  <c r="D482" i="45"/>
  <c r="D514" i="45"/>
  <c r="D192" i="45"/>
  <c r="D711" i="45"/>
  <c r="D42" i="45"/>
  <c r="D834" i="45"/>
  <c r="D35" i="45"/>
  <c r="D227" i="45"/>
  <c r="D62" i="45"/>
  <c r="D190" i="45"/>
  <c r="D544" i="45"/>
  <c r="D700" i="45"/>
  <c r="D369" i="45"/>
  <c r="D510" i="45"/>
  <c r="D756" i="45"/>
  <c r="D764" i="45"/>
  <c r="D812" i="45"/>
  <c r="D703" i="45"/>
  <c r="D278" i="45"/>
  <c r="D477" i="45"/>
  <c r="D710" i="45"/>
  <c r="D838" i="45"/>
  <c r="D926" i="45"/>
  <c r="D775" i="45"/>
  <c r="D433" i="45"/>
  <c r="D31" i="45"/>
  <c r="D620" i="45"/>
  <c r="D736" i="45"/>
  <c r="D595" i="45"/>
  <c r="D366" i="45"/>
  <c r="D803" i="45"/>
  <c r="D449" i="45"/>
  <c r="D794" i="45"/>
  <c r="D938" i="45"/>
  <c r="D27" i="45"/>
  <c r="D516" i="45"/>
  <c r="D430" i="45"/>
  <c r="D752" i="45"/>
  <c r="D502" i="45"/>
  <c r="D658" i="45"/>
  <c r="D341" i="45"/>
  <c r="D625" i="45"/>
  <c r="D23" i="45"/>
  <c r="D45" i="45"/>
  <c r="D496" i="45"/>
  <c r="D864" i="45"/>
  <c r="D981" i="45"/>
  <c r="D357" i="45"/>
  <c r="D593" i="45"/>
  <c r="D365" i="45"/>
  <c r="D767" i="45"/>
  <c r="D15" i="45"/>
  <c r="D147" i="45"/>
  <c r="D303" i="45"/>
  <c r="D221" i="45"/>
  <c r="D46" i="45"/>
  <c r="D260" i="45"/>
  <c r="D708" i="45"/>
  <c r="D198" i="45"/>
  <c r="D817" i="45"/>
  <c r="D845" i="45"/>
  <c r="D742" i="45"/>
  <c r="D975" i="45"/>
  <c r="D7" i="45"/>
  <c r="D25" i="45"/>
  <c r="D588" i="45"/>
  <c r="D353" i="45"/>
  <c r="D49" i="45"/>
  <c r="D725" i="45"/>
  <c r="D809" i="45"/>
  <c r="D332" i="45"/>
  <c r="D923" i="45"/>
  <c r="D930" i="45"/>
  <c r="D3" i="45"/>
  <c r="D79" i="45"/>
  <c r="D259" i="45"/>
  <c r="D371" i="45"/>
  <c r="D318" i="45"/>
  <c r="D412" i="45"/>
  <c r="D500" i="45"/>
  <c r="D576" i="45"/>
  <c r="D377" i="45"/>
  <c r="D655" i="45"/>
  <c r="D917" i="45"/>
</calcChain>
</file>

<file path=xl/sharedStrings.xml><?xml version="1.0" encoding="utf-8"?>
<sst xmlns="http://schemas.openxmlformats.org/spreadsheetml/2006/main" count="7113" uniqueCount="90">
  <si>
    <t>Product_ID</t>
  </si>
  <si>
    <t>Sale_Date</t>
  </si>
  <si>
    <t>Sales_Rep</t>
  </si>
  <si>
    <t>Region</t>
  </si>
  <si>
    <t>Sales_Amount</t>
  </si>
  <si>
    <t>Quantity_Sold</t>
  </si>
  <si>
    <t>Product_Category</t>
  </si>
  <si>
    <t>Unit_Cost</t>
  </si>
  <si>
    <t>Unit_Price</t>
  </si>
  <si>
    <t>Customer_Type</t>
  </si>
  <si>
    <t>Discount</t>
  </si>
  <si>
    <t>Payment_Method</t>
  </si>
  <si>
    <t>Sales_Channel</t>
  </si>
  <si>
    <t>Region_and_Sales_Rep</t>
  </si>
  <si>
    <t>Bob</t>
  </si>
  <si>
    <t>North</t>
  </si>
  <si>
    <t>Furniture</t>
  </si>
  <si>
    <t>Returning</t>
  </si>
  <si>
    <t>Cash</t>
  </si>
  <si>
    <t>Online</t>
  </si>
  <si>
    <t>North-Bob</t>
  </si>
  <si>
    <t>West</t>
  </si>
  <si>
    <t>Retail</t>
  </si>
  <si>
    <t>West-Bob</t>
  </si>
  <si>
    <t>David</t>
  </si>
  <si>
    <t>South</t>
  </si>
  <si>
    <t>Food</t>
  </si>
  <si>
    <t>Bank Transfer</t>
  </si>
  <si>
    <t>South-David</t>
  </si>
  <si>
    <t>Clothing</t>
  </si>
  <si>
    <t>New</t>
  </si>
  <si>
    <t>Credit Card</t>
  </si>
  <si>
    <t>South-Bob</t>
  </si>
  <si>
    <t>Charlie</t>
  </si>
  <si>
    <t>East</t>
  </si>
  <si>
    <t>Electronics</t>
  </si>
  <si>
    <t>East-Charlie</t>
  </si>
  <si>
    <t>West-Charlie</t>
  </si>
  <si>
    <t>Eve</t>
  </si>
  <si>
    <t>South-Eve</t>
  </si>
  <si>
    <t>North-Eve</t>
  </si>
  <si>
    <t>West-Eve</t>
  </si>
  <si>
    <t>Alice</t>
  </si>
  <si>
    <t>South-Alice</t>
  </si>
  <si>
    <t>South-Charlie</t>
  </si>
  <si>
    <t>North-David</t>
  </si>
  <si>
    <t>East-Bob</t>
  </si>
  <si>
    <t>West-David</t>
  </si>
  <si>
    <t>East-Eve</t>
  </si>
  <si>
    <t>North-Alice</t>
  </si>
  <si>
    <t>East-David</t>
  </si>
  <si>
    <t>West-Alice</t>
  </si>
  <si>
    <t>East-Alice</t>
  </si>
  <si>
    <t>North-Charlie</t>
  </si>
  <si>
    <t>Month</t>
  </si>
  <si>
    <t>Grand Total</t>
  </si>
  <si>
    <t>Sum Sales_Amount</t>
  </si>
  <si>
    <t>Days_Of_Week</t>
  </si>
  <si>
    <t>January</t>
  </si>
  <si>
    <t>February</t>
  </si>
  <si>
    <t>March</t>
  </si>
  <si>
    <t>April</t>
  </si>
  <si>
    <t>May</t>
  </si>
  <si>
    <t>June</t>
  </si>
  <si>
    <t>July</t>
  </si>
  <si>
    <t>August</t>
  </si>
  <si>
    <t>September</t>
  </si>
  <si>
    <t>October</t>
  </si>
  <si>
    <t>November</t>
  </si>
  <si>
    <t>December</t>
  </si>
  <si>
    <t>Sales Rep</t>
  </si>
  <si>
    <t>Product Category</t>
  </si>
  <si>
    <t>Count Sales_Amount</t>
  </si>
  <si>
    <t>Payment Method</t>
  </si>
  <si>
    <t>Customer Type</t>
  </si>
  <si>
    <t>Sum of Quantity_Sold</t>
  </si>
  <si>
    <t>Discount (%)</t>
  </si>
  <si>
    <t>Sales Channel</t>
  </si>
  <si>
    <t>Discount Range</t>
  </si>
  <si>
    <t>0-5%</t>
  </si>
  <si>
    <t>11-15%</t>
  </si>
  <si>
    <t>16-20%</t>
  </si>
  <si>
    <t>21%+</t>
  </si>
  <si>
    <t>6-10%</t>
  </si>
  <si>
    <t>Average Discount (%)</t>
  </si>
  <si>
    <t>Average Sales_Amount</t>
  </si>
  <si>
    <t xml:space="preserve">Quantity_Sold </t>
  </si>
  <si>
    <t>Sales_Representative</t>
  </si>
  <si>
    <t>Region_And_Sales Representative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</si>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</sst>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8" fillId="0" borderId="0" xfId="0" applyFont="1"/>
    <xf numFmtId="164" fontId="18" fillId="0" borderId="0" xfId="0" applyNumberFormat="1" applyFont="1"/>
    <xf numFmtId="9" fontId="18" fillId="0" borderId="0" xfId="42" applyFont="1"/>
    <xf numFmtId="9" fontId="0" fillId="0" borderId="0" xfId="42" applyFont="1"/>
    <xf numFmtId="0" fontId="0" fillId="0" borderId="0" xfId="42" applyNumberFormat="1" applyFont="1"/>
    <xf numFmtId="0" fontId="18" fillId="0" borderId="0" xfId="42" applyNumberFormat="1" applyFont="1"/>
    <xf numFmtId="10" fontId="0" fillId="0" borderId="0" xfId="0" applyNumberFormat="1"/>
    <xf numFmtId="0" fontId="0" fillId="33" borderId="0" xfId="0" applyFill="1"/>
    <xf numFmtId="0" fontId="16" fillId="0" borderId="0" xfId="0" applyFont="1"/>
    <xf numFmtId="9" fontId="16" fillId="0" borderId="0" xfId="42" applyFont="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dxf>
    <dxf>
      <numFmt numFmtId="164" formatCode="&quot;$&quot;#,##0.00"/>
    </dxf>
    <dxf>
      <numFmt numFmtId="164" formatCode="&quot;$&quot;#,##0.00"/>
    </dxf>
    <dxf>
      <numFmt numFmtId="164" formatCode="&quot;$&quot;#,##0.00"/>
    </dxf>
    <dxf>
      <numFmt numFmtId="19" formatCode="m/d/yyyy"/>
    </dxf>
    <dxf>
      <numFmt numFmtId="19" formatCode="m/d/yyyy"/>
    </dxf>
    <dxf>
      <numFmt numFmtId="19" formatCode="m/d/yyyy"/>
    </dxf>
    <dxf>
      <font>
        <b/>
        <i val="0"/>
        <strike val="0"/>
        <condense val="0"/>
        <extend val="0"/>
        <outline val="0"/>
        <shadow val="0"/>
        <u val="none"/>
        <vertAlign val="baseline"/>
        <sz val="11"/>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Alice</c:v>
                </c:pt>
                <c:pt idx="1">
                  <c:v>Bob</c:v>
                </c:pt>
                <c:pt idx="2">
                  <c:v>Charlie</c:v>
                </c:pt>
                <c:pt idx="3">
                  <c:v>David</c:v>
                </c:pt>
                <c:pt idx="4">
                  <c:v>Eve</c:v>
                </c:pt>
              </c:strCache>
            </c:strRef>
          </c:cat>
          <c:val>
            <c:numRef>
              <c:f>Sheet3!$B$4:$B$9</c:f>
              <c:numCache>
                <c:formatCode>"$"#,##0.00</c:formatCode>
                <c:ptCount val="5"/>
                <c:pt idx="0">
                  <c:v>712000.38000000012</c:v>
                </c:pt>
                <c:pt idx="1">
                  <c:v>717939.679999999</c:v>
                </c:pt>
                <c:pt idx="2">
                  <c:v>488709.10000000027</c:v>
                </c:pt>
                <c:pt idx="3">
                  <c:v>1421780.9899999977</c:v>
                </c:pt>
                <c:pt idx="4">
                  <c:v>1246172.8200000005</c:v>
                </c:pt>
              </c:numCache>
            </c:numRef>
          </c:val>
          <c:extLst>
            <c:ext xmlns:c16="http://schemas.microsoft.com/office/drawing/2014/chart" uri="{C3380CC4-5D6E-409C-BE32-E72D297353CC}">
              <c16:uniqueId val="{00000000-D3AC-4DE6-AECB-F0DC36215D97}"/>
            </c:ext>
          </c:extLst>
        </c:ser>
        <c:dLbls>
          <c:showLegendKey val="0"/>
          <c:showVal val="0"/>
          <c:showCatName val="0"/>
          <c:showSerName val="0"/>
          <c:showPercent val="0"/>
          <c:showBubbleSize val="0"/>
        </c:dLbls>
        <c:gapWidth val="219"/>
        <c:overlap val="-27"/>
        <c:axId val="1584173280"/>
        <c:axId val="1586988096"/>
      </c:barChart>
      <c:catAx>
        <c:axId val="158417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988096"/>
        <c:crosses val="autoZero"/>
        <c:auto val="1"/>
        <c:lblAlgn val="ctr"/>
        <c:lblOffset val="100"/>
        <c:noMultiLvlLbl val="0"/>
      </c:catAx>
      <c:valAx>
        <c:axId val="1586988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17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Project.xlsx]SalesRep_Performance!PivotTable6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Sales Representative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SalesRep_Performance!$B$3</c:f>
              <c:strCache>
                <c:ptCount val="1"/>
                <c:pt idx="0">
                  <c:v>Total</c:v>
                </c:pt>
              </c:strCache>
            </c:strRef>
          </c:tx>
          <c:spPr>
            <a:solidFill>
              <a:schemeClr val="accent1"/>
            </a:solidFill>
            <a:ln>
              <a:noFill/>
            </a:ln>
            <a:effectLst/>
          </c:spPr>
          <c:invertIfNegative val="0"/>
          <c:cat>
            <c:strRef>
              <c:f>SalesRep_Performance!$A$4:$A$9</c:f>
              <c:strCache>
                <c:ptCount val="5"/>
                <c:pt idx="0">
                  <c:v>Alice</c:v>
                </c:pt>
                <c:pt idx="1">
                  <c:v>Bob</c:v>
                </c:pt>
                <c:pt idx="2">
                  <c:v>Charlie</c:v>
                </c:pt>
                <c:pt idx="3">
                  <c:v>David</c:v>
                </c:pt>
                <c:pt idx="4">
                  <c:v>Eve</c:v>
                </c:pt>
              </c:strCache>
            </c:strRef>
          </c:cat>
          <c:val>
            <c:numRef>
              <c:f>SalesRep_Performance!$B$4:$B$9</c:f>
              <c:numCache>
                <c:formatCode>"$"#,##0.00</c:formatCode>
                <c:ptCount val="5"/>
                <c:pt idx="0">
                  <c:v>965541.77000000048</c:v>
                </c:pt>
                <c:pt idx="1">
                  <c:v>1080990.6300000006</c:v>
                </c:pt>
                <c:pt idx="2">
                  <c:v>860811.48</c:v>
                </c:pt>
                <c:pt idx="3">
                  <c:v>1141737.3599999996</c:v>
                </c:pt>
                <c:pt idx="4">
                  <c:v>970183.99000000022</c:v>
                </c:pt>
              </c:numCache>
            </c:numRef>
          </c:val>
          <c:extLst>
            <c:ext xmlns:c16="http://schemas.microsoft.com/office/drawing/2014/chart" uri="{C3380CC4-5D6E-409C-BE32-E72D297353CC}">
              <c16:uniqueId val="{00000000-4781-4129-9EA7-139F8EC5383B}"/>
            </c:ext>
          </c:extLst>
        </c:ser>
        <c:dLbls>
          <c:showLegendKey val="0"/>
          <c:showVal val="0"/>
          <c:showCatName val="0"/>
          <c:showSerName val="0"/>
          <c:showPercent val="0"/>
          <c:showBubbleSize val="0"/>
        </c:dLbls>
        <c:gapWidth val="219"/>
        <c:overlap val="-27"/>
        <c:axId val="1904436448"/>
        <c:axId val="1779880304"/>
      </c:barChart>
      <c:catAx>
        <c:axId val="19044364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779880304"/>
        <c:crosses val="autoZero"/>
        <c:auto val="1"/>
        <c:lblAlgn val="ctr"/>
        <c:lblOffset val="100"/>
        <c:noMultiLvlLbl val="0"/>
      </c:catAx>
      <c:valAx>
        <c:axId val="177988030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90443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Project.xlsx]Sales_Region!PivotTable7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Revenue By Region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Sales_Region!$B$3</c:f>
              <c:strCache>
                <c:ptCount val="1"/>
                <c:pt idx="0">
                  <c:v>Total</c:v>
                </c:pt>
              </c:strCache>
            </c:strRef>
          </c:tx>
          <c:spPr>
            <a:solidFill>
              <a:schemeClr val="accent1"/>
            </a:solidFill>
            <a:ln>
              <a:noFill/>
            </a:ln>
            <a:effectLst/>
            <a:sp3d/>
          </c:spPr>
          <c:invertIfNegative val="0"/>
          <c:cat>
            <c:strRef>
              <c:f>Sales_Region!$A$4:$A$8</c:f>
              <c:strCache>
                <c:ptCount val="4"/>
                <c:pt idx="0">
                  <c:v>East</c:v>
                </c:pt>
                <c:pt idx="1">
                  <c:v>North</c:v>
                </c:pt>
                <c:pt idx="2">
                  <c:v>South</c:v>
                </c:pt>
                <c:pt idx="3">
                  <c:v>West</c:v>
                </c:pt>
              </c:strCache>
            </c:strRef>
          </c:cat>
          <c:val>
            <c:numRef>
              <c:f>Sales_Region!$B$4:$B$8</c:f>
              <c:numCache>
                <c:formatCode>"$"#,##0.00</c:formatCode>
                <c:ptCount val="4"/>
                <c:pt idx="0">
                  <c:v>1259792.93</c:v>
                </c:pt>
                <c:pt idx="1">
                  <c:v>1369612.5100000009</c:v>
                </c:pt>
                <c:pt idx="2">
                  <c:v>1154250.8600000006</c:v>
                </c:pt>
                <c:pt idx="3">
                  <c:v>1235608.9299999997</c:v>
                </c:pt>
              </c:numCache>
            </c:numRef>
          </c:val>
          <c:extLst>
            <c:ext xmlns:c16="http://schemas.microsoft.com/office/drawing/2014/chart" uri="{C3380CC4-5D6E-409C-BE32-E72D297353CC}">
              <c16:uniqueId val="{00000000-A4E7-4C25-B7B3-CD08C02D4CC6}"/>
            </c:ext>
          </c:extLst>
        </c:ser>
        <c:dLbls>
          <c:showLegendKey val="0"/>
          <c:showVal val="0"/>
          <c:showCatName val="0"/>
          <c:showSerName val="0"/>
          <c:showPercent val="0"/>
          <c:showBubbleSize val="0"/>
        </c:dLbls>
        <c:gapWidth val="150"/>
        <c:shape val="box"/>
        <c:axId val="1898445264"/>
        <c:axId val="1896198368"/>
        <c:axId val="1902264048"/>
      </c:bar3DChart>
      <c:catAx>
        <c:axId val="1898445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6198368"/>
        <c:crosses val="autoZero"/>
        <c:auto val="1"/>
        <c:lblAlgn val="ctr"/>
        <c:lblOffset val="100"/>
        <c:noMultiLvlLbl val="0"/>
      </c:catAx>
      <c:valAx>
        <c:axId val="18961983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8445264"/>
        <c:crosses val="autoZero"/>
        <c:crossBetween val="between"/>
      </c:valAx>
      <c:serAx>
        <c:axId val="1902264048"/>
        <c:scaling>
          <c:orientation val="minMax"/>
        </c:scaling>
        <c:delete val="1"/>
        <c:axPos val="b"/>
        <c:majorTickMark val="none"/>
        <c:minorTickMark val="none"/>
        <c:tickLblPos val="nextTo"/>
        <c:crossAx val="189619836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Project.xlsx]Sales_Trend!PivotTable5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solidFill>
                  <a:schemeClr val="tx1"/>
                </a:solidFill>
              </a:rPr>
              <a:t>Sales Trend Over Time</a:t>
            </a:r>
            <a:r>
              <a:rPr lang="en-US" sz="1200" b="1">
                <a:solidFill>
                  <a:schemeClr val="tx1"/>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Sales_Trend!$A$4:$A$16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Sales_Trend!$B$4:$B$16</c:f>
              <c:numCache>
                <c:formatCode>"$"#,##0.00</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0-207B-409A-9F69-27C032A36498}"/>
            </c:ext>
          </c:extLst>
        </c:ser>
        <c:dLbls>
          <c:showLegendKey val="0"/>
          <c:showVal val="0"/>
          <c:showCatName val="0"/>
          <c:showSerName val="0"/>
          <c:showPercent val="0"/>
          <c:showBubbleSize val="0"/>
        </c:dLbls>
        <c:marker val="1"/>
        <c:smooth val="0"/>
        <c:axId val="862024176"/>
        <c:axId val="1069130336"/>
      </c:lineChart>
      <c:catAx>
        <c:axId val="8620241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9130336"/>
        <c:crosses val="autoZero"/>
        <c:auto val="1"/>
        <c:lblAlgn val="ctr"/>
        <c:lblOffset val="100"/>
        <c:noMultiLvlLbl val="0"/>
      </c:catAx>
      <c:valAx>
        <c:axId val="106913033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8620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Project.xlsx]Product_CategorySales!PivotTable6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baseline="0">
                <a:solidFill>
                  <a:schemeClr val="tx1"/>
                </a:solidFill>
              </a:rPr>
              <a:t>Product Category Based On Quantity Sold</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Product_CategorySales!$B$3</c:f>
              <c:strCache>
                <c:ptCount val="1"/>
                <c:pt idx="0">
                  <c:v>Total</c:v>
                </c:pt>
              </c:strCache>
            </c:strRef>
          </c:tx>
          <c:spPr>
            <a:solidFill>
              <a:schemeClr val="accent1"/>
            </a:solidFill>
            <a:ln>
              <a:noFill/>
            </a:ln>
            <a:effectLst/>
          </c:spPr>
          <c:invertIfNegative val="0"/>
          <c:cat>
            <c:strRef>
              <c:f>Product_CategorySales!$A$4:$A$8</c:f>
              <c:strCache>
                <c:ptCount val="4"/>
                <c:pt idx="0">
                  <c:v>Clothing</c:v>
                </c:pt>
                <c:pt idx="1">
                  <c:v>Electronics</c:v>
                </c:pt>
                <c:pt idx="2">
                  <c:v>Food</c:v>
                </c:pt>
                <c:pt idx="3">
                  <c:v>Furniture</c:v>
                </c:pt>
              </c:strCache>
            </c:strRef>
          </c:cat>
          <c:val>
            <c:numRef>
              <c:f>Product_CategorySales!$B$4:$B$8</c:f>
              <c:numCache>
                <c:formatCode>General</c:formatCode>
                <c:ptCount val="4"/>
                <c:pt idx="0">
                  <c:v>6922</c:v>
                </c:pt>
                <c:pt idx="1">
                  <c:v>6096</c:v>
                </c:pt>
                <c:pt idx="2">
                  <c:v>5608</c:v>
                </c:pt>
                <c:pt idx="3">
                  <c:v>6729</c:v>
                </c:pt>
              </c:numCache>
            </c:numRef>
          </c:val>
          <c:extLst>
            <c:ext xmlns:c16="http://schemas.microsoft.com/office/drawing/2014/chart" uri="{C3380CC4-5D6E-409C-BE32-E72D297353CC}">
              <c16:uniqueId val="{00000000-B95C-41BF-8030-172882D13DCF}"/>
            </c:ext>
          </c:extLst>
        </c:ser>
        <c:dLbls>
          <c:showLegendKey val="0"/>
          <c:showVal val="0"/>
          <c:showCatName val="0"/>
          <c:showSerName val="0"/>
          <c:showPercent val="0"/>
          <c:showBubbleSize val="0"/>
        </c:dLbls>
        <c:gapWidth val="219"/>
        <c:overlap val="-27"/>
        <c:axId val="1670266576"/>
        <c:axId val="1067864736"/>
      </c:barChart>
      <c:catAx>
        <c:axId val="1670266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4736"/>
        <c:crosses val="autoZero"/>
        <c:auto val="1"/>
        <c:lblAlgn val="ctr"/>
        <c:lblOffset val="100"/>
        <c:noMultiLvlLbl val="0"/>
      </c:catAx>
      <c:valAx>
        <c:axId val="1067864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67026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Project.xlsx]Customers_TypeSales!PivotTable9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Customer Type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Customers_TypeSales!$B$3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33-4350-85E3-DE122C1AB8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33-4350-85E3-DE122C1AB8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Customers_TypeSales!$A$4:$A$6</c:f>
              <c:strCache>
                <c:ptCount val="2"/>
                <c:pt idx="0">
                  <c:v>New</c:v>
                </c:pt>
                <c:pt idx="1">
                  <c:v>Returning</c:v>
                </c:pt>
              </c:strCache>
            </c:strRef>
          </c:cat>
          <c:val>
            <c:numRef>
              <c:f>Customers_TypeSales!$B$4:$B$6</c:f>
              <c:numCache>
                <c:formatCode>"$"#,##0.00</c:formatCode>
                <c:ptCount val="2"/>
                <c:pt idx="0">
                  <c:v>2506258.299999998</c:v>
                </c:pt>
                <c:pt idx="1">
                  <c:v>2513006.930000002</c:v>
                </c:pt>
              </c:numCache>
            </c:numRef>
          </c:val>
          <c:extLst>
            <c:ext xmlns:c16="http://schemas.microsoft.com/office/drawing/2014/chart" uri="{C3380CC4-5D6E-409C-BE32-E72D297353CC}">
              <c16:uniqueId val="{00000000-FE1B-4055-9265-38F1427BA66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Project.xlsx]AvgSales_CustomerType!PivotTable20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Average</a:t>
            </a:r>
            <a:r>
              <a:rPr lang="en-US" sz="1100" b="1" baseline="0">
                <a:solidFill>
                  <a:schemeClr val="tx1"/>
                </a:solidFill>
              </a:rPr>
              <a:t> Sales Per Customer Type</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AvgSales_CustomerType!$B$1</c:f>
              <c:strCache>
                <c:ptCount val="1"/>
                <c:pt idx="0">
                  <c:v>Total</c:v>
                </c:pt>
              </c:strCache>
            </c:strRef>
          </c:tx>
          <c:spPr>
            <a:solidFill>
              <a:schemeClr val="accent1"/>
            </a:solidFill>
            <a:ln>
              <a:noFill/>
            </a:ln>
            <a:effectLst/>
          </c:spPr>
          <c:invertIfNegative val="0"/>
          <c:cat>
            <c:strRef>
              <c:f>AvgSales_CustomerType!$A$2:$A$4</c:f>
              <c:strCache>
                <c:ptCount val="2"/>
                <c:pt idx="0">
                  <c:v>New</c:v>
                </c:pt>
                <c:pt idx="1">
                  <c:v>Returning</c:v>
                </c:pt>
              </c:strCache>
            </c:strRef>
          </c:cat>
          <c:val>
            <c:numRef>
              <c:f>AvgSales_CustomerType!$B$2:$B$4</c:f>
              <c:numCache>
                <c:formatCode>"$"#,##0.00</c:formatCode>
                <c:ptCount val="2"/>
                <c:pt idx="0">
                  <c:v>4972.7347222222179</c:v>
                </c:pt>
                <c:pt idx="1">
                  <c:v>5066.5462298387138</c:v>
                </c:pt>
              </c:numCache>
            </c:numRef>
          </c:val>
          <c:extLst>
            <c:ext xmlns:c16="http://schemas.microsoft.com/office/drawing/2014/chart" uri="{C3380CC4-5D6E-409C-BE32-E72D297353CC}">
              <c16:uniqueId val="{00000000-229A-41B2-A283-40C148CA13CE}"/>
            </c:ext>
          </c:extLst>
        </c:ser>
        <c:dLbls>
          <c:showLegendKey val="0"/>
          <c:showVal val="0"/>
          <c:showCatName val="0"/>
          <c:showSerName val="0"/>
          <c:showPercent val="0"/>
          <c:showBubbleSize val="0"/>
        </c:dLbls>
        <c:gapWidth val="219"/>
        <c:overlap val="-27"/>
        <c:axId val="1070301680"/>
        <c:axId val="1067875968"/>
      </c:barChart>
      <c:catAx>
        <c:axId val="107030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75968"/>
        <c:crosses val="autoZero"/>
        <c:auto val="1"/>
        <c:lblAlgn val="ctr"/>
        <c:lblOffset val="100"/>
        <c:noMultiLvlLbl val="0"/>
      </c:catAx>
      <c:valAx>
        <c:axId val="10678759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030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Project.xlsx]Payment_Methods!PivotTable8</c:name>
    <c:fmtId val="0"/>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Payment</a:t>
            </a:r>
            <a:r>
              <a:rPr lang="en-US" sz="1200" b="1" baseline="0">
                <a:solidFill>
                  <a:schemeClr val="tx1"/>
                </a:solidFill>
              </a:rPr>
              <a:t> Method Breakdown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Payment_Methods!$B$3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FE-4C5F-B0B8-AD72BD72D5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FE-4C5F-B0B8-AD72BD72D5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FE-4C5F-B0B8-AD72BD72D53B}"/>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Payment_Methods!$A$4:$A$7</c:f>
              <c:strCache>
                <c:ptCount val="3"/>
                <c:pt idx="0">
                  <c:v>Bank Transfer</c:v>
                </c:pt>
                <c:pt idx="1">
                  <c:v>Cash</c:v>
                </c:pt>
                <c:pt idx="2">
                  <c:v>Credit Card</c:v>
                </c:pt>
              </c:strCache>
            </c:strRef>
          </c:cat>
          <c:val>
            <c:numRef>
              <c:f>Payment_Methods!$B$4:$B$7</c:f>
              <c:numCache>
                <c:formatCode>General</c:formatCode>
                <c:ptCount val="3"/>
                <c:pt idx="0">
                  <c:v>342</c:v>
                </c:pt>
                <c:pt idx="1">
                  <c:v>313</c:v>
                </c:pt>
                <c:pt idx="2">
                  <c:v>345</c:v>
                </c:pt>
              </c:numCache>
            </c:numRef>
          </c:val>
          <c:extLst>
            <c:ext xmlns:c16="http://schemas.microsoft.com/office/drawing/2014/chart" uri="{C3380CC4-5D6E-409C-BE32-E72D297353CC}">
              <c16:uniqueId val="{00000001-76F0-4466-A1D6-4D1180DCEA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Project.xlsx]Sales_Channel!PivotTable3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By Channel (Online vs Retail)</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Sales_Channel!$B$1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82-4E10-B8DE-0DB013A6EF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82-4E10-B8DE-0DB013A6EF3A}"/>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Sales_Channel!$A$2:$A$4</c:f>
              <c:strCache>
                <c:ptCount val="2"/>
                <c:pt idx="0">
                  <c:v>Online</c:v>
                </c:pt>
                <c:pt idx="1">
                  <c:v>Retail</c:v>
                </c:pt>
              </c:strCache>
            </c:strRef>
          </c:cat>
          <c:val>
            <c:numRef>
              <c:f>Sales_Channel!$B$2:$B$4</c:f>
              <c:numCache>
                <c:formatCode>"$"#,##0.00</c:formatCode>
                <c:ptCount val="2"/>
                <c:pt idx="0">
                  <c:v>2458833.9300000034</c:v>
                </c:pt>
                <c:pt idx="1">
                  <c:v>2560431.2999999984</c:v>
                </c:pt>
              </c:numCache>
            </c:numRef>
          </c:val>
          <c:extLst>
            <c:ext xmlns:c16="http://schemas.microsoft.com/office/drawing/2014/chart" uri="{C3380CC4-5D6E-409C-BE32-E72D297353CC}">
              <c16:uniqueId val="{00000000-7533-4BF6-A41D-7133D6AD438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Project.xlsx]AvgDiscount_Category!PivotTable10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Average</a:t>
            </a:r>
            <a:r>
              <a:rPr lang="en-US" sz="1200" b="1" baseline="0">
                <a:solidFill>
                  <a:schemeClr val="tx1"/>
                </a:solidFill>
              </a:rPr>
              <a:t> Discount By Product Category</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AvgDiscount_Category!$B$3</c:f>
              <c:strCache>
                <c:ptCount val="1"/>
                <c:pt idx="0">
                  <c:v>Total</c:v>
                </c:pt>
              </c:strCache>
            </c:strRef>
          </c:tx>
          <c:spPr>
            <a:solidFill>
              <a:schemeClr val="accent1"/>
            </a:solidFill>
            <a:ln>
              <a:noFill/>
            </a:ln>
            <a:effectLst/>
          </c:spPr>
          <c:invertIfNegative val="0"/>
          <c:cat>
            <c:strRef>
              <c:f>AvgDiscount_Category!$A$4:$A$8</c:f>
              <c:strCache>
                <c:ptCount val="4"/>
                <c:pt idx="0">
                  <c:v>Clothing</c:v>
                </c:pt>
                <c:pt idx="1">
                  <c:v>Electronics</c:v>
                </c:pt>
                <c:pt idx="2">
                  <c:v>Food</c:v>
                </c:pt>
                <c:pt idx="3">
                  <c:v>Furniture</c:v>
                </c:pt>
              </c:strCache>
            </c:strRef>
          </c:cat>
          <c:val>
            <c:numRef>
              <c:f>AvgDiscount_Category!$B$4:$B$8</c:f>
              <c:numCache>
                <c:formatCode>0.00%</c:formatCode>
                <c:ptCount val="4"/>
                <c:pt idx="0">
                  <c:v>0.16022388059701501</c:v>
                </c:pt>
                <c:pt idx="1">
                  <c:v>0.13650406504065041</c:v>
                </c:pt>
                <c:pt idx="2">
                  <c:v>0.15380530973451326</c:v>
                </c:pt>
                <c:pt idx="3">
                  <c:v>0.15811538461538469</c:v>
                </c:pt>
              </c:numCache>
            </c:numRef>
          </c:val>
          <c:extLst>
            <c:ext xmlns:c16="http://schemas.microsoft.com/office/drawing/2014/chart" uri="{C3380CC4-5D6E-409C-BE32-E72D297353CC}">
              <c16:uniqueId val="{00000003-3F56-43FC-A1A4-B6D56D52231A}"/>
            </c:ext>
          </c:extLst>
        </c:ser>
        <c:dLbls>
          <c:showLegendKey val="0"/>
          <c:showVal val="0"/>
          <c:showCatName val="0"/>
          <c:showSerName val="0"/>
          <c:showPercent val="0"/>
          <c:showBubbleSize val="0"/>
        </c:dLbls>
        <c:gapWidth val="219"/>
        <c:overlap val="-27"/>
        <c:axId val="1003195120"/>
        <c:axId val="1944285376"/>
      </c:barChart>
      <c:catAx>
        <c:axId val="100319512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44285376"/>
        <c:crosses val="autoZero"/>
        <c:auto val="1"/>
        <c:lblAlgn val="ctr"/>
        <c:lblOffset val="100"/>
        <c:noMultiLvlLbl val="0"/>
      </c:catAx>
      <c:valAx>
        <c:axId val="19442853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0319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Project.xlsx]Discount_ImpactSales!PivotTable19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u="none" strike="noStrike" baseline="0">
                <a:solidFill>
                  <a:schemeClr val="tx1"/>
                </a:solidFill>
              </a:rPr>
              <a:t>Impact of Percentage Discount on Total Sales</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Discount_ImpactSales!$B$3</c:f>
              <c:strCache>
                <c:ptCount val="1"/>
                <c:pt idx="0">
                  <c:v>Total</c:v>
                </c:pt>
              </c:strCache>
            </c:strRef>
          </c:tx>
          <c:spPr>
            <a:solidFill>
              <a:schemeClr val="accent1"/>
            </a:solidFill>
            <a:ln>
              <a:noFill/>
            </a:ln>
            <a:effectLst/>
          </c:spPr>
          <c:invertIfNegative val="0"/>
          <c:cat>
            <c:strRef>
              <c:f>Discount_ImpactSales!$A$4:$A$9</c:f>
              <c:strCache>
                <c:ptCount val="5"/>
                <c:pt idx="0">
                  <c:v>0-5%</c:v>
                </c:pt>
                <c:pt idx="1">
                  <c:v>11-15%</c:v>
                </c:pt>
                <c:pt idx="2">
                  <c:v>16-20%</c:v>
                </c:pt>
                <c:pt idx="3">
                  <c:v>21%+</c:v>
                </c:pt>
                <c:pt idx="4">
                  <c:v>6-10%</c:v>
                </c:pt>
              </c:strCache>
            </c:strRef>
          </c:cat>
          <c:val>
            <c:numRef>
              <c:f>Discount_ImpactSales!$B$4:$B$9</c:f>
              <c:numCache>
                <c:formatCode>"$"#,##0.00</c:formatCode>
                <c:ptCount val="5"/>
                <c:pt idx="0">
                  <c:v>934241.5400000005</c:v>
                </c:pt>
                <c:pt idx="1">
                  <c:v>749762.90999999957</c:v>
                </c:pt>
                <c:pt idx="2">
                  <c:v>784991.20000000007</c:v>
                </c:pt>
                <c:pt idx="3">
                  <c:v>1752450.7399999981</c:v>
                </c:pt>
                <c:pt idx="4">
                  <c:v>797818.84000000032</c:v>
                </c:pt>
              </c:numCache>
            </c:numRef>
          </c:val>
          <c:extLst>
            <c:ext xmlns:c16="http://schemas.microsoft.com/office/drawing/2014/chart" uri="{C3380CC4-5D6E-409C-BE32-E72D297353CC}">
              <c16:uniqueId val="{00000000-3D0E-4190-AAB0-4F5FB11D313F}"/>
            </c:ext>
          </c:extLst>
        </c:ser>
        <c:dLbls>
          <c:showLegendKey val="0"/>
          <c:showVal val="0"/>
          <c:showCatName val="0"/>
          <c:showSerName val="0"/>
          <c:showPercent val="0"/>
          <c:showBubbleSize val="0"/>
        </c:dLbls>
        <c:gapWidth val="219"/>
        <c:axId val="1077739344"/>
        <c:axId val="1067868896"/>
      </c:barChart>
      <c:catAx>
        <c:axId val="10777393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8896"/>
        <c:crosses val="autoZero"/>
        <c:auto val="1"/>
        <c:lblAlgn val="ctr"/>
        <c:lblOffset val="100"/>
        <c:noMultiLvlLbl val="0"/>
      </c:catAx>
      <c:valAx>
        <c:axId val="106786889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773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Project.xlsx]Sales_Trend!PivotTable5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solidFill>
                  <a:schemeClr val="tx1"/>
                </a:solidFill>
              </a:rPr>
              <a:t>Sales Trend Over Time</a:t>
            </a:r>
            <a:r>
              <a:rPr lang="en-US" sz="1200" b="1">
                <a:solidFill>
                  <a:schemeClr val="tx1"/>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Sales_Trend!$A$4:$A$16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Sales_Trend!$B$4:$B$16</c:f>
              <c:numCache>
                <c:formatCode>"$"#,##0.00</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0-0C02-4816-8196-ED10DF2B30DE}"/>
            </c:ext>
          </c:extLst>
        </c:ser>
        <c:dLbls>
          <c:showLegendKey val="0"/>
          <c:showVal val="0"/>
          <c:showCatName val="0"/>
          <c:showSerName val="0"/>
          <c:showPercent val="0"/>
          <c:showBubbleSize val="0"/>
        </c:dLbls>
        <c:marker val="1"/>
        <c:smooth val="0"/>
        <c:axId val="862024176"/>
        <c:axId val="1069130336"/>
      </c:lineChart>
      <c:catAx>
        <c:axId val="8620241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9130336"/>
        <c:crosses val="autoZero"/>
        <c:auto val="1"/>
        <c:lblAlgn val="ctr"/>
        <c:lblOffset val="100"/>
        <c:noMultiLvlLbl val="0"/>
      </c:catAx>
      <c:valAx>
        <c:axId val="106913033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8620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Project.xlsx]Product_CategorySales!PivotTable6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baseline="0">
                <a:solidFill>
                  <a:schemeClr val="tx1"/>
                </a:solidFill>
              </a:rPr>
              <a:t>Product Category Based On Quantity Sold</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Product_CategorySales!$B$3</c:f>
              <c:strCache>
                <c:ptCount val="1"/>
                <c:pt idx="0">
                  <c:v>Total</c:v>
                </c:pt>
              </c:strCache>
            </c:strRef>
          </c:tx>
          <c:spPr>
            <a:solidFill>
              <a:schemeClr val="accent1"/>
            </a:solidFill>
            <a:ln>
              <a:noFill/>
            </a:ln>
            <a:effectLst/>
          </c:spPr>
          <c:invertIfNegative val="0"/>
          <c:cat>
            <c:strRef>
              <c:f>Product_CategorySales!$A$4:$A$8</c:f>
              <c:strCache>
                <c:ptCount val="4"/>
                <c:pt idx="0">
                  <c:v>Clothing</c:v>
                </c:pt>
                <c:pt idx="1">
                  <c:v>Electronics</c:v>
                </c:pt>
                <c:pt idx="2">
                  <c:v>Food</c:v>
                </c:pt>
                <c:pt idx="3">
                  <c:v>Furniture</c:v>
                </c:pt>
              </c:strCache>
            </c:strRef>
          </c:cat>
          <c:val>
            <c:numRef>
              <c:f>Product_CategorySales!$B$4:$B$8</c:f>
              <c:numCache>
                <c:formatCode>General</c:formatCode>
                <c:ptCount val="4"/>
                <c:pt idx="0">
                  <c:v>6922</c:v>
                </c:pt>
                <c:pt idx="1">
                  <c:v>6096</c:v>
                </c:pt>
                <c:pt idx="2">
                  <c:v>5608</c:v>
                </c:pt>
                <c:pt idx="3">
                  <c:v>6729</c:v>
                </c:pt>
              </c:numCache>
            </c:numRef>
          </c:val>
          <c:extLst>
            <c:ext xmlns:c16="http://schemas.microsoft.com/office/drawing/2014/chart" uri="{C3380CC4-5D6E-409C-BE32-E72D297353CC}">
              <c16:uniqueId val="{00000000-27AD-4082-9F45-4BCB0C8A7D5B}"/>
            </c:ext>
          </c:extLst>
        </c:ser>
        <c:dLbls>
          <c:showLegendKey val="0"/>
          <c:showVal val="0"/>
          <c:showCatName val="0"/>
          <c:showSerName val="0"/>
          <c:showPercent val="0"/>
          <c:showBubbleSize val="0"/>
        </c:dLbls>
        <c:gapWidth val="219"/>
        <c:overlap val="-27"/>
        <c:axId val="1670266576"/>
        <c:axId val="1067864736"/>
      </c:barChart>
      <c:catAx>
        <c:axId val="1670266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4736"/>
        <c:crosses val="autoZero"/>
        <c:auto val="1"/>
        <c:lblAlgn val="ctr"/>
        <c:lblOffset val="100"/>
        <c:noMultiLvlLbl val="0"/>
      </c:catAx>
      <c:valAx>
        <c:axId val="1067864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67026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Project.xlsx]AvgSales_CustomerType!PivotTable20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Average</a:t>
            </a:r>
            <a:r>
              <a:rPr lang="en-US" sz="1100" b="1" baseline="0">
                <a:solidFill>
                  <a:schemeClr val="tx1"/>
                </a:solidFill>
              </a:rPr>
              <a:t> Sales Per Customer Type</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AvgSales_CustomerType!$B$1</c:f>
              <c:strCache>
                <c:ptCount val="1"/>
                <c:pt idx="0">
                  <c:v>Total</c:v>
                </c:pt>
              </c:strCache>
            </c:strRef>
          </c:tx>
          <c:spPr>
            <a:solidFill>
              <a:schemeClr val="accent1"/>
            </a:solidFill>
            <a:ln>
              <a:noFill/>
            </a:ln>
            <a:effectLst/>
          </c:spPr>
          <c:invertIfNegative val="0"/>
          <c:cat>
            <c:strRef>
              <c:f>AvgSales_CustomerType!$A$2:$A$4</c:f>
              <c:strCache>
                <c:ptCount val="2"/>
                <c:pt idx="0">
                  <c:v>New</c:v>
                </c:pt>
                <c:pt idx="1">
                  <c:v>Returning</c:v>
                </c:pt>
              </c:strCache>
            </c:strRef>
          </c:cat>
          <c:val>
            <c:numRef>
              <c:f>AvgSales_CustomerType!$B$2:$B$4</c:f>
              <c:numCache>
                <c:formatCode>"$"#,##0.00</c:formatCode>
                <c:ptCount val="2"/>
                <c:pt idx="0">
                  <c:v>4972.7347222222179</c:v>
                </c:pt>
                <c:pt idx="1">
                  <c:v>5066.5462298387138</c:v>
                </c:pt>
              </c:numCache>
            </c:numRef>
          </c:val>
          <c:extLst>
            <c:ext xmlns:c16="http://schemas.microsoft.com/office/drawing/2014/chart" uri="{C3380CC4-5D6E-409C-BE32-E72D297353CC}">
              <c16:uniqueId val="{00000000-F74A-4187-ABF1-AD18EC1541BD}"/>
            </c:ext>
          </c:extLst>
        </c:ser>
        <c:dLbls>
          <c:showLegendKey val="0"/>
          <c:showVal val="0"/>
          <c:showCatName val="0"/>
          <c:showSerName val="0"/>
          <c:showPercent val="0"/>
          <c:showBubbleSize val="0"/>
        </c:dLbls>
        <c:gapWidth val="219"/>
        <c:overlap val="-27"/>
        <c:axId val="1070301680"/>
        <c:axId val="1067875968"/>
      </c:barChart>
      <c:catAx>
        <c:axId val="10703016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75968"/>
        <c:crosses val="autoZero"/>
        <c:auto val="1"/>
        <c:lblAlgn val="ctr"/>
        <c:lblOffset val="100"/>
        <c:noMultiLvlLbl val="0"/>
      </c:catAx>
      <c:valAx>
        <c:axId val="10678759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030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Project.xlsx]Sales_Channel!PivotTable3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By Channel (Online vs Retail)</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noFill/>
          </a:ln>
          <a:effectLst/>
        </c:spPr>
      </c:pivotFmt>
      <c:pivotFmt>
        <c:idx val="9"/>
        <c:spPr>
          <a:solidFill>
            <a:schemeClr val="accent1"/>
          </a:solidFill>
          <a:ln w="19050">
            <a:noFill/>
          </a:ln>
          <a:effectLst/>
        </c:spPr>
      </c:pivotFmt>
    </c:pivotFmts>
    <c:plotArea>
      <c:layout/>
      <c:doughnutChart>
        <c:varyColors val="1"/>
        <c:ser>
          <c:idx val="0"/>
          <c:order val="0"/>
          <c:tx>
            <c:strRef>
              <c:f>Sales_Channel!$B$1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143-4938-86FA-8A2EB704A772}"/>
              </c:ext>
            </c:extLst>
          </c:dPt>
          <c:dPt>
            <c:idx val="1"/>
            <c:bubble3D val="0"/>
            <c:spPr>
              <a:solidFill>
                <a:schemeClr val="accent2"/>
              </a:solidFill>
              <a:ln w="19050">
                <a:noFill/>
              </a:ln>
              <a:effectLst/>
            </c:spPr>
            <c:extLst>
              <c:ext xmlns:c16="http://schemas.microsoft.com/office/drawing/2014/chart" uri="{C3380CC4-5D6E-409C-BE32-E72D297353CC}">
                <c16:uniqueId val="{00000003-2143-4938-86FA-8A2EB704A772}"/>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Sales_Channel!$A$2:$A$4</c:f>
              <c:strCache>
                <c:ptCount val="2"/>
                <c:pt idx="0">
                  <c:v>Online</c:v>
                </c:pt>
                <c:pt idx="1">
                  <c:v>Retail</c:v>
                </c:pt>
              </c:strCache>
            </c:strRef>
          </c:cat>
          <c:val>
            <c:numRef>
              <c:f>Sales_Channel!$B$2:$B$4</c:f>
              <c:numCache>
                <c:formatCode>"$"#,##0.00</c:formatCode>
                <c:ptCount val="2"/>
                <c:pt idx="0">
                  <c:v>2458833.9300000034</c:v>
                </c:pt>
                <c:pt idx="1">
                  <c:v>2560431.2999999984</c:v>
                </c:pt>
              </c:numCache>
            </c:numRef>
          </c:val>
          <c:extLst>
            <c:ext xmlns:c16="http://schemas.microsoft.com/office/drawing/2014/chart" uri="{C3380CC4-5D6E-409C-BE32-E72D297353CC}">
              <c16:uniqueId val="{00000004-2143-4938-86FA-8A2EB704A77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Project.xlsx]AvgDiscount_Category!PivotTable10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Average</a:t>
            </a:r>
            <a:r>
              <a:rPr lang="en-US" sz="1200" b="1" baseline="0">
                <a:solidFill>
                  <a:schemeClr val="tx1"/>
                </a:solidFill>
              </a:rPr>
              <a:t> Discount By Product Category</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AvgDiscount_Category!$B$3</c:f>
              <c:strCache>
                <c:ptCount val="1"/>
                <c:pt idx="0">
                  <c:v>Total</c:v>
                </c:pt>
              </c:strCache>
            </c:strRef>
          </c:tx>
          <c:spPr>
            <a:solidFill>
              <a:schemeClr val="accent1"/>
            </a:solidFill>
            <a:ln>
              <a:noFill/>
            </a:ln>
            <a:effectLst/>
          </c:spPr>
          <c:invertIfNegative val="0"/>
          <c:cat>
            <c:strRef>
              <c:f>AvgDiscount_Category!$A$4:$A$8</c:f>
              <c:strCache>
                <c:ptCount val="4"/>
                <c:pt idx="0">
                  <c:v>Clothing</c:v>
                </c:pt>
                <c:pt idx="1">
                  <c:v>Electronics</c:v>
                </c:pt>
                <c:pt idx="2">
                  <c:v>Food</c:v>
                </c:pt>
                <c:pt idx="3">
                  <c:v>Furniture</c:v>
                </c:pt>
              </c:strCache>
            </c:strRef>
          </c:cat>
          <c:val>
            <c:numRef>
              <c:f>AvgDiscount_Category!$B$4:$B$8</c:f>
              <c:numCache>
                <c:formatCode>0.00%</c:formatCode>
                <c:ptCount val="4"/>
                <c:pt idx="0">
                  <c:v>0.16022388059701501</c:v>
                </c:pt>
                <c:pt idx="1">
                  <c:v>0.13650406504065041</c:v>
                </c:pt>
                <c:pt idx="2">
                  <c:v>0.15380530973451326</c:v>
                </c:pt>
                <c:pt idx="3">
                  <c:v>0.15811538461538469</c:v>
                </c:pt>
              </c:numCache>
            </c:numRef>
          </c:val>
          <c:extLst>
            <c:ext xmlns:c16="http://schemas.microsoft.com/office/drawing/2014/chart" uri="{C3380CC4-5D6E-409C-BE32-E72D297353CC}">
              <c16:uniqueId val="{00000000-9F66-4C26-B74F-838A8DF353DD}"/>
            </c:ext>
          </c:extLst>
        </c:ser>
        <c:dLbls>
          <c:showLegendKey val="0"/>
          <c:showVal val="0"/>
          <c:showCatName val="0"/>
          <c:showSerName val="0"/>
          <c:showPercent val="0"/>
          <c:showBubbleSize val="0"/>
        </c:dLbls>
        <c:gapWidth val="219"/>
        <c:overlap val="-27"/>
        <c:axId val="1003195120"/>
        <c:axId val="1944285376"/>
      </c:barChart>
      <c:catAx>
        <c:axId val="100319512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44285376"/>
        <c:crosses val="autoZero"/>
        <c:auto val="1"/>
        <c:lblAlgn val="ctr"/>
        <c:lblOffset val="100"/>
        <c:noMultiLvlLbl val="0"/>
      </c:catAx>
      <c:valAx>
        <c:axId val="19442853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0319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Project.xlsx]Discount_ImpactSales!PivotTable19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u="none" strike="noStrike" baseline="0">
                <a:solidFill>
                  <a:schemeClr val="tx1"/>
                </a:solidFill>
              </a:rPr>
              <a:t>Impact of Percentage Discount on Total Sales</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Discount_ImpactSales!$B$3</c:f>
              <c:strCache>
                <c:ptCount val="1"/>
                <c:pt idx="0">
                  <c:v>Total</c:v>
                </c:pt>
              </c:strCache>
            </c:strRef>
          </c:tx>
          <c:spPr>
            <a:solidFill>
              <a:schemeClr val="accent1"/>
            </a:solidFill>
            <a:ln>
              <a:noFill/>
            </a:ln>
            <a:effectLst/>
          </c:spPr>
          <c:invertIfNegative val="0"/>
          <c:cat>
            <c:strRef>
              <c:f>Discount_ImpactSales!$A$4:$A$9</c:f>
              <c:strCache>
                <c:ptCount val="5"/>
                <c:pt idx="0">
                  <c:v>0-5%</c:v>
                </c:pt>
                <c:pt idx="1">
                  <c:v>11-15%</c:v>
                </c:pt>
                <c:pt idx="2">
                  <c:v>16-20%</c:v>
                </c:pt>
                <c:pt idx="3">
                  <c:v>21%+</c:v>
                </c:pt>
                <c:pt idx="4">
                  <c:v>6-10%</c:v>
                </c:pt>
              </c:strCache>
            </c:strRef>
          </c:cat>
          <c:val>
            <c:numRef>
              <c:f>Discount_ImpactSales!$B$4:$B$9</c:f>
              <c:numCache>
                <c:formatCode>"$"#,##0.00</c:formatCode>
                <c:ptCount val="5"/>
                <c:pt idx="0">
                  <c:v>934241.5400000005</c:v>
                </c:pt>
                <c:pt idx="1">
                  <c:v>749762.90999999957</c:v>
                </c:pt>
                <c:pt idx="2">
                  <c:v>784991.20000000007</c:v>
                </c:pt>
                <c:pt idx="3">
                  <c:v>1752450.7399999981</c:v>
                </c:pt>
                <c:pt idx="4">
                  <c:v>797818.84000000032</c:v>
                </c:pt>
              </c:numCache>
            </c:numRef>
          </c:val>
          <c:extLst>
            <c:ext xmlns:c16="http://schemas.microsoft.com/office/drawing/2014/chart" uri="{C3380CC4-5D6E-409C-BE32-E72D297353CC}">
              <c16:uniqueId val="{00000000-C4A7-4598-841A-1E4B79F879F7}"/>
            </c:ext>
          </c:extLst>
        </c:ser>
        <c:dLbls>
          <c:showLegendKey val="0"/>
          <c:showVal val="0"/>
          <c:showCatName val="0"/>
          <c:showSerName val="0"/>
          <c:showPercent val="0"/>
          <c:showBubbleSize val="0"/>
        </c:dLbls>
        <c:gapWidth val="219"/>
        <c:axId val="1077739344"/>
        <c:axId val="1067868896"/>
      </c:barChart>
      <c:catAx>
        <c:axId val="10777393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8896"/>
        <c:crosses val="autoZero"/>
        <c:auto val="1"/>
        <c:lblAlgn val="ctr"/>
        <c:lblOffset val="100"/>
        <c:noMultiLvlLbl val="0"/>
      </c:catAx>
      <c:valAx>
        <c:axId val="106786889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773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Project.xlsx]SalesRep_Performance!PivotTable6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Sales Representative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SalesRep_Performance!$B$3</c:f>
              <c:strCache>
                <c:ptCount val="1"/>
                <c:pt idx="0">
                  <c:v>Total</c:v>
                </c:pt>
              </c:strCache>
            </c:strRef>
          </c:tx>
          <c:spPr>
            <a:solidFill>
              <a:schemeClr val="accent1"/>
            </a:solidFill>
            <a:ln>
              <a:noFill/>
            </a:ln>
            <a:effectLst/>
          </c:spPr>
          <c:invertIfNegative val="0"/>
          <c:cat>
            <c:strRef>
              <c:f>SalesRep_Performance!$A$4:$A$9</c:f>
              <c:strCache>
                <c:ptCount val="5"/>
                <c:pt idx="0">
                  <c:v>Alice</c:v>
                </c:pt>
                <c:pt idx="1">
                  <c:v>Bob</c:v>
                </c:pt>
                <c:pt idx="2">
                  <c:v>Charlie</c:v>
                </c:pt>
                <c:pt idx="3">
                  <c:v>David</c:v>
                </c:pt>
                <c:pt idx="4">
                  <c:v>Eve</c:v>
                </c:pt>
              </c:strCache>
            </c:strRef>
          </c:cat>
          <c:val>
            <c:numRef>
              <c:f>SalesRep_Performance!$B$4:$B$9</c:f>
              <c:numCache>
                <c:formatCode>"$"#,##0.00</c:formatCode>
                <c:ptCount val="5"/>
                <c:pt idx="0">
                  <c:v>965541.77000000048</c:v>
                </c:pt>
                <c:pt idx="1">
                  <c:v>1080990.6300000006</c:v>
                </c:pt>
                <c:pt idx="2">
                  <c:v>860811.48</c:v>
                </c:pt>
                <c:pt idx="3">
                  <c:v>1141737.3599999996</c:v>
                </c:pt>
                <c:pt idx="4">
                  <c:v>970183.99000000022</c:v>
                </c:pt>
              </c:numCache>
            </c:numRef>
          </c:val>
          <c:extLst>
            <c:ext xmlns:c16="http://schemas.microsoft.com/office/drawing/2014/chart" uri="{C3380CC4-5D6E-409C-BE32-E72D297353CC}">
              <c16:uniqueId val="{00000000-E70D-47EA-B28E-E873503C9639}"/>
            </c:ext>
          </c:extLst>
        </c:ser>
        <c:dLbls>
          <c:showLegendKey val="0"/>
          <c:showVal val="0"/>
          <c:showCatName val="0"/>
          <c:showSerName val="0"/>
          <c:showPercent val="0"/>
          <c:showBubbleSize val="0"/>
        </c:dLbls>
        <c:gapWidth val="219"/>
        <c:overlap val="-27"/>
        <c:axId val="1904436448"/>
        <c:axId val="1779880304"/>
      </c:barChart>
      <c:catAx>
        <c:axId val="19044364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779880304"/>
        <c:crosses val="autoZero"/>
        <c:auto val="1"/>
        <c:lblAlgn val="ctr"/>
        <c:lblOffset val="100"/>
        <c:noMultiLvlLbl val="0"/>
      </c:catAx>
      <c:valAx>
        <c:axId val="177988030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90443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Project.xlsx]Sales_Region!PivotTable7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Revenue By Region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Sales_Region!$B$3</c:f>
              <c:strCache>
                <c:ptCount val="1"/>
                <c:pt idx="0">
                  <c:v>Total</c:v>
                </c:pt>
              </c:strCache>
            </c:strRef>
          </c:tx>
          <c:spPr>
            <a:solidFill>
              <a:schemeClr val="accent1"/>
            </a:solidFill>
            <a:ln>
              <a:noFill/>
            </a:ln>
            <a:effectLst/>
            <a:sp3d/>
          </c:spPr>
          <c:invertIfNegative val="0"/>
          <c:cat>
            <c:strRef>
              <c:f>Sales_Region!$A$4:$A$8</c:f>
              <c:strCache>
                <c:ptCount val="4"/>
                <c:pt idx="0">
                  <c:v>East</c:v>
                </c:pt>
                <c:pt idx="1">
                  <c:v>North</c:v>
                </c:pt>
                <c:pt idx="2">
                  <c:v>South</c:v>
                </c:pt>
                <c:pt idx="3">
                  <c:v>West</c:v>
                </c:pt>
              </c:strCache>
            </c:strRef>
          </c:cat>
          <c:val>
            <c:numRef>
              <c:f>Sales_Region!$B$4:$B$8</c:f>
              <c:numCache>
                <c:formatCode>"$"#,##0.00</c:formatCode>
                <c:ptCount val="4"/>
                <c:pt idx="0">
                  <c:v>1259792.93</c:v>
                </c:pt>
                <c:pt idx="1">
                  <c:v>1369612.5100000009</c:v>
                </c:pt>
                <c:pt idx="2">
                  <c:v>1154250.8600000006</c:v>
                </c:pt>
                <c:pt idx="3">
                  <c:v>1235608.9299999997</c:v>
                </c:pt>
              </c:numCache>
            </c:numRef>
          </c:val>
          <c:extLst>
            <c:ext xmlns:c16="http://schemas.microsoft.com/office/drawing/2014/chart" uri="{C3380CC4-5D6E-409C-BE32-E72D297353CC}">
              <c16:uniqueId val="{00000000-3A5A-422C-A28A-00CCD92D3345}"/>
            </c:ext>
          </c:extLst>
        </c:ser>
        <c:dLbls>
          <c:showLegendKey val="0"/>
          <c:showVal val="0"/>
          <c:showCatName val="0"/>
          <c:showSerName val="0"/>
          <c:showPercent val="0"/>
          <c:showBubbleSize val="0"/>
        </c:dLbls>
        <c:gapWidth val="150"/>
        <c:shape val="box"/>
        <c:axId val="1898445264"/>
        <c:axId val="1896198368"/>
        <c:axId val="1902264048"/>
      </c:bar3DChart>
      <c:catAx>
        <c:axId val="1898445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6198368"/>
        <c:crosses val="autoZero"/>
        <c:auto val="1"/>
        <c:lblAlgn val="ctr"/>
        <c:lblOffset val="100"/>
        <c:noMultiLvlLbl val="0"/>
      </c:catAx>
      <c:valAx>
        <c:axId val="18961983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8445264"/>
        <c:crosses val="autoZero"/>
        <c:crossBetween val="between"/>
      </c:valAx>
      <c:serAx>
        <c:axId val="1902264048"/>
        <c:scaling>
          <c:orientation val="minMax"/>
        </c:scaling>
        <c:delete val="1"/>
        <c:axPos val="b"/>
        <c:majorTickMark val="none"/>
        <c:minorTickMark val="none"/>
        <c:tickLblPos val="nextTo"/>
        <c:crossAx val="189619836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Project.xlsx]Customers_TypeSales!PivotTable9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Customer Type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pieChart>
        <c:varyColors val="1"/>
        <c:ser>
          <c:idx val="0"/>
          <c:order val="0"/>
          <c:tx>
            <c:strRef>
              <c:f>Customers_TypeSales!$B$3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410-4E05-83B8-732EE3F9720F}"/>
              </c:ext>
            </c:extLst>
          </c:dPt>
          <c:dPt>
            <c:idx val="1"/>
            <c:bubble3D val="0"/>
            <c:spPr>
              <a:solidFill>
                <a:schemeClr val="accent2"/>
              </a:solidFill>
              <a:ln w="19050">
                <a:noFill/>
              </a:ln>
              <a:effectLst/>
            </c:spPr>
            <c:extLst>
              <c:ext xmlns:c16="http://schemas.microsoft.com/office/drawing/2014/chart" uri="{C3380CC4-5D6E-409C-BE32-E72D297353CC}">
                <c16:uniqueId val="{00000003-0410-4E05-83B8-732EE3F9720F}"/>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Customers_TypeSales!$A$4:$A$6</c:f>
              <c:strCache>
                <c:ptCount val="2"/>
                <c:pt idx="0">
                  <c:v>New</c:v>
                </c:pt>
                <c:pt idx="1">
                  <c:v>Returning</c:v>
                </c:pt>
              </c:strCache>
            </c:strRef>
          </c:cat>
          <c:val>
            <c:numRef>
              <c:f>Customers_TypeSales!$B$4:$B$6</c:f>
              <c:numCache>
                <c:formatCode>"$"#,##0.00</c:formatCode>
                <c:ptCount val="2"/>
                <c:pt idx="0">
                  <c:v>2506258.299999998</c:v>
                </c:pt>
                <c:pt idx="1">
                  <c:v>2513006.930000002</c:v>
                </c:pt>
              </c:numCache>
            </c:numRef>
          </c:val>
          <c:extLst>
            <c:ext xmlns:c16="http://schemas.microsoft.com/office/drawing/2014/chart" uri="{C3380CC4-5D6E-409C-BE32-E72D297353CC}">
              <c16:uniqueId val="{00000004-0410-4E05-83B8-732EE3F9720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Project.xlsx]Payment_Methods!PivotTable8</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Payment</a:t>
            </a:r>
            <a:r>
              <a:rPr lang="en-US" sz="1200" b="1" baseline="0">
                <a:solidFill>
                  <a:schemeClr val="tx1"/>
                </a:solidFill>
              </a:rPr>
              <a:t> Method Breakdown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s>
    <c:plotArea>
      <c:layout/>
      <c:doughnutChart>
        <c:varyColors val="1"/>
        <c:ser>
          <c:idx val="0"/>
          <c:order val="0"/>
          <c:tx>
            <c:strRef>
              <c:f>Payment_Methods!$B$3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1C5-4339-BABE-97F737601626}"/>
              </c:ext>
            </c:extLst>
          </c:dPt>
          <c:dPt>
            <c:idx val="1"/>
            <c:bubble3D val="0"/>
            <c:spPr>
              <a:solidFill>
                <a:schemeClr val="accent2"/>
              </a:solidFill>
              <a:ln w="19050">
                <a:noFill/>
              </a:ln>
              <a:effectLst/>
            </c:spPr>
            <c:extLst>
              <c:ext xmlns:c16="http://schemas.microsoft.com/office/drawing/2014/chart" uri="{C3380CC4-5D6E-409C-BE32-E72D297353CC}">
                <c16:uniqueId val="{00000003-41C5-4339-BABE-97F737601626}"/>
              </c:ext>
            </c:extLst>
          </c:dPt>
          <c:dPt>
            <c:idx val="2"/>
            <c:bubble3D val="0"/>
            <c:spPr>
              <a:solidFill>
                <a:schemeClr val="accent3"/>
              </a:solidFill>
              <a:ln w="19050">
                <a:noFill/>
              </a:ln>
              <a:effectLst/>
            </c:spPr>
            <c:extLst>
              <c:ext xmlns:c16="http://schemas.microsoft.com/office/drawing/2014/chart" uri="{C3380CC4-5D6E-409C-BE32-E72D297353CC}">
                <c16:uniqueId val="{00000005-41C5-4339-BABE-97F737601626}"/>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Payment_Methods!$A$4:$A$7</c:f>
              <c:strCache>
                <c:ptCount val="3"/>
                <c:pt idx="0">
                  <c:v>Bank Transfer</c:v>
                </c:pt>
                <c:pt idx="1">
                  <c:v>Cash</c:v>
                </c:pt>
                <c:pt idx="2">
                  <c:v>Credit Card</c:v>
                </c:pt>
              </c:strCache>
            </c:strRef>
          </c:cat>
          <c:val>
            <c:numRef>
              <c:f>Payment_Methods!$B$4:$B$7</c:f>
              <c:numCache>
                <c:formatCode>General</c:formatCode>
                <c:ptCount val="3"/>
                <c:pt idx="0">
                  <c:v>342</c:v>
                </c:pt>
                <c:pt idx="1">
                  <c:v>313</c:v>
                </c:pt>
                <c:pt idx="2">
                  <c:v>345</c:v>
                </c:pt>
              </c:numCache>
            </c:numRef>
          </c:val>
          <c:extLst>
            <c:ext xmlns:c16="http://schemas.microsoft.com/office/drawing/2014/chart" uri="{C3380CC4-5D6E-409C-BE32-E72D297353CC}">
              <c16:uniqueId val="{00000006-41C5-4339-BABE-97F7376016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Project.xlsx]SalesRep_Performance!PivotTable6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Sales Representative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SalesRep_Performance!$B$3</c:f>
              <c:strCache>
                <c:ptCount val="1"/>
                <c:pt idx="0">
                  <c:v>Total</c:v>
                </c:pt>
              </c:strCache>
            </c:strRef>
          </c:tx>
          <c:spPr>
            <a:solidFill>
              <a:schemeClr val="accent1"/>
            </a:solidFill>
            <a:ln>
              <a:noFill/>
            </a:ln>
            <a:effectLst/>
          </c:spPr>
          <c:invertIfNegative val="0"/>
          <c:cat>
            <c:strRef>
              <c:f>SalesRep_Performance!$A$4:$A$9</c:f>
              <c:strCache>
                <c:ptCount val="5"/>
                <c:pt idx="0">
                  <c:v>Alice</c:v>
                </c:pt>
                <c:pt idx="1">
                  <c:v>Bob</c:v>
                </c:pt>
                <c:pt idx="2">
                  <c:v>Charlie</c:v>
                </c:pt>
                <c:pt idx="3">
                  <c:v>David</c:v>
                </c:pt>
                <c:pt idx="4">
                  <c:v>Eve</c:v>
                </c:pt>
              </c:strCache>
            </c:strRef>
          </c:cat>
          <c:val>
            <c:numRef>
              <c:f>SalesRep_Performance!$B$4:$B$9</c:f>
              <c:numCache>
                <c:formatCode>"$"#,##0.00</c:formatCode>
                <c:ptCount val="5"/>
                <c:pt idx="0">
                  <c:v>965541.77000000048</c:v>
                </c:pt>
                <c:pt idx="1">
                  <c:v>1080990.6300000006</c:v>
                </c:pt>
                <c:pt idx="2">
                  <c:v>860811.48</c:v>
                </c:pt>
                <c:pt idx="3">
                  <c:v>1141737.3599999996</c:v>
                </c:pt>
                <c:pt idx="4">
                  <c:v>970183.99000000022</c:v>
                </c:pt>
              </c:numCache>
            </c:numRef>
          </c:val>
          <c:extLst>
            <c:ext xmlns:c16="http://schemas.microsoft.com/office/drawing/2014/chart" uri="{C3380CC4-5D6E-409C-BE32-E72D297353CC}">
              <c16:uniqueId val="{00000000-5032-41D1-82B7-A7EF5D0B684E}"/>
            </c:ext>
          </c:extLst>
        </c:ser>
        <c:dLbls>
          <c:showLegendKey val="0"/>
          <c:showVal val="0"/>
          <c:showCatName val="0"/>
          <c:showSerName val="0"/>
          <c:showPercent val="0"/>
          <c:showBubbleSize val="0"/>
        </c:dLbls>
        <c:gapWidth val="219"/>
        <c:overlap val="-27"/>
        <c:axId val="1904436448"/>
        <c:axId val="1779880304"/>
      </c:barChart>
      <c:catAx>
        <c:axId val="19044364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779880304"/>
        <c:crosses val="autoZero"/>
        <c:auto val="1"/>
        <c:lblAlgn val="ctr"/>
        <c:lblOffset val="100"/>
        <c:noMultiLvlLbl val="0"/>
      </c:catAx>
      <c:valAx>
        <c:axId val="1779880304"/>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90443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Project.xlsx]AvgSales_CustomerType!PivotTable20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Average</a:t>
            </a:r>
            <a:r>
              <a:rPr lang="en-US" sz="1100" b="1" baseline="0">
                <a:solidFill>
                  <a:schemeClr val="tx1"/>
                </a:solidFill>
              </a:rPr>
              <a:t> Sales Per Customer Type</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AvgSales_CustomerType!$B$1</c:f>
              <c:strCache>
                <c:ptCount val="1"/>
                <c:pt idx="0">
                  <c:v>Total</c:v>
                </c:pt>
              </c:strCache>
            </c:strRef>
          </c:tx>
          <c:spPr>
            <a:solidFill>
              <a:schemeClr val="accent1"/>
            </a:solidFill>
            <a:ln>
              <a:noFill/>
            </a:ln>
            <a:effectLst/>
          </c:spPr>
          <c:invertIfNegative val="0"/>
          <c:cat>
            <c:strRef>
              <c:f>AvgSales_CustomerType!$A$2:$A$4</c:f>
              <c:strCache>
                <c:ptCount val="2"/>
                <c:pt idx="0">
                  <c:v>New</c:v>
                </c:pt>
                <c:pt idx="1">
                  <c:v>Returning</c:v>
                </c:pt>
              </c:strCache>
            </c:strRef>
          </c:cat>
          <c:val>
            <c:numRef>
              <c:f>AvgSales_CustomerType!$B$2:$B$4</c:f>
              <c:numCache>
                <c:formatCode>"$"#,##0.00</c:formatCode>
                <c:ptCount val="2"/>
                <c:pt idx="0">
                  <c:v>4972.7347222222179</c:v>
                </c:pt>
                <c:pt idx="1">
                  <c:v>5066.5462298387138</c:v>
                </c:pt>
              </c:numCache>
            </c:numRef>
          </c:val>
          <c:extLst>
            <c:ext xmlns:c16="http://schemas.microsoft.com/office/drawing/2014/chart" uri="{C3380CC4-5D6E-409C-BE32-E72D297353CC}">
              <c16:uniqueId val="{00000000-8922-413C-8294-B2AC0FE845ED}"/>
            </c:ext>
          </c:extLst>
        </c:ser>
        <c:dLbls>
          <c:showLegendKey val="0"/>
          <c:showVal val="0"/>
          <c:showCatName val="0"/>
          <c:showSerName val="0"/>
          <c:showPercent val="0"/>
          <c:showBubbleSize val="0"/>
        </c:dLbls>
        <c:gapWidth val="219"/>
        <c:overlap val="-27"/>
        <c:axId val="1070301680"/>
        <c:axId val="1067875968"/>
      </c:barChart>
      <c:catAx>
        <c:axId val="10703016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75968"/>
        <c:crosses val="autoZero"/>
        <c:auto val="1"/>
        <c:lblAlgn val="ctr"/>
        <c:lblOffset val="100"/>
        <c:noMultiLvlLbl val="0"/>
      </c:catAx>
      <c:valAx>
        <c:axId val="10678759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030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Project.xlsx]Sales_Region!PivotTable7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Revenue By Region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Sales_Region!$B$3</c:f>
              <c:strCache>
                <c:ptCount val="1"/>
                <c:pt idx="0">
                  <c:v>Total</c:v>
                </c:pt>
              </c:strCache>
            </c:strRef>
          </c:tx>
          <c:spPr>
            <a:solidFill>
              <a:schemeClr val="accent1"/>
            </a:solidFill>
            <a:ln>
              <a:noFill/>
            </a:ln>
            <a:effectLst/>
            <a:sp3d/>
          </c:spPr>
          <c:invertIfNegative val="0"/>
          <c:cat>
            <c:strRef>
              <c:f>Sales_Region!$A$4:$A$8</c:f>
              <c:strCache>
                <c:ptCount val="4"/>
                <c:pt idx="0">
                  <c:v>East</c:v>
                </c:pt>
                <c:pt idx="1">
                  <c:v>North</c:v>
                </c:pt>
                <c:pt idx="2">
                  <c:v>South</c:v>
                </c:pt>
                <c:pt idx="3">
                  <c:v>West</c:v>
                </c:pt>
              </c:strCache>
            </c:strRef>
          </c:cat>
          <c:val>
            <c:numRef>
              <c:f>Sales_Region!$B$4:$B$8</c:f>
              <c:numCache>
                <c:formatCode>"$"#,##0.00</c:formatCode>
                <c:ptCount val="4"/>
                <c:pt idx="0">
                  <c:v>1259792.93</c:v>
                </c:pt>
                <c:pt idx="1">
                  <c:v>1369612.5100000009</c:v>
                </c:pt>
                <c:pt idx="2">
                  <c:v>1154250.8600000006</c:v>
                </c:pt>
                <c:pt idx="3">
                  <c:v>1235608.9299999997</c:v>
                </c:pt>
              </c:numCache>
            </c:numRef>
          </c:val>
          <c:extLst>
            <c:ext xmlns:c16="http://schemas.microsoft.com/office/drawing/2014/chart" uri="{C3380CC4-5D6E-409C-BE32-E72D297353CC}">
              <c16:uniqueId val="{00000000-3402-409B-8EFB-4E6986E2CB0B}"/>
            </c:ext>
          </c:extLst>
        </c:ser>
        <c:dLbls>
          <c:showLegendKey val="0"/>
          <c:showVal val="0"/>
          <c:showCatName val="0"/>
          <c:showSerName val="0"/>
          <c:showPercent val="0"/>
          <c:showBubbleSize val="0"/>
        </c:dLbls>
        <c:gapWidth val="150"/>
        <c:shape val="box"/>
        <c:axId val="1898445264"/>
        <c:axId val="1896198368"/>
        <c:axId val="1902264048"/>
      </c:bar3DChart>
      <c:catAx>
        <c:axId val="1898445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6198368"/>
        <c:crosses val="autoZero"/>
        <c:auto val="1"/>
        <c:lblAlgn val="ctr"/>
        <c:lblOffset val="100"/>
        <c:noMultiLvlLbl val="0"/>
      </c:catAx>
      <c:valAx>
        <c:axId val="18961983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898445264"/>
        <c:crosses val="autoZero"/>
        <c:crossBetween val="between"/>
      </c:valAx>
      <c:serAx>
        <c:axId val="1902264048"/>
        <c:scaling>
          <c:orientation val="minMax"/>
        </c:scaling>
        <c:delete val="1"/>
        <c:axPos val="b"/>
        <c:majorTickMark val="none"/>
        <c:minorTickMark val="none"/>
        <c:tickLblPos val="nextTo"/>
        <c:crossAx val="189619836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Project.xlsx]Sales_Trend!PivotTable5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solidFill>
                  <a:schemeClr val="tx1"/>
                </a:solidFill>
              </a:rPr>
              <a:t>Sales Trend Over Time</a:t>
            </a:r>
            <a:r>
              <a:rPr lang="en-US" sz="1200" b="1">
                <a:solidFill>
                  <a:schemeClr val="tx1"/>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Sales_Trend!$A$4:$A$16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Sales_Trend!$B$4:$B$16</c:f>
              <c:numCache>
                <c:formatCode>"$"#,##0.00</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0-ED75-4965-A557-06126E991537}"/>
            </c:ext>
          </c:extLst>
        </c:ser>
        <c:dLbls>
          <c:showLegendKey val="0"/>
          <c:showVal val="0"/>
          <c:showCatName val="0"/>
          <c:showSerName val="0"/>
          <c:showPercent val="0"/>
          <c:showBubbleSize val="0"/>
        </c:dLbls>
        <c:marker val="1"/>
        <c:smooth val="0"/>
        <c:axId val="862024176"/>
        <c:axId val="1069130336"/>
      </c:lineChart>
      <c:catAx>
        <c:axId val="8620241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9130336"/>
        <c:crosses val="autoZero"/>
        <c:auto val="1"/>
        <c:lblAlgn val="ctr"/>
        <c:lblOffset val="100"/>
        <c:noMultiLvlLbl val="0"/>
      </c:catAx>
      <c:valAx>
        <c:axId val="106913033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8620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Project.xlsx]Payment_Methods!PivotTable8</c:name>
    <c:fmtId val="6"/>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Payment</a:t>
            </a:r>
            <a:r>
              <a:rPr lang="en-US" sz="1200" b="1" baseline="0">
                <a:solidFill>
                  <a:schemeClr val="tx1"/>
                </a:solidFill>
              </a:rPr>
              <a:t> Method Breakdown</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noFill/>
          </a:ln>
          <a:effectLst/>
        </c:spPr>
      </c:pivotFmt>
      <c:pivotFmt>
        <c:idx val="16"/>
        <c:spPr>
          <a:solidFill>
            <a:schemeClr val="accent1"/>
          </a:solidFill>
          <a:ln w="19050">
            <a:noFill/>
          </a:ln>
          <a:effectLst/>
        </c:spPr>
      </c:pivotFmt>
      <c:pivotFmt>
        <c:idx val="17"/>
        <c:spPr>
          <a:solidFill>
            <a:schemeClr val="accent1"/>
          </a:solidFill>
          <a:ln w="19050">
            <a:noFill/>
          </a:ln>
          <a:effectLst/>
        </c:spPr>
      </c:pivotFmt>
    </c:pivotFmts>
    <c:plotArea>
      <c:layout/>
      <c:doughnutChart>
        <c:varyColors val="1"/>
        <c:ser>
          <c:idx val="0"/>
          <c:order val="0"/>
          <c:tx>
            <c:strRef>
              <c:f>Payment_Methods!$B$3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BB5C-4B43-A88C-0F5B92655BEB}"/>
              </c:ext>
            </c:extLst>
          </c:dPt>
          <c:dPt>
            <c:idx val="1"/>
            <c:bubble3D val="0"/>
            <c:spPr>
              <a:solidFill>
                <a:schemeClr val="accent2"/>
              </a:solidFill>
              <a:ln w="19050">
                <a:noFill/>
              </a:ln>
              <a:effectLst/>
            </c:spPr>
            <c:extLst>
              <c:ext xmlns:c16="http://schemas.microsoft.com/office/drawing/2014/chart" uri="{C3380CC4-5D6E-409C-BE32-E72D297353CC}">
                <c16:uniqueId val="{00000003-BB5C-4B43-A88C-0F5B92655BEB}"/>
              </c:ext>
            </c:extLst>
          </c:dPt>
          <c:dPt>
            <c:idx val="2"/>
            <c:bubble3D val="0"/>
            <c:spPr>
              <a:solidFill>
                <a:schemeClr val="accent3"/>
              </a:solidFill>
              <a:ln w="19050">
                <a:noFill/>
              </a:ln>
              <a:effectLst/>
            </c:spPr>
            <c:extLst>
              <c:ext xmlns:c16="http://schemas.microsoft.com/office/drawing/2014/chart" uri="{C3380CC4-5D6E-409C-BE32-E72D297353CC}">
                <c16:uniqueId val="{00000005-BB5C-4B43-A88C-0F5B92655BEB}"/>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Payment_Methods!$A$4:$A$7</c:f>
              <c:strCache>
                <c:ptCount val="3"/>
                <c:pt idx="0">
                  <c:v>Bank Transfer</c:v>
                </c:pt>
                <c:pt idx="1">
                  <c:v>Cash</c:v>
                </c:pt>
                <c:pt idx="2">
                  <c:v>Credit Card</c:v>
                </c:pt>
              </c:strCache>
            </c:strRef>
          </c:cat>
          <c:val>
            <c:numRef>
              <c:f>Payment_Methods!$B$4:$B$7</c:f>
              <c:numCache>
                <c:formatCode>General</c:formatCode>
                <c:ptCount val="3"/>
                <c:pt idx="0">
                  <c:v>342</c:v>
                </c:pt>
                <c:pt idx="1">
                  <c:v>313</c:v>
                </c:pt>
                <c:pt idx="2">
                  <c:v>345</c:v>
                </c:pt>
              </c:numCache>
            </c:numRef>
          </c:val>
          <c:extLst>
            <c:ext xmlns:c16="http://schemas.microsoft.com/office/drawing/2014/chart" uri="{C3380CC4-5D6E-409C-BE32-E72D297353CC}">
              <c16:uniqueId val="{00000006-BB5C-4B43-A88C-0F5B92655BE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Project.xlsx]Sales_Channel!PivotTable3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By Channel (Online vs Retail)</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noFill/>
          </a:ln>
          <a:effectLst/>
        </c:spPr>
      </c:pivotFmt>
      <c:pivotFmt>
        <c:idx val="15"/>
        <c:spPr>
          <a:solidFill>
            <a:schemeClr val="accent1"/>
          </a:solidFill>
          <a:ln w="19050">
            <a:noFill/>
          </a:ln>
          <a:effectLst/>
        </c:spPr>
      </c:pivotFmt>
    </c:pivotFmts>
    <c:plotArea>
      <c:layout/>
      <c:doughnutChart>
        <c:varyColors val="1"/>
        <c:ser>
          <c:idx val="0"/>
          <c:order val="0"/>
          <c:tx>
            <c:strRef>
              <c:f>Sales_Channel!$B$1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9C3-43DE-A8FB-3E758E16AC9B}"/>
              </c:ext>
            </c:extLst>
          </c:dPt>
          <c:dPt>
            <c:idx val="1"/>
            <c:bubble3D val="0"/>
            <c:spPr>
              <a:solidFill>
                <a:schemeClr val="accent2"/>
              </a:solidFill>
              <a:ln w="19050">
                <a:noFill/>
              </a:ln>
              <a:effectLst/>
            </c:spPr>
            <c:extLst>
              <c:ext xmlns:c16="http://schemas.microsoft.com/office/drawing/2014/chart" uri="{C3380CC4-5D6E-409C-BE32-E72D297353CC}">
                <c16:uniqueId val="{00000003-D9C3-43DE-A8FB-3E758E16AC9B}"/>
              </c:ext>
            </c:extLst>
          </c:dPt>
          <c:dLbls>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Sales_Channel!$A$2:$A$4</c:f>
              <c:strCache>
                <c:ptCount val="2"/>
                <c:pt idx="0">
                  <c:v>Online</c:v>
                </c:pt>
                <c:pt idx="1">
                  <c:v>Retail</c:v>
                </c:pt>
              </c:strCache>
            </c:strRef>
          </c:cat>
          <c:val>
            <c:numRef>
              <c:f>Sales_Channel!$B$2:$B$4</c:f>
              <c:numCache>
                <c:formatCode>"$"#,##0.00</c:formatCode>
                <c:ptCount val="2"/>
                <c:pt idx="0">
                  <c:v>2458833.9300000034</c:v>
                </c:pt>
                <c:pt idx="1">
                  <c:v>2560431.2999999984</c:v>
                </c:pt>
              </c:numCache>
            </c:numRef>
          </c:val>
          <c:extLst>
            <c:ext xmlns:c16="http://schemas.microsoft.com/office/drawing/2014/chart" uri="{C3380CC4-5D6E-409C-BE32-E72D297353CC}">
              <c16:uniqueId val="{00000004-D9C3-43DE-A8FB-3E758E16AC9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Project.xlsx]Product_CategorySales!PivotTable6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baseline="0">
                <a:solidFill>
                  <a:schemeClr val="tx1"/>
                </a:solidFill>
              </a:rPr>
              <a:t>Product Category Based On Quantity Sold</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Product_CategorySales!$B$3</c:f>
              <c:strCache>
                <c:ptCount val="1"/>
                <c:pt idx="0">
                  <c:v>Total</c:v>
                </c:pt>
              </c:strCache>
            </c:strRef>
          </c:tx>
          <c:spPr>
            <a:solidFill>
              <a:schemeClr val="accent1"/>
            </a:solidFill>
            <a:ln>
              <a:noFill/>
            </a:ln>
            <a:effectLst/>
          </c:spPr>
          <c:invertIfNegative val="0"/>
          <c:cat>
            <c:strRef>
              <c:f>Product_CategorySales!$A$4:$A$8</c:f>
              <c:strCache>
                <c:ptCount val="4"/>
                <c:pt idx="0">
                  <c:v>Clothing</c:v>
                </c:pt>
                <c:pt idx="1">
                  <c:v>Electronics</c:v>
                </c:pt>
                <c:pt idx="2">
                  <c:v>Food</c:v>
                </c:pt>
                <c:pt idx="3">
                  <c:v>Furniture</c:v>
                </c:pt>
              </c:strCache>
            </c:strRef>
          </c:cat>
          <c:val>
            <c:numRef>
              <c:f>Product_CategorySales!$B$4:$B$8</c:f>
              <c:numCache>
                <c:formatCode>General</c:formatCode>
                <c:ptCount val="4"/>
                <c:pt idx="0">
                  <c:v>6922</c:v>
                </c:pt>
                <c:pt idx="1">
                  <c:v>6096</c:v>
                </c:pt>
                <c:pt idx="2">
                  <c:v>5608</c:v>
                </c:pt>
                <c:pt idx="3">
                  <c:v>6729</c:v>
                </c:pt>
              </c:numCache>
            </c:numRef>
          </c:val>
          <c:extLst>
            <c:ext xmlns:c16="http://schemas.microsoft.com/office/drawing/2014/chart" uri="{C3380CC4-5D6E-409C-BE32-E72D297353CC}">
              <c16:uniqueId val="{00000000-3A49-40C0-A039-43B770799FDC}"/>
            </c:ext>
          </c:extLst>
        </c:ser>
        <c:dLbls>
          <c:showLegendKey val="0"/>
          <c:showVal val="0"/>
          <c:showCatName val="0"/>
          <c:showSerName val="0"/>
          <c:showPercent val="0"/>
          <c:showBubbleSize val="0"/>
        </c:dLbls>
        <c:gapWidth val="219"/>
        <c:overlap val="-27"/>
        <c:axId val="1670266576"/>
        <c:axId val="1067864736"/>
      </c:barChart>
      <c:catAx>
        <c:axId val="1670266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4736"/>
        <c:crosses val="autoZero"/>
        <c:auto val="1"/>
        <c:lblAlgn val="ctr"/>
        <c:lblOffset val="100"/>
        <c:noMultiLvlLbl val="0"/>
      </c:catAx>
      <c:valAx>
        <c:axId val="1067864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67026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Project.xlsx]Customers_TypeSales!PivotTable9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Sales</a:t>
            </a:r>
            <a:r>
              <a:rPr lang="en-US" sz="1200" b="1" baseline="0">
                <a:solidFill>
                  <a:schemeClr val="tx1"/>
                </a:solidFill>
              </a:rPr>
              <a:t> Performance By Customer Type</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pivotFmt>
      <c:pivotFmt>
        <c:idx val="12"/>
        <c:spPr>
          <a:solidFill>
            <a:schemeClr val="accent1"/>
          </a:solidFill>
          <a:ln w="19050">
            <a:noFill/>
          </a:ln>
          <a:effectLst/>
        </c:spPr>
      </c:pivotFmt>
    </c:pivotFmts>
    <c:plotArea>
      <c:layout/>
      <c:pieChart>
        <c:varyColors val="1"/>
        <c:ser>
          <c:idx val="0"/>
          <c:order val="0"/>
          <c:tx>
            <c:strRef>
              <c:f>Customers_TypeSales!$B$3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E5F-47E4-A391-0328DA5F6C0B}"/>
              </c:ext>
            </c:extLst>
          </c:dPt>
          <c:dPt>
            <c:idx val="1"/>
            <c:bubble3D val="0"/>
            <c:spPr>
              <a:solidFill>
                <a:schemeClr val="accent2"/>
              </a:solidFill>
              <a:ln w="19050">
                <a:noFill/>
              </a:ln>
              <a:effectLst/>
            </c:spPr>
            <c:extLst>
              <c:ext xmlns:c16="http://schemas.microsoft.com/office/drawing/2014/chart" uri="{C3380CC4-5D6E-409C-BE32-E72D297353CC}">
                <c16:uniqueId val="{00000003-6E5F-47E4-A391-0328DA5F6C0B}"/>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Customers_TypeSales!$A$4:$A$6</c:f>
              <c:strCache>
                <c:ptCount val="2"/>
                <c:pt idx="0">
                  <c:v>New</c:v>
                </c:pt>
                <c:pt idx="1">
                  <c:v>Returning</c:v>
                </c:pt>
              </c:strCache>
            </c:strRef>
          </c:cat>
          <c:val>
            <c:numRef>
              <c:f>Customers_TypeSales!$B$4:$B$6</c:f>
              <c:numCache>
                <c:formatCode>"$"#,##0.00</c:formatCode>
                <c:ptCount val="2"/>
                <c:pt idx="0">
                  <c:v>2506258.299999998</c:v>
                </c:pt>
                <c:pt idx="1">
                  <c:v>2513006.930000002</c:v>
                </c:pt>
              </c:numCache>
            </c:numRef>
          </c:val>
          <c:extLst>
            <c:ext xmlns:c16="http://schemas.microsoft.com/office/drawing/2014/chart" uri="{C3380CC4-5D6E-409C-BE32-E72D297353CC}">
              <c16:uniqueId val="{00000004-6E5F-47E4-A391-0328DA5F6C0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Project.xlsx]AvgDiscount_Category!PivotTable10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Average</a:t>
            </a:r>
            <a:r>
              <a:rPr lang="en-US" sz="1200" b="1" baseline="0">
                <a:solidFill>
                  <a:schemeClr val="tx1"/>
                </a:solidFill>
              </a:rPr>
              <a:t> Discount By Product Category</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AvgDiscount_Category!$B$3</c:f>
              <c:strCache>
                <c:ptCount val="1"/>
                <c:pt idx="0">
                  <c:v>Total</c:v>
                </c:pt>
              </c:strCache>
            </c:strRef>
          </c:tx>
          <c:spPr>
            <a:solidFill>
              <a:schemeClr val="accent1"/>
            </a:solidFill>
            <a:ln>
              <a:noFill/>
            </a:ln>
            <a:effectLst/>
          </c:spPr>
          <c:invertIfNegative val="0"/>
          <c:cat>
            <c:strRef>
              <c:f>AvgDiscount_Category!$A$4:$A$8</c:f>
              <c:strCache>
                <c:ptCount val="4"/>
                <c:pt idx="0">
                  <c:v>Clothing</c:v>
                </c:pt>
                <c:pt idx="1">
                  <c:v>Electronics</c:v>
                </c:pt>
                <c:pt idx="2">
                  <c:v>Food</c:v>
                </c:pt>
                <c:pt idx="3">
                  <c:v>Furniture</c:v>
                </c:pt>
              </c:strCache>
            </c:strRef>
          </c:cat>
          <c:val>
            <c:numRef>
              <c:f>AvgDiscount_Category!$B$4:$B$8</c:f>
              <c:numCache>
                <c:formatCode>0.00%</c:formatCode>
                <c:ptCount val="4"/>
                <c:pt idx="0">
                  <c:v>0.16022388059701501</c:v>
                </c:pt>
                <c:pt idx="1">
                  <c:v>0.13650406504065041</c:v>
                </c:pt>
                <c:pt idx="2">
                  <c:v>0.15380530973451326</c:v>
                </c:pt>
                <c:pt idx="3">
                  <c:v>0.15811538461538469</c:v>
                </c:pt>
              </c:numCache>
            </c:numRef>
          </c:val>
          <c:extLst>
            <c:ext xmlns:c16="http://schemas.microsoft.com/office/drawing/2014/chart" uri="{C3380CC4-5D6E-409C-BE32-E72D297353CC}">
              <c16:uniqueId val="{00000000-573A-40B0-A551-8C5AED5667E4}"/>
            </c:ext>
          </c:extLst>
        </c:ser>
        <c:dLbls>
          <c:showLegendKey val="0"/>
          <c:showVal val="0"/>
          <c:showCatName val="0"/>
          <c:showSerName val="0"/>
          <c:showPercent val="0"/>
          <c:showBubbleSize val="0"/>
        </c:dLbls>
        <c:gapWidth val="219"/>
        <c:overlap val="-27"/>
        <c:axId val="1003195120"/>
        <c:axId val="1944285376"/>
      </c:barChart>
      <c:catAx>
        <c:axId val="100319512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44285376"/>
        <c:crosses val="autoZero"/>
        <c:auto val="1"/>
        <c:lblAlgn val="ctr"/>
        <c:lblOffset val="100"/>
        <c:noMultiLvlLbl val="0"/>
      </c:catAx>
      <c:valAx>
        <c:axId val="19442853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0319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[Toluwani Emmanuel Sales Data Project.xlsx]Discount_ImpactSales!PivotTable19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u="none" strike="noStrike" baseline="0">
                <a:solidFill>
                  <a:schemeClr val="tx1"/>
                </a:solidFill>
              </a:rPr>
              <a:t>Impact of Percentage Discount on Total Sales</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Discount_ImpactSales!$B$3</c:f>
              <c:strCache>
                <c:ptCount val="1"/>
                <c:pt idx="0">
                  <c:v>Total</c:v>
                </c:pt>
              </c:strCache>
            </c:strRef>
          </c:tx>
          <c:spPr>
            <a:solidFill>
              <a:schemeClr val="accent1"/>
            </a:solidFill>
            <a:ln>
              <a:noFill/>
            </a:ln>
            <a:effectLst/>
          </c:spPr>
          <c:invertIfNegative val="0"/>
          <c:cat>
            <c:strRef>
              <c:f>Discount_ImpactSales!$A$4:$A$9</c:f>
              <c:strCache>
                <c:ptCount val="5"/>
                <c:pt idx="0">
                  <c:v>0-5%</c:v>
                </c:pt>
                <c:pt idx="1">
                  <c:v>11-15%</c:v>
                </c:pt>
                <c:pt idx="2">
                  <c:v>16-20%</c:v>
                </c:pt>
                <c:pt idx="3">
                  <c:v>21%+</c:v>
                </c:pt>
                <c:pt idx="4">
                  <c:v>6-10%</c:v>
                </c:pt>
              </c:strCache>
            </c:strRef>
          </c:cat>
          <c:val>
            <c:numRef>
              <c:f>Discount_ImpactSales!$B$4:$B$9</c:f>
              <c:numCache>
                <c:formatCode>"$"#,##0.00</c:formatCode>
                <c:ptCount val="5"/>
                <c:pt idx="0">
                  <c:v>934241.5400000005</c:v>
                </c:pt>
                <c:pt idx="1">
                  <c:v>749762.90999999957</c:v>
                </c:pt>
                <c:pt idx="2">
                  <c:v>784991.20000000007</c:v>
                </c:pt>
                <c:pt idx="3">
                  <c:v>1752450.7399999981</c:v>
                </c:pt>
                <c:pt idx="4">
                  <c:v>797818.84000000032</c:v>
                </c:pt>
              </c:numCache>
            </c:numRef>
          </c:val>
          <c:extLst>
            <c:ext xmlns:c16="http://schemas.microsoft.com/office/drawing/2014/chart" uri="{C3380CC4-5D6E-409C-BE32-E72D297353CC}">
              <c16:uniqueId val="{00000000-DEF3-4421-9DCB-6A4E06AB2DFE}"/>
            </c:ext>
          </c:extLst>
        </c:ser>
        <c:dLbls>
          <c:showLegendKey val="0"/>
          <c:showVal val="0"/>
          <c:showCatName val="0"/>
          <c:showSerName val="0"/>
          <c:showPercent val="0"/>
          <c:showBubbleSize val="0"/>
        </c:dLbls>
        <c:gapWidth val="219"/>
        <c:axId val="1077739344"/>
        <c:axId val="1067868896"/>
      </c:barChart>
      <c:catAx>
        <c:axId val="10777393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67868896"/>
        <c:crosses val="autoZero"/>
        <c:auto val="1"/>
        <c:lblAlgn val="ctr"/>
        <c:lblOffset val="100"/>
        <c:noMultiLvlLbl val="0"/>
      </c:catAx>
      <c:valAx>
        <c:axId val="106786889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07773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29.xml"/><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10" Type="http://schemas.openxmlformats.org/officeDocument/2006/relationships/chart" Target="../charts/chart31.xml"/><Relationship Id="rId4" Type="http://schemas.openxmlformats.org/officeDocument/2006/relationships/chart" Target="../charts/chart25.xml"/><Relationship Id="rId9"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xdr:col>
      <xdr:colOff>361950</xdr:colOff>
      <xdr:row>3</xdr:row>
      <xdr:rowOff>28575</xdr:rowOff>
    </xdr:from>
    <xdr:to>
      <xdr:col>9</xdr:col>
      <xdr:colOff>133350</xdr:colOff>
      <xdr:row>18</xdr:row>
      <xdr:rowOff>57150</xdr:rowOff>
    </xdr:to>
    <xdr:graphicFrame macro="">
      <xdr:nvGraphicFramePr>
        <xdr:cNvPr id="2" name="Chart 1">
          <a:extLst>
            <a:ext uri="{FF2B5EF4-FFF2-40B4-BE49-F238E27FC236}">
              <a16:creationId xmlns:a16="http://schemas.microsoft.com/office/drawing/2014/main" id="{815E44FD-F275-4AD5-8B02-B2D2C9B83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3</xdr:row>
      <xdr:rowOff>28575</xdr:rowOff>
    </xdr:from>
    <xdr:to>
      <xdr:col>8</xdr:col>
      <xdr:colOff>647700</xdr:colOff>
      <xdr:row>18</xdr:row>
      <xdr:rowOff>57150</xdr:rowOff>
    </xdr:to>
    <xdr:graphicFrame macro="">
      <xdr:nvGraphicFramePr>
        <xdr:cNvPr id="2" name="Chart 1">
          <a:extLst>
            <a:ext uri="{FF2B5EF4-FFF2-40B4-BE49-F238E27FC236}">
              <a16:creationId xmlns:a16="http://schemas.microsoft.com/office/drawing/2014/main" id="{05B70631-3C8F-45D2-B197-FAB939994C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190500</xdr:colOff>
      <xdr:row>3</xdr:row>
      <xdr:rowOff>28575</xdr:rowOff>
    </xdr:from>
    <xdr:to>
      <xdr:col>8</xdr:col>
      <xdr:colOff>647700</xdr:colOff>
      <xdr:row>18</xdr:row>
      <xdr:rowOff>57150</xdr:rowOff>
    </xdr:to>
    <xdr:graphicFrame macro="">
      <xdr:nvGraphicFramePr>
        <xdr:cNvPr id="2" name="Chart 1">
          <a:extLst>
            <a:ext uri="{FF2B5EF4-FFF2-40B4-BE49-F238E27FC236}">
              <a16:creationId xmlns:a16="http://schemas.microsoft.com/office/drawing/2014/main" id="{3293D5D6-9B31-43A1-8225-DF3785519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400050</xdr:colOff>
      <xdr:row>6</xdr:row>
      <xdr:rowOff>85725</xdr:rowOff>
    </xdr:from>
    <xdr:to>
      <xdr:col>9</xdr:col>
      <xdr:colOff>171450</xdr:colOff>
      <xdr:row>21</xdr:row>
      <xdr:rowOff>114300</xdr:rowOff>
    </xdr:to>
    <xdr:graphicFrame macro="">
      <xdr:nvGraphicFramePr>
        <xdr:cNvPr id="2" name="Chart 1">
          <a:extLst>
            <a:ext uri="{FF2B5EF4-FFF2-40B4-BE49-F238E27FC236}">
              <a16:creationId xmlns:a16="http://schemas.microsoft.com/office/drawing/2014/main" id="{07337F1E-EFE8-4756-B6DC-E5566D028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409575</xdr:colOff>
      <xdr:row>5</xdr:row>
      <xdr:rowOff>104775</xdr:rowOff>
    </xdr:from>
    <xdr:to>
      <xdr:col>8</xdr:col>
      <xdr:colOff>19050</xdr:colOff>
      <xdr:row>20</xdr:row>
      <xdr:rowOff>133350</xdr:rowOff>
    </xdr:to>
    <xdr:graphicFrame macro="">
      <xdr:nvGraphicFramePr>
        <xdr:cNvPr id="3" name="Chart 2">
          <a:extLst>
            <a:ext uri="{FF2B5EF4-FFF2-40B4-BE49-F238E27FC236}">
              <a16:creationId xmlns:a16="http://schemas.microsoft.com/office/drawing/2014/main" id="{B642510D-2267-43D6-A968-AF0F81CA9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361950</xdr:colOff>
      <xdr:row>3</xdr:row>
      <xdr:rowOff>28575</xdr:rowOff>
    </xdr:from>
    <xdr:to>
      <xdr:col>9</xdr:col>
      <xdr:colOff>133350</xdr:colOff>
      <xdr:row>18</xdr:row>
      <xdr:rowOff>57150</xdr:rowOff>
    </xdr:to>
    <xdr:graphicFrame macro="">
      <xdr:nvGraphicFramePr>
        <xdr:cNvPr id="2" name="Chart 1">
          <a:extLst>
            <a:ext uri="{FF2B5EF4-FFF2-40B4-BE49-F238E27FC236}">
              <a16:creationId xmlns:a16="http://schemas.microsoft.com/office/drawing/2014/main" id="{927C5CB9-AB87-4AEA-BB5D-60CF0A706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200025</xdr:colOff>
      <xdr:row>4</xdr:row>
      <xdr:rowOff>114300</xdr:rowOff>
    </xdr:from>
    <xdr:to>
      <xdr:col>8</xdr:col>
      <xdr:colOff>657225</xdr:colOff>
      <xdr:row>19</xdr:row>
      <xdr:rowOff>142875</xdr:rowOff>
    </xdr:to>
    <xdr:graphicFrame macro="">
      <xdr:nvGraphicFramePr>
        <xdr:cNvPr id="2" name="Chart 1">
          <a:extLst>
            <a:ext uri="{FF2B5EF4-FFF2-40B4-BE49-F238E27FC236}">
              <a16:creationId xmlns:a16="http://schemas.microsoft.com/office/drawing/2014/main" id="{41B6AC44-9BA6-4D08-92C1-2BE5A77C8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247650</xdr:colOff>
      <xdr:row>3</xdr:row>
      <xdr:rowOff>28575</xdr:rowOff>
    </xdr:from>
    <xdr:to>
      <xdr:col>9</xdr:col>
      <xdr:colOff>19050</xdr:colOff>
      <xdr:row>18</xdr:row>
      <xdr:rowOff>57150</xdr:rowOff>
    </xdr:to>
    <xdr:graphicFrame macro="">
      <xdr:nvGraphicFramePr>
        <xdr:cNvPr id="2" name="Chart 1">
          <a:extLst>
            <a:ext uri="{FF2B5EF4-FFF2-40B4-BE49-F238E27FC236}">
              <a16:creationId xmlns:a16="http://schemas.microsoft.com/office/drawing/2014/main" id="{7C2A6F37-3C2B-4B28-B3BC-33124FDCF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228600</xdr:colOff>
      <xdr:row>3</xdr:row>
      <xdr:rowOff>95250</xdr:rowOff>
    </xdr:from>
    <xdr:to>
      <xdr:col>9</xdr:col>
      <xdr:colOff>0</xdr:colOff>
      <xdr:row>18</xdr:row>
      <xdr:rowOff>123825</xdr:rowOff>
    </xdr:to>
    <xdr:graphicFrame macro="">
      <xdr:nvGraphicFramePr>
        <xdr:cNvPr id="2" name="Chart 1">
          <a:extLst>
            <a:ext uri="{FF2B5EF4-FFF2-40B4-BE49-F238E27FC236}">
              <a16:creationId xmlns:a16="http://schemas.microsoft.com/office/drawing/2014/main" id="{C2D86B61-94D2-4C64-91F5-31F411EB7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357187</xdr:colOff>
      <xdr:row>3</xdr:row>
      <xdr:rowOff>123825</xdr:rowOff>
    </xdr:from>
    <xdr:to>
      <xdr:col>9</xdr:col>
      <xdr:colOff>128587</xdr:colOff>
      <xdr:row>18</xdr:row>
      <xdr:rowOff>152400</xdr:rowOff>
    </xdr:to>
    <xdr:graphicFrame macro="">
      <xdr:nvGraphicFramePr>
        <xdr:cNvPr id="2" name="Chart 1">
          <a:extLst>
            <a:ext uri="{FF2B5EF4-FFF2-40B4-BE49-F238E27FC236}">
              <a16:creationId xmlns:a16="http://schemas.microsoft.com/office/drawing/2014/main" id="{E9AE5317-6719-4FFF-8F31-D316B9D2B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361950</xdr:colOff>
      <xdr:row>3</xdr:row>
      <xdr:rowOff>28575</xdr:rowOff>
    </xdr:from>
    <xdr:to>
      <xdr:col>9</xdr:col>
      <xdr:colOff>133350</xdr:colOff>
      <xdr:row>18</xdr:row>
      <xdr:rowOff>57150</xdr:rowOff>
    </xdr:to>
    <xdr:graphicFrame macro="">
      <xdr:nvGraphicFramePr>
        <xdr:cNvPr id="2" name="Chart 1">
          <a:extLst>
            <a:ext uri="{FF2B5EF4-FFF2-40B4-BE49-F238E27FC236}">
              <a16:creationId xmlns:a16="http://schemas.microsoft.com/office/drawing/2014/main" id="{300B1F2E-7E1B-4A1F-A191-72AD3A671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26</xdr:row>
      <xdr:rowOff>0</xdr:rowOff>
    </xdr:from>
    <xdr:to>
      <xdr:col>11</xdr:col>
      <xdr:colOff>488878</xdr:colOff>
      <xdr:row>28</xdr:row>
      <xdr:rowOff>87544</xdr:rowOff>
    </xdr:to>
    <xdr:sp macro="" textlink="">
      <xdr:nvSpPr>
        <xdr:cNvPr id="3" name="Rectangle 2">
          <a:extLst>
            <a:ext uri="{FF2B5EF4-FFF2-40B4-BE49-F238E27FC236}">
              <a16:creationId xmlns:a16="http://schemas.microsoft.com/office/drawing/2014/main" id="{20542860-9762-4346-9B49-38EFA17526C0}"/>
            </a:ext>
          </a:extLst>
        </xdr:cNvPr>
        <xdr:cNvSpPr/>
      </xdr:nvSpPr>
      <xdr:spPr>
        <a:xfrm>
          <a:off x="5915025" y="4705350"/>
          <a:ext cx="3232078" cy="4494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240453</xdr:colOff>
      <xdr:row>0</xdr:row>
      <xdr:rowOff>42267</xdr:rowOff>
    </xdr:from>
    <xdr:to>
      <xdr:col>13</xdr:col>
      <xdr:colOff>421093</xdr:colOff>
      <xdr:row>3</xdr:row>
      <xdr:rowOff>161193</xdr:rowOff>
    </xdr:to>
    <xdr:sp macro="" textlink="">
      <xdr:nvSpPr>
        <xdr:cNvPr id="2" name="Rectangle 1">
          <a:extLst>
            <a:ext uri="{FF2B5EF4-FFF2-40B4-BE49-F238E27FC236}">
              <a16:creationId xmlns:a16="http://schemas.microsoft.com/office/drawing/2014/main" id="{D4E5EADB-25A9-40DB-A117-DDFEF3310763}"/>
            </a:ext>
          </a:extLst>
        </xdr:cNvPr>
        <xdr:cNvSpPr/>
      </xdr:nvSpPr>
      <xdr:spPr>
        <a:xfrm>
          <a:off x="6363667" y="42267"/>
          <a:ext cx="2902069" cy="6632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Analysis</a:t>
          </a:r>
          <a:r>
            <a:rPr lang="en-US" sz="1600" b="1" baseline="0">
              <a:solidFill>
                <a:schemeClr val="tx1"/>
              </a:solidFill>
            </a:rPr>
            <a:t> Of Sales Data By Toluwani Emmanuel</a:t>
          </a:r>
          <a:endParaRPr lang="en-US" sz="1600" b="1">
            <a:solidFill>
              <a:schemeClr val="tx1"/>
            </a:solidFill>
          </a:endParaRPr>
        </a:p>
      </xdr:txBody>
    </xdr:sp>
    <xdr:clientData/>
  </xdr:twoCellAnchor>
  <xdr:twoCellAnchor>
    <xdr:from>
      <xdr:col>0</xdr:col>
      <xdr:colOff>95250</xdr:colOff>
      <xdr:row>4</xdr:row>
      <xdr:rowOff>28575</xdr:rowOff>
    </xdr:from>
    <xdr:to>
      <xdr:col>4</xdr:col>
      <xdr:colOff>588624</xdr:colOff>
      <xdr:row>16</xdr:row>
      <xdr:rowOff>0</xdr:rowOff>
    </xdr:to>
    <xdr:sp macro="" textlink="">
      <xdr:nvSpPr>
        <xdr:cNvPr id="6" name="Rectangle 5">
          <a:extLst>
            <a:ext uri="{FF2B5EF4-FFF2-40B4-BE49-F238E27FC236}">
              <a16:creationId xmlns:a16="http://schemas.microsoft.com/office/drawing/2014/main" id="{B4E88400-7811-4387-AE2C-2F9C7A319F8B}"/>
            </a:ext>
          </a:extLst>
        </xdr:cNvPr>
        <xdr:cNvSpPr/>
      </xdr:nvSpPr>
      <xdr:spPr>
        <a:xfrm>
          <a:off x="95250" y="756328"/>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0</xdr:col>
      <xdr:colOff>0</xdr:colOff>
      <xdr:row>39</xdr:row>
      <xdr:rowOff>28575</xdr:rowOff>
    </xdr:from>
    <xdr:to>
      <xdr:col>0</xdr:col>
      <xdr:colOff>9525</xdr:colOff>
      <xdr:row>51</xdr:row>
      <xdr:rowOff>133350</xdr:rowOff>
    </xdr:to>
    <xdr:sp macro="" textlink="">
      <xdr:nvSpPr>
        <xdr:cNvPr id="15" name="Rectangle 14">
          <a:extLst>
            <a:ext uri="{FF2B5EF4-FFF2-40B4-BE49-F238E27FC236}">
              <a16:creationId xmlns:a16="http://schemas.microsoft.com/office/drawing/2014/main" id="{6A15F642-B60B-4131-80AB-21EBF105E1D4}"/>
            </a:ext>
          </a:extLst>
        </xdr:cNvPr>
        <xdr:cNvSpPr/>
      </xdr:nvSpPr>
      <xdr:spPr>
        <a:xfrm>
          <a:off x="0" y="7086600"/>
          <a:ext cx="9525" cy="2276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0</xdr:col>
      <xdr:colOff>0</xdr:colOff>
      <xdr:row>56</xdr:row>
      <xdr:rowOff>104775</xdr:rowOff>
    </xdr:from>
    <xdr:to>
      <xdr:col>0</xdr:col>
      <xdr:colOff>0</xdr:colOff>
      <xdr:row>69</xdr:row>
      <xdr:rowOff>28575</xdr:rowOff>
    </xdr:to>
    <xdr:sp macro="" textlink="">
      <xdr:nvSpPr>
        <xdr:cNvPr id="16" name="Rectangle 15">
          <a:extLst>
            <a:ext uri="{FF2B5EF4-FFF2-40B4-BE49-F238E27FC236}">
              <a16:creationId xmlns:a16="http://schemas.microsoft.com/office/drawing/2014/main" id="{21A88677-DFD4-4D4E-B15B-420A97E713E2}"/>
            </a:ext>
          </a:extLst>
        </xdr:cNvPr>
        <xdr:cNvSpPr/>
      </xdr:nvSpPr>
      <xdr:spPr>
        <a:xfrm>
          <a:off x="0" y="10239375"/>
          <a:ext cx="0" cy="2276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4</xdr:col>
      <xdr:colOff>635271</xdr:colOff>
      <xdr:row>4</xdr:row>
      <xdr:rowOff>26964</xdr:rowOff>
    </xdr:from>
    <xdr:to>
      <xdr:col>9</xdr:col>
      <xdr:colOff>443701</xdr:colOff>
      <xdr:row>15</xdr:row>
      <xdr:rowOff>176983</xdr:rowOff>
    </xdr:to>
    <xdr:sp macro="" textlink="">
      <xdr:nvSpPr>
        <xdr:cNvPr id="25" name="Rectangle 24">
          <a:extLst>
            <a:ext uri="{FF2B5EF4-FFF2-40B4-BE49-F238E27FC236}">
              <a16:creationId xmlns:a16="http://schemas.microsoft.com/office/drawing/2014/main" id="{4B0F4586-56DF-4C3C-AB11-3722E890FFEE}"/>
            </a:ext>
          </a:extLst>
        </xdr:cNvPr>
        <xdr:cNvSpPr/>
      </xdr:nvSpPr>
      <xdr:spPr>
        <a:xfrm>
          <a:off x="3356700" y="752678"/>
          <a:ext cx="3210215" cy="214573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9</xdr:col>
      <xdr:colOff>539177</xdr:colOff>
      <xdr:row>4</xdr:row>
      <xdr:rowOff>55117</xdr:rowOff>
    </xdr:from>
    <xdr:to>
      <xdr:col>14</xdr:col>
      <xdr:colOff>347607</xdr:colOff>
      <xdr:row>16</xdr:row>
      <xdr:rowOff>26542</xdr:rowOff>
    </xdr:to>
    <xdr:sp macro="" textlink="">
      <xdr:nvSpPr>
        <xdr:cNvPr id="26" name="Rectangle 25">
          <a:extLst>
            <a:ext uri="{FF2B5EF4-FFF2-40B4-BE49-F238E27FC236}">
              <a16:creationId xmlns:a16="http://schemas.microsoft.com/office/drawing/2014/main" id="{170D6ADC-4958-473F-A547-BE540636BC2B}"/>
            </a:ext>
          </a:extLst>
        </xdr:cNvPr>
        <xdr:cNvSpPr/>
      </xdr:nvSpPr>
      <xdr:spPr>
        <a:xfrm>
          <a:off x="6662391" y="780831"/>
          <a:ext cx="3210216" cy="214856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424022</xdr:colOff>
      <xdr:row>4</xdr:row>
      <xdr:rowOff>57686</xdr:rowOff>
    </xdr:from>
    <xdr:to>
      <xdr:col>19</xdr:col>
      <xdr:colOff>232451</xdr:colOff>
      <xdr:row>16</xdr:row>
      <xdr:rowOff>29111</xdr:rowOff>
    </xdr:to>
    <xdr:sp macro="" textlink="">
      <xdr:nvSpPr>
        <xdr:cNvPr id="27" name="Rectangle 26">
          <a:extLst>
            <a:ext uri="{FF2B5EF4-FFF2-40B4-BE49-F238E27FC236}">
              <a16:creationId xmlns:a16="http://schemas.microsoft.com/office/drawing/2014/main" id="{8933FB6A-4027-475B-82B9-AD63E45F7BE7}"/>
            </a:ext>
          </a:extLst>
        </xdr:cNvPr>
        <xdr:cNvSpPr/>
      </xdr:nvSpPr>
      <xdr:spPr>
        <a:xfrm>
          <a:off x="10013235" y="785439"/>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9</xdr:col>
      <xdr:colOff>535112</xdr:colOff>
      <xdr:row>4</xdr:row>
      <xdr:rowOff>53510</xdr:rowOff>
    </xdr:from>
    <xdr:to>
      <xdr:col>14</xdr:col>
      <xdr:colOff>353175</xdr:colOff>
      <xdr:row>16</xdr:row>
      <xdr:rowOff>509</xdr:rowOff>
    </xdr:to>
    <xdr:graphicFrame macro="">
      <xdr:nvGraphicFramePr>
        <xdr:cNvPr id="28" name="Chart 27">
          <a:extLst>
            <a:ext uri="{FF2B5EF4-FFF2-40B4-BE49-F238E27FC236}">
              <a16:creationId xmlns:a16="http://schemas.microsoft.com/office/drawing/2014/main" id="{A7AAFAF8-0B33-4EEC-8874-8B54371921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73415</xdr:colOff>
      <xdr:row>20</xdr:row>
      <xdr:rowOff>113766</xdr:rowOff>
    </xdr:from>
    <xdr:to>
      <xdr:col>4</xdr:col>
      <xdr:colOff>566789</xdr:colOff>
      <xdr:row>32</xdr:row>
      <xdr:rowOff>85191</xdr:rowOff>
    </xdr:to>
    <xdr:sp macro="" textlink="">
      <xdr:nvSpPr>
        <xdr:cNvPr id="29" name="Rectangle 28">
          <a:extLst>
            <a:ext uri="{FF2B5EF4-FFF2-40B4-BE49-F238E27FC236}">
              <a16:creationId xmlns:a16="http://schemas.microsoft.com/office/drawing/2014/main" id="{9E821CF7-1AA0-48C6-A16F-988997C432FB}"/>
            </a:ext>
          </a:extLst>
        </xdr:cNvPr>
        <xdr:cNvSpPr/>
      </xdr:nvSpPr>
      <xdr:spPr>
        <a:xfrm>
          <a:off x="73415" y="3752530"/>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4</xdr:col>
      <xdr:colOff>644815</xdr:colOff>
      <xdr:row>20</xdr:row>
      <xdr:rowOff>113765</xdr:rowOff>
    </xdr:from>
    <xdr:to>
      <xdr:col>9</xdr:col>
      <xdr:colOff>453245</xdr:colOff>
      <xdr:row>32</xdr:row>
      <xdr:rowOff>85190</xdr:rowOff>
    </xdr:to>
    <xdr:sp macro="" textlink="">
      <xdr:nvSpPr>
        <xdr:cNvPr id="30" name="Rectangle 29">
          <a:extLst>
            <a:ext uri="{FF2B5EF4-FFF2-40B4-BE49-F238E27FC236}">
              <a16:creationId xmlns:a16="http://schemas.microsoft.com/office/drawing/2014/main" id="{3F81C366-03B9-4096-98E0-2F51F94FCF50}"/>
            </a:ext>
          </a:extLst>
        </xdr:cNvPr>
        <xdr:cNvSpPr/>
      </xdr:nvSpPr>
      <xdr:spPr>
        <a:xfrm>
          <a:off x="3366244" y="3742336"/>
          <a:ext cx="3210215" cy="214856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19</xdr:col>
      <xdr:colOff>298163</xdr:colOff>
      <xdr:row>4</xdr:row>
      <xdr:rowOff>49553</xdr:rowOff>
    </xdr:from>
    <xdr:to>
      <xdr:col>24</xdr:col>
      <xdr:colOff>106593</xdr:colOff>
      <xdr:row>16</xdr:row>
      <xdr:rowOff>20978</xdr:rowOff>
    </xdr:to>
    <xdr:sp macro="" textlink="">
      <xdr:nvSpPr>
        <xdr:cNvPr id="32" name="Rectangle 31">
          <a:extLst>
            <a:ext uri="{FF2B5EF4-FFF2-40B4-BE49-F238E27FC236}">
              <a16:creationId xmlns:a16="http://schemas.microsoft.com/office/drawing/2014/main" id="{A44DFDD5-45A3-4F93-92D5-01CD81D76791}"/>
            </a:ext>
          </a:extLst>
        </xdr:cNvPr>
        <xdr:cNvSpPr/>
      </xdr:nvSpPr>
      <xdr:spPr>
        <a:xfrm>
          <a:off x="13312096" y="777306"/>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428089</xdr:colOff>
      <xdr:row>4</xdr:row>
      <xdr:rowOff>64213</xdr:rowOff>
    </xdr:from>
    <xdr:to>
      <xdr:col>19</xdr:col>
      <xdr:colOff>224746</xdr:colOff>
      <xdr:row>16</xdr:row>
      <xdr:rowOff>21405</xdr:rowOff>
    </xdr:to>
    <xdr:graphicFrame macro="">
      <xdr:nvGraphicFramePr>
        <xdr:cNvPr id="33" name="Chart 32">
          <a:extLst>
            <a:ext uri="{FF2B5EF4-FFF2-40B4-BE49-F238E27FC236}">
              <a16:creationId xmlns:a16="http://schemas.microsoft.com/office/drawing/2014/main" id="{A91987F6-2299-45AA-9CD0-457C7D92D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74915</xdr:colOff>
      <xdr:row>16</xdr:row>
      <xdr:rowOff>21404</xdr:rowOff>
    </xdr:from>
    <xdr:to>
      <xdr:col>4</xdr:col>
      <xdr:colOff>599326</xdr:colOff>
      <xdr:row>19</xdr:row>
      <xdr:rowOff>128426</xdr:rowOff>
    </xdr:to>
    <xdr:sp macro="" textlink="">
      <xdr:nvSpPr>
        <xdr:cNvPr id="37" name="TextBox 36">
          <a:extLst>
            <a:ext uri="{FF2B5EF4-FFF2-40B4-BE49-F238E27FC236}">
              <a16:creationId xmlns:a16="http://schemas.microsoft.com/office/drawing/2014/main" id="{0386EB9E-AF1E-4CD3-8B86-C03A333D2B4D}"/>
            </a:ext>
          </a:extLst>
        </xdr:cNvPr>
        <xdr:cNvSpPr txBox="1"/>
      </xdr:nvSpPr>
      <xdr:spPr>
        <a:xfrm>
          <a:off x="74915" y="2932415"/>
          <a:ext cx="3264186" cy="652837"/>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David generated the highest sales ($1,141,737.36), while Charlie had the lowest ($860,811.48).</a:t>
          </a:r>
        </a:p>
      </xdr:txBody>
    </xdr:sp>
    <xdr:clientData/>
  </xdr:twoCellAnchor>
  <xdr:oneCellAnchor>
    <xdr:from>
      <xdr:col>5</xdr:col>
      <xdr:colOff>21405</xdr:colOff>
      <xdr:row>16</xdr:row>
      <xdr:rowOff>149832</xdr:rowOff>
    </xdr:from>
    <xdr:ext cx="184731" cy="264560"/>
    <xdr:sp macro="" textlink="">
      <xdr:nvSpPr>
        <xdr:cNvPr id="38" name="TextBox 37">
          <a:extLst>
            <a:ext uri="{FF2B5EF4-FFF2-40B4-BE49-F238E27FC236}">
              <a16:creationId xmlns:a16="http://schemas.microsoft.com/office/drawing/2014/main" id="{01AA1AF0-6EAB-42F8-8B4B-B49ED22A7BA2}"/>
            </a:ext>
          </a:extLst>
        </xdr:cNvPr>
        <xdr:cNvSpPr txBox="1"/>
      </xdr:nvSpPr>
      <xdr:spPr>
        <a:xfrm>
          <a:off x="3446124" y="30608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4</xdr:col>
      <xdr:colOff>652837</xdr:colOff>
      <xdr:row>16</xdr:row>
      <xdr:rowOff>32106</xdr:rowOff>
    </xdr:from>
    <xdr:to>
      <xdr:col>9</xdr:col>
      <xdr:colOff>460197</xdr:colOff>
      <xdr:row>19</xdr:row>
      <xdr:rowOff>128427</xdr:rowOff>
    </xdr:to>
    <xdr:sp macro="" textlink="">
      <xdr:nvSpPr>
        <xdr:cNvPr id="39" name="TextBox 38">
          <a:extLst>
            <a:ext uri="{FF2B5EF4-FFF2-40B4-BE49-F238E27FC236}">
              <a16:creationId xmlns:a16="http://schemas.microsoft.com/office/drawing/2014/main" id="{4936FE7F-C936-49F5-9D18-126941F33712}"/>
            </a:ext>
          </a:extLst>
        </xdr:cNvPr>
        <xdr:cNvSpPr txBox="1"/>
      </xdr:nvSpPr>
      <xdr:spPr>
        <a:xfrm>
          <a:off x="3374266" y="2934963"/>
          <a:ext cx="3209145" cy="640607"/>
        </a:xfrm>
        <a:prstGeom prst="rect">
          <a:avLst/>
        </a:prstGeom>
        <a:no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a:t>
          </a:r>
          <a:r>
            <a:rPr lang="en-US" sz="1200" baseline="0"/>
            <a:t> </a:t>
          </a:r>
          <a:r>
            <a:rPr lang="en-US" sz="1200"/>
            <a:t>North generated the highest total revenue ($1,369,612.51), while South had the lowest ($1,154,250.86).</a:t>
          </a:r>
        </a:p>
      </xdr:txBody>
    </xdr:sp>
    <xdr:clientData/>
  </xdr:twoCellAnchor>
  <xdr:twoCellAnchor>
    <xdr:from>
      <xdr:col>9</xdr:col>
      <xdr:colOff>535112</xdr:colOff>
      <xdr:row>16</xdr:row>
      <xdr:rowOff>53510</xdr:rowOff>
    </xdr:from>
    <xdr:to>
      <xdr:col>14</xdr:col>
      <xdr:colOff>342472</xdr:colOff>
      <xdr:row>19</xdr:row>
      <xdr:rowOff>117724</xdr:rowOff>
    </xdr:to>
    <xdr:sp macro="" textlink="">
      <xdr:nvSpPr>
        <xdr:cNvPr id="40" name="TextBox 39">
          <a:extLst>
            <a:ext uri="{FF2B5EF4-FFF2-40B4-BE49-F238E27FC236}">
              <a16:creationId xmlns:a16="http://schemas.microsoft.com/office/drawing/2014/main" id="{1D15F60B-FC1F-46AC-98EE-516E6B92223E}"/>
            </a:ext>
          </a:extLst>
        </xdr:cNvPr>
        <xdr:cNvSpPr txBox="1"/>
      </xdr:nvSpPr>
      <xdr:spPr>
        <a:xfrm>
          <a:off x="6699606" y="2964521"/>
          <a:ext cx="3232079" cy="610029"/>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Sales peaked in January, fluctuated through the year, and fell more in September.</a:t>
          </a:r>
        </a:p>
      </xdr:txBody>
    </xdr:sp>
    <xdr:clientData/>
  </xdr:twoCellAnchor>
  <xdr:twoCellAnchor>
    <xdr:from>
      <xdr:col>14</xdr:col>
      <xdr:colOff>428090</xdr:colOff>
      <xdr:row>16</xdr:row>
      <xdr:rowOff>53512</xdr:rowOff>
    </xdr:from>
    <xdr:to>
      <xdr:col>19</xdr:col>
      <xdr:colOff>246151</xdr:colOff>
      <xdr:row>19</xdr:row>
      <xdr:rowOff>117725</xdr:rowOff>
    </xdr:to>
    <xdr:sp macro="" textlink="">
      <xdr:nvSpPr>
        <xdr:cNvPr id="41" name="TextBox 40">
          <a:extLst>
            <a:ext uri="{FF2B5EF4-FFF2-40B4-BE49-F238E27FC236}">
              <a16:creationId xmlns:a16="http://schemas.microsoft.com/office/drawing/2014/main" id="{B8E66F1B-A460-48BB-AFE9-FD27B1A6173A}"/>
            </a:ext>
          </a:extLst>
        </xdr:cNvPr>
        <xdr:cNvSpPr txBox="1"/>
      </xdr:nvSpPr>
      <xdr:spPr>
        <a:xfrm>
          <a:off x="10017303" y="2964523"/>
          <a:ext cx="3242781" cy="61002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Clothing had the highest quantity sold (6,922), while Food had the lowest (5,608).</a:t>
          </a:r>
        </a:p>
      </xdr:txBody>
    </xdr:sp>
    <xdr:clientData/>
  </xdr:twoCellAnchor>
  <xdr:twoCellAnchor>
    <xdr:from>
      <xdr:col>19</xdr:col>
      <xdr:colOff>288961</xdr:colOff>
      <xdr:row>16</xdr:row>
      <xdr:rowOff>42808</xdr:rowOff>
    </xdr:from>
    <xdr:to>
      <xdr:col>24</xdr:col>
      <xdr:colOff>117725</xdr:colOff>
      <xdr:row>19</xdr:row>
      <xdr:rowOff>117725</xdr:rowOff>
    </xdr:to>
    <xdr:sp macro="" textlink="">
      <xdr:nvSpPr>
        <xdr:cNvPr id="42" name="TextBox 41">
          <a:extLst>
            <a:ext uri="{FF2B5EF4-FFF2-40B4-BE49-F238E27FC236}">
              <a16:creationId xmlns:a16="http://schemas.microsoft.com/office/drawing/2014/main" id="{A0A408D3-2319-4F52-A65D-7830DC6E00D8}"/>
            </a:ext>
          </a:extLst>
        </xdr:cNvPr>
        <xdr:cNvSpPr txBox="1"/>
      </xdr:nvSpPr>
      <xdr:spPr>
        <a:xfrm>
          <a:off x="13302894" y="2953819"/>
          <a:ext cx="3253483" cy="62073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Returning customers generated $2,513,006.98 in sales, slightly higher than New customers at $2,506,258.30.</a:t>
          </a:r>
        </a:p>
      </xdr:txBody>
    </xdr:sp>
    <xdr:clientData/>
  </xdr:twoCellAnchor>
  <xdr:twoCellAnchor>
    <xdr:from>
      <xdr:col>9</xdr:col>
      <xdr:colOff>514776</xdr:colOff>
      <xdr:row>20</xdr:row>
      <xdr:rowOff>116334</xdr:rowOff>
    </xdr:from>
    <xdr:to>
      <xdr:col>14</xdr:col>
      <xdr:colOff>323206</xdr:colOff>
      <xdr:row>32</xdr:row>
      <xdr:rowOff>87759</xdr:rowOff>
    </xdr:to>
    <xdr:sp macro="" textlink="">
      <xdr:nvSpPr>
        <xdr:cNvPr id="43" name="Rectangle 42">
          <a:extLst>
            <a:ext uri="{FF2B5EF4-FFF2-40B4-BE49-F238E27FC236}">
              <a16:creationId xmlns:a16="http://schemas.microsoft.com/office/drawing/2014/main" id="{93D9B3BD-C2ED-42D7-A712-A3027B8D5B7B}"/>
            </a:ext>
          </a:extLst>
        </xdr:cNvPr>
        <xdr:cNvSpPr/>
      </xdr:nvSpPr>
      <xdr:spPr>
        <a:xfrm>
          <a:off x="6679270" y="3755098"/>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399620</xdr:colOff>
      <xdr:row>20</xdr:row>
      <xdr:rowOff>118903</xdr:rowOff>
    </xdr:from>
    <xdr:to>
      <xdr:col>19</xdr:col>
      <xdr:colOff>208049</xdr:colOff>
      <xdr:row>32</xdr:row>
      <xdr:rowOff>90328</xdr:rowOff>
    </xdr:to>
    <xdr:sp macro="" textlink="">
      <xdr:nvSpPr>
        <xdr:cNvPr id="44" name="Rectangle 43">
          <a:extLst>
            <a:ext uri="{FF2B5EF4-FFF2-40B4-BE49-F238E27FC236}">
              <a16:creationId xmlns:a16="http://schemas.microsoft.com/office/drawing/2014/main" id="{6D6EE43D-2BA8-456C-8037-2BDF3D5FB293}"/>
            </a:ext>
          </a:extLst>
        </xdr:cNvPr>
        <xdr:cNvSpPr/>
      </xdr:nvSpPr>
      <xdr:spPr>
        <a:xfrm>
          <a:off x="9988833" y="3757667"/>
          <a:ext cx="3233149" cy="21546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0</xdr:col>
      <xdr:colOff>96320</xdr:colOff>
      <xdr:row>20</xdr:row>
      <xdr:rowOff>139129</xdr:rowOff>
    </xdr:from>
    <xdr:to>
      <xdr:col>4</xdr:col>
      <xdr:colOff>545815</xdr:colOff>
      <xdr:row>32</xdr:row>
      <xdr:rowOff>74916</xdr:rowOff>
    </xdr:to>
    <xdr:graphicFrame macro="">
      <xdr:nvGraphicFramePr>
        <xdr:cNvPr id="45" name="Chart 44">
          <a:extLst>
            <a:ext uri="{FF2B5EF4-FFF2-40B4-BE49-F238E27FC236}">
              <a16:creationId xmlns:a16="http://schemas.microsoft.com/office/drawing/2014/main" id="{FA30BF78-64AF-4B3C-BC0F-3002106FA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64213</xdr:colOff>
      <xdr:row>32</xdr:row>
      <xdr:rowOff>107022</xdr:rowOff>
    </xdr:from>
    <xdr:to>
      <xdr:col>4</xdr:col>
      <xdr:colOff>577921</xdr:colOff>
      <xdr:row>35</xdr:row>
      <xdr:rowOff>85618</xdr:rowOff>
    </xdr:to>
    <xdr:sp macro="" textlink="">
      <xdr:nvSpPr>
        <xdr:cNvPr id="46" name="TextBox 45">
          <a:extLst>
            <a:ext uri="{FF2B5EF4-FFF2-40B4-BE49-F238E27FC236}">
              <a16:creationId xmlns:a16="http://schemas.microsoft.com/office/drawing/2014/main" id="{7F06FE35-C32C-4666-B4E8-14E85A5DAC91}"/>
            </a:ext>
          </a:extLst>
        </xdr:cNvPr>
        <xdr:cNvSpPr txBox="1"/>
      </xdr:nvSpPr>
      <xdr:spPr>
        <a:xfrm>
          <a:off x="64213" y="5929044"/>
          <a:ext cx="3253483" cy="524411"/>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Returning customers had a higher average sale ($5,066.55) than New customers ($4,972.73).</a:t>
          </a:r>
        </a:p>
      </xdr:txBody>
    </xdr:sp>
    <xdr:clientData/>
  </xdr:twoCellAnchor>
  <xdr:twoCellAnchor>
    <xdr:from>
      <xdr:col>4</xdr:col>
      <xdr:colOff>620730</xdr:colOff>
      <xdr:row>32</xdr:row>
      <xdr:rowOff>107022</xdr:rowOff>
    </xdr:from>
    <xdr:to>
      <xdr:col>9</xdr:col>
      <xdr:colOff>449495</xdr:colOff>
      <xdr:row>35</xdr:row>
      <xdr:rowOff>96320</xdr:rowOff>
    </xdr:to>
    <xdr:sp macro="" textlink="">
      <xdr:nvSpPr>
        <xdr:cNvPr id="48" name="TextBox 47">
          <a:extLst>
            <a:ext uri="{FF2B5EF4-FFF2-40B4-BE49-F238E27FC236}">
              <a16:creationId xmlns:a16="http://schemas.microsoft.com/office/drawing/2014/main" id="{B3A65FB1-DC00-4D30-B860-028FEBFC4131}"/>
            </a:ext>
          </a:extLst>
        </xdr:cNvPr>
        <xdr:cNvSpPr txBox="1"/>
      </xdr:nvSpPr>
      <xdr:spPr>
        <a:xfrm>
          <a:off x="3360505" y="5929044"/>
          <a:ext cx="3253484" cy="535113"/>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b="0">
              <a:solidFill>
                <a:schemeClr val="tx1"/>
              </a:solidFill>
            </a:rPr>
            <a:t>Credit card</a:t>
          </a:r>
          <a:r>
            <a:rPr lang="en-US" sz="1200" b="0" baseline="0">
              <a:solidFill>
                <a:schemeClr val="tx1"/>
              </a:solidFill>
            </a:rPr>
            <a:t> was the most commonly used payment method</a:t>
          </a:r>
          <a:endParaRPr lang="en-US" sz="1200" b="0">
            <a:solidFill>
              <a:schemeClr val="tx1"/>
            </a:solidFill>
          </a:endParaRPr>
        </a:p>
      </xdr:txBody>
    </xdr:sp>
    <xdr:clientData/>
  </xdr:twoCellAnchor>
  <xdr:twoCellAnchor>
    <xdr:from>
      <xdr:col>9</xdr:col>
      <xdr:colOff>547090</xdr:colOff>
      <xdr:row>20</xdr:row>
      <xdr:rowOff>140402</xdr:rowOff>
    </xdr:from>
    <xdr:to>
      <xdr:col>14</xdr:col>
      <xdr:colOff>322343</xdr:colOff>
      <xdr:row>32</xdr:row>
      <xdr:rowOff>97593</xdr:rowOff>
    </xdr:to>
    <xdr:graphicFrame macro="">
      <xdr:nvGraphicFramePr>
        <xdr:cNvPr id="49" name="Chart 48">
          <a:extLst>
            <a:ext uri="{FF2B5EF4-FFF2-40B4-BE49-F238E27FC236}">
              <a16:creationId xmlns:a16="http://schemas.microsoft.com/office/drawing/2014/main" id="{15288100-FFE3-4B06-934E-FB601D59D2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503005</xdr:colOff>
      <xdr:row>32</xdr:row>
      <xdr:rowOff>117725</xdr:rowOff>
    </xdr:from>
    <xdr:to>
      <xdr:col>14</xdr:col>
      <xdr:colOff>310365</xdr:colOff>
      <xdr:row>35</xdr:row>
      <xdr:rowOff>96319</xdr:rowOff>
    </xdr:to>
    <xdr:sp macro="" textlink="">
      <xdr:nvSpPr>
        <xdr:cNvPr id="50" name="TextBox 49">
          <a:extLst>
            <a:ext uri="{FF2B5EF4-FFF2-40B4-BE49-F238E27FC236}">
              <a16:creationId xmlns:a16="http://schemas.microsoft.com/office/drawing/2014/main" id="{3F7E33B8-5C38-43C3-9D8A-2E2B704AF8CF}"/>
            </a:ext>
          </a:extLst>
        </xdr:cNvPr>
        <xdr:cNvSpPr txBox="1"/>
      </xdr:nvSpPr>
      <xdr:spPr>
        <a:xfrm>
          <a:off x="6667499" y="5939747"/>
          <a:ext cx="3232079" cy="524409"/>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Retail generated more sales than Online.</a:t>
          </a:r>
        </a:p>
      </xdr:txBody>
    </xdr:sp>
    <xdr:clientData/>
  </xdr:twoCellAnchor>
  <xdr:twoCellAnchor>
    <xdr:from>
      <xdr:col>19</xdr:col>
      <xdr:colOff>273761</xdr:colOff>
      <xdr:row>20</xdr:row>
      <xdr:rowOff>121472</xdr:rowOff>
    </xdr:from>
    <xdr:to>
      <xdr:col>24</xdr:col>
      <xdr:colOff>82191</xdr:colOff>
      <xdr:row>32</xdr:row>
      <xdr:rowOff>92897</xdr:rowOff>
    </xdr:to>
    <xdr:sp macro="" textlink="">
      <xdr:nvSpPr>
        <xdr:cNvPr id="51" name="Rectangle 50">
          <a:extLst>
            <a:ext uri="{FF2B5EF4-FFF2-40B4-BE49-F238E27FC236}">
              <a16:creationId xmlns:a16="http://schemas.microsoft.com/office/drawing/2014/main" id="{046951B3-AFD1-49AE-B669-4D1505AB44C2}"/>
            </a:ext>
          </a:extLst>
        </xdr:cNvPr>
        <xdr:cNvSpPr/>
      </xdr:nvSpPr>
      <xdr:spPr>
        <a:xfrm>
          <a:off x="13287694" y="3760236"/>
          <a:ext cx="3233149" cy="21546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406685</xdr:colOff>
      <xdr:row>20</xdr:row>
      <xdr:rowOff>117725</xdr:rowOff>
    </xdr:from>
    <xdr:to>
      <xdr:col>19</xdr:col>
      <xdr:colOff>171236</xdr:colOff>
      <xdr:row>32</xdr:row>
      <xdr:rowOff>74916</xdr:rowOff>
    </xdr:to>
    <xdr:graphicFrame macro="">
      <xdr:nvGraphicFramePr>
        <xdr:cNvPr id="52" name="Chart 51">
          <a:extLst>
            <a:ext uri="{FF2B5EF4-FFF2-40B4-BE49-F238E27FC236}">
              <a16:creationId xmlns:a16="http://schemas.microsoft.com/office/drawing/2014/main" id="{801425DD-D14D-4368-ABEC-58E9DCE51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267555</xdr:colOff>
      <xdr:row>20</xdr:row>
      <xdr:rowOff>117724</xdr:rowOff>
    </xdr:from>
    <xdr:to>
      <xdr:col>24</xdr:col>
      <xdr:colOff>107021</xdr:colOff>
      <xdr:row>32</xdr:row>
      <xdr:rowOff>85618</xdr:rowOff>
    </xdr:to>
    <xdr:graphicFrame macro="">
      <xdr:nvGraphicFramePr>
        <xdr:cNvPr id="53" name="Chart 52">
          <a:extLst>
            <a:ext uri="{FF2B5EF4-FFF2-40B4-BE49-F238E27FC236}">
              <a16:creationId xmlns:a16="http://schemas.microsoft.com/office/drawing/2014/main" id="{0075CBAB-2835-4D92-9D1B-05F97F037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288960</xdr:colOff>
      <xdr:row>32</xdr:row>
      <xdr:rowOff>117725</xdr:rowOff>
    </xdr:from>
    <xdr:to>
      <xdr:col>24</xdr:col>
      <xdr:colOff>117723</xdr:colOff>
      <xdr:row>35</xdr:row>
      <xdr:rowOff>90715</xdr:rowOff>
    </xdr:to>
    <xdr:sp macro="" textlink="">
      <xdr:nvSpPr>
        <xdr:cNvPr id="54" name="TextBox 53">
          <a:extLst>
            <a:ext uri="{FF2B5EF4-FFF2-40B4-BE49-F238E27FC236}">
              <a16:creationId xmlns:a16="http://schemas.microsoft.com/office/drawing/2014/main" id="{5A78C951-3BD7-44E9-ABB6-A54D95EF6B6D}"/>
            </a:ext>
          </a:extLst>
        </xdr:cNvPr>
        <xdr:cNvSpPr txBox="1"/>
      </xdr:nvSpPr>
      <xdr:spPr>
        <a:xfrm>
          <a:off x="13215746" y="5923439"/>
          <a:ext cx="3230548" cy="51727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Sales were highest for discounts above 21%, while 11–15% discounts generated the least sales.</a:t>
          </a:r>
          <a:endParaRPr lang="en-US" sz="1200" b="1">
            <a:solidFill>
              <a:schemeClr val="tx1"/>
            </a:solidFill>
          </a:endParaRPr>
        </a:p>
      </xdr:txBody>
    </xdr:sp>
    <xdr:clientData/>
  </xdr:twoCellAnchor>
  <xdr:twoCellAnchor>
    <xdr:from>
      <xdr:col>14</xdr:col>
      <xdr:colOff>417387</xdr:colOff>
      <xdr:row>32</xdr:row>
      <xdr:rowOff>107024</xdr:rowOff>
    </xdr:from>
    <xdr:to>
      <xdr:col>19</xdr:col>
      <xdr:colOff>181938</xdr:colOff>
      <xdr:row>35</xdr:row>
      <xdr:rowOff>96321</xdr:rowOff>
    </xdr:to>
    <xdr:sp macro="" textlink="">
      <xdr:nvSpPr>
        <xdr:cNvPr id="55" name="TextBox 54">
          <a:extLst>
            <a:ext uri="{FF2B5EF4-FFF2-40B4-BE49-F238E27FC236}">
              <a16:creationId xmlns:a16="http://schemas.microsoft.com/office/drawing/2014/main" id="{689CB488-1AA7-4828-9830-FDCF0089D049}"/>
            </a:ext>
          </a:extLst>
        </xdr:cNvPr>
        <xdr:cNvSpPr txBox="1"/>
      </xdr:nvSpPr>
      <xdr:spPr>
        <a:xfrm>
          <a:off x="10006600" y="5929046"/>
          <a:ext cx="3189271" cy="53511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Clothing had the highest average discount (16.02%).</a:t>
          </a:r>
          <a:endParaRPr lang="en-US" sz="1200" b="1">
            <a:solidFill>
              <a:schemeClr val="tx1"/>
            </a:solidFill>
          </a:endParaRPr>
        </a:p>
      </xdr:txBody>
    </xdr:sp>
    <xdr:clientData/>
  </xdr:twoCellAnchor>
  <xdr:twoCellAnchor editAs="oneCell">
    <xdr:from>
      <xdr:col>24</xdr:col>
      <xdr:colOff>208360</xdr:colOff>
      <xdr:row>6</xdr:row>
      <xdr:rowOff>120954</xdr:rowOff>
    </xdr:from>
    <xdr:to>
      <xdr:col>26</xdr:col>
      <xdr:colOff>544284</xdr:colOff>
      <xdr:row>15</xdr:row>
      <xdr:rowOff>136072</xdr:rowOff>
    </xdr:to>
    <mc:AlternateContent xmlns:mc="http://schemas.openxmlformats.org/markup-compatibility/2006" xmlns:a14="http://schemas.microsoft.com/office/drawing/2010/main">
      <mc:Choice Requires="a14">
        <xdr:graphicFrame macro="">
          <xdr:nvGraphicFramePr>
            <xdr:cNvPr id="3" name="Product_Category">
              <a:extLst>
                <a:ext uri="{FF2B5EF4-FFF2-40B4-BE49-F238E27FC236}">
                  <a16:creationId xmlns:a16="http://schemas.microsoft.com/office/drawing/2014/main" id="{E9F2F886-F3E4-4D54-87B9-72157DD94AB4}"/>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6800295" y="1227083"/>
              <a:ext cx="1718586" cy="1674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574524</xdr:colOff>
      <xdr:row>0</xdr:row>
      <xdr:rowOff>15117</xdr:rowOff>
    </xdr:from>
    <xdr:to>
      <xdr:col>29</xdr:col>
      <xdr:colOff>199717</xdr:colOff>
      <xdr:row>7</xdr:row>
      <xdr:rowOff>30236</xdr:rowOff>
    </xdr:to>
    <mc:AlternateContent xmlns:mc="http://schemas.openxmlformats.org/markup-compatibility/2006" xmlns:a14="http://schemas.microsoft.com/office/drawing/2010/main">
      <mc:Choice Requires="a14">
        <xdr:graphicFrame macro="">
          <xdr:nvGraphicFramePr>
            <xdr:cNvPr id="4" name="Customer_Type">
              <a:extLst>
                <a:ext uri="{FF2B5EF4-FFF2-40B4-BE49-F238E27FC236}">
                  <a16:creationId xmlns:a16="http://schemas.microsoft.com/office/drawing/2014/main" id="{6A9D2CA3-D811-4756-82B2-0AC3A00FE584}"/>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18549121" y="15117"/>
              <a:ext cx="1699185" cy="13056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559403</xdr:colOff>
      <xdr:row>7</xdr:row>
      <xdr:rowOff>60476</xdr:rowOff>
    </xdr:from>
    <xdr:to>
      <xdr:col>29</xdr:col>
      <xdr:colOff>184354</xdr:colOff>
      <xdr:row>15</xdr:row>
      <xdr:rowOff>120952</xdr:rowOff>
    </xdr:to>
    <mc:AlternateContent xmlns:mc="http://schemas.openxmlformats.org/markup-compatibility/2006" xmlns:a14="http://schemas.microsoft.com/office/drawing/2010/main">
      <mc:Choice Requires="a14">
        <xdr:graphicFrame macro="">
          <xdr:nvGraphicFramePr>
            <xdr:cNvPr id="5" name="Sales_Rep">
              <a:extLst>
                <a:ext uri="{FF2B5EF4-FFF2-40B4-BE49-F238E27FC236}">
                  <a16:creationId xmlns:a16="http://schemas.microsoft.com/office/drawing/2014/main" id="{912B8D57-EEFF-43DC-BFFA-5FB1765A6372}"/>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18534000" y="1350960"/>
              <a:ext cx="1698943" cy="1535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104179</xdr:colOff>
      <xdr:row>4</xdr:row>
      <xdr:rowOff>14882</xdr:rowOff>
    </xdr:from>
    <xdr:to>
      <xdr:col>4</xdr:col>
      <xdr:colOff>654843</xdr:colOff>
      <xdr:row>16</xdr:row>
      <xdr:rowOff>29766</xdr:rowOff>
    </xdr:to>
    <xdr:graphicFrame macro="">
      <xdr:nvGraphicFramePr>
        <xdr:cNvPr id="60" name="Chart 59">
          <a:extLst>
            <a:ext uri="{FF2B5EF4-FFF2-40B4-BE49-F238E27FC236}">
              <a16:creationId xmlns:a16="http://schemas.microsoft.com/office/drawing/2014/main" id="{4ECE42E4-8AA8-44AF-9C87-BD329381D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651297</xdr:colOff>
      <xdr:row>4</xdr:row>
      <xdr:rowOff>71578</xdr:rowOff>
    </xdr:from>
    <xdr:to>
      <xdr:col>9</xdr:col>
      <xdr:colOff>428056</xdr:colOff>
      <xdr:row>16</xdr:row>
      <xdr:rowOff>71578</xdr:rowOff>
    </xdr:to>
    <xdr:graphicFrame macro="">
      <xdr:nvGraphicFramePr>
        <xdr:cNvPr id="61" name="Chart 60">
          <a:extLst>
            <a:ext uri="{FF2B5EF4-FFF2-40B4-BE49-F238E27FC236}">
              <a16:creationId xmlns:a16="http://schemas.microsoft.com/office/drawing/2014/main" id="{5CD09461-87C5-4879-8CAD-D62EC7259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312539</xdr:colOff>
      <xdr:row>4</xdr:row>
      <xdr:rowOff>29765</xdr:rowOff>
    </xdr:from>
    <xdr:to>
      <xdr:col>24</xdr:col>
      <xdr:colOff>89296</xdr:colOff>
      <xdr:row>16</xdr:row>
      <xdr:rowOff>29765</xdr:rowOff>
    </xdr:to>
    <xdr:graphicFrame macro="">
      <xdr:nvGraphicFramePr>
        <xdr:cNvPr id="64" name="Chart 63">
          <a:extLst>
            <a:ext uri="{FF2B5EF4-FFF2-40B4-BE49-F238E27FC236}">
              <a16:creationId xmlns:a16="http://schemas.microsoft.com/office/drawing/2014/main" id="{1ED0B5BD-6D78-4D34-931A-781C3613B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669724</xdr:colOff>
      <xdr:row>20</xdr:row>
      <xdr:rowOff>119063</xdr:rowOff>
    </xdr:from>
    <xdr:to>
      <xdr:col>9</xdr:col>
      <xdr:colOff>461367</xdr:colOff>
      <xdr:row>32</xdr:row>
      <xdr:rowOff>89297</xdr:rowOff>
    </xdr:to>
    <xdr:graphicFrame macro="">
      <xdr:nvGraphicFramePr>
        <xdr:cNvPr id="65" name="Chart 64">
          <a:extLst>
            <a:ext uri="{FF2B5EF4-FFF2-40B4-BE49-F238E27FC236}">
              <a16:creationId xmlns:a16="http://schemas.microsoft.com/office/drawing/2014/main" id="{0C0C1104-7090-4F9E-89DF-A36575D8D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221194</xdr:colOff>
      <xdr:row>16</xdr:row>
      <xdr:rowOff>35660</xdr:rowOff>
    </xdr:from>
    <xdr:to>
      <xdr:col>29</xdr:col>
      <xdr:colOff>194498</xdr:colOff>
      <xdr:row>36</xdr:row>
      <xdr:rowOff>168359</xdr:rowOff>
    </xdr:to>
    <xdr:sp macro="" textlink="">
      <xdr:nvSpPr>
        <xdr:cNvPr id="8" name="TextBox 7">
          <a:extLst>
            <a:ext uri="{FF2B5EF4-FFF2-40B4-BE49-F238E27FC236}">
              <a16:creationId xmlns:a16="http://schemas.microsoft.com/office/drawing/2014/main" id="{286E4DA0-20C1-4D07-8F7B-4E72F8EF37C7}"/>
            </a:ext>
          </a:extLst>
        </xdr:cNvPr>
        <xdr:cNvSpPr txBox="1"/>
      </xdr:nvSpPr>
      <xdr:spPr>
        <a:xfrm>
          <a:off x="16494414" y="2877016"/>
          <a:ext cx="3363559" cy="368439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Key Insights (Summary)</a:t>
          </a:r>
        </a:p>
        <a:p>
          <a:r>
            <a:rPr lang="en-US" sz="1200" b="1">
              <a:solidFill>
                <a:schemeClr val="tx1"/>
              </a:solidFill>
            </a:rPr>
            <a:t>1.</a:t>
          </a:r>
          <a:r>
            <a:rPr lang="en-US" sz="1200" b="1" baseline="0">
              <a:solidFill>
                <a:schemeClr val="tx1"/>
              </a:solidFill>
            </a:rPr>
            <a:t> </a:t>
          </a:r>
          <a:r>
            <a:rPr lang="en-US" sz="1200" b="1"/>
            <a:t>Top Performers:</a:t>
          </a:r>
          <a:r>
            <a:rPr lang="en-US" sz="1200"/>
            <a:t> David generated the highest sales among all sales reps, and North region had the highest revenue.</a:t>
          </a:r>
        </a:p>
        <a:p>
          <a:r>
            <a:rPr lang="en-US" sz="1200" b="1"/>
            <a:t>2. Sales Trends:</a:t>
          </a:r>
          <a:r>
            <a:rPr lang="en-US" sz="1200"/>
            <a:t> Sales peaked in January, fluctuated through the months, and dipped the most in September.</a:t>
          </a:r>
        </a:p>
        <a:p>
          <a:r>
            <a:rPr lang="en-US" sz="1200" b="1"/>
            <a:t>3. Customer Behavior:</a:t>
          </a:r>
          <a:r>
            <a:rPr lang="en-US" sz="1200"/>
            <a:t> Returning customers slightly outperformed new customers in total and average sales.</a:t>
          </a:r>
        </a:p>
        <a:p>
          <a:r>
            <a:rPr lang="en-US" sz="1200" b="1"/>
            <a:t>4. Product Insights:</a:t>
          </a:r>
          <a:r>
            <a:rPr lang="en-US" sz="1200"/>
            <a:t> Clothing is the most popular product category by quantity sold and received the highest average discount.</a:t>
          </a:r>
        </a:p>
        <a:p>
          <a:r>
            <a:rPr lang="en-US" sz="1200" b="1"/>
            <a:t>5.</a:t>
          </a:r>
          <a:r>
            <a:rPr lang="en-US" sz="1200" b="1" baseline="0"/>
            <a:t> </a:t>
          </a:r>
          <a:r>
            <a:rPr lang="en-US" sz="1200" b="1"/>
            <a:t> Sales Channels &amp; Payment:</a:t>
          </a:r>
          <a:r>
            <a:rPr lang="en-US" sz="1200"/>
            <a:t> Retail sales lead over online; credit card is the most common payment method.</a:t>
          </a:r>
        </a:p>
        <a:p>
          <a:r>
            <a:rPr lang="en-US" sz="1200" b="1"/>
            <a:t>6. Discount Impact:</a:t>
          </a:r>
          <a:r>
            <a:rPr lang="en-US" sz="1200"/>
            <a:t> Higher discounts (21%+) drove the highest total sales, while moderate discounts (11–15%) generated the lowest.</a:t>
          </a:r>
        </a:p>
        <a:p>
          <a:endParaRPr lang="en-US" sz="1200" b="1">
            <a:solidFill>
              <a:schemeClr val="tx1"/>
            </a:solidFill>
          </a:endParaRPr>
        </a:p>
      </xdr:txBody>
    </xdr:sp>
    <xdr:clientData/>
  </xdr:twoCellAnchor>
  <xdr:twoCellAnchor editAs="oneCell">
    <xdr:from>
      <xdr:col>24</xdr:col>
      <xdr:colOff>198058</xdr:colOff>
      <xdr:row>0</xdr:row>
      <xdr:rowOff>1</xdr:rowOff>
    </xdr:from>
    <xdr:to>
      <xdr:col>26</xdr:col>
      <xdr:colOff>559404</xdr:colOff>
      <xdr:row>6</xdr:row>
      <xdr:rowOff>151192</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BD88F785-0E4C-414F-A02D-3E6AEB6A2C2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526630" y="0"/>
              <a:ext cx="1162655" cy="871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9</xdr:col>
      <xdr:colOff>19050</xdr:colOff>
      <xdr:row>0</xdr:row>
      <xdr:rowOff>19050</xdr:rowOff>
    </xdr:from>
    <xdr:to>
      <xdr:col>13</xdr:col>
      <xdr:colOff>177919</xdr:colOff>
      <xdr:row>3</xdr:row>
      <xdr:rowOff>139337</xdr:rowOff>
    </xdr:to>
    <xdr:sp macro="" textlink="">
      <xdr:nvSpPr>
        <xdr:cNvPr id="2" name="Rectangle 1">
          <a:extLst>
            <a:ext uri="{FF2B5EF4-FFF2-40B4-BE49-F238E27FC236}">
              <a16:creationId xmlns:a16="http://schemas.microsoft.com/office/drawing/2014/main" id="{8C2711FD-67FE-45FC-AADF-AA1044301575}"/>
            </a:ext>
          </a:extLst>
        </xdr:cNvPr>
        <xdr:cNvSpPr/>
      </xdr:nvSpPr>
      <xdr:spPr>
        <a:xfrm>
          <a:off x="6191250" y="19050"/>
          <a:ext cx="2902069" cy="6632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Analysis</a:t>
          </a:r>
          <a:r>
            <a:rPr lang="en-US" sz="1600" b="1" baseline="0">
              <a:solidFill>
                <a:schemeClr val="tx1"/>
              </a:solidFill>
            </a:rPr>
            <a:t> Of Sales Data By Toluwani Emmanuel</a:t>
          </a:r>
          <a:endParaRPr lang="en-US" sz="1600" b="1">
            <a:solidFill>
              <a:schemeClr val="tx1"/>
            </a:solidFill>
          </a:endParaRPr>
        </a:p>
      </xdr:txBody>
    </xdr:sp>
    <xdr:clientData/>
  </xdr:twoCellAnchor>
  <xdr:twoCellAnchor>
    <xdr:from>
      <xdr:col>0</xdr:col>
      <xdr:colOff>85725</xdr:colOff>
      <xdr:row>4</xdr:row>
      <xdr:rowOff>28575</xdr:rowOff>
    </xdr:from>
    <xdr:to>
      <xdr:col>4</xdr:col>
      <xdr:colOff>557328</xdr:colOff>
      <xdr:row>16</xdr:row>
      <xdr:rowOff>5443</xdr:rowOff>
    </xdr:to>
    <xdr:sp macro="" textlink="">
      <xdr:nvSpPr>
        <xdr:cNvPr id="3" name="Rectangle 2">
          <a:extLst>
            <a:ext uri="{FF2B5EF4-FFF2-40B4-BE49-F238E27FC236}">
              <a16:creationId xmlns:a16="http://schemas.microsoft.com/office/drawing/2014/main" id="{9D5591B2-3703-46A0-8D45-D8D27CC85ACA}"/>
            </a:ext>
          </a:extLst>
        </xdr:cNvPr>
        <xdr:cNvSpPr/>
      </xdr:nvSpPr>
      <xdr:spPr>
        <a:xfrm>
          <a:off x="85725" y="756957"/>
          <a:ext cx="3217044" cy="21620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0</xdr:col>
      <xdr:colOff>98051</xdr:colOff>
      <xdr:row>4</xdr:row>
      <xdr:rowOff>42022</xdr:rowOff>
    </xdr:from>
    <xdr:to>
      <xdr:col>4</xdr:col>
      <xdr:colOff>546287</xdr:colOff>
      <xdr:row>15</xdr:row>
      <xdr:rowOff>168088</xdr:rowOff>
    </xdr:to>
    <xdr:graphicFrame macro="">
      <xdr:nvGraphicFramePr>
        <xdr:cNvPr id="4" name="Chart 3">
          <a:extLst>
            <a:ext uri="{FF2B5EF4-FFF2-40B4-BE49-F238E27FC236}">
              <a16:creationId xmlns:a16="http://schemas.microsoft.com/office/drawing/2014/main" id="{ABE1BED1-5C78-497C-BA21-4B1766061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16</xdr:row>
      <xdr:rowOff>38100</xdr:rowOff>
    </xdr:from>
    <xdr:to>
      <xdr:col>4</xdr:col>
      <xdr:colOff>569315</xdr:colOff>
      <xdr:row>19</xdr:row>
      <xdr:rowOff>146483</xdr:rowOff>
    </xdr:to>
    <xdr:sp macro="" textlink="">
      <xdr:nvSpPr>
        <xdr:cNvPr id="6" name="TextBox 5">
          <a:extLst>
            <a:ext uri="{FF2B5EF4-FFF2-40B4-BE49-F238E27FC236}">
              <a16:creationId xmlns:a16="http://schemas.microsoft.com/office/drawing/2014/main" id="{078B411C-C860-4A45-A8D7-E0E5F115F3CD}"/>
            </a:ext>
          </a:extLst>
        </xdr:cNvPr>
        <xdr:cNvSpPr txBox="1"/>
      </xdr:nvSpPr>
      <xdr:spPr>
        <a:xfrm>
          <a:off x="66675" y="2933700"/>
          <a:ext cx="3245840" cy="65130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David generated the highest sales ($1,141,737.36), while Charlie had the lowest ($860,811.48).</a:t>
          </a:r>
        </a:p>
      </xdr:txBody>
    </xdr:sp>
    <xdr:clientData/>
  </xdr:twoCellAnchor>
  <xdr:twoCellAnchor>
    <xdr:from>
      <xdr:col>0</xdr:col>
      <xdr:colOff>76200</xdr:colOff>
      <xdr:row>20</xdr:row>
      <xdr:rowOff>57151</xdr:rowOff>
    </xdr:from>
    <xdr:to>
      <xdr:col>4</xdr:col>
      <xdr:colOff>543215</xdr:colOff>
      <xdr:row>32</xdr:row>
      <xdr:rowOff>14008</xdr:rowOff>
    </xdr:to>
    <xdr:sp macro="" textlink="">
      <xdr:nvSpPr>
        <xdr:cNvPr id="9" name="Rectangle 8">
          <a:extLst>
            <a:ext uri="{FF2B5EF4-FFF2-40B4-BE49-F238E27FC236}">
              <a16:creationId xmlns:a16="http://schemas.microsoft.com/office/drawing/2014/main" id="{C0C23963-F3CE-4E17-BFE8-D10E5A900F4D}"/>
            </a:ext>
          </a:extLst>
        </xdr:cNvPr>
        <xdr:cNvSpPr/>
      </xdr:nvSpPr>
      <xdr:spPr>
        <a:xfrm>
          <a:off x="76200" y="3699063"/>
          <a:ext cx="3212456" cy="214200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0</xdr:col>
      <xdr:colOff>84044</xdr:colOff>
      <xdr:row>20</xdr:row>
      <xdr:rowOff>70037</xdr:rowOff>
    </xdr:from>
    <xdr:to>
      <xdr:col>4</xdr:col>
      <xdr:colOff>532280</xdr:colOff>
      <xdr:row>32</xdr:row>
      <xdr:rowOff>26955</xdr:rowOff>
    </xdr:to>
    <xdr:graphicFrame macro="">
      <xdr:nvGraphicFramePr>
        <xdr:cNvPr id="10" name="Chart 9">
          <a:extLst>
            <a:ext uri="{FF2B5EF4-FFF2-40B4-BE49-F238E27FC236}">
              <a16:creationId xmlns:a16="http://schemas.microsoft.com/office/drawing/2014/main" id="{5B8CAD75-33F3-4BF4-950A-FB39F3D36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32</xdr:row>
      <xdr:rowOff>66675</xdr:rowOff>
    </xdr:from>
    <xdr:to>
      <xdr:col>4</xdr:col>
      <xdr:colOff>539562</xdr:colOff>
      <xdr:row>36</xdr:row>
      <xdr:rowOff>0</xdr:rowOff>
    </xdr:to>
    <xdr:sp macro="" textlink="">
      <xdr:nvSpPr>
        <xdr:cNvPr id="11" name="TextBox 10">
          <a:extLst>
            <a:ext uri="{FF2B5EF4-FFF2-40B4-BE49-F238E27FC236}">
              <a16:creationId xmlns:a16="http://schemas.microsoft.com/office/drawing/2014/main" id="{8818AEBF-E399-4BCE-A48C-B0DB556A2FA9}"/>
            </a:ext>
          </a:extLst>
        </xdr:cNvPr>
        <xdr:cNvSpPr txBox="1"/>
      </xdr:nvSpPr>
      <xdr:spPr>
        <a:xfrm>
          <a:off x="47625" y="5893734"/>
          <a:ext cx="3237378" cy="661707"/>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Returning customers had a higher average sale ($5,066.55) than New customers ($4,972.73).</a:t>
          </a:r>
        </a:p>
      </xdr:txBody>
    </xdr:sp>
    <xdr:clientData/>
  </xdr:twoCellAnchor>
  <xdr:twoCellAnchor>
    <xdr:from>
      <xdr:col>4</xdr:col>
      <xdr:colOff>630331</xdr:colOff>
      <xdr:row>4</xdr:row>
      <xdr:rowOff>19050</xdr:rowOff>
    </xdr:from>
    <xdr:to>
      <xdr:col>9</xdr:col>
      <xdr:colOff>368669</xdr:colOff>
      <xdr:row>16</xdr:row>
      <xdr:rowOff>24493</xdr:rowOff>
    </xdr:to>
    <xdr:graphicFrame macro="">
      <xdr:nvGraphicFramePr>
        <xdr:cNvPr id="12" name="Chart 11">
          <a:extLst>
            <a:ext uri="{FF2B5EF4-FFF2-40B4-BE49-F238E27FC236}">
              <a16:creationId xmlns:a16="http://schemas.microsoft.com/office/drawing/2014/main" id="{B8C6D0CC-4B82-45A3-950B-69CB98546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619126</xdr:colOff>
      <xdr:row>4</xdr:row>
      <xdr:rowOff>28575</xdr:rowOff>
    </xdr:from>
    <xdr:to>
      <xdr:col>9</xdr:col>
      <xdr:colOff>350184</xdr:colOff>
      <xdr:row>16</xdr:row>
      <xdr:rowOff>14007</xdr:rowOff>
    </xdr:to>
    <xdr:sp macro="" textlink="">
      <xdr:nvSpPr>
        <xdr:cNvPr id="13" name="Rectangle 12">
          <a:extLst>
            <a:ext uri="{FF2B5EF4-FFF2-40B4-BE49-F238E27FC236}">
              <a16:creationId xmlns:a16="http://schemas.microsoft.com/office/drawing/2014/main" id="{3AD533F9-CE92-483C-A2FA-E4077F08D904}"/>
            </a:ext>
          </a:extLst>
        </xdr:cNvPr>
        <xdr:cNvSpPr/>
      </xdr:nvSpPr>
      <xdr:spPr>
        <a:xfrm>
          <a:off x="3364567" y="756957"/>
          <a:ext cx="3162860" cy="217057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9</xdr:col>
      <xdr:colOff>457200</xdr:colOff>
      <xdr:row>4</xdr:row>
      <xdr:rowOff>28575</xdr:rowOff>
    </xdr:from>
    <xdr:to>
      <xdr:col>14</xdr:col>
      <xdr:colOff>238415</xdr:colOff>
      <xdr:row>16</xdr:row>
      <xdr:rowOff>2609</xdr:rowOff>
    </xdr:to>
    <xdr:sp macro="" textlink="">
      <xdr:nvSpPr>
        <xdr:cNvPr id="14" name="Rectangle 13">
          <a:extLst>
            <a:ext uri="{FF2B5EF4-FFF2-40B4-BE49-F238E27FC236}">
              <a16:creationId xmlns:a16="http://schemas.microsoft.com/office/drawing/2014/main" id="{189067F3-8CBC-433D-95CB-97B0DE7E88D6}"/>
            </a:ext>
          </a:extLst>
        </xdr:cNvPr>
        <xdr:cNvSpPr/>
      </xdr:nvSpPr>
      <xdr:spPr>
        <a:xfrm>
          <a:off x="6634443" y="756957"/>
          <a:ext cx="3213016" cy="215918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9</xdr:col>
      <xdr:colOff>466725</xdr:colOff>
      <xdr:row>20</xdr:row>
      <xdr:rowOff>76200</xdr:rowOff>
    </xdr:from>
    <xdr:to>
      <xdr:col>14</xdr:col>
      <xdr:colOff>247940</xdr:colOff>
      <xdr:row>32</xdr:row>
      <xdr:rowOff>50234</xdr:rowOff>
    </xdr:to>
    <xdr:sp macro="" textlink="">
      <xdr:nvSpPr>
        <xdr:cNvPr id="15" name="Rectangle 14">
          <a:extLst>
            <a:ext uri="{FF2B5EF4-FFF2-40B4-BE49-F238E27FC236}">
              <a16:creationId xmlns:a16="http://schemas.microsoft.com/office/drawing/2014/main" id="{6799E844-035F-4FC7-A3C1-5A5A45721859}"/>
            </a:ext>
          </a:extLst>
        </xdr:cNvPr>
        <xdr:cNvSpPr/>
      </xdr:nvSpPr>
      <xdr:spPr>
        <a:xfrm>
          <a:off x="6638925" y="3695700"/>
          <a:ext cx="3210215" cy="214573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4</xdr:col>
      <xdr:colOff>609600</xdr:colOff>
      <xdr:row>16</xdr:row>
      <xdr:rowOff>38100</xdr:rowOff>
    </xdr:from>
    <xdr:to>
      <xdr:col>9</xdr:col>
      <xdr:colOff>389745</xdr:colOff>
      <xdr:row>19</xdr:row>
      <xdr:rowOff>142875</xdr:rowOff>
    </xdr:to>
    <xdr:sp macro="" textlink="">
      <xdr:nvSpPr>
        <xdr:cNvPr id="16" name="TextBox 15">
          <a:extLst>
            <a:ext uri="{FF2B5EF4-FFF2-40B4-BE49-F238E27FC236}">
              <a16:creationId xmlns:a16="http://schemas.microsoft.com/office/drawing/2014/main" id="{9AEFAB98-E3B7-4047-8408-C107FB4EF952}"/>
            </a:ext>
          </a:extLst>
        </xdr:cNvPr>
        <xdr:cNvSpPr txBox="1"/>
      </xdr:nvSpPr>
      <xdr:spPr>
        <a:xfrm>
          <a:off x="3352800" y="2933700"/>
          <a:ext cx="3209145" cy="647700"/>
        </a:xfrm>
        <a:prstGeom prst="rect">
          <a:avLst/>
        </a:prstGeom>
        <a:no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a:t>
          </a:r>
          <a:r>
            <a:rPr lang="en-US" sz="1200" baseline="0"/>
            <a:t> </a:t>
          </a:r>
          <a:r>
            <a:rPr lang="en-US" sz="1200"/>
            <a:t>North generated the highest total revenue ($1,369,612.51), while South had the lowest ($1,154,250.86).</a:t>
          </a:r>
        </a:p>
      </xdr:txBody>
    </xdr:sp>
    <xdr:clientData/>
  </xdr:twoCellAnchor>
  <xdr:twoCellAnchor>
    <xdr:from>
      <xdr:col>14</xdr:col>
      <xdr:colOff>313204</xdr:colOff>
      <xdr:row>4</xdr:row>
      <xdr:rowOff>30256</xdr:rowOff>
    </xdr:from>
    <xdr:to>
      <xdr:col>19</xdr:col>
      <xdr:colOff>93860</xdr:colOff>
      <xdr:row>16</xdr:row>
      <xdr:rowOff>7124</xdr:rowOff>
    </xdr:to>
    <xdr:sp macro="" textlink="">
      <xdr:nvSpPr>
        <xdr:cNvPr id="17" name="Rectangle 16">
          <a:extLst>
            <a:ext uri="{FF2B5EF4-FFF2-40B4-BE49-F238E27FC236}">
              <a16:creationId xmlns:a16="http://schemas.microsoft.com/office/drawing/2014/main" id="{42D5E981-F780-4445-806C-11F024749108}"/>
            </a:ext>
          </a:extLst>
        </xdr:cNvPr>
        <xdr:cNvSpPr/>
      </xdr:nvSpPr>
      <xdr:spPr>
        <a:xfrm>
          <a:off x="9922248" y="758638"/>
          <a:ext cx="3212458" cy="21620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4</xdr:col>
      <xdr:colOff>609600</xdr:colOff>
      <xdr:row>20</xdr:row>
      <xdr:rowOff>66675</xdr:rowOff>
    </xdr:from>
    <xdr:to>
      <xdr:col>9</xdr:col>
      <xdr:colOff>390816</xdr:colOff>
      <xdr:row>32</xdr:row>
      <xdr:rowOff>43543</xdr:rowOff>
    </xdr:to>
    <xdr:sp macro="" textlink="">
      <xdr:nvSpPr>
        <xdr:cNvPr id="18" name="Rectangle 17">
          <a:extLst>
            <a:ext uri="{FF2B5EF4-FFF2-40B4-BE49-F238E27FC236}">
              <a16:creationId xmlns:a16="http://schemas.microsoft.com/office/drawing/2014/main" id="{E4452DE5-DDE3-4A69-A93D-C203519614DC}"/>
            </a:ext>
          </a:extLst>
        </xdr:cNvPr>
        <xdr:cNvSpPr/>
      </xdr:nvSpPr>
      <xdr:spPr>
        <a:xfrm>
          <a:off x="3352800" y="3686175"/>
          <a:ext cx="3210216" cy="214856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9</xdr:col>
      <xdr:colOff>476249</xdr:colOff>
      <xdr:row>4</xdr:row>
      <xdr:rowOff>42023</xdr:rowOff>
    </xdr:from>
    <xdr:to>
      <xdr:col>14</xdr:col>
      <xdr:colOff>224117</xdr:colOff>
      <xdr:row>15</xdr:row>
      <xdr:rowOff>161433</xdr:rowOff>
    </xdr:to>
    <xdr:graphicFrame macro="">
      <xdr:nvGraphicFramePr>
        <xdr:cNvPr id="19" name="Chart 18">
          <a:extLst>
            <a:ext uri="{FF2B5EF4-FFF2-40B4-BE49-F238E27FC236}">
              <a16:creationId xmlns:a16="http://schemas.microsoft.com/office/drawing/2014/main" id="{891B4B69-9370-4A01-849F-E60C5684A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461683</xdr:colOff>
      <xdr:row>16</xdr:row>
      <xdr:rowOff>47625</xdr:rowOff>
    </xdr:from>
    <xdr:to>
      <xdr:col>14</xdr:col>
      <xdr:colOff>241829</xdr:colOff>
      <xdr:row>19</xdr:row>
      <xdr:rowOff>142875</xdr:rowOff>
    </xdr:to>
    <xdr:sp macro="" textlink="">
      <xdr:nvSpPr>
        <xdr:cNvPr id="21" name="TextBox 20">
          <a:extLst>
            <a:ext uri="{FF2B5EF4-FFF2-40B4-BE49-F238E27FC236}">
              <a16:creationId xmlns:a16="http://schemas.microsoft.com/office/drawing/2014/main" id="{4DC812F2-F959-42B1-A19F-6043A0251FC5}"/>
            </a:ext>
          </a:extLst>
        </xdr:cNvPr>
        <xdr:cNvSpPr txBox="1"/>
      </xdr:nvSpPr>
      <xdr:spPr>
        <a:xfrm>
          <a:off x="6638926" y="2961154"/>
          <a:ext cx="3211947" cy="641537"/>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Sales peaked in January, fluctuated through the year, and fell more in September.</a:t>
          </a:r>
        </a:p>
      </xdr:txBody>
    </xdr:sp>
    <xdr:clientData/>
  </xdr:twoCellAnchor>
  <xdr:twoCellAnchor>
    <xdr:from>
      <xdr:col>4</xdr:col>
      <xdr:colOff>600074</xdr:colOff>
      <xdr:row>20</xdr:row>
      <xdr:rowOff>84044</xdr:rowOff>
    </xdr:from>
    <xdr:to>
      <xdr:col>9</xdr:col>
      <xdr:colOff>378197</xdr:colOff>
      <xdr:row>32</xdr:row>
      <xdr:rowOff>23302</xdr:rowOff>
    </xdr:to>
    <xdr:graphicFrame macro="">
      <xdr:nvGraphicFramePr>
        <xdr:cNvPr id="22" name="Chart 21">
          <a:extLst>
            <a:ext uri="{FF2B5EF4-FFF2-40B4-BE49-F238E27FC236}">
              <a16:creationId xmlns:a16="http://schemas.microsoft.com/office/drawing/2014/main" id="{4BB315DD-4BF3-445D-9546-253CB8395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600075</xdr:colOff>
      <xdr:row>32</xdr:row>
      <xdr:rowOff>85725</xdr:rowOff>
    </xdr:from>
    <xdr:to>
      <xdr:col>9</xdr:col>
      <xdr:colOff>401625</xdr:colOff>
      <xdr:row>35</xdr:row>
      <xdr:rowOff>171450</xdr:rowOff>
    </xdr:to>
    <xdr:sp macro="" textlink="">
      <xdr:nvSpPr>
        <xdr:cNvPr id="23" name="TextBox 22">
          <a:extLst>
            <a:ext uri="{FF2B5EF4-FFF2-40B4-BE49-F238E27FC236}">
              <a16:creationId xmlns:a16="http://schemas.microsoft.com/office/drawing/2014/main" id="{83D01932-44E2-4446-999A-79460F7BC74C}"/>
            </a:ext>
          </a:extLst>
        </xdr:cNvPr>
        <xdr:cNvSpPr txBox="1"/>
      </xdr:nvSpPr>
      <xdr:spPr>
        <a:xfrm>
          <a:off x="3343275" y="5876925"/>
          <a:ext cx="3230550" cy="62865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b="0">
              <a:solidFill>
                <a:schemeClr val="tx1"/>
              </a:solidFill>
            </a:rPr>
            <a:t>Credit card</a:t>
          </a:r>
          <a:r>
            <a:rPr lang="en-US" sz="1200" b="0" baseline="0">
              <a:solidFill>
                <a:schemeClr val="tx1"/>
              </a:solidFill>
            </a:rPr>
            <a:t> was the most commonly used payment method</a:t>
          </a:r>
          <a:endParaRPr lang="en-US" sz="1200" b="0">
            <a:solidFill>
              <a:schemeClr val="tx1"/>
            </a:solidFill>
          </a:endParaRPr>
        </a:p>
      </xdr:txBody>
    </xdr:sp>
    <xdr:clientData/>
  </xdr:twoCellAnchor>
  <xdr:twoCellAnchor>
    <xdr:from>
      <xdr:col>9</xdr:col>
      <xdr:colOff>476809</xdr:colOff>
      <xdr:row>20</xdr:row>
      <xdr:rowOff>84045</xdr:rowOff>
    </xdr:from>
    <xdr:to>
      <xdr:col>14</xdr:col>
      <xdr:colOff>238125</xdr:colOff>
      <xdr:row>32</xdr:row>
      <xdr:rowOff>42022</xdr:rowOff>
    </xdr:to>
    <xdr:graphicFrame macro="">
      <xdr:nvGraphicFramePr>
        <xdr:cNvPr id="24" name="Chart 23">
          <a:extLst>
            <a:ext uri="{FF2B5EF4-FFF2-40B4-BE49-F238E27FC236}">
              <a16:creationId xmlns:a16="http://schemas.microsoft.com/office/drawing/2014/main" id="{8C7704BA-FFCB-4CC3-A90C-7293F766C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452718</xdr:colOff>
      <xdr:row>32</xdr:row>
      <xdr:rowOff>99731</xdr:rowOff>
    </xdr:from>
    <xdr:to>
      <xdr:col>14</xdr:col>
      <xdr:colOff>232864</xdr:colOff>
      <xdr:row>35</xdr:row>
      <xdr:rowOff>168087</xdr:rowOff>
    </xdr:to>
    <xdr:sp macro="" textlink="">
      <xdr:nvSpPr>
        <xdr:cNvPr id="25" name="TextBox 24">
          <a:extLst>
            <a:ext uri="{FF2B5EF4-FFF2-40B4-BE49-F238E27FC236}">
              <a16:creationId xmlns:a16="http://schemas.microsoft.com/office/drawing/2014/main" id="{B42FCC2C-3341-4C26-B53E-D490EAB9E6C7}"/>
            </a:ext>
          </a:extLst>
        </xdr:cNvPr>
        <xdr:cNvSpPr txBox="1"/>
      </xdr:nvSpPr>
      <xdr:spPr>
        <a:xfrm>
          <a:off x="6629961" y="5926790"/>
          <a:ext cx="3211947" cy="614643"/>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Retail generated more sales than Online.</a:t>
          </a:r>
        </a:p>
      </xdr:txBody>
    </xdr:sp>
    <xdr:clientData/>
  </xdr:twoCellAnchor>
  <xdr:twoCellAnchor>
    <xdr:from>
      <xdr:col>19</xdr:col>
      <xdr:colOff>185456</xdr:colOff>
      <xdr:row>4</xdr:row>
      <xdr:rowOff>28575</xdr:rowOff>
    </xdr:from>
    <xdr:to>
      <xdr:col>23</xdr:col>
      <xdr:colOff>652473</xdr:colOff>
      <xdr:row>16</xdr:row>
      <xdr:rowOff>5443</xdr:rowOff>
    </xdr:to>
    <xdr:sp macro="" textlink="">
      <xdr:nvSpPr>
        <xdr:cNvPr id="26" name="Rectangle 25">
          <a:extLst>
            <a:ext uri="{FF2B5EF4-FFF2-40B4-BE49-F238E27FC236}">
              <a16:creationId xmlns:a16="http://schemas.microsoft.com/office/drawing/2014/main" id="{CBFBB812-B9A6-4885-848C-E9BD223437CB}"/>
            </a:ext>
          </a:extLst>
        </xdr:cNvPr>
        <xdr:cNvSpPr/>
      </xdr:nvSpPr>
      <xdr:spPr>
        <a:xfrm>
          <a:off x="13226302" y="756957"/>
          <a:ext cx="3212458" cy="21620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325531</xdr:colOff>
      <xdr:row>20</xdr:row>
      <xdr:rowOff>70597</xdr:rowOff>
    </xdr:from>
    <xdr:to>
      <xdr:col>19</xdr:col>
      <xdr:colOff>106187</xdr:colOff>
      <xdr:row>32</xdr:row>
      <xdr:rowOff>47465</xdr:rowOff>
    </xdr:to>
    <xdr:sp macro="" textlink="">
      <xdr:nvSpPr>
        <xdr:cNvPr id="27" name="Rectangle 26">
          <a:extLst>
            <a:ext uri="{FF2B5EF4-FFF2-40B4-BE49-F238E27FC236}">
              <a16:creationId xmlns:a16="http://schemas.microsoft.com/office/drawing/2014/main" id="{8C938FF1-3DFD-4550-AFCB-4CBA3BE04E12}"/>
            </a:ext>
          </a:extLst>
        </xdr:cNvPr>
        <xdr:cNvSpPr/>
      </xdr:nvSpPr>
      <xdr:spPr>
        <a:xfrm>
          <a:off x="9934575" y="3712509"/>
          <a:ext cx="3212458" cy="21620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19</xdr:col>
      <xdr:colOff>197783</xdr:colOff>
      <xdr:row>20</xdr:row>
      <xdr:rowOff>68915</xdr:rowOff>
    </xdr:from>
    <xdr:to>
      <xdr:col>23</xdr:col>
      <xdr:colOff>664800</xdr:colOff>
      <xdr:row>32</xdr:row>
      <xdr:rowOff>45783</xdr:rowOff>
    </xdr:to>
    <xdr:sp macro="" textlink="">
      <xdr:nvSpPr>
        <xdr:cNvPr id="28" name="Rectangle 27">
          <a:extLst>
            <a:ext uri="{FF2B5EF4-FFF2-40B4-BE49-F238E27FC236}">
              <a16:creationId xmlns:a16="http://schemas.microsoft.com/office/drawing/2014/main" id="{EF2255C9-E489-4FED-909D-C41A3CBB8BE5}"/>
            </a:ext>
          </a:extLst>
        </xdr:cNvPr>
        <xdr:cNvSpPr/>
      </xdr:nvSpPr>
      <xdr:spPr>
        <a:xfrm>
          <a:off x="13238629" y="3710827"/>
          <a:ext cx="3212458" cy="21620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tx1"/>
            </a:solidFill>
          </a:endParaRPr>
        </a:p>
      </xdr:txBody>
    </xdr:sp>
    <xdr:clientData/>
  </xdr:twoCellAnchor>
  <xdr:twoCellAnchor>
    <xdr:from>
      <xdr:col>14</xdr:col>
      <xdr:colOff>322169</xdr:colOff>
      <xdr:row>4</xdr:row>
      <xdr:rowOff>42024</xdr:rowOff>
    </xdr:from>
    <xdr:to>
      <xdr:col>19</xdr:col>
      <xdr:colOff>88810</xdr:colOff>
      <xdr:row>16</xdr:row>
      <xdr:rowOff>28016</xdr:rowOff>
    </xdr:to>
    <xdr:graphicFrame macro="">
      <xdr:nvGraphicFramePr>
        <xdr:cNvPr id="29" name="Chart 28">
          <a:extLst>
            <a:ext uri="{FF2B5EF4-FFF2-40B4-BE49-F238E27FC236}">
              <a16:creationId xmlns:a16="http://schemas.microsoft.com/office/drawing/2014/main" id="{BE3AD4CB-F8AA-4C51-B4B4-B71B3B91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308161</xdr:colOff>
      <xdr:row>16</xdr:row>
      <xdr:rowOff>56030</xdr:rowOff>
    </xdr:from>
    <xdr:to>
      <xdr:col>19</xdr:col>
      <xdr:colOff>96206</xdr:colOff>
      <xdr:row>19</xdr:row>
      <xdr:rowOff>140074</xdr:rowOff>
    </xdr:to>
    <xdr:sp macro="" textlink="">
      <xdr:nvSpPr>
        <xdr:cNvPr id="31" name="TextBox 30">
          <a:extLst>
            <a:ext uri="{FF2B5EF4-FFF2-40B4-BE49-F238E27FC236}">
              <a16:creationId xmlns:a16="http://schemas.microsoft.com/office/drawing/2014/main" id="{625E7705-28AC-498B-A394-12124D134526}"/>
            </a:ext>
          </a:extLst>
        </xdr:cNvPr>
        <xdr:cNvSpPr txBox="1"/>
      </xdr:nvSpPr>
      <xdr:spPr>
        <a:xfrm>
          <a:off x="9917205" y="2969559"/>
          <a:ext cx="3219847" cy="630331"/>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Clothing had the highest quantity sold (6,922), while Food had the lowest (5,608).</a:t>
          </a:r>
        </a:p>
      </xdr:txBody>
    </xdr:sp>
    <xdr:clientData/>
  </xdr:twoCellAnchor>
  <xdr:twoCellAnchor>
    <xdr:from>
      <xdr:col>19</xdr:col>
      <xdr:colOff>196103</xdr:colOff>
      <xdr:row>4</xdr:row>
      <xdr:rowOff>14007</xdr:rowOff>
    </xdr:from>
    <xdr:to>
      <xdr:col>23</xdr:col>
      <xdr:colOff>644338</xdr:colOff>
      <xdr:row>15</xdr:row>
      <xdr:rowOff>168088</xdr:rowOff>
    </xdr:to>
    <xdr:graphicFrame macro="">
      <xdr:nvGraphicFramePr>
        <xdr:cNvPr id="32" name="Chart 31">
          <a:extLst>
            <a:ext uri="{FF2B5EF4-FFF2-40B4-BE49-F238E27FC236}">
              <a16:creationId xmlns:a16="http://schemas.microsoft.com/office/drawing/2014/main" id="{7B52DA14-CF60-4E9E-9AC3-1DC52BC6C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336176</xdr:colOff>
      <xdr:row>20</xdr:row>
      <xdr:rowOff>84045</xdr:rowOff>
    </xdr:from>
    <xdr:to>
      <xdr:col>19</xdr:col>
      <xdr:colOff>126065</xdr:colOff>
      <xdr:row>32</xdr:row>
      <xdr:rowOff>33232</xdr:rowOff>
    </xdr:to>
    <xdr:graphicFrame macro="">
      <xdr:nvGraphicFramePr>
        <xdr:cNvPr id="33" name="Chart 32">
          <a:extLst>
            <a:ext uri="{FF2B5EF4-FFF2-40B4-BE49-F238E27FC236}">
              <a16:creationId xmlns:a16="http://schemas.microsoft.com/office/drawing/2014/main" id="{ED22873C-AB2E-458D-83DF-951E2B01F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196102</xdr:colOff>
      <xdr:row>16</xdr:row>
      <xdr:rowOff>56030</xdr:rowOff>
    </xdr:from>
    <xdr:to>
      <xdr:col>23</xdr:col>
      <xdr:colOff>681210</xdr:colOff>
      <xdr:row>19</xdr:row>
      <xdr:rowOff>128946</xdr:rowOff>
    </xdr:to>
    <xdr:sp macro="" textlink="">
      <xdr:nvSpPr>
        <xdr:cNvPr id="34" name="TextBox 33">
          <a:extLst>
            <a:ext uri="{FF2B5EF4-FFF2-40B4-BE49-F238E27FC236}">
              <a16:creationId xmlns:a16="http://schemas.microsoft.com/office/drawing/2014/main" id="{5D336008-86EA-4DD9-8259-74D804F403C7}"/>
            </a:ext>
          </a:extLst>
        </xdr:cNvPr>
        <xdr:cNvSpPr txBox="1"/>
      </xdr:nvSpPr>
      <xdr:spPr>
        <a:xfrm>
          <a:off x="13236948" y="2969559"/>
          <a:ext cx="3230549" cy="619203"/>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a:t>
          </a:r>
          <a:r>
            <a:rPr lang="en-US" sz="1200"/>
            <a:t>: Returning customers generated $2,513,006.98 in sales, slightly higher than New customers at $2,506,258.30.</a:t>
          </a:r>
        </a:p>
      </xdr:txBody>
    </xdr:sp>
    <xdr:clientData/>
  </xdr:twoCellAnchor>
  <xdr:twoCellAnchor>
    <xdr:from>
      <xdr:col>19</xdr:col>
      <xdr:colOff>210108</xdr:colOff>
      <xdr:row>20</xdr:row>
      <xdr:rowOff>84044</xdr:rowOff>
    </xdr:from>
    <xdr:to>
      <xdr:col>23</xdr:col>
      <xdr:colOff>658344</xdr:colOff>
      <xdr:row>32</xdr:row>
      <xdr:rowOff>28014</xdr:rowOff>
    </xdr:to>
    <xdr:graphicFrame macro="">
      <xdr:nvGraphicFramePr>
        <xdr:cNvPr id="35" name="Chart 34">
          <a:extLst>
            <a:ext uri="{FF2B5EF4-FFF2-40B4-BE49-F238E27FC236}">
              <a16:creationId xmlns:a16="http://schemas.microsoft.com/office/drawing/2014/main" id="{C502AEF4-9C2F-46F1-A122-522B1532B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336176</xdr:colOff>
      <xdr:row>32</xdr:row>
      <xdr:rowOff>70036</xdr:rowOff>
    </xdr:from>
    <xdr:to>
      <xdr:col>19</xdr:col>
      <xdr:colOff>70711</xdr:colOff>
      <xdr:row>35</xdr:row>
      <xdr:rowOff>168088</xdr:rowOff>
    </xdr:to>
    <xdr:sp macro="" textlink="">
      <xdr:nvSpPr>
        <xdr:cNvPr id="38" name="TextBox 37">
          <a:extLst>
            <a:ext uri="{FF2B5EF4-FFF2-40B4-BE49-F238E27FC236}">
              <a16:creationId xmlns:a16="http://schemas.microsoft.com/office/drawing/2014/main" id="{DB525BC3-1F72-48A4-975C-DCA2CCA61727}"/>
            </a:ext>
          </a:extLst>
        </xdr:cNvPr>
        <xdr:cNvSpPr txBox="1"/>
      </xdr:nvSpPr>
      <xdr:spPr>
        <a:xfrm>
          <a:off x="9945220" y="5897095"/>
          <a:ext cx="3166337" cy="644339"/>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Clothing had the highest average discount (16.02%).</a:t>
          </a:r>
          <a:endParaRPr lang="en-US" sz="1200" b="1">
            <a:solidFill>
              <a:schemeClr val="tx1"/>
            </a:solidFill>
          </a:endParaRPr>
        </a:p>
      </xdr:txBody>
    </xdr:sp>
    <xdr:clientData/>
  </xdr:twoCellAnchor>
  <xdr:twoCellAnchor>
    <xdr:from>
      <xdr:col>19</xdr:col>
      <xdr:colOff>210110</xdr:colOff>
      <xdr:row>32</xdr:row>
      <xdr:rowOff>70037</xdr:rowOff>
    </xdr:from>
    <xdr:to>
      <xdr:col>24</xdr:col>
      <xdr:colOff>8857</xdr:colOff>
      <xdr:row>35</xdr:row>
      <xdr:rowOff>154080</xdr:rowOff>
    </xdr:to>
    <xdr:sp macro="" textlink="">
      <xdr:nvSpPr>
        <xdr:cNvPr id="39" name="TextBox 38">
          <a:extLst>
            <a:ext uri="{FF2B5EF4-FFF2-40B4-BE49-F238E27FC236}">
              <a16:creationId xmlns:a16="http://schemas.microsoft.com/office/drawing/2014/main" id="{ACE93307-30F0-44D5-B82C-AC5A3E08B0E2}"/>
            </a:ext>
          </a:extLst>
        </xdr:cNvPr>
        <xdr:cNvSpPr txBox="1"/>
      </xdr:nvSpPr>
      <xdr:spPr>
        <a:xfrm>
          <a:off x="13250956" y="5897096"/>
          <a:ext cx="3230548" cy="63033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Insights: </a:t>
          </a:r>
          <a:r>
            <a:rPr lang="en-US" sz="1200"/>
            <a:t>Sales were highest for discounts above 21%, while 11–15% discounts generated the least sales.</a:t>
          </a:r>
          <a:endParaRPr lang="en-US" sz="1200" b="1">
            <a:solidFill>
              <a:schemeClr val="tx1"/>
            </a:solidFill>
          </a:endParaRPr>
        </a:p>
      </xdr:txBody>
    </xdr:sp>
    <xdr:clientData/>
  </xdr:twoCellAnchor>
  <xdr:twoCellAnchor editAs="oneCell">
    <xdr:from>
      <xdr:col>24</xdr:col>
      <xdr:colOff>84044</xdr:colOff>
      <xdr:row>0</xdr:row>
      <xdr:rowOff>28013</xdr:rowOff>
    </xdr:from>
    <xdr:to>
      <xdr:col>26</xdr:col>
      <xdr:colOff>433384</xdr:colOff>
      <xdr:row>7</xdr:row>
      <xdr:rowOff>56029</xdr:rowOff>
    </xdr:to>
    <mc:AlternateContent xmlns:mc="http://schemas.openxmlformats.org/markup-compatibility/2006" xmlns:a14="http://schemas.microsoft.com/office/drawing/2010/main">
      <mc:Choice Requires="a14">
        <xdr:graphicFrame macro="">
          <xdr:nvGraphicFramePr>
            <xdr:cNvPr id="40" name="Month 1">
              <a:extLst>
                <a:ext uri="{FF2B5EF4-FFF2-40B4-BE49-F238E27FC236}">
                  <a16:creationId xmlns:a16="http://schemas.microsoft.com/office/drawing/2014/main" id="{E58AA908-8B2F-4F7B-8961-A6CF16E515C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6514669" y="28013"/>
              <a:ext cx="1718559" cy="1278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462242</xdr:colOff>
      <xdr:row>0</xdr:row>
      <xdr:rowOff>28015</xdr:rowOff>
    </xdr:from>
    <xdr:to>
      <xdr:col>28</xdr:col>
      <xdr:colOff>646783</xdr:colOff>
      <xdr:row>7</xdr:row>
      <xdr:rowOff>38465</xdr:rowOff>
    </xdr:to>
    <mc:AlternateContent xmlns:mc="http://schemas.openxmlformats.org/markup-compatibility/2006" xmlns:a14="http://schemas.microsoft.com/office/drawing/2010/main">
      <mc:Choice Requires="a14">
        <xdr:graphicFrame macro="">
          <xdr:nvGraphicFramePr>
            <xdr:cNvPr id="41" name="Customer_Type 1">
              <a:extLst>
                <a:ext uri="{FF2B5EF4-FFF2-40B4-BE49-F238E27FC236}">
                  <a16:creationId xmlns:a16="http://schemas.microsoft.com/office/drawing/2014/main" id="{3626D2B4-51A9-4E21-8C57-470E7F683E6F}"/>
                </a:ext>
              </a:extLst>
            </xdr:cNvPr>
            <xdr:cNvGraphicFramePr/>
          </xdr:nvGraphicFramePr>
          <xdr:xfrm>
            <a:off x="0" y="0"/>
            <a:ext cx="0" cy="0"/>
          </xdr:xfrm>
          <a:graphic>
            <a:graphicData uri="http://schemas.microsoft.com/office/drawing/2010/slicer">
              <sle:slicer xmlns:sle="http://schemas.microsoft.com/office/drawing/2010/slicer" name="Customer_Type 1"/>
            </a:graphicData>
          </a:graphic>
        </xdr:graphicFrame>
      </mc:Choice>
      <mc:Fallback xmlns="">
        <xdr:sp macro="" textlink="">
          <xdr:nvSpPr>
            <xdr:cNvPr id="0" name=""/>
            <xdr:cNvSpPr>
              <a:spLocks noTextEdit="1"/>
            </xdr:cNvSpPr>
          </xdr:nvSpPr>
          <xdr:spPr>
            <a:xfrm>
              <a:off x="18262086" y="28015"/>
              <a:ext cx="1553760" cy="1260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84044</xdr:colOff>
      <xdr:row>7</xdr:row>
      <xdr:rowOff>70037</xdr:rowOff>
    </xdr:from>
    <xdr:to>
      <xdr:col>26</xdr:col>
      <xdr:colOff>407962</xdr:colOff>
      <xdr:row>15</xdr:row>
      <xdr:rowOff>140073</xdr:rowOff>
    </xdr:to>
    <mc:AlternateContent xmlns:mc="http://schemas.openxmlformats.org/markup-compatibility/2006" xmlns:a14="http://schemas.microsoft.com/office/drawing/2010/main">
      <mc:Choice Requires="a14">
        <xdr:graphicFrame macro="">
          <xdr:nvGraphicFramePr>
            <xdr:cNvPr id="42" name="Product_Category 1">
              <a:extLst>
                <a:ext uri="{FF2B5EF4-FFF2-40B4-BE49-F238E27FC236}">
                  <a16:creationId xmlns:a16="http://schemas.microsoft.com/office/drawing/2014/main" id="{39D9FF6F-051C-4A5D-8CD5-0A2E63568403}"/>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16514669" y="1320193"/>
              <a:ext cx="1693137" cy="1498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434227</xdr:colOff>
      <xdr:row>7</xdr:row>
      <xdr:rowOff>84045</xdr:rowOff>
    </xdr:from>
    <xdr:to>
      <xdr:col>29</xdr:col>
      <xdr:colOff>8003</xdr:colOff>
      <xdr:row>15</xdr:row>
      <xdr:rowOff>112060</xdr:rowOff>
    </xdr:to>
    <mc:AlternateContent xmlns:mc="http://schemas.openxmlformats.org/markup-compatibility/2006" xmlns:a14="http://schemas.microsoft.com/office/drawing/2010/main">
      <mc:Choice Requires="a14">
        <xdr:graphicFrame macro="">
          <xdr:nvGraphicFramePr>
            <xdr:cNvPr id="43" name="Sales_Rep 1">
              <a:extLst>
                <a:ext uri="{FF2B5EF4-FFF2-40B4-BE49-F238E27FC236}">
                  <a16:creationId xmlns:a16="http://schemas.microsoft.com/office/drawing/2014/main" id="{474EBD57-C02E-443D-82EC-CD29BA6EE8CD}"/>
                </a:ext>
              </a:extLst>
            </xdr:cNvPr>
            <xdr:cNvGraphicFramePr/>
          </xdr:nvGraphicFramePr>
          <xdr:xfrm>
            <a:off x="0" y="0"/>
            <a:ext cx="0" cy="0"/>
          </xdr:xfrm>
          <a:graphic>
            <a:graphicData uri="http://schemas.microsoft.com/office/drawing/2010/slicer">
              <sle:slicer xmlns:sle="http://schemas.microsoft.com/office/drawing/2010/slicer" name="Sales_Rep 1"/>
            </a:graphicData>
          </a:graphic>
        </xdr:graphicFrame>
      </mc:Choice>
      <mc:Fallback xmlns="">
        <xdr:sp macro="" textlink="">
          <xdr:nvSpPr>
            <xdr:cNvPr id="0" name=""/>
            <xdr:cNvSpPr>
              <a:spLocks noTextEdit="1"/>
            </xdr:cNvSpPr>
          </xdr:nvSpPr>
          <xdr:spPr>
            <a:xfrm>
              <a:off x="18234071" y="1334201"/>
              <a:ext cx="1627604" cy="14567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70037</xdr:colOff>
      <xdr:row>15</xdr:row>
      <xdr:rowOff>140073</xdr:rowOff>
    </xdr:from>
    <xdr:to>
      <xdr:col>29</xdr:col>
      <xdr:colOff>13325</xdr:colOff>
      <xdr:row>36</xdr:row>
      <xdr:rowOff>0</xdr:rowOff>
    </xdr:to>
    <xdr:sp macro="" textlink="">
      <xdr:nvSpPr>
        <xdr:cNvPr id="44" name="TextBox 43">
          <a:extLst>
            <a:ext uri="{FF2B5EF4-FFF2-40B4-BE49-F238E27FC236}">
              <a16:creationId xmlns:a16="http://schemas.microsoft.com/office/drawing/2014/main" id="{3C41C6B4-790E-4496-9459-D8DE5C54617C}"/>
            </a:ext>
          </a:extLst>
        </xdr:cNvPr>
        <xdr:cNvSpPr txBox="1"/>
      </xdr:nvSpPr>
      <xdr:spPr>
        <a:xfrm>
          <a:off x="16500662" y="2818979"/>
          <a:ext cx="3366335" cy="361039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Key Insights (Summary)</a:t>
          </a:r>
        </a:p>
        <a:p>
          <a:r>
            <a:rPr lang="en-US" sz="1200" b="1">
              <a:solidFill>
                <a:schemeClr val="tx1"/>
              </a:solidFill>
            </a:rPr>
            <a:t>1.</a:t>
          </a:r>
          <a:r>
            <a:rPr lang="en-US" sz="1200" b="1" baseline="0">
              <a:solidFill>
                <a:schemeClr val="tx1"/>
              </a:solidFill>
            </a:rPr>
            <a:t> </a:t>
          </a:r>
          <a:r>
            <a:rPr lang="en-US" sz="1200" b="1"/>
            <a:t>Top Performers:</a:t>
          </a:r>
          <a:r>
            <a:rPr lang="en-US" sz="1200"/>
            <a:t> David generated the highest sales among all sales reps, and North region had the highest revenue.</a:t>
          </a:r>
        </a:p>
        <a:p>
          <a:r>
            <a:rPr lang="en-US" sz="1200" b="1"/>
            <a:t>2. Sales Trends:</a:t>
          </a:r>
          <a:r>
            <a:rPr lang="en-US" sz="1200"/>
            <a:t> Sales peaked in January, fluctuated through the months, and dipped the most in September.</a:t>
          </a:r>
        </a:p>
        <a:p>
          <a:r>
            <a:rPr lang="en-US" sz="1200" b="1"/>
            <a:t>3. Customer Behavior:</a:t>
          </a:r>
          <a:r>
            <a:rPr lang="en-US" sz="1200"/>
            <a:t> Returning customers slightly outperformed new customers in total and average sales.</a:t>
          </a:r>
        </a:p>
        <a:p>
          <a:r>
            <a:rPr lang="en-US" sz="1200" b="1"/>
            <a:t>4. Product Insights:</a:t>
          </a:r>
          <a:r>
            <a:rPr lang="en-US" sz="1200"/>
            <a:t> Clothing is the most popular product category by quantity sold and received the highest average discount.</a:t>
          </a:r>
        </a:p>
        <a:p>
          <a:r>
            <a:rPr lang="en-US" sz="1200" b="1"/>
            <a:t>6. Sales Channels &amp; Payment:</a:t>
          </a:r>
          <a:r>
            <a:rPr lang="en-US" sz="1200"/>
            <a:t> Retail sales lead over online; credit card is the most common payment method.</a:t>
          </a:r>
        </a:p>
        <a:p>
          <a:r>
            <a:rPr lang="en-US" sz="1200" b="1"/>
            <a:t>7. Discount Impact:</a:t>
          </a:r>
          <a:r>
            <a:rPr lang="en-US" sz="1200"/>
            <a:t> Higher discounts (21%+) drove the highest total sales, while moderate discounts (11–15%) generated the lowest.</a:t>
          </a:r>
        </a:p>
        <a:p>
          <a:endParaRPr lang="en-US" sz="1200" b="1">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PC" refreshedDate="45939.98465046296" createdVersion="6" refreshedVersion="6" minRefreshableVersion="3" recordCount="1000" xr:uid="{4AEC03E2-1E1F-4288-A173-53AB2EF9C0A1}">
  <cacheSource type="worksheet">
    <worksheetSource ref="A1:R1001" sheet="sales_data"/>
  </cacheSource>
  <cacheFields count="18">
    <cacheField name="Product_ID" numFmtId="0">
      <sharedItems containsSemiMixedTypes="0" containsString="0" containsNumber="1" containsInteger="1" minValue="1001" maxValue="1100"/>
    </cacheField>
    <cacheField name="Sale_Date" numFmtId="14">
      <sharedItems containsSemiMixedTypes="0" containsNonDate="0" containsDate="1" containsString="0" minDate="2023-01-01T00:00:00" maxDate="2024-01-02T00:00:00"/>
    </cacheField>
    <cacheField name="Month" numFmtId="14">
      <sharedItems count="12">
        <s v="February"/>
        <s v="April"/>
        <s v="September"/>
        <s v="August"/>
        <s v="March"/>
        <s v="January"/>
        <s v="June"/>
        <s v="October"/>
        <s v="November"/>
        <s v="December"/>
        <s v="May"/>
        <s v="July"/>
      </sharedItems>
    </cacheField>
    <cacheField name="Days_Of_Week" numFmtId="14">
      <sharedItems/>
    </cacheField>
    <cacheField name="Sales_Rep" numFmtId="0">
      <sharedItems count="5">
        <s v="Bob"/>
        <s v="David"/>
        <s v="Charlie"/>
        <s v="Eve"/>
        <s v="Alice"/>
      </sharedItems>
    </cacheField>
    <cacheField name="Region" numFmtId="0">
      <sharedItems count="4">
        <s v="North"/>
        <s v="West"/>
        <s v="South"/>
        <s v="East"/>
      </sharedItems>
    </cacheField>
    <cacheField name="Sales_Amount" numFmtId="164">
      <sharedItems containsSemiMixedTypes="0" containsString="0" containsNumber="1" minValue="100.12" maxValue="9989.0400000000009"/>
    </cacheField>
    <cacheField name="Quantity_Sold" numFmtId="0">
      <sharedItems containsSemiMixedTypes="0" containsString="0" containsNumber="1" containsInteger="1" minValue="1" maxValue="49"/>
    </cacheField>
    <cacheField name="Product_Category" numFmtId="0">
      <sharedItems count="4">
        <s v="Furniture"/>
        <s v="Food"/>
        <s v="Clothing"/>
        <s v="Electronics"/>
      </sharedItems>
    </cacheField>
    <cacheField name="Unit_Cost" numFmtId="164">
      <sharedItems containsSemiMixedTypes="0" containsString="0" containsNumber="1" minValue="60.28" maxValue="4995.3"/>
    </cacheField>
    <cacheField name="Unit_Price" numFmtId="164">
      <sharedItems containsSemiMixedTypes="0" containsString="0" containsNumber="1" minValue="167.12" maxValue="5442.15"/>
    </cacheField>
    <cacheField name="Customer_Type" numFmtId="0">
      <sharedItems count="2">
        <s v="Returning"/>
        <s v="New"/>
      </sharedItems>
    </cacheField>
    <cacheField name="Discount" numFmtId="0">
      <sharedItems containsSemiMixedTypes="0" containsString="0" containsNumber="1" minValue="0" maxValue="0.3"/>
    </cacheField>
    <cacheField name="Discount (%)" numFmtId="9">
      <sharedItems containsSemiMixedTypes="0" containsString="0" containsNumber="1" minValue="0" maxValue="0.3"/>
    </cacheField>
    <cacheField name="Discount Range" numFmtId="9">
      <sharedItems count="5">
        <s v="6-10%"/>
        <s v="11-15%"/>
        <s v="16-20%"/>
        <s v="0-5%"/>
        <s v="21%+"/>
      </sharedItems>
    </cacheField>
    <cacheField name="Payment_Method" numFmtId="0">
      <sharedItems count="3">
        <s v="Cash"/>
        <s v="Bank Transfer"/>
        <s v="Credit Card"/>
      </sharedItems>
    </cacheField>
    <cacheField name="Sales_Channel" numFmtId="0">
      <sharedItems count="2">
        <s v="Online"/>
        <s v="Retail"/>
      </sharedItems>
    </cacheField>
    <cacheField name="Region_and_Sales_Rep" numFmtId="0">
      <sharedItems/>
    </cacheField>
  </cacheFields>
  <extLst>
    <ext xmlns:x14="http://schemas.microsoft.com/office/spreadsheetml/2009/9/main" uri="{725AE2AE-9491-48be-B2B4-4EB974FC3084}">
      <x14:pivotCacheDefinition pivotCacheId="8292151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PC" refreshedDate="45940.93547152778" createdVersion="6" refreshedVersion="6" minRefreshableVersion="3" recordCount="1000" xr:uid="{9BDC32C8-F1F9-490E-B707-563D4AD9BE72}">
  <cacheSource type="worksheet">
    <worksheetSource name="Merged"/>
  </cacheSource>
  <cacheFields count="14">
    <cacheField name="Product_ID" numFmtId="0">
      <sharedItems containsSemiMixedTypes="0" containsString="0" containsNumber="1" containsInteger="1" minValue="1001" maxValue="1100"/>
    </cacheField>
    <cacheField name="Sales_Representative" numFmtId="0">
      <sharedItems count="5">
        <s v="Bob"/>
        <s v="David"/>
        <s v="Charlie"/>
        <s v="Eve"/>
        <s v="Alice"/>
      </sharedItems>
    </cacheField>
    <cacheField name="Region" numFmtId="0">
      <sharedItems/>
    </cacheField>
    <cacheField name="Month" numFmtId="0">
      <sharedItems/>
    </cacheField>
    <cacheField name="Sales_Amount" numFmtId="0">
      <sharedItems containsSemiMixedTypes="0" containsString="0" containsNumber="1" minValue="113.4" maxValue="9813.81"/>
    </cacheField>
    <cacheField name="Product Category" numFmtId="0">
      <sharedItems/>
    </cacheField>
    <cacheField name="Quantity_Sold " numFmtId="0">
      <sharedItems containsSemiMixedTypes="0" containsString="0" containsNumber="1" containsInteger="1" minValue="1" maxValue="49"/>
    </cacheField>
    <cacheField name="Customer_Type" numFmtId="0">
      <sharedItems/>
    </cacheField>
    <cacheField name="Payment_Method" numFmtId="0">
      <sharedItems/>
    </cacheField>
    <cacheField name="Discount" numFmtId="0">
      <sharedItems containsSemiMixedTypes="0" containsString="0" containsNumber="1" minValue="0" maxValue="0.3"/>
    </cacheField>
    <cacheField name="Discount (%)" numFmtId="9">
      <sharedItems containsSemiMixedTypes="0" containsString="0" containsNumber="1" minValue="0" maxValue="0.3"/>
    </cacheField>
    <cacheField name="Discount Range" numFmtId="9">
      <sharedItems/>
    </cacheField>
    <cacheField name="Sales_Channel" numFmtId="0">
      <sharedItems/>
    </cacheField>
    <cacheField name="Region_And_Sales Representativ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52"/>
    <d v="2023-02-03T00:00:00"/>
    <x v="0"/>
    <s v="Friday"/>
    <x v="0"/>
    <x v="0"/>
    <n v="5053.97"/>
    <n v="18"/>
    <x v="0"/>
    <n v="152.75"/>
    <n v="267.22000000000003"/>
    <x v="0"/>
    <n v="0.09"/>
    <n v="0.09"/>
    <x v="0"/>
    <x v="0"/>
    <x v="0"/>
    <s v="North-Bob"/>
  </r>
  <r>
    <n v="1093"/>
    <d v="2023-04-21T00:00:00"/>
    <x v="1"/>
    <s v="Friday"/>
    <x v="0"/>
    <x v="1"/>
    <n v="4384.0200000000004"/>
    <n v="17"/>
    <x v="0"/>
    <n v="3816.39"/>
    <n v="4209.4399999999996"/>
    <x v="0"/>
    <n v="0.11"/>
    <n v="0.11"/>
    <x v="1"/>
    <x v="0"/>
    <x v="1"/>
    <s v="West-Bob"/>
  </r>
  <r>
    <n v="1015"/>
    <d v="2023-09-21T00:00:00"/>
    <x v="2"/>
    <s v="Thursday"/>
    <x v="1"/>
    <x v="2"/>
    <n v="4631.2299999999996"/>
    <n v="30"/>
    <x v="1"/>
    <n v="261.56"/>
    <n v="371.4"/>
    <x v="0"/>
    <n v="0.2"/>
    <n v="0.2"/>
    <x v="2"/>
    <x v="1"/>
    <x v="1"/>
    <s v="South-David"/>
  </r>
  <r>
    <n v="1072"/>
    <d v="2023-08-24T00:00:00"/>
    <x v="3"/>
    <s v="Thursday"/>
    <x v="0"/>
    <x v="2"/>
    <n v="2167.94"/>
    <n v="39"/>
    <x v="2"/>
    <n v="4330.03"/>
    <n v="4467.75"/>
    <x v="1"/>
    <n v="0.02"/>
    <n v="0.02"/>
    <x v="3"/>
    <x v="2"/>
    <x v="1"/>
    <s v="South-Bob"/>
  </r>
  <r>
    <n v="1061"/>
    <d v="2023-03-24T00:00:00"/>
    <x v="4"/>
    <s v="Friday"/>
    <x v="2"/>
    <x v="3"/>
    <n v="3750.2"/>
    <n v="13"/>
    <x v="3"/>
    <n v="637.37"/>
    <n v="692.71"/>
    <x v="1"/>
    <n v="0.08"/>
    <n v="0.08"/>
    <x v="0"/>
    <x v="2"/>
    <x v="0"/>
    <s v="East-Charlie"/>
  </r>
  <r>
    <n v="1021"/>
    <d v="2023-02-11T00:00:00"/>
    <x v="0"/>
    <s v="Saturday"/>
    <x v="2"/>
    <x v="1"/>
    <n v="3761.15"/>
    <n v="32"/>
    <x v="1"/>
    <n v="900.79"/>
    <n v="1106.51"/>
    <x v="1"/>
    <n v="0.21"/>
    <n v="0.21"/>
    <x v="4"/>
    <x v="0"/>
    <x v="0"/>
    <s v="West-Charlie"/>
  </r>
  <r>
    <n v="1083"/>
    <d v="2023-04-11T00:00:00"/>
    <x v="1"/>
    <s v="Tuesday"/>
    <x v="0"/>
    <x v="1"/>
    <n v="618.30999999999995"/>
    <n v="29"/>
    <x v="0"/>
    <n v="2408.81"/>
    <n v="2624.09"/>
    <x v="0"/>
    <n v="0.14000000000000001"/>
    <n v="0.14000000000000001"/>
    <x v="1"/>
    <x v="0"/>
    <x v="0"/>
    <s v="West-Bob"/>
  </r>
  <r>
    <n v="1087"/>
    <d v="2023-01-06T00:00:00"/>
    <x v="5"/>
    <s v="Friday"/>
    <x v="3"/>
    <x v="2"/>
    <n v="7698.92"/>
    <n v="46"/>
    <x v="0"/>
    <n v="3702.51"/>
    <n v="3964.65"/>
    <x v="1"/>
    <n v="0.12"/>
    <n v="0.12"/>
    <x v="1"/>
    <x v="1"/>
    <x v="0"/>
    <s v="South-Eve"/>
  </r>
  <r>
    <n v="1075"/>
    <d v="2023-06-29T00:00:00"/>
    <x v="6"/>
    <s v="Thursday"/>
    <x v="1"/>
    <x v="2"/>
    <n v="4223.3900000000003"/>
    <n v="30"/>
    <x v="0"/>
    <n v="738.06"/>
    <n v="1095.44999999999"/>
    <x v="1"/>
    <n v="0.05"/>
    <n v="0.05"/>
    <x v="3"/>
    <x v="1"/>
    <x v="0"/>
    <s v="South-David"/>
  </r>
  <r>
    <n v="1075"/>
    <d v="2023-10-09T00:00:00"/>
    <x v="7"/>
    <s v="Monday"/>
    <x v="2"/>
    <x v="1"/>
    <n v="8239.58"/>
    <n v="18"/>
    <x v="2"/>
    <n v="2228.35"/>
    <n v="2682.34"/>
    <x v="1"/>
    <n v="0.13"/>
    <n v="0.13"/>
    <x v="1"/>
    <x v="1"/>
    <x v="0"/>
    <s v="West-Charlie"/>
  </r>
  <r>
    <n v="1088"/>
    <d v="2023-11-16T00:00:00"/>
    <x v="8"/>
    <s v="Thursday"/>
    <x v="3"/>
    <x v="0"/>
    <n v="8518.4500000000007"/>
    <n v="13"/>
    <x v="0"/>
    <n v="2440.11"/>
    <n v="2517.6"/>
    <x v="1"/>
    <n v="0.23"/>
    <n v="0.23"/>
    <x v="4"/>
    <x v="1"/>
    <x v="1"/>
    <s v="North-Eve"/>
  </r>
  <r>
    <n v="1100"/>
    <d v="2023-08-14T00:00:00"/>
    <x v="3"/>
    <s v="Monday"/>
    <x v="0"/>
    <x v="1"/>
    <n v="2198.7399999999998"/>
    <n v="43"/>
    <x v="1"/>
    <n v="1100.81"/>
    <n v="1137.44"/>
    <x v="0"/>
    <n v="0.08"/>
    <n v="0.08"/>
    <x v="0"/>
    <x v="1"/>
    <x v="0"/>
    <s v="West-Bob"/>
  </r>
  <r>
    <n v="1024"/>
    <d v="2023-11-11T00:00:00"/>
    <x v="8"/>
    <s v="Saturday"/>
    <x v="3"/>
    <x v="1"/>
    <n v="6607.8"/>
    <n v="21"/>
    <x v="1"/>
    <n v="622.01"/>
    <n v="641.09"/>
    <x v="0"/>
    <n v="0"/>
    <n v="0"/>
    <x v="3"/>
    <x v="1"/>
    <x v="1"/>
    <s v="West-Eve"/>
  </r>
  <r>
    <n v="1003"/>
    <d v="2023-12-31T00:00:00"/>
    <x v="9"/>
    <s v="Sunday"/>
    <x v="4"/>
    <x v="2"/>
    <n v="4775.59"/>
    <n v="30"/>
    <x v="0"/>
    <n v="4190.28"/>
    <n v="4270.6499999999996"/>
    <x v="1"/>
    <n v="0.2"/>
    <n v="0.2"/>
    <x v="2"/>
    <x v="0"/>
    <x v="0"/>
    <s v="South-Alice"/>
  </r>
  <r>
    <n v="1022"/>
    <d v="2023-08-17T00:00:00"/>
    <x v="3"/>
    <s v="Thursday"/>
    <x v="2"/>
    <x v="2"/>
    <n v="8813.5499999999993"/>
    <n v="21"/>
    <x v="1"/>
    <n v="2537.1999999999998"/>
    <n v="2869.6"/>
    <x v="1"/>
    <n v="0.28999999999999998"/>
    <n v="0.28999999999999998"/>
    <x v="4"/>
    <x v="1"/>
    <x v="1"/>
    <s v="South-Charlie"/>
  </r>
  <r>
    <n v="1053"/>
    <d v="2023-10-16T00:00:00"/>
    <x v="7"/>
    <s v="Monday"/>
    <x v="0"/>
    <x v="0"/>
    <n v="2235.83"/>
    <n v="48"/>
    <x v="0"/>
    <n v="121.19"/>
    <n v="487.65"/>
    <x v="1"/>
    <n v="0.18"/>
    <n v="0.18"/>
    <x v="2"/>
    <x v="0"/>
    <x v="1"/>
    <s v="North-Bob"/>
  </r>
  <r>
    <n v="1002"/>
    <d v="2023-05-30T00:00:00"/>
    <x v="10"/>
    <s v="Tuesday"/>
    <x v="1"/>
    <x v="0"/>
    <n v="6810.35"/>
    <n v="17"/>
    <x v="0"/>
    <n v="4024.76"/>
    <n v="4420.1499999999996"/>
    <x v="0"/>
    <n v="0.04"/>
    <n v="0.04"/>
    <x v="3"/>
    <x v="0"/>
    <x v="0"/>
    <s v="North-David"/>
  </r>
  <r>
    <n v="1088"/>
    <d v="2023-10-04T00:00:00"/>
    <x v="7"/>
    <s v="Wednesday"/>
    <x v="0"/>
    <x v="3"/>
    <n v="6116.75"/>
    <n v="40"/>
    <x v="3"/>
    <n v="4904.93"/>
    <n v="5034.3500000000004"/>
    <x v="1"/>
    <n v="0.1"/>
    <n v="0.1"/>
    <x v="0"/>
    <x v="2"/>
    <x v="1"/>
    <s v="East-Bob"/>
  </r>
  <r>
    <n v="1030"/>
    <d v="2023-07-17T00:00:00"/>
    <x v="11"/>
    <s v="Monday"/>
    <x v="1"/>
    <x v="1"/>
    <n v="3023.48"/>
    <n v="19"/>
    <x v="2"/>
    <n v="3049.33"/>
    <n v="3209.22"/>
    <x v="0"/>
    <n v="0.26"/>
    <n v="0.26"/>
    <x v="4"/>
    <x v="0"/>
    <x v="0"/>
    <s v="West-David"/>
  </r>
  <r>
    <n v="1038"/>
    <d v="2023-03-11T00:00:00"/>
    <x v="4"/>
    <s v="Saturday"/>
    <x v="0"/>
    <x v="2"/>
    <n v="1452.35"/>
    <n v="15"/>
    <x v="2"/>
    <n v="2543.36"/>
    <n v="2790.1"/>
    <x v="0"/>
    <n v="7.0000000000000007E-2"/>
    <n v="7.0000000000000007E-2"/>
    <x v="0"/>
    <x v="0"/>
    <x v="0"/>
    <s v="South-Bob"/>
  </r>
  <r>
    <n v="1002"/>
    <d v="2023-04-22T00:00:00"/>
    <x v="1"/>
    <s v="Saturday"/>
    <x v="3"/>
    <x v="0"/>
    <n v="6551.23"/>
    <n v="9"/>
    <x v="3"/>
    <n v="4398.16"/>
    <n v="4439.12"/>
    <x v="1"/>
    <n v="0.18"/>
    <n v="0.18"/>
    <x v="2"/>
    <x v="1"/>
    <x v="0"/>
    <s v="North-Eve"/>
  </r>
  <r>
    <n v="1064"/>
    <d v="2023-01-04T00:00:00"/>
    <x v="5"/>
    <s v="Wednesday"/>
    <x v="3"/>
    <x v="3"/>
    <n v="7412.11"/>
    <n v="10"/>
    <x v="3"/>
    <n v="4764.96"/>
    <n v="5074.42"/>
    <x v="1"/>
    <n v="0.12"/>
    <n v="0.12"/>
    <x v="1"/>
    <x v="0"/>
    <x v="0"/>
    <s v="East-Eve"/>
  </r>
  <r>
    <n v="1060"/>
    <d v="2023-12-16T00:00:00"/>
    <x v="9"/>
    <s v="Saturday"/>
    <x v="3"/>
    <x v="3"/>
    <n v="3224.71"/>
    <n v="44"/>
    <x v="2"/>
    <n v="3784.96"/>
    <n v="4276.99"/>
    <x v="1"/>
    <n v="0.06"/>
    <n v="0.06"/>
    <x v="0"/>
    <x v="1"/>
    <x v="1"/>
    <s v="East-Eve"/>
  </r>
  <r>
    <n v="1021"/>
    <d v="2023-11-27T00:00:00"/>
    <x v="8"/>
    <s v="Monday"/>
    <x v="4"/>
    <x v="2"/>
    <n v="6483.84"/>
    <n v="31"/>
    <x v="0"/>
    <n v="2254.9899999999998"/>
    <n v="2441.79"/>
    <x v="0"/>
    <n v="0.24"/>
    <n v="0.24"/>
    <x v="4"/>
    <x v="1"/>
    <x v="0"/>
    <s v="South-Alice"/>
  </r>
  <r>
    <n v="1033"/>
    <d v="2023-11-14T00:00:00"/>
    <x v="8"/>
    <s v="Tuesday"/>
    <x v="1"/>
    <x v="2"/>
    <n v="4011.8"/>
    <n v="23"/>
    <x v="0"/>
    <n v="2981.5"/>
    <n v="3360.4"/>
    <x v="0"/>
    <n v="0.22"/>
    <n v="0.22"/>
    <x v="4"/>
    <x v="1"/>
    <x v="1"/>
    <s v="South-David"/>
  </r>
  <r>
    <n v="1076"/>
    <d v="2023-12-16T00:00:00"/>
    <x v="9"/>
    <s v="Saturday"/>
    <x v="3"/>
    <x v="3"/>
    <n v="7160.75"/>
    <n v="30"/>
    <x v="2"/>
    <n v="3519.63"/>
    <n v="3774.65"/>
    <x v="1"/>
    <n v="0.2"/>
    <n v="0.2"/>
    <x v="2"/>
    <x v="2"/>
    <x v="1"/>
    <s v="East-Eve"/>
  </r>
  <r>
    <n v="1058"/>
    <d v="2023-04-05T00:00:00"/>
    <x v="1"/>
    <s v="Wednesday"/>
    <x v="4"/>
    <x v="0"/>
    <n v="2072.23"/>
    <n v="33"/>
    <x v="0"/>
    <n v="1011.65"/>
    <n v="1084.28"/>
    <x v="0"/>
    <n v="7.0000000000000007E-2"/>
    <n v="7.0000000000000007E-2"/>
    <x v="0"/>
    <x v="1"/>
    <x v="1"/>
    <s v="North-Alice"/>
  </r>
  <r>
    <n v="1022"/>
    <d v="2023-06-01T00:00:00"/>
    <x v="6"/>
    <s v="Thursday"/>
    <x v="1"/>
    <x v="3"/>
    <n v="8913.1299999999992"/>
    <n v="9"/>
    <x v="3"/>
    <n v="2263.65"/>
    <n v="2558.9499999999998"/>
    <x v="1"/>
    <n v="0.03"/>
    <n v="0.03"/>
    <x v="3"/>
    <x v="0"/>
    <x v="0"/>
    <s v="East-David"/>
  </r>
  <r>
    <n v="1089"/>
    <d v="2023-11-07T00:00:00"/>
    <x v="8"/>
    <s v="Tuesday"/>
    <x v="0"/>
    <x v="1"/>
    <n v="2945.36"/>
    <n v="47"/>
    <x v="0"/>
    <n v="4157.62"/>
    <n v="4314.5599999999904"/>
    <x v="1"/>
    <n v="0.17"/>
    <n v="0.17"/>
    <x v="2"/>
    <x v="1"/>
    <x v="1"/>
    <s v="West-Bob"/>
  </r>
  <r>
    <n v="1049"/>
    <d v="2023-05-17T00:00:00"/>
    <x v="10"/>
    <s v="Wednesday"/>
    <x v="4"/>
    <x v="1"/>
    <n v="3741.08"/>
    <n v="1"/>
    <x v="0"/>
    <n v="3290.89"/>
    <n v="3317.75"/>
    <x v="0"/>
    <n v="0.17"/>
    <n v="0.17"/>
    <x v="2"/>
    <x v="1"/>
    <x v="0"/>
    <s v="West-Alice"/>
  </r>
  <r>
    <n v="1091"/>
    <d v="2023-09-04T00:00:00"/>
    <x v="2"/>
    <s v="Monday"/>
    <x v="2"/>
    <x v="2"/>
    <n v="675.11"/>
    <n v="44"/>
    <x v="1"/>
    <n v="2085.46"/>
    <n v="2406.58"/>
    <x v="0"/>
    <n v="0.06"/>
    <n v="0.06"/>
    <x v="0"/>
    <x v="1"/>
    <x v="1"/>
    <s v="South-Charlie"/>
  </r>
  <r>
    <n v="1059"/>
    <d v="2023-08-31T00:00:00"/>
    <x v="3"/>
    <s v="Thursday"/>
    <x v="4"/>
    <x v="0"/>
    <n v="1203.97"/>
    <n v="35"/>
    <x v="1"/>
    <n v="3333.64"/>
    <n v="3764.52"/>
    <x v="0"/>
    <n v="0.02"/>
    <n v="0.02"/>
    <x v="3"/>
    <x v="2"/>
    <x v="0"/>
    <s v="North-Alice"/>
  </r>
  <r>
    <n v="1042"/>
    <d v="2023-01-31T00:00:00"/>
    <x v="5"/>
    <s v="Tuesday"/>
    <x v="4"/>
    <x v="0"/>
    <n v="5207.03"/>
    <n v="11"/>
    <x v="1"/>
    <n v="635.20000000000005"/>
    <n v="814.14"/>
    <x v="0"/>
    <n v="0.02"/>
    <n v="0.02"/>
    <x v="3"/>
    <x v="0"/>
    <x v="0"/>
    <s v="North-Alice"/>
  </r>
  <r>
    <n v="1092"/>
    <d v="2023-02-09T00:00:00"/>
    <x v="0"/>
    <s v="Thursday"/>
    <x v="1"/>
    <x v="1"/>
    <n v="2749.17"/>
    <n v="34"/>
    <x v="0"/>
    <n v="2037.41"/>
    <n v="2238.65"/>
    <x v="1"/>
    <n v="0.3"/>
    <n v="0.3"/>
    <x v="4"/>
    <x v="2"/>
    <x v="0"/>
    <s v="West-David"/>
  </r>
  <r>
    <n v="1060"/>
    <d v="2023-08-17T00:00:00"/>
    <x v="3"/>
    <s v="Thursday"/>
    <x v="0"/>
    <x v="3"/>
    <n v="8371.25"/>
    <n v="16"/>
    <x v="2"/>
    <n v="3975.99"/>
    <n v="4422.59"/>
    <x v="1"/>
    <n v="0.24"/>
    <n v="0.24"/>
    <x v="4"/>
    <x v="0"/>
    <x v="0"/>
    <s v="East-Bob"/>
  </r>
  <r>
    <n v="1080"/>
    <d v="2023-02-05T00:00:00"/>
    <x v="0"/>
    <s v="Sunday"/>
    <x v="2"/>
    <x v="2"/>
    <n v="245.46"/>
    <n v="9"/>
    <x v="3"/>
    <n v="1141.52"/>
    <n v="1550.19"/>
    <x v="1"/>
    <n v="0.28000000000000003"/>
    <n v="0.28000000000000003"/>
    <x v="4"/>
    <x v="2"/>
    <x v="1"/>
    <s v="South-Charlie"/>
  </r>
  <r>
    <n v="1015"/>
    <d v="2023-08-11T00:00:00"/>
    <x v="3"/>
    <s v="Friday"/>
    <x v="3"/>
    <x v="3"/>
    <n v="3853.03"/>
    <n v="32"/>
    <x v="0"/>
    <n v="970.51"/>
    <n v="1330.84"/>
    <x v="0"/>
    <n v="0.06"/>
    <n v="0.06"/>
    <x v="0"/>
    <x v="0"/>
    <x v="1"/>
    <s v="East-Eve"/>
  </r>
  <r>
    <n v="1062"/>
    <d v="2023-01-06T00:00:00"/>
    <x v="5"/>
    <s v="Friday"/>
    <x v="3"/>
    <x v="3"/>
    <n v="3439.72"/>
    <n v="15"/>
    <x v="2"/>
    <n v="4756.55"/>
    <n v="4888.46"/>
    <x v="1"/>
    <n v="0.28999999999999998"/>
    <n v="0.28999999999999998"/>
    <x v="4"/>
    <x v="2"/>
    <x v="0"/>
    <s v="East-Eve"/>
  </r>
  <r>
    <n v="1062"/>
    <d v="2023-11-18T00:00:00"/>
    <x v="8"/>
    <s v="Saturday"/>
    <x v="4"/>
    <x v="3"/>
    <n v="291.33999999999997"/>
    <n v="12"/>
    <x v="0"/>
    <n v="1088.99"/>
    <n v="1545"/>
    <x v="0"/>
    <n v="0.04"/>
    <n v="0.04"/>
    <x v="3"/>
    <x v="1"/>
    <x v="1"/>
    <s v="East-Alice"/>
  </r>
  <r>
    <n v="1047"/>
    <d v="2023-08-08T00:00:00"/>
    <x v="3"/>
    <s v="Tuesday"/>
    <x v="1"/>
    <x v="0"/>
    <n v="1331.25"/>
    <n v="33"/>
    <x v="3"/>
    <n v="1341.55"/>
    <n v="1427.21"/>
    <x v="0"/>
    <n v="0.15"/>
    <n v="0.15"/>
    <x v="1"/>
    <x v="2"/>
    <x v="0"/>
    <s v="North-David"/>
  </r>
  <r>
    <n v="1062"/>
    <d v="2023-03-16T00:00:00"/>
    <x v="4"/>
    <s v="Thursday"/>
    <x v="1"/>
    <x v="1"/>
    <n v="4195.0600000000004"/>
    <n v="45"/>
    <x v="0"/>
    <n v="4849.6000000000004"/>
    <n v="5166.72"/>
    <x v="0"/>
    <n v="0.25"/>
    <n v="0.25"/>
    <x v="4"/>
    <x v="2"/>
    <x v="0"/>
    <s v="West-David"/>
  </r>
  <r>
    <n v="1051"/>
    <d v="2023-01-04T00:00:00"/>
    <x v="5"/>
    <s v="Wednesday"/>
    <x v="3"/>
    <x v="0"/>
    <n v="4979.3599999999997"/>
    <n v="14"/>
    <x v="3"/>
    <n v="3686.81"/>
    <n v="3710.92"/>
    <x v="1"/>
    <n v="0.1"/>
    <n v="0.1"/>
    <x v="0"/>
    <x v="1"/>
    <x v="1"/>
    <s v="North-Eve"/>
  </r>
  <r>
    <n v="1055"/>
    <d v="2023-12-01T00:00:00"/>
    <x v="9"/>
    <s v="Friday"/>
    <x v="2"/>
    <x v="1"/>
    <n v="4102.47"/>
    <n v="8"/>
    <x v="0"/>
    <n v="3513"/>
    <n v="3838.42"/>
    <x v="0"/>
    <n v="0.13"/>
    <n v="0.13"/>
    <x v="1"/>
    <x v="1"/>
    <x v="0"/>
    <s v="West-Charlie"/>
  </r>
  <r>
    <n v="1064"/>
    <d v="2023-05-14T00:00:00"/>
    <x v="10"/>
    <s v="Sunday"/>
    <x v="0"/>
    <x v="2"/>
    <n v="5356.28"/>
    <n v="8"/>
    <x v="3"/>
    <n v="4271.99"/>
    <n v="4417.79"/>
    <x v="0"/>
    <n v="0.04"/>
    <n v="0.04"/>
    <x v="3"/>
    <x v="0"/>
    <x v="0"/>
    <s v="South-Bob"/>
  </r>
  <r>
    <n v="1003"/>
    <d v="2023-04-28T00:00:00"/>
    <x v="1"/>
    <s v="Friday"/>
    <x v="2"/>
    <x v="2"/>
    <n v="5991.8"/>
    <n v="27"/>
    <x v="0"/>
    <n v="623.32000000000005"/>
    <n v="853.66"/>
    <x v="0"/>
    <n v="0.04"/>
    <n v="0.04"/>
    <x v="3"/>
    <x v="0"/>
    <x v="0"/>
    <s v="South-Charlie"/>
  </r>
  <r>
    <n v="1051"/>
    <d v="2023-04-04T00:00:00"/>
    <x v="1"/>
    <s v="Tuesday"/>
    <x v="0"/>
    <x v="3"/>
    <n v="198.25"/>
    <n v="12"/>
    <x v="3"/>
    <n v="3544.48"/>
    <n v="3723.66"/>
    <x v="0"/>
    <n v="0.19"/>
    <n v="0.19"/>
    <x v="2"/>
    <x v="0"/>
    <x v="0"/>
    <s v="East-Bob"/>
  </r>
  <r>
    <n v="1007"/>
    <d v="2023-03-03T00:00:00"/>
    <x v="4"/>
    <s v="Friday"/>
    <x v="3"/>
    <x v="1"/>
    <n v="4694.54"/>
    <n v="1"/>
    <x v="1"/>
    <n v="2543.2600000000002"/>
    <n v="2637.91"/>
    <x v="0"/>
    <n v="0.2"/>
    <n v="0.2"/>
    <x v="2"/>
    <x v="2"/>
    <x v="0"/>
    <s v="West-Eve"/>
  </r>
  <r>
    <n v="1021"/>
    <d v="2023-07-13T00:00:00"/>
    <x v="11"/>
    <s v="Thursday"/>
    <x v="0"/>
    <x v="1"/>
    <n v="9638.64"/>
    <n v="43"/>
    <x v="0"/>
    <n v="4154.3"/>
    <n v="4469.07"/>
    <x v="0"/>
    <n v="0.23"/>
    <n v="0.23"/>
    <x v="4"/>
    <x v="0"/>
    <x v="1"/>
    <s v="West-Bob"/>
  </r>
  <r>
    <n v="1073"/>
    <d v="2023-12-01T00:00:00"/>
    <x v="9"/>
    <s v="Friday"/>
    <x v="1"/>
    <x v="1"/>
    <n v="5238.42"/>
    <n v="40"/>
    <x v="0"/>
    <n v="2565.3000000000002"/>
    <n v="3007.47"/>
    <x v="0"/>
    <n v="0.17"/>
    <n v="0.17"/>
    <x v="2"/>
    <x v="2"/>
    <x v="1"/>
    <s v="West-David"/>
  </r>
  <r>
    <n v="1039"/>
    <d v="2023-07-22T00:00:00"/>
    <x v="11"/>
    <s v="Saturday"/>
    <x v="4"/>
    <x v="3"/>
    <n v="6807.67"/>
    <n v="42"/>
    <x v="2"/>
    <n v="3120.19"/>
    <n v="3600.14"/>
    <x v="0"/>
    <n v="0.19"/>
    <n v="0.19"/>
    <x v="2"/>
    <x v="2"/>
    <x v="1"/>
    <s v="East-Alice"/>
  </r>
  <r>
    <n v="1018"/>
    <d v="2023-01-26T00:00:00"/>
    <x v="5"/>
    <s v="Thursday"/>
    <x v="4"/>
    <x v="3"/>
    <n v="3187.45"/>
    <n v="11"/>
    <x v="2"/>
    <n v="2414.8200000000002"/>
    <n v="2519.0700000000002"/>
    <x v="0"/>
    <n v="0"/>
    <n v="0"/>
    <x v="3"/>
    <x v="0"/>
    <x v="0"/>
    <s v="East-Alice"/>
  </r>
  <r>
    <n v="1004"/>
    <d v="2023-06-22T00:00:00"/>
    <x v="6"/>
    <s v="Thursday"/>
    <x v="3"/>
    <x v="2"/>
    <n v="7762.51"/>
    <n v="39"/>
    <x v="3"/>
    <n v="2416.89"/>
    <n v="2778.3999999999901"/>
    <x v="0"/>
    <n v="0.05"/>
    <n v="0.05"/>
    <x v="3"/>
    <x v="0"/>
    <x v="0"/>
    <s v="South-Eve"/>
  </r>
  <r>
    <n v="1089"/>
    <d v="2023-10-27T00:00:00"/>
    <x v="7"/>
    <s v="Friday"/>
    <x v="1"/>
    <x v="0"/>
    <n v="7751.92"/>
    <n v="43"/>
    <x v="0"/>
    <n v="3851.45"/>
    <n v="4186.9799999999996"/>
    <x v="0"/>
    <n v="0.3"/>
    <n v="0.3"/>
    <x v="4"/>
    <x v="2"/>
    <x v="0"/>
    <s v="North-David"/>
  </r>
  <r>
    <n v="1060"/>
    <d v="2023-05-13T00:00:00"/>
    <x v="10"/>
    <s v="Saturday"/>
    <x v="2"/>
    <x v="1"/>
    <n v="5260.83"/>
    <n v="31"/>
    <x v="3"/>
    <n v="3161.4"/>
    <n v="3339.66"/>
    <x v="0"/>
    <n v="0.02"/>
    <n v="0.02"/>
    <x v="3"/>
    <x v="1"/>
    <x v="0"/>
    <s v="West-Charlie"/>
  </r>
  <r>
    <n v="1014"/>
    <d v="2023-11-22T00:00:00"/>
    <x v="8"/>
    <s v="Wednesday"/>
    <x v="1"/>
    <x v="1"/>
    <n v="9762.5400000000009"/>
    <n v="17"/>
    <x v="1"/>
    <n v="3184.65"/>
    <n v="3204.01"/>
    <x v="1"/>
    <n v="0.2"/>
    <n v="0.2"/>
    <x v="2"/>
    <x v="1"/>
    <x v="0"/>
    <s v="West-David"/>
  </r>
  <r>
    <n v="1009"/>
    <d v="2023-04-28T00:00:00"/>
    <x v="1"/>
    <s v="Friday"/>
    <x v="4"/>
    <x v="0"/>
    <n v="1342.95"/>
    <n v="33"/>
    <x v="2"/>
    <n v="2278.9"/>
    <n v="2626.9"/>
    <x v="1"/>
    <n v="0.05"/>
    <n v="0.05"/>
    <x v="3"/>
    <x v="2"/>
    <x v="0"/>
    <s v="North-Alice"/>
  </r>
  <r>
    <n v="1090"/>
    <d v="2023-11-20T00:00:00"/>
    <x v="8"/>
    <s v="Monday"/>
    <x v="4"/>
    <x v="1"/>
    <n v="267.77999999999997"/>
    <n v="32"/>
    <x v="3"/>
    <n v="2678.99"/>
    <n v="3152.2799999999902"/>
    <x v="0"/>
    <n v="0.22"/>
    <n v="0.22"/>
    <x v="4"/>
    <x v="0"/>
    <x v="1"/>
    <s v="West-Alice"/>
  </r>
  <r>
    <n v="1053"/>
    <d v="2023-10-02T00:00:00"/>
    <x v="7"/>
    <s v="Monday"/>
    <x v="1"/>
    <x v="3"/>
    <n v="7724.57"/>
    <n v="29"/>
    <x v="3"/>
    <n v="3741.3"/>
    <n v="4061.04"/>
    <x v="0"/>
    <n v="0.21"/>
    <n v="0.21"/>
    <x v="4"/>
    <x v="2"/>
    <x v="0"/>
    <s v="East-David"/>
  </r>
  <r>
    <n v="1002"/>
    <d v="2023-07-31T00:00:00"/>
    <x v="11"/>
    <s v="Monday"/>
    <x v="1"/>
    <x v="3"/>
    <n v="8090.84"/>
    <n v="21"/>
    <x v="2"/>
    <n v="4138.41"/>
    <n v="4361.7"/>
    <x v="0"/>
    <n v="7.0000000000000007E-2"/>
    <n v="7.0000000000000007E-2"/>
    <x v="0"/>
    <x v="2"/>
    <x v="1"/>
    <s v="East-David"/>
  </r>
  <r>
    <n v="1084"/>
    <d v="2023-08-13T00:00:00"/>
    <x v="3"/>
    <s v="Sunday"/>
    <x v="4"/>
    <x v="1"/>
    <n v="1290.05"/>
    <n v="21"/>
    <x v="0"/>
    <n v="3497.98"/>
    <n v="3765.31"/>
    <x v="1"/>
    <n v="0.08"/>
    <n v="0.08"/>
    <x v="0"/>
    <x v="0"/>
    <x v="0"/>
    <s v="West-Alice"/>
  </r>
  <r>
    <n v="1092"/>
    <d v="2023-01-20T00:00:00"/>
    <x v="5"/>
    <s v="Friday"/>
    <x v="2"/>
    <x v="3"/>
    <n v="2729.27"/>
    <n v="40"/>
    <x v="3"/>
    <n v="4624.16"/>
    <n v="4731.9799999999996"/>
    <x v="1"/>
    <n v="0.2"/>
    <n v="0.2"/>
    <x v="2"/>
    <x v="1"/>
    <x v="1"/>
    <s v="East-Charlie"/>
  </r>
  <r>
    <n v="1060"/>
    <d v="2023-04-23T00:00:00"/>
    <x v="1"/>
    <s v="Sunday"/>
    <x v="3"/>
    <x v="3"/>
    <n v="273.77"/>
    <n v="23"/>
    <x v="2"/>
    <n v="4110.6000000000004"/>
    <n v="4488.37"/>
    <x v="1"/>
    <n v="0.12"/>
    <n v="0.12"/>
    <x v="1"/>
    <x v="2"/>
    <x v="0"/>
    <s v="East-Eve"/>
  </r>
  <r>
    <n v="1071"/>
    <d v="2023-05-20T00:00:00"/>
    <x v="10"/>
    <s v="Saturday"/>
    <x v="3"/>
    <x v="1"/>
    <n v="3003.76"/>
    <n v="6"/>
    <x v="0"/>
    <n v="2831.23"/>
    <n v="3206.98"/>
    <x v="0"/>
    <n v="0.06"/>
    <n v="0.06"/>
    <x v="0"/>
    <x v="1"/>
    <x v="1"/>
    <s v="West-Eve"/>
  </r>
  <r>
    <n v="1044"/>
    <d v="2023-02-16T00:00:00"/>
    <x v="0"/>
    <s v="Thursday"/>
    <x v="1"/>
    <x v="2"/>
    <n v="7754.1"/>
    <n v="22"/>
    <x v="1"/>
    <n v="3373.46"/>
    <n v="3454.76"/>
    <x v="0"/>
    <n v="0.22"/>
    <n v="0.22"/>
    <x v="4"/>
    <x v="1"/>
    <x v="1"/>
    <s v="South-David"/>
  </r>
  <r>
    <n v="1008"/>
    <d v="2023-01-01T00:00:00"/>
    <x v="5"/>
    <s v="Sunday"/>
    <x v="3"/>
    <x v="0"/>
    <n v="5227.8100000000004"/>
    <n v="38"/>
    <x v="2"/>
    <n v="4635.2299999999996"/>
    <n v="5075.4399999999996"/>
    <x v="0"/>
    <n v="0.05"/>
    <n v="0.05"/>
    <x v="3"/>
    <x v="0"/>
    <x v="0"/>
    <s v="North-Eve"/>
  </r>
  <r>
    <n v="1047"/>
    <d v="2023-03-31T00:00:00"/>
    <x v="4"/>
    <s v="Friday"/>
    <x v="4"/>
    <x v="3"/>
    <n v="3546.15"/>
    <n v="37"/>
    <x v="3"/>
    <n v="3114.88"/>
    <n v="3256.78"/>
    <x v="0"/>
    <n v="0.26"/>
    <n v="0.26"/>
    <x v="4"/>
    <x v="2"/>
    <x v="0"/>
    <s v="East-Alice"/>
  </r>
  <r>
    <n v="1035"/>
    <d v="2023-05-22T00:00:00"/>
    <x v="10"/>
    <s v="Monday"/>
    <x v="4"/>
    <x v="2"/>
    <n v="3780.22"/>
    <n v="45"/>
    <x v="1"/>
    <n v="4132.79"/>
    <n v="4624.1000000000004"/>
    <x v="1"/>
    <n v="0.15"/>
    <n v="0.15"/>
    <x v="1"/>
    <x v="2"/>
    <x v="1"/>
    <s v="South-Alice"/>
  </r>
  <r>
    <n v="1078"/>
    <d v="2023-11-16T00:00:00"/>
    <x v="8"/>
    <s v="Thursday"/>
    <x v="1"/>
    <x v="3"/>
    <n v="113.4"/>
    <n v="8"/>
    <x v="0"/>
    <n v="3459.61"/>
    <n v="3657.23"/>
    <x v="0"/>
    <n v="0.03"/>
    <n v="0.03"/>
    <x v="3"/>
    <x v="1"/>
    <x v="0"/>
    <s v="East-David"/>
  </r>
  <r>
    <n v="1081"/>
    <d v="2023-02-07T00:00:00"/>
    <x v="0"/>
    <s v="Tuesday"/>
    <x v="1"/>
    <x v="3"/>
    <n v="3068.03"/>
    <n v="41"/>
    <x v="0"/>
    <n v="2782.08"/>
    <n v="2879.24"/>
    <x v="1"/>
    <n v="0.21"/>
    <n v="0.21"/>
    <x v="4"/>
    <x v="1"/>
    <x v="0"/>
    <s v="East-David"/>
  </r>
  <r>
    <n v="1036"/>
    <d v="2023-10-20T00:00:00"/>
    <x v="7"/>
    <s v="Friday"/>
    <x v="1"/>
    <x v="0"/>
    <n v="6499.94"/>
    <n v="49"/>
    <x v="2"/>
    <n v="1247.0999999999999"/>
    <n v="1429.4399999999901"/>
    <x v="1"/>
    <n v="0.16"/>
    <n v="0.16"/>
    <x v="2"/>
    <x v="0"/>
    <x v="0"/>
    <s v="North-David"/>
  </r>
  <r>
    <n v="1050"/>
    <d v="2023-05-19T00:00:00"/>
    <x v="10"/>
    <s v="Friday"/>
    <x v="2"/>
    <x v="3"/>
    <n v="9744.52"/>
    <n v="35"/>
    <x v="2"/>
    <n v="2158.69"/>
    <n v="2384.38"/>
    <x v="0"/>
    <n v="0.09"/>
    <n v="0.09"/>
    <x v="0"/>
    <x v="1"/>
    <x v="1"/>
    <s v="East-Charlie"/>
  </r>
  <r>
    <n v="1004"/>
    <d v="2023-12-22T00:00:00"/>
    <x v="9"/>
    <s v="Friday"/>
    <x v="3"/>
    <x v="0"/>
    <n v="8485.9"/>
    <n v="11"/>
    <x v="2"/>
    <n v="4840.33"/>
    <n v="4884.29"/>
    <x v="1"/>
    <n v="0.13"/>
    <n v="0.13"/>
    <x v="1"/>
    <x v="0"/>
    <x v="0"/>
    <s v="North-Eve"/>
  </r>
  <r>
    <n v="1002"/>
    <d v="2023-11-29T00:00:00"/>
    <x v="8"/>
    <s v="Wednesday"/>
    <x v="1"/>
    <x v="0"/>
    <n v="333.59"/>
    <n v="24"/>
    <x v="0"/>
    <n v="3305.94"/>
    <n v="3599.27"/>
    <x v="1"/>
    <n v="0.09"/>
    <n v="0.09"/>
    <x v="0"/>
    <x v="2"/>
    <x v="1"/>
    <s v="North-David"/>
  </r>
  <r>
    <n v="1006"/>
    <d v="2023-09-16T00:00:00"/>
    <x v="2"/>
    <s v="Saturday"/>
    <x v="0"/>
    <x v="0"/>
    <n v="8995.75"/>
    <n v="49"/>
    <x v="1"/>
    <n v="2843.76"/>
    <n v="3146.6"/>
    <x v="1"/>
    <n v="0.08"/>
    <n v="0.08"/>
    <x v="0"/>
    <x v="0"/>
    <x v="1"/>
    <s v="North-Bob"/>
  </r>
  <r>
    <n v="1054"/>
    <d v="2023-06-10T00:00:00"/>
    <x v="6"/>
    <s v="Saturday"/>
    <x v="0"/>
    <x v="2"/>
    <n v="7853.66"/>
    <n v="21"/>
    <x v="0"/>
    <n v="4668.1400000000003"/>
    <n v="5040.22"/>
    <x v="1"/>
    <n v="0.05"/>
    <n v="0.05"/>
    <x v="3"/>
    <x v="1"/>
    <x v="0"/>
    <s v="South-Bob"/>
  </r>
  <r>
    <n v="1004"/>
    <d v="2023-06-27T00:00:00"/>
    <x v="6"/>
    <s v="Tuesday"/>
    <x v="4"/>
    <x v="1"/>
    <n v="7825.72"/>
    <n v="2"/>
    <x v="3"/>
    <n v="2953.23"/>
    <n v="2977.52"/>
    <x v="0"/>
    <n v="0.11"/>
    <n v="0.11"/>
    <x v="1"/>
    <x v="2"/>
    <x v="1"/>
    <s v="West-Alice"/>
  </r>
  <r>
    <n v="1054"/>
    <d v="2023-01-10T00:00:00"/>
    <x v="5"/>
    <s v="Tuesday"/>
    <x v="3"/>
    <x v="2"/>
    <n v="4634.16"/>
    <n v="40"/>
    <x v="0"/>
    <n v="2654.11"/>
    <n v="2929.32"/>
    <x v="0"/>
    <n v="0.08"/>
    <n v="0.08"/>
    <x v="0"/>
    <x v="0"/>
    <x v="0"/>
    <s v="South-Eve"/>
  </r>
  <r>
    <n v="1093"/>
    <d v="2023-09-18T00:00:00"/>
    <x v="2"/>
    <s v="Monday"/>
    <x v="1"/>
    <x v="1"/>
    <n v="4040.25"/>
    <n v="19"/>
    <x v="3"/>
    <n v="3808.59"/>
    <n v="3844.51"/>
    <x v="1"/>
    <n v="0.21"/>
    <n v="0.21"/>
    <x v="4"/>
    <x v="2"/>
    <x v="0"/>
    <s v="West-David"/>
  </r>
  <r>
    <n v="1063"/>
    <d v="2023-05-18T00:00:00"/>
    <x v="10"/>
    <s v="Thursday"/>
    <x v="0"/>
    <x v="1"/>
    <n v="3098.87"/>
    <n v="39"/>
    <x v="1"/>
    <n v="3577.69"/>
    <n v="3931.25"/>
    <x v="0"/>
    <n v="0.21"/>
    <n v="0.21"/>
    <x v="4"/>
    <x v="0"/>
    <x v="1"/>
    <s v="West-Bob"/>
  </r>
  <r>
    <n v="1018"/>
    <d v="2023-06-21T00:00:00"/>
    <x v="6"/>
    <s v="Wednesday"/>
    <x v="3"/>
    <x v="0"/>
    <n v="750.38"/>
    <n v="28"/>
    <x v="2"/>
    <n v="1006.14"/>
    <n v="1043.45"/>
    <x v="1"/>
    <n v="0.15"/>
    <n v="0.15"/>
    <x v="1"/>
    <x v="1"/>
    <x v="1"/>
    <s v="North-Eve"/>
  </r>
  <r>
    <n v="1090"/>
    <d v="2023-01-13T00:00:00"/>
    <x v="5"/>
    <s v="Friday"/>
    <x v="4"/>
    <x v="3"/>
    <n v="2359.5300000000002"/>
    <n v="17"/>
    <x v="2"/>
    <n v="2382.98"/>
    <n v="2839.73"/>
    <x v="0"/>
    <n v="0.23"/>
    <n v="0.23"/>
    <x v="4"/>
    <x v="1"/>
    <x v="1"/>
    <s v="East-Alice"/>
  </r>
  <r>
    <n v="1044"/>
    <d v="2023-06-17T00:00:00"/>
    <x v="6"/>
    <s v="Saturday"/>
    <x v="2"/>
    <x v="0"/>
    <n v="2541.38"/>
    <n v="6"/>
    <x v="0"/>
    <n v="2388.9499999999998"/>
    <n v="2742.97"/>
    <x v="0"/>
    <n v="0.25"/>
    <n v="0.25"/>
    <x v="4"/>
    <x v="2"/>
    <x v="1"/>
    <s v="North-Charlie"/>
  </r>
  <r>
    <n v="1034"/>
    <d v="2023-05-10T00:00:00"/>
    <x v="10"/>
    <s v="Wednesday"/>
    <x v="3"/>
    <x v="3"/>
    <n v="4892.3599999999997"/>
    <n v="19"/>
    <x v="2"/>
    <n v="1922.21"/>
    <n v="2180.83"/>
    <x v="0"/>
    <n v="0.17"/>
    <n v="0.17"/>
    <x v="2"/>
    <x v="2"/>
    <x v="1"/>
    <s v="East-Eve"/>
  </r>
  <r>
    <n v="1074"/>
    <d v="2023-03-25T00:00:00"/>
    <x v="4"/>
    <s v="Saturday"/>
    <x v="3"/>
    <x v="1"/>
    <n v="7499.7"/>
    <n v="38"/>
    <x v="1"/>
    <n v="2610.6"/>
    <n v="2836.94"/>
    <x v="0"/>
    <n v="0.19"/>
    <n v="0.19"/>
    <x v="2"/>
    <x v="2"/>
    <x v="0"/>
    <s v="West-Eve"/>
  </r>
  <r>
    <n v="1062"/>
    <d v="2023-11-17T00:00:00"/>
    <x v="8"/>
    <s v="Friday"/>
    <x v="2"/>
    <x v="0"/>
    <n v="4790.72"/>
    <n v="28"/>
    <x v="2"/>
    <n v="2094.88"/>
    <n v="2168.91"/>
    <x v="0"/>
    <n v="0.08"/>
    <n v="0.08"/>
    <x v="0"/>
    <x v="0"/>
    <x v="1"/>
    <s v="North-Charlie"/>
  </r>
  <r>
    <n v="1100"/>
    <d v="2023-11-15T00:00:00"/>
    <x v="8"/>
    <s v="Wednesday"/>
    <x v="3"/>
    <x v="3"/>
    <n v="672.66"/>
    <n v="2"/>
    <x v="0"/>
    <n v="1036.76"/>
    <n v="1189.3499999999999"/>
    <x v="1"/>
    <n v="0.27"/>
    <n v="0.27"/>
    <x v="4"/>
    <x v="1"/>
    <x v="0"/>
    <s v="East-Eve"/>
  </r>
  <r>
    <n v="1014"/>
    <d v="2023-04-11T00:00:00"/>
    <x v="1"/>
    <s v="Tuesday"/>
    <x v="4"/>
    <x v="2"/>
    <n v="9582.1200000000008"/>
    <n v="38"/>
    <x v="1"/>
    <n v="2091.21"/>
    <n v="2527"/>
    <x v="0"/>
    <n v="0.01"/>
    <n v="0.01"/>
    <x v="3"/>
    <x v="2"/>
    <x v="0"/>
    <s v="South-Alice"/>
  </r>
  <r>
    <n v="1095"/>
    <d v="2023-11-25T00:00:00"/>
    <x v="8"/>
    <s v="Saturday"/>
    <x v="4"/>
    <x v="3"/>
    <n v="9432.9699999999993"/>
    <n v="37"/>
    <x v="3"/>
    <n v="407.77"/>
    <n v="860.95"/>
    <x v="1"/>
    <n v="0.1"/>
    <n v="0.1"/>
    <x v="0"/>
    <x v="2"/>
    <x v="1"/>
    <s v="East-Alice"/>
  </r>
  <r>
    <n v="1048"/>
    <d v="2023-09-30T00:00:00"/>
    <x v="2"/>
    <s v="Saturday"/>
    <x v="2"/>
    <x v="0"/>
    <n v="7873.38"/>
    <n v="4"/>
    <x v="0"/>
    <n v="2900.14"/>
    <n v="2910.5099999999902"/>
    <x v="1"/>
    <n v="0.22"/>
    <n v="0.22"/>
    <x v="4"/>
    <x v="2"/>
    <x v="1"/>
    <s v="North-Charlie"/>
  </r>
  <r>
    <n v="1015"/>
    <d v="2023-09-22T00:00:00"/>
    <x v="2"/>
    <s v="Friday"/>
    <x v="1"/>
    <x v="2"/>
    <n v="9914.15"/>
    <n v="22"/>
    <x v="3"/>
    <n v="4275.59"/>
    <n v="4576.72"/>
    <x v="0"/>
    <n v="0.02"/>
    <n v="0.02"/>
    <x v="3"/>
    <x v="0"/>
    <x v="1"/>
    <s v="South-David"/>
  </r>
  <r>
    <n v="1072"/>
    <d v="2023-02-07T00:00:00"/>
    <x v="0"/>
    <s v="Tuesday"/>
    <x v="0"/>
    <x v="3"/>
    <n v="5490.38"/>
    <n v="26"/>
    <x v="1"/>
    <n v="3640.17"/>
    <n v="4002.63"/>
    <x v="1"/>
    <n v="0.05"/>
    <n v="0.05"/>
    <x v="3"/>
    <x v="2"/>
    <x v="1"/>
    <s v="East-Bob"/>
  </r>
  <r>
    <n v="1078"/>
    <d v="2023-04-04T00:00:00"/>
    <x v="1"/>
    <s v="Tuesday"/>
    <x v="1"/>
    <x v="3"/>
    <n v="9631.41"/>
    <n v="49"/>
    <x v="0"/>
    <n v="1833.95"/>
    <n v="2147.14"/>
    <x v="0"/>
    <n v="0.18"/>
    <n v="0.18"/>
    <x v="2"/>
    <x v="2"/>
    <x v="1"/>
    <s v="East-David"/>
  </r>
  <r>
    <n v="1087"/>
    <d v="2023-04-05T00:00:00"/>
    <x v="1"/>
    <s v="Wednesday"/>
    <x v="3"/>
    <x v="3"/>
    <n v="848.49"/>
    <n v="43"/>
    <x v="0"/>
    <n v="481"/>
    <n v="531.02"/>
    <x v="1"/>
    <n v="0.17"/>
    <n v="0.17"/>
    <x v="2"/>
    <x v="0"/>
    <x v="0"/>
    <s v="East-Eve"/>
  </r>
  <r>
    <n v="1062"/>
    <d v="2023-11-01T00:00:00"/>
    <x v="8"/>
    <s v="Wednesday"/>
    <x v="0"/>
    <x v="3"/>
    <n v="3720.24"/>
    <n v="36"/>
    <x v="1"/>
    <n v="1050.6400000000001"/>
    <n v="1167.33"/>
    <x v="1"/>
    <n v="0.22"/>
    <n v="0.22"/>
    <x v="4"/>
    <x v="0"/>
    <x v="0"/>
    <s v="East-Bob"/>
  </r>
  <r>
    <n v="1040"/>
    <d v="2023-03-10T00:00:00"/>
    <x v="4"/>
    <s v="Friday"/>
    <x v="2"/>
    <x v="3"/>
    <n v="2331.27"/>
    <n v="13"/>
    <x v="2"/>
    <n v="2750.18"/>
    <n v="2882.85"/>
    <x v="0"/>
    <n v="0.24"/>
    <n v="0.24"/>
    <x v="4"/>
    <x v="2"/>
    <x v="0"/>
    <s v="East-Charlie"/>
  </r>
  <r>
    <n v="1085"/>
    <d v="2023-11-14T00:00:00"/>
    <x v="8"/>
    <s v="Tuesday"/>
    <x v="2"/>
    <x v="2"/>
    <n v="2038.75"/>
    <n v="32"/>
    <x v="0"/>
    <n v="1074.93"/>
    <n v="1492.48"/>
    <x v="0"/>
    <n v="0.04"/>
    <n v="0.04"/>
    <x v="3"/>
    <x v="2"/>
    <x v="1"/>
    <s v="South-Charlie"/>
  </r>
  <r>
    <n v="1080"/>
    <d v="2023-08-24T00:00:00"/>
    <x v="3"/>
    <s v="Thursday"/>
    <x v="0"/>
    <x v="1"/>
    <n v="1493.95"/>
    <n v="17"/>
    <x v="0"/>
    <n v="2742.67"/>
    <n v="2979.64"/>
    <x v="0"/>
    <n v="0.01"/>
    <n v="0.01"/>
    <x v="3"/>
    <x v="0"/>
    <x v="1"/>
    <s v="West-Bob"/>
  </r>
  <r>
    <n v="1082"/>
    <d v="2023-11-30T00:00:00"/>
    <x v="8"/>
    <s v="Thursday"/>
    <x v="4"/>
    <x v="2"/>
    <n v="6261.9"/>
    <n v="41"/>
    <x v="3"/>
    <n v="1196.42"/>
    <n v="1444.97"/>
    <x v="0"/>
    <n v="0.21"/>
    <n v="0.21"/>
    <x v="4"/>
    <x v="1"/>
    <x v="0"/>
    <s v="South-Alice"/>
  </r>
  <r>
    <n v="1053"/>
    <d v="2023-05-17T00:00:00"/>
    <x v="10"/>
    <s v="Wednesday"/>
    <x v="0"/>
    <x v="2"/>
    <n v="7835.09"/>
    <n v="36"/>
    <x v="2"/>
    <n v="4252.17"/>
    <n v="4720.2700000000004"/>
    <x v="1"/>
    <n v="0.09"/>
    <n v="0.09"/>
    <x v="0"/>
    <x v="0"/>
    <x v="1"/>
    <s v="South-Bob"/>
  </r>
  <r>
    <n v="1024"/>
    <d v="2023-03-17T00:00:00"/>
    <x v="4"/>
    <s v="Friday"/>
    <x v="3"/>
    <x v="2"/>
    <n v="5825.15"/>
    <n v="46"/>
    <x v="3"/>
    <n v="2016.49"/>
    <n v="2338.66"/>
    <x v="0"/>
    <n v="0.19"/>
    <n v="0.19"/>
    <x v="2"/>
    <x v="1"/>
    <x v="1"/>
    <s v="South-Eve"/>
  </r>
  <r>
    <n v="1026"/>
    <d v="2023-02-04T00:00:00"/>
    <x v="0"/>
    <s v="Saturday"/>
    <x v="4"/>
    <x v="1"/>
    <n v="1554.93"/>
    <n v="19"/>
    <x v="3"/>
    <n v="1265.48"/>
    <n v="1715.83"/>
    <x v="1"/>
    <n v="0.05"/>
    <n v="0.05"/>
    <x v="3"/>
    <x v="2"/>
    <x v="1"/>
    <s v="West-Alice"/>
  </r>
  <r>
    <n v="1089"/>
    <d v="2023-01-01T00:00:00"/>
    <x v="5"/>
    <s v="Sunday"/>
    <x v="2"/>
    <x v="0"/>
    <n v="8130.13"/>
    <n v="35"/>
    <x v="2"/>
    <n v="4071.01"/>
    <n v="4304.7"/>
    <x v="1"/>
    <n v="0.14000000000000001"/>
    <n v="0.14000000000000001"/>
    <x v="1"/>
    <x v="2"/>
    <x v="0"/>
    <s v="North-Charlie"/>
  </r>
  <r>
    <n v="1060"/>
    <d v="2023-10-23T00:00:00"/>
    <x v="7"/>
    <s v="Monday"/>
    <x v="0"/>
    <x v="1"/>
    <n v="6395.95"/>
    <n v="46"/>
    <x v="2"/>
    <n v="1747.05"/>
    <n v="1830.27"/>
    <x v="1"/>
    <n v="0.15"/>
    <n v="0.15"/>
    <x v="1"/>
    <x v="1"/>
    <x v="1"/>
    <s v="West-Bob"/>
  </r>
  <r>
    <n v="1041"/>
    <d v="2023-11-16T00:00:00"/>
    <x v="8"/>
    <s v="Thursday"/>
    <x v="1"/>
    <x v="2"/>
    <n v="3942.84"/>
    <n v="40"/>
    <x v="1"/>
    <n v="601.86"/>
    <n v="1067.53"/>
    <x v="1"/>
    <n v="0.18"/>
    <n v="0.18"/>
    <x v="2"/>
    <x v="0"/>
    <x v="0"/>
    <s v="South-David"/>
  </r>
  <r>
    <n v="1029"/>
    <d v="2023-03-01T00:00:00"/>
    <x v="4"/>
    <s v="Wednesday"/>
    <x v="1"/>
    <x v="3"/>
    <n v="6773.89"/>
    <n v="28"/>
    <x v="2"/>
    <n v="2873.53"/>
    <n v="3108.3"/>
    <x v="1"/>
    <n v="0.15"/>
    <n v="0.15"/>
    <x v="1"/>
    <x v="2"/>
    <x v="1"/>
    <s v="East-David"/>
  </r>
  <r>
    <n v="1015"/>
    <d v="2023-11-16T00:00:00"/>
    <x v="8"/>
    <s v="Thursday"/>
    <x v="3"/>
    <x v="3"/>
    <n v="2673.06"/>
    <n v="1"/>
    <x v="0"/>
    <n v="2928.74"/>
    <n v="3027.74"/>
    <x v="1"/>
    <n v="0.15"/>
    <n v="0.15"/>
    <x v="1"/>
    <x v="1"/>
    <x v="1"/>
    <s v="East-Eve"/>
  </r>
  <r>
    <n v="1045"/>
    <d v="2023-12-15T00:00:00"/>
    <x v="9"/>
    <s v="Friday"/>
    <x v="1"/>
    <x v="2"/>
    <n v="3517.4"/>
    <n v="42"/>
    <x v="2"/>
    <n v="3587.74"/>
    <n v="3745.91"/>
    <x v="0"/>
    <n v="0.1"/>
    <n v="0.1"/>
    <x v="0"/>
    <x v="0"/>
    <x v="0"/>
    <s v="South-David"/>
  </r>
  <r>
    <n v="1065"/>
    <d v="2023-11-24T00:00:00"/>
    <x v="8"/>
    <s v="Friday"/>
    <x v="0"/>
    <x v="3"/>
    <n v="9183.11"/>
    <n v="18"/>
    <x v="1"/>
    <n v="1239.0899999999999"/>
    <n v="1273.98"/>
    <x v="1"/>
    <n v="0.02"/>
    <n v="0.02"/>
    <x v="3"/>
    <x v="1"/>
    <x v="1"/>
    <s v="East-Bob"/>
  </r>
  <r>
    <n v="1089"/>
    <d v="2023-09-24T00:00:00"/>
    <x v="2"/>
    <s v="Sunday"/>
    <x v="0"/>
    <x v="2"/>
    <n v="2975.99"/>
    <n v="48"/>
    <x v="1"/>
    <n v="2246.67"/>
    <n v="2486.14"/>
    <x v="1"/>
    <n v="0.03"/>
    <n v="0.03"/>
    <x v="3"/>
    <x v="0"/>
    <x v="1"/>
    <s v="South-Bob"/>
  </r>
  <r>
    <n v="1071"/>
    <d v="2023-12-27T00:00:00"/>
    <x v="9"/>
    <s v="Wednesday"/>
    <x v="1"/>
    <x v="3"/>
    <n v="4752.88"/>
    <n v="40"/>
    <x v="1"/>
    <n v="1447.72"/>
    <n v="1875.75"/>
    <x v="1"/>
    <n v="0.13"/>
    <n v="0.13"/>
    <x v="1"/>
    <x v="0"/>
    <x v="1"/>
    <s v="East-David"/>
  </r>
  <r>
    <n v="1009"/>
    <d v="2023-08-17T00:00:00"/>
    <x v="3"/>
    <s v="Thursday"/>
    <x v="0"/>
    <x v="1"/>
    <n v="8912.4"/>
    <n v="33"/>
    <x v="2"/>
    <n v="450.72"/>
    <n v="918.17"/>
    <x v="0"/>
    <n v="0.11"/>
    <n v="0.11"/>
    <x v="1"/>
    <x v="0"/>
    <x v="0"/>
    <s v="West-Bob"/>
  </r>
  <r>
    <n v="1088"/>
    <d v="2023-09-27T00:00:00"/>
    <x v="2"/>
    <s v="Wednesday"/>
    <x v="3"/>
    <x v="0"/>
    <n v="7106.44"/>
    <n v="12"/>
    <x v="2"/>
    <n v="4389.24"/>
    <n v="4856.2199999999903"/>
    <x v="0"/>
    <n v="0.15"/>
    <n v="0.15"/>
    <x v="1"/>
    <x v="0"/>
    <x v="1"/>
    <s v="North-Eve"/>
  </r>
  <r>
    <n v="1001"/>
    <d v="2023-11-12T00:00:00"/>
    <x v="8"/>
    <s v="Sunday"/>
    <x v="4"/>
    <x v="0"/>
    <n v="715.81"/>
    <n v="8"/>
    <x v="3"/>
    <n v="3657.91"/>
    <n v="3729.27"/>
    <x v="1"/>
    <n v="0.09"/>
    <n v="0.09"/>
    <x v="0"/>
    <x v="1"/>
    <x v="1"/>
    <s v="North-Alice"/>
  </r>
  <r>
    <n v="1008"/>
    <d v="2023-10-13T00:00:00"/>
    <x v="7"/>
    <s v="Friday"/>
    <x v="3"/>
    <x v="1"/>
    <n v="1558.3"/>
    <n v="24"/>
    <x v="3"/>
    <n v="1542.24"/>
    <n v="1739.45"/>
    <x v="0"/>
    <n v="0.21"/>
    <n v="0.21"/>
    <x v="4"/>
    <x v="1"/>
    <x v="1"/>
    <s v="West-Eve"/>
  </r>
  <r>
    <n v="1088"/>
    <d v="2023-10-18T00:00:00"/>
    <x v="7"/>
    <s v="Wednesday"/>
    <x v="3"/>
    <x v="1"/>
    <n v="177.63"/>
    <n v="16"/>
    <x v="0"/>
    <n v="3016.9"/>
    <n v="3040.73"/>
    <x v="1"/>
    <n v="0.26"/>
    <n v="0.26"/>
    <x v="4"/>
    <x v="1"/>
    <x v="1"/>
    <s v="West-Eve"/>
  </r>
  <r>
    <n v="1063"/>
    <d v="2023-08-01T00:00:00"/>
    <x v="3"/>
    <s v="Tuesday"/>
    <x v="0"/>
    <x v="2"/>
    <n v="6346.13"/>
    <n v="4"/>
    <x v="3"/>
    <n v="1046.26"/>
    <n v="1475.29"/>
    <x v="0"/>
    <n v="0.09"/>
    <n v="0.09"/>
    <x v="0"/>
    <x v="1"/>
    <x v="1"/>
    <s v="South-Bob"/>
  </r>
  <r>
    <n v="1011"/>
    <d v="2023-06-14T00:00:00"/>
    <x v="6"/>
    <s v="Wednesday"/>
    <x v="4"/>
    <x v="2"/>
    <n v="4531.97"/>
    <n v="38"/>
    <x v="0"/>
    <n v="4456.67"/>
    <n v="4642.46"/>
    <x v="1"/>
    <n v="0.06"/>
    <n v="0.06"/>
    <x v="0"/>
    <x v="1"/>
    <x v="0"/>
    <s v="South-Alice"/>
  </r>
  <r>
    <n v="1081"/>
    <d v="2023-01-05T00:00:00"/>
    <x v="5"/>
    <s v="Thursday"/>
    <x v="0"/>
    <x v="2"/>
    <n v="1429.32"/>
    <n v="44"/>
    <x v="1"/>
    <n v="618.79"/>
    <n v="938.04"/>
    <x v="0"/>
    <n v="0.03"/>
    <n v="0.03"/>
    <x v="3"/>
    <x v="0"/>
    <x v="0"/>
    <s v="South-Bob"/>
  </r>
  <r>
    <n v="1008"/>
    <d v="2023-12-05T00:00:00"/>
    <x v="9"/>
    <s v="Tuesday"/>
    <x v="2"/>
    <x v="3"/>
    <n v="9583.5499999999993"/>
    <n v="27"/>
    <x v="3"/>
    <n v="68.989999999999995"/>
    <n v="429.29"/>
    <x v="0"/>
    <n v="0.18"/>
    <n v="0.18"/>
    <x v="2"/>
    <x v="2"/>
    <x v="1"/>
    <s v="East-Charlie"/>
  </r>
  <r>
    <n v="1035"/>
    <d v="2023-03-19T00:00:00"/>
    <x v="4"/>
    <s v="Sunday"/>
    <x v="0"/>
    <x v="2"/>
    <n v="5343.63"/>
    <n v="9"/>
    <x v="2"/>
    <n v="2534.94"/>
    <n v="2755.56"/>
    <x v="0"/>
    <n v="0.13"/>
    <n v="0.13"/>
    <x v="1"/>
    <x v="2"/>
    <x v="1"/>
    <s v="South-Bob"/>
  </r>
  <r>
    <n v="1035"/>
    <d v="2023-03-03T00:00:00"/>
    <x v="4"/>
    <s v="Friday"/>
    <x v="0"/>
    <x v="1"/>
    <n v="2494.7399999999998"/>
    <n v="47"/>
    <x v="3"/>
    <n v="2936.48"/>
    <n v="3096.64"/>
    <x v="1"/>
    <n v="0.06"/>
    <n v="0.06"/>
    <x v="0"/>
    <x v="1"/>
    <x v="0"/>
    <s v="West-Bob"/>
  </r>
  <r>
    <n v="1033"/>
    <d v="2023-05-12T00:00:00"/>
    <x v="10"/>
    <s v="Friday"/>
    <x v="0"/>
    <x v="0"/>
    <n v="5055.9799999999996"/>
    <n v="16"/>
    <x v="0"/>
    <n v="2915.88"/>
    <n v="3397.36"/>
    <x v="1"/>
    <n v="0.2"/>
    <n v="0.2"/>
    <x v="2"/>
    <x v="1"/>
    <x v="1"/>
    <s v="North-Bob"/>
  </r>
  <r>
    <n v="1005"/>
    <d v="2023-03-30T00:00:00"/>
    <x v="4"/>
    <s v="Thursday"/>
    <x v="4"/>
    <x v="3"/>
    <n v="6828.24"/>
    <n v="12"/>
    <x v="3"/>
    <n v="319.83"/>
    <n v="802.43"/>
    <x v="1"/>
    <n v="0.04"/>
    <n v="0.04"/>
    <x v="3"/>
    <x v="2"/>
    <x v="1"/>
    <s v="East-Alice"/>
  </r>
  <r>
    <n v="1041"/>
    <d v="2023-08-25T00:00:00"/>
    <x v="3"/>
    <s v="Friday"/>
    <x v="0"/>
    <x v="2"/>
    <n v="854.77"/>
    <n v="31"/>
    <x v="1"/>
    <n v="1604.52"/>
    <n v="1756.34"/>
    <x v="0"/>
    <n v="0.17"/>
    <n v="0.17"/>
    <x v="2"/>
    <x v="0"/>
    <x v="1"/>
    <s v="South-Bob"/>
  </r>
  <r>
    <n v="1028"/>
    <d v="2023-02-11T00:00:00"/>
    <x v="0"/>
    <s v="Saturday"/>
    <x v="4"/>
    <x v="3"/>
    <n v="2819.57"/>
    <n v="24"/>
    <x v="2"/>
    <n v="2521.0300000000002"/>
    <n v="2766.05"/>
    <x v="0"/>
    <n v="0.16"/>
    <n v="0.16"/>
    <x v="2"/>
    <x v="1"/>
    <x v="1"/>
    <s v="East-Alice"/>
  </r>
  <r>
    <n v="1007"/>
    <d v="2023-03-30T00:00:00"/>
    <x v="4"/>
    <s v="Thursday"/>
    <x v="1"/>
    <x v="3"/>
    <n v="8088.96"/>
    <n v="14"/>
    <x v="0"/>
    <n v="1122.07"/>
    <n v="1608.76"/>
    <x v="1"/>
    <n v="0.22"/>
    <n v="0.22"/>
    <x v="4"/>
    <x v="0"/>
    <x v="1"/>
    <s v="East-David"/>
  </r>
  <r>
    <n v="1073"/>
    <d v="2023-10-23T00:00:00"/>
    <x v="7"/>
    <s v="Monday"/>
    <x v="2"/>
    <x v="2"/>
    <n v="4650.68"/>
    <n v="45"/>
    <x v="2"/>
    <n v="4369.5"/>
    <n v="4381.8900000000003"/>
    <x v="0"/>
    <n v="0.02"/>
    <n v="0.02"/>
    <x v="3"/>
    <x v="2"/>
    <x v="1"/>
    <s v="South-Charlie"/>
  </r>
  <r>
    <n v="1072"/>
    <d v="2023-11-24T00:00:00"/>
    <x v="8"/>
    <s v="Friday"/>
    <x v="4"/>
    <x v="3"/>
    <n v="5511.11"/>
    <n v="25"/>
    <x v="2"/>
    <n v="481.19"/>
    <n v="693.4"/>
    <x v="1"/>
    <n v="0.27"/>
    <n v="0.27"/>
    <x v="4"/>
    <x v="2"/>
    <x v="1"/>
    <s v="East-Alice"/>
  </r>
  <r>
    <n v="1012"/>
    <d v="2023-10-22T00:00:00"/>
    <x v="7"/>
    <s v="Sunday"/>
    <x v="1"/>
    <x v="0"/>
    <n v="4384.88"/>
    <n v="34"/>
    <x v="0"/>
    <n v="2462.5500000000002"/>
    <n v="2521.77"/>
    <x v="1"/>
    <n v="0.21"/>
    <n v="0.21"/>
    <x v="4"/>
    <x v="1"/>
    <x v="1"/>
    <s v="North-David"/>
  </r>
  <r>
    <n v="1034"/>
    <d v="2023-04-14T00:00:00"/>
    <x v="1"/>
    <s v="Friday"/>
    <x v="4"/>
    <x v="1"/>
    <n v="534.61"/>
    <n v="3"/>
    <x v="2"/>
    <n v="3472.51"/>
    <n v="3732"/>
    <x v="1"/>
    <n v="0.06"/>
    <n v="0.06"/>
    <x v="0"/>
    <x v="0"/>
    <x v="0"/>
    <s v="West-Alice"/>
  </r>
  <r>
    <n v="1033"/>
    <d v="2023-01-14T00:00:00"/>
    <x v="5"/>
    <s v="Saturday"/>
    <x v="4"/>
    <x v="1"/>
    <n v="1740.92"/>
    <n v="24"/>
    <x v="2"/>
    <n v="1345.67"/>
    <n v="1367.76"/>
    <x v="1"/>
    <n v="0.06"/>
    <n v="0.06"/>
    <x v="0"/>
    <x v="1"/>
    <x v="0"/>
    <s v="West-Alice"/>
  </r>
  <r>
    <n v="1048"/>
    <d v="2023-10-15T00:00:00"/>
    <x v="7"/>
    <s v="Sunday"/>
    <x v="2"/>
    <x v="0"/>
    <n v="4510.8599999999997"/>
    <n v="42"/>
    <x v="3"/>
    <n v="3139.99"/>
    <n v="3349.37"/>
    <x v="0"/>
    <n v="0.13"/>
    <n v="0.13"/>
    <x v="1"/>
    <x v="2"/>
    <x v="1"/>
    <s v="North-Charlie"/>
  </r>
  <r>
    <n v="1023"/>
    <d v="2023-06-28T00:00:00"/>
    <x v="6"/>
    <s v="Wednesday"/>
    <x v="3"/>
    <x v="3"/>
    <n v="2170.94"/>
    <n v="9"/>
    <x v="2"/>
    <n v="4155.46"/>
    <n v="4273.6000000000004"/>
    <x v="0"/>
    <n v="0.25"/>
    <n v="0.25"/>
    <x v="4"/>
    <x v="0"/>
    <x v="1"/>
    <s v="East-Eve"/>
  </r>
  <r>
    <n v="1062"/>
    <d v="2023-05-05T00:00:00"/>
    <x v="10"/>
    <s v="Friday"/>
    <x v="3"/>
    <x v="2"/>
    <n v="594.79"/>
    <n v="26"/>
    <x v="2"/>
    <n v="992.17"/>
    <n v="1263.49"/>
    <x v="0"/>
    <n v="0.25"/>
    <n v="0.25"/>
    <x v="4"/>
    <x v="1"/>
    <x v="1"/>
    <s v="South-Eve"/>
  </r>
  <r>
    <n v="1088"/>
    <d v="2023-12-19T00:00:00"/>
    <x v="9"/>
    <s v="Tuesday"/>
    <x v="4"/>
    <x v="3"/>
    <n v="8452.1299999999992"/>
    <n v="20"/>
    <x v="2"/>
    <n v="4590.24"/>
    <n v="5088.28"/>
    <x v="1"/>
    <n v="0.16"/>
    <n v="0.16"/>
    <x v="2"/>
    <x v="1"/>
    <x v="1"/>
    <s v="East-Alice"/>
  </r>
  <r>
    <n v="1037"/>
    <d v="2023-01-23T00:00:00"/>
    <x v="5"/>
    <s v="Monday"/>
    <x v="0"/>
    <x v="0"/>
    <n v="9813.81"/>
    <n v="40"/>
    <x v="2"/>
    <n v="2790.11"/>
    <n v="3192.37"/>
    <x v="0"/>
    <n v="0.26"/>
    <n v="0.26"/>
    <x v="4"/>
    <x v="1"/>
    <x v="0"/>
    <s v="North-Bob"/>
  </r>
  <r>
    <n v="1099"/>
    <d v="2023-03-04T00:00:00"/>
    <x v="4"/>
    <s v="Saturday"/>
    <x v="1"/>
    <x v="3"/>
    <n v="7952.11"/>
    <n v="10"/>
    <x v="0"/>
    <n v="1531.2"/>
    <n v="1955.56"/>
    <x v="1"/>
    <n v="0"/>
    <n v="0"/>
    <x v="3"/>
    <x v="2"/>
    <x v="0"/>
    <s v="East-David"/>
  </r>
  <r>
    <n v="1044"/>
    <d v="2023-05-23T00:00:00"/>
    <x v="10"/>
    <s v="Tuesday"/>
    <x v="0"/>
    <x v="1"/>
    <n v="8552.4699999999993"/>
    <n v="19"/>
    <x v="1"/>
    <n v="2182.75"/>
    <n v="2504.0299999999902"/>
    <x v="1"/>
    <n v="0.01"/>
    <n v="0.01"/>
    <x v="3"/>
    <x v="1"/>
    <x v="0"/>
    <s v="West-Bob"/>
  </r>
  <r>
    <n v="1086"/>
    <d v="2023-06-02T00:00:00"/>
    <x v="6"/>
    <s v="Friday"/>
    <x v="0"/>
    <x v="3"/>
    <n v="2495.5700000000002"/>
    <n v="3"/>
    <x v="3"/>
    <n v="1595.35"/>
    <n v="1625.70999999999"/>
    <x v="1"/>
    <n v="0.27"/>
    <n v="0.27"/>
    <x v="4"/>
    <x v="0"/>
    <x v="0"/>
    <s v="East-Bob"/>
  </r>
  <r>
    <n v="1091"/>
    <d v="2023-05-25T00:00:00"/>
    <x v="10"/>
    <s v="Thursday"/>
    <x v="4"/>
    <x v="0"/>
    <n v="9610.2099999999991"/>
    <n v="24"/>
    <x v="2"/>
    <n v="3639.3"/>
    <n v="3750.63"/>
    <x v="1"/>
    <n v="0.23"/>
    <n v="0.23"/>
    <x v="4"/>
    <x v="1"/>
    <x v="1"/>
    <s v="North-Alice"/>
  </r>
  <r>
    <n v="1035"/>
    <d v="2023-08-13T00:00:00"/>
    <x v="3"/>
    <s v="Sunday"/>
    <x v="4"/>
    <x v="1"/>
    <n v="2049.56"/>
    <n v="5"/>
    <x v="2"/>
    <n v="3991.69"/>
    <n v="4454.97"/>
    <x v="1"/>
    <n v="0.14000000000000001"/>
    <n v="0.14000000000000001"/>
    <x v="1"/>
    <x v="2"/>
    <x v="1"/>
    <s v="West-Alice"/>
  </r>
  <r>
    <n v="1065"/>
    <d v="2023-11-05T00:00:00"/>
    <x v="8"/>
    <s v="Sunday"/>
    <x v="4"/>
    <x v="3"/>
    <n v="9519.16"/>
    <n v="3"/>
    <x v="0"/>
    <n v="4173.04"/>
    <n v="4362.4399999999996"/>
    <x v="1"/>
    <n v="0.23"/>
    <n v="0.23"/>
    <x v="4"/>
    <x v="1"/>
    <x v="1"/>
    <s v="East-Alice"/>
  </r>
  <r>
    <n v="1099"/>
    <d v="2023-04-14T00:00:00"/>
    <x v="1"/>
    <s v="Friday"/>
    <x v="4"/>
    <x v="3"/>
    <n v="9948.7099999999991"/>
    <n v="27"/>
    <x v="1"/>
    <n v="4929.55"/>
    <n v="4990.33"/>
    <x v="0"/>
    <n v="0.28999999999999998"/>
    <n v="0.28999999999999998"/>
    <x v="4"/>
    <x v="2"/>
    <x v="0"/>
    <s v="East-Alice"/>
  </r>
  <r>
    <n v="1047"/>
    <d v="2023-04-14T00:00:00"/>
    <x v="1"/>
    <s v="Friday"/>
    <x v="3"/>
    <x v="1"/>
    <n v="7146.06"/>
    <n v="16"/>
    <x v="2"/>
    <n v="3966.86"/>
    <n v="4321.04"/>
    <x v="0"/>
    <n v="0.23"/>
    <n v="0.23"/>
    <x v="4"/>
    <x v="2"/>
    <x v="1"/>
    <s v="West-Eve"/>
  </r>
  <r>
    <n v="1078"/>
    <d v="2023-02-08T00:00:00"/>
    <x v="0"/>
    <s v="Wednesday"/>
    <x v="4"/>
    <x v="2"/>
    <n v="9813.32"/>
    <n v="49"/>
    <x v="0"/>
    <n v="3026.85"/>
    <n v="3183.58"/>
    <x v="0"/>
    <n v="0.25"/>
    <n v="0.25"/>
    <x v="4"/>
    <x v="0"/>
    <x v="1"/>
    <s v="South-Alice"/>
  </r>
  <r>
    <n v="1003"/>
    <d v="2023-07-17T00:00:00"/>
    <x v="11"/>
    <s v="Monday"/>
    <x v="3"/>
    <x v="1"/>
    <n v="5738.44"/>
    <n v="15"/>
    <x v="3"/>
    <n v="1729.14"/>
    <n v="1870.88"/>
    <x v="0"/>
    <n v="0.23"/>
    <n v="0.23"/>
    <x v="4"/>
    <x v="0"/>
    <x v="0"/>
    <s v="West-Eve"/>
  </r>
  <r>
    <n v="1001"/>
    <d v="2023-05-14T00:00:00"/>
    <x v="10"/>
    <s v="Sunday"/>
    <x v="3"/>
    <x v="2"/>
    <n v="2669.46"/>
    <n v="35"/>
    <x v="3"/>
    <n v="2745.75"/>
    <n v="3244.76"/>
    <x v="1"/>
    <n v="0.05"/>
    <n v="0.05"/>
    <x v="3"/>
    <x v="1"/>
    <x v="0"/>
    <s v="South-Eve"/>
  </r>
  <r>
    <n v="1005"/>
    <d v="2023-03-08T00:00:00"/>
    <x v="4"/>
    <s v="Wednesday"/>
    <x v="4"/>
    <x v="0"/>
    <n v="4426.26"/>
    <n v="12"/>
    <x v="2"/>
    <n v="253.29"/>
    <n v="683.78"/>
    <x v="1"/>
    <n v="0.25"/>
    <n v="0.25"/>
    <x v="4"/>
    <x v="2"/>
    <x v="0"/>
    <s v="North-Alice"/>
  </r>
  <r>
    <n v="1090"/>
    <d v="2023-06-28T00:00:00"/>
    <x v="6"/>
    <s v="Wednesday"/>
    <x v="2"/>
    <x v="0"/>
    <n v="5976.25"/>
    <n v="41"/>
    <x v="2"/>
    <n v="3736.88"/>
    <n v="3946.77"/>
    <x v="0"/>
    <n v="0.06"/>
    <n v="0.06"/>
    <x v="0"/>
    <x v="2"/>
    <x v="0"/>
    <s v="North-Charlie"/>
  </r>
  <r>
    <n v="1014"/>
    <d v="2023-02-11T00:00:00"/>
    <x v="0"/>
    <s v="Saturday"/>
    <x v="1"/>
    <x v="1"/>
    <n v="823.51"/>
    <n v="44"/>
    <x v="1"/>
    <n v="2257.48"/>
    <n v="2747.81"/>
    <x v="0"/>
    <n v="0.27"/>
    <n v="0.27"/>
    <x v="4"/>
    <x v="0"/>
    <x v="0"/>
    <s v="West-David"/>
  </r>
  <r>
    <n v="1027"/>
    <d v="2023-01-15T00:00:00"/>
    <x v="5"/>
    <s v="Sunday"/>
    <x v="0"/>
    <x v="1"/>
    <n v="6261.2"/>
    <n v="26"/>
    <x v="1"/>
    <n v="149.11000000000001"/>
    <n v="477.67"/>
    <x v="0"/>
    <n v="0.14000000000000001"/>
    <n v="0.14000000000000001"/>
    <x v="1"/>
    <x v="0"/>
    <x v="1"/>
    <s v="West-Bob"/>
  </r>
  <r>
    <n v="1009"/>
    <d v="2023-04-21T00:00:00"/>
    <x v="1"/>
    <s v="Friday"/>
    <x v="3"/>
    <x v="0"/>
    <n v="9813.66"/>
    <n v="47"/>
    <x v="2"/>
    <n v="359.41"/>
    <n v="733"/>
    <x v="0"/>
    <n v="0.2"/>
    <n v="0.2"/>
    <x v="2"/>
    <x v="1"/>
    <x v="1"/>
    <s v="North-Eve"/>
  </r>
  <r>
    <n v="1079"/>
    <d v="2023-06-06T00:00:00"/>
    <x v="6"/>
    <s v="Tuesday"/>
    <x v="1"/>
    <x v="2"/>
    <n v="1982.07"/>
    <n v="34"/>
    <x v="0"/>
    <n v="1967.96"/>
    <n v="1993.4"/>
    <x v="0"/>
    <n v="0.15"/>
    <n v="0.15"/>
    <x v="1"/>
    <x v="2"/>
    <x v="0"/>
    <s v="South-David"/>
  </r>
  <r>
    <n v="1015"/>
    <d v="2023-10-16T00:00:00"/>
    <x v="7"/>
    <s v="Monday"/>
    <x v="2"/>
    <x v="0"/>
    <n v="7946.69"/>
    <n v="23"/>
    <x v="1"/>
    <n v="2937.94"/>
    <n v="3007.53"/>
    <x v="0"/>
    <n v="0.03"/>
    <n v="0.03"/>
    <x v="3"/>
    <x v="0"/>
    <x v="1"/>
    <s v="North-Charlie"/>
  </r>
  <r>
    <n v="1090"/>
    <d v="2023-08-19T00:00:00"/>
    <x v="3"/>
    <s v="Saturday"/>
    <x v="0"/>
    <x v="1"/>
    <n v="9088.2000000000007"/>
    <n v="31"/>
    <x v="2"/>
    <n v="2347.81"/>
    <n v="2668.02"/>
    <x v="0"/>
    <n v="0.09"/>
    <n v="0.09"/>
    <x v="0"/>
    <x v="1"/>
    <x v="1"/>
    <s v="West-Bob"/>
  </r>
  <r>
    <n v="1042"/>
    <d v="2023-06-06T00:00:00"/>
    <x v="6"/>
    <s v="Tuesday"/>
    <x v="0"/>
    <x v="0"/>
    <n v="9442.65"/>
    <n v="20"/>
    <x v="1"/>
    <n v="3115.06"/>
    <n v="3565.58"/>
    <x v="0"/>
    <n v="0.3"/>
    <n v="0.3"/>
    <x v="4"/>
    <x v="2"/>
    <x v="1"/>
    <s v="North-Bob"/>
  </r>
  <r>
    <n v="1077"/>
    <d v="2023-02-07T00:00:00"/>
    <x v="0"/>
    <s v="Tuesday"/>
    <x v="3"/>
    <x v="1"/>
    <n v="9605.34"/>
    <n v="12"/>
    <x v="2"/>
    <n v="2427.46"/>
    <n v="2743.09"/>
    <x v="1"/>
    <n v="0.28999999999999998"/>
    <n v="0.28999999999999998"/>
    <x v="4"/>
    <x v="2"/>
    <x v="1"/>
    <s v="West-Eve"/>
  </r>
  <r>
    <n v="1051"/>
    <d v="2023-04-07T00:00:00"/>
    <x v="1"/>
    <s v="Friday"/>
    <x v="4"/>
    <x v="1"/>
    <n v="5262.45"/>
    <n v="23"/>
    <x v="3"/>
    <n v="3325.43"/>
    <n v="3401.1"/>
    <x v="1"/>
    <n v="0.1"/>
    <n v="0.1"/>
    <x v="0"/>
    <x v="0"/>
    <x v="0"/>
    <s v="West-Alice"/>
  </r>
  <r>
    <n v="1063"/>
    <d v="2023-10-16T00:00:00"/>
    <x v="7"/>
    <s v="Monday"/>
    <x v="2"/>
    <x v="0"/>
    <n v="9775.35"/>
    <n v="4"/>
    <x v="2"/>
    <n v="1134.67"/>
    <n v="1201.3900000000001"/>
    <x v="1"/>
    <n v="0.3"/>
    <n v="0.3"/>
    <x v="4"/>
    <x v="1"/>
    <x v="1"/>
    <s v="North-Charlie"/>
  </r>
  <r>
    <n v="1096"/>
    <d v="2023-09-11T00:00:00"/>
    <x v="2"/>
    <s v="Monday"/>
    <x v="3"/>
    <x v="2"/>
    <n v="7597.37"/>
    <n v="23"/>
    <x v="3"/>
    <n v="608.57000000000005"/>
    <n v="1032.22"/>
    <x v="1"/>
    <n v="0.25"/>
    <n v="0.25"/>
    <x v="4"/>
    <x v="0"/>
    <x v="1"/>
    <s v="South-Eve"/>
  </r>
  <r>
    <n v="1052"/>
    <d v="2023-07-15T00:00:00"/>
    <x v="11"/>
    <s v="Saturday"/>
    <x v="2"/>
    <x v="3"/>
    <n v="1700.55"/>
    <n v="48"/>
    <x v="1"/>
    <n v="3002.35"/>
    <n v="3080.61"/>
    <x v="0"/>
    <n v="0.18"/>
    <n v="0.18"/>
    <x v="2"/>
    <x v="1"/>
    <x v="1"/>
    <s v="East-Charlie"/>
  </r>
  <r>
    <n v="1096"/>
    <d v="2023-03-27T00:00:00"/>
    <x v="4"/>
    <s v="Monday"/>
    <x v="4"/>
    <x v="0"/>
    <n v="4821.3100000000004"/>
    <n v="48"/>
    <x v="2"/>
    <n v="2449.21"/>
    <n v="2714.12"/>
    <x v="1"/>
    <n v="0.01"/>
    <n v="0.01"/>
    <x v="3"/>
    <x v="2"/>
    <x v="0"/>
    <s v="North-Alice"/>
  </r>
  <r>
    <n v="1004"/>
    <d v="2023-11-18T00:00:00"/>
    <x v="8"/>
    <s v="Saturday"/>
    <x v="4"/>
    <x v="3"/>
    <n v="7211.48"/>
    <n v="1"/>
    <x v="1"/>
    <n v="182.99"/>
    <n v="211.18"/>
    <x v="0"/>
    <n v="0.27"/>
    <n v="0.27"/>
    <x v="4"/>
    <x v="1"/>
    <x v="1"/>
    <s v="East-Alice"/>
  </r>
  <r>
    <n v="1094"/>
    <d v="2023-01-10T00:00:00"/>
    <x v="5"/>
    <s v="Tuesday"/>
    <x v="3"/>
    <x v="0"/>
    <n v="2548.67"/>
    <n v="25"/>
    <x v="3"/>
    <n v="1933.39"/>
    <n v="1982.92"/>
    <x v="1"/>
    <n v="0.17"/>
    <n v="0.17"/>
    <x v="2"/>
    <x v="1"/>
    <x v="0"/>
    <s v="North-Eve"/>
  </r>
  <r>
    <n v="1023"/>
    <d v="2023-01-05T00:00:00"/>
    <x v="5"/>
    <s v="Thursday"/>
    <x v="4"/>
    <x v="3"/>
    <n v="6442.09"/>
    <n v="2"/>
    <x v="2"/>
    <n v="575.32000000000005"/>
    <n v="914.77"/>
    <x v="0"/>
    <n v="0.26"/>
    <n v="0.26"/>
    <x v="4"/>
    <x v="1"/>
    <x v="0"/>
    <s v="East-Alice"/>
  </r>
  <r>
    <n v="1015"/>
    <d v="2023-05-03T00:00:00"/>
    <x v="10"/>
    <s v="Wednesday"/>
    <x v="1"/>
    <x v="2"/>
    <n v="6699.34"/>
    <n v="30"/>
    <x v="1"/>
    <n v="2680.22"/>
    <n v="3027.9199999999901"/>
    <x v="0"/>
    <n v="0.25"/>
    <n v="0.25"/>
    <x v="4"/>
    <x v="1"/>
    <x v="0"/>
    <s v="South-David"/>
  </r>
  <r>
    <n v="1043"/>
    <d v="2023-11-26T00:00:00"/>
    <x v="8"/>
    <s v="Sunday"/>
    <x v="0"/>
    <x v="2"/>
    <n v="1710.73"/>
    <n v="3"/>
    <x v="3"/>
    <n v="2009.1"/>
    <n v="2186.42"/>
    <x v="1"/>
    <n v="0.25"/>
    <n v="0.25"/>
    <x v="4"/>
    <x v="1"/>
    <x v="0"/>
    <s v="South-Bob"/>
  </r>
  <r>
    <n v="1029"/>
    <d v="2023-12-19T00:00:00"/>
    <x v="9"/>
    <s v="Tuesday"/>
    <x v="3"/>
    <x v="0"/>
    <n v="5694.34"/>
    <n v="21"/>
    <x v="1"/>
    <n v="3085.1"/>
    <n v="3200.75"/>
    <x v="1"/>
    <n v="0.21"/>
    <n v="0.21"/>
    <x v="4"/>
    <x v="0"/>
    <x v="1"/>
    <s v="North-Eve"/>
  </r>
  <r>
    <n v="1036"/>
    <d v="2023-04-28T00:00:00"/>
    <x v="1"/>
    <s v="Friday"/>
    <x v="2"/>
    <x v="1"/>
    <n v="7739.11"/>
    <n v="25"/>
    <x v="0"/>
    <n v="4037.73"/>
    <n v="4446.45"/>
    <x v="0"/>
    <n v="0.09"/>
    <n v="0.09"/>
    <x v="0"/>
    <x v="1"/>
    <x v="0"/>
    <s v="West-Charlie"/>
  </r>
  <r>
    <n v="1013"/>
    <d v="2023-10-21T00:00:00"/>
    <x v="7"/>
    <s v="Saturday"/>
    <x v="1"/>
    <x v="3"/>
    <n v="5039.07"/>
    <n v="20"/>
    <x v="3"/>
    <n v="1533.36"/>
    <n v="1649.73999999999"/>
    <x v="0"/>
    <n v="0.1"/>
    <n v="0.1"/>
    <x v="0"/>
    <x v="1"/>
    <x v="0"/>
    <s v="East-David"/>
  </r>
  <r>
    <n v="1032"/>
    <d v="2023-06-08T00:00:00"/>
    <x v="6"/>
    <s v="Thursday"/>
    <x v="3"/>
    <x v="1"/>
    <n v="219.82"/>
    <n v="49"/>
    <x v="3"/>
    <n v="4812.41"/>
    <n v="5088"/>
    <x v="0"/>
    <n v="0.09"/>
    <n v="0.09"/>
    <x v="0"/>
    <x v="2"/>
    <x v="0"/>
    <s v="West-Eve"/>
  </r>
  <r>
    <n v="1071"/>
    <d v="2023-10-30T00:00:00"/>
    <x v="7"/>
    <s v="Monday"/>
    <x v="4"/>
    <x v="1"/>
    <n v="189.48"/>
    <n v="22"/>
    <x v="3"/>
    <n v="2701.39"/>
    <n v="3185.81"/>
    <x v="1"/>
    <n v="0.01"/>
    <n v="0.01"/>
    <x v="3"/>
    <x v="1"/>
    <x v="0"/>
    <s v="West-Alice"/>
  </r>
  <r>
    <n v="1059"/>
    <d v="2023-08-16T00:00:00"/>
    <x v="3"/>
    <s v="Wednesday"/>
    <x v="4"/>
    <x v="1"/>
    <n v="3634.59"/>
    <n v="21"/>
    <x v="2"/>
    <n v="3110.54"/>
    <n v="3192.99"/>
    <x v="1"/>
    <n v="0.17"/>
    <n v="0.17"/>
    <x v="2"/>
    <x v="2"/>
    <x v="0"/>
    <s v="West-Alice"/>
  </r>
  <r>
    <n v="1086"/>
    <d v="2023-12-31T00:00:00"/>
    <x v="9"/>
    <s v="Sunday"/>
    <x v="4"/>
    <x v="2"/>
    <n v="9269.32"/>
    <n v="33"/>
    <x v="2"/>
    <n v="3419.33"/>
    <n v="3890.3599999999901"/>
    <x v="0"/>
    <n v="0.21"/>
    <n v="0.21"/>
    <x v="4"/>
    <x v="0"/>
    <x v="1"/>
    <s v="South-Alice"/>
  </r>
  <r>
    <n v="1028"/>
    <d v="2023-08-04T00:00:00"/>
    <x v="3"/>
    <s v="Friday"/>
    <x v="4"/>
    <x v="0"/>
    <n v="2363.9"/>
    <n v="38"/>
    <x v="2"/>
    <n v="3350.32"/>
    <n v="3449.94"/>
    <x v="1"/>
    <n v="0.26"/>
    <n v="0.26"/>
    <x v="4"/>
    <x v="0"/>
    <x v="0"/>
    <s v="North-Alice"/>
  </r>
  <r>
    <n v="1066"/>
    <d v="2023-07-03T00:00:00"/>
    <x v="11"/>
    <s v="Monday"/>
    <x v="2"/>
    <x v="0"/>
    <n v="6380.2"/>
    <n v="15"/>
    <x v="0"/>
    <n v="2579.31"/>
    <n v="2867.36"/>
    <x v="0"/>
    <n v="0.04"/>
    <n v="0.04"/>
    <x v="3"/>
    <x v="1"/>
    <x v="1"/>
    <s v="North-Charlie"/>
  </r>
  <r>
    <n v="1042"/>
    <d v="2023-01-15T00:00:00"/>
    <x v="5"/>
    <s v="Sunday"/>
    <x v="1"/>
    <x v="2"/>
    <n v="2298.5500000000002"/>
    <n v="46"/>
    <x v="0"/>
    <n v="2172.38"/>
    <n v="2367.11"/>
    <x v="1"/>
    <n v="0.16"/>
    <n v="0.16"/>
    <x v="2"/>
    <x v="0"/>
    <x v="1"/>
    <s v="South-David"/>
  </r>
  <r>
    <n v="1045"/>
    <d v="2023-06-06T00:00:00"/>
    <x v="6"/>
    <s v="Tuesday"/>
    <x v="0"/>
    <x v="2"/>
    <n v="3284.53"/>
    <n v="15"/>
    <x v="3"/>
    <n v="316.22000000000003"/>
    <n v="799.04"/>
    <x v="1"/>
    <n v="0"/>
    <n v="0"/>
    <x v="3"/>
    <x v="1"/>
    <x v="0"/>
    <s v="South-Bob"/>
  </r>
  <r>
    <n v="1062"/>
    <d v="2023-05-16T00:00:00"/>
    <x v="10"/>
    <s v="Tuesday"/>
    <x v="2"/>
    <x v="0"/>
    <n v="8495.6200000000008"/>
    <n v="46"/>
    <x v="0"/>
    <n v="159.32"/>
    <n v="303.36"/>
    <x v="1"/>
    <n v="0.03"/>
    <n v="0.03"/>
    <x v="3"/>
    <x v="0"/>
    <x v="1"/>
    <s v="North-Charlie"/>
  </r>
  <r>
    <n v="1057"/>
    <d v="2023-09-18T00:00:00"/>
    <x v="2"/>
    <s v="Monday"/>
    <x v="2"/>
    <x v="1"/>
    <n v="7315.73"/>
    <n v="25"/>
    <x v="1"/>
    <n v="1821.91"/>
    <n v="2027.74"/>
    <x v="1"/>
    <n v="0.02"/>
    <n v="0.02"/>
    <x v="3"/>
    <x v="1"/>
    <x v="1"/>
    <s v="West-Charlie"/>
  </r>
  <r>
    <n v="1006"/>
    <d v="2023-06-06T00:00:00"/>
    <x v="6"/>
    <s v="Tuesday"/>
    <x v="0"/>
    <x v="3"/>
    <n v="1044.45"/>
    <n v="21"/>
    <x v="3"/>
    <n v="1701.62"/>
    <n v="2193.2199999999998"/>
    <x v="1"/>
    <n v="0.22"/>
    <n v="0.22"/>
    <x v="4"/>
    <x v="1"/>
    <x v="1"/>
    <s v="East-Bob"/>
  </r>
  <r>
    <n v="1028"/>
    <d v="2023-02-16T00:00:00"/>
    <x v="0"/>
    <s v="Thursday"/>
    <x v="0"/>
    <x v="3"/>
    <n v="4344.1499999999996"/>
    <n v="24"/>
    <x v="3"/>
    <n v="1969.09"/>
    <n v="2241.96"/>
    <x v="0"/>
    <n v="0.02"/>
    <n v="0.02"/>
    <x v="3"/>
    <x v="2"/>
    <x v="0"/>
    <s v="East-Bob"/>
  </r>
  <r>
    <n v="1028"/>
    <d v="2023-11-20T00:00:00"/>
    <x v="8"/>
    <s v="Monday"/>
    <x v="4"/>
    <x v="3"/>
    <n v="388.78"/>
    <n v="5"/>
    <x v="1"/>
    <n v="734.92"/>
    <n v="991.21"/>
    <x v="0"/>
    <n v="0.21"/>
    <n v="0.21"/>
    <x v="4"/>
    <x v="2"/>
    <x v="0"/>
    <s v="East-Alice"/>
  </r>
  <r>
    <n v="1044"/>
    <d v="2023-11-28T00:00:00"/>
    <x v="8"/>
    <s v="Tuesday"/>
    <x v="2"/>
    <x v="1"/>
    <n v="4860.8100000000004"/>
    <n v="6"/>
    <x v="3"/>
    <n v="3703.93"/>
    <n v="3840.24"/>
    <x v="1"/>
    <n v="7.0000000000000007E-2"/>
    <n v="7.0000000000000007E-2"/>
    <x v="0"/>
    <x v="2"/>
    <x v="0"/>
    <s v="West-Charlie"/>
  </r>
  <r>
    <n v="1084"/>
    <d v="2023-06-22T00:00:00"/>
    <x v="6"/>
    <s v="Thursday"/>
    <x v="3"/>
    <x v="0"/>
    <n v="6658.1"/>
    <n v="49"/>
    <x v="0"/>
    <n v="4291.97"/>
    <n v="4645.6400000000003"/>
    <x v="0"/>
    <n v="0.26"/>
    <n v="0.26"/>
    <x v="4"/>
    <x v="2"/>
    <x v="0"/>
    <s v="North-Eve"/>
  </r>
  <r>
    <n v="1030"/>
    <d v="2023-05-10T00:00:00"/>
    <x v="10"/>
    <s v="Wednesday"/>
    <x v="0"/>
    <x v="2"/>
    <n v="1273.18"/>
    <n v="43"/>
    <x v="2"/>
    <n v="4696.6400000000003"/>
    <n v="4713.68"/>
    <x v="0"/>
    <n v="0.24"/>
    <n v="0.24"/>
    <x v="4"/>
    <x v="1"/>
    <x v="0"/>
    <s v="South-Bob"/>
  </r>
  <r>
    <n v="1062"/>
    <d v="2023-04-05T00:00:00"/>
    <x v="1"/>
    <s v="Wednesday"/>
    <x v="0"/>
    <x v="0"/>
    <n v="2959.96"/>
    <n v="48"/>
    <x v="1"/>
    <n v="2487.19"/>
    <n v="2521.4499999999998"/>
    <x v="1"/>
    <n v="0.28999999999999998"/>
    <n v="0.28999999999999998"/>
    <x v="4"/>
    <x v="0"/>
    <x v="0"/>
    <s v="North-Bob"/>
  </r>
  <r>
    <n v="1075"/>
    <d v="2023-04-25T00:00:00"/>
    <x v="1"/>
    <s v="Tuesday"/>
    <x v="1"/>
    <x v="1"/>
    <n v="4038.58"/>
    <n v="44"/>
    <x v="0"/>
    <n v="3519.29"/>
    <n v="3822.98"/>
    <x v="0"/>
    <n v="0.27"/>
    <n v="0.27"/>
    <x v="4"/>
    <x v="1"/>
    <x v="0"/>
    <s v="West-David"/>
  </r>
  <r>
    <n v="1092"/>
    <d v="2023-08-31T00:00:00"/>
    <x v="3"/>
    <s v="Thursday"/>
    <x v="3"/>
    <x v="2"/>
    <n v="9203.36"/>
    <n v="47"/>
    <x v="1"/>
    <n v="4284.9799999999996"/>
    <n v="4462.3999999999996"/>
    <x v="1"/>
    <n v="0.28000000000000003"/>
    <n v="0.28000000000000003"/>
    <x v="4"/>
    <x v="2"/>
    <x v="1"/>
    <s v="South-Eve"/>
  </r>
  <r>
    <n v="1089"/>
    <d v="2023-10-19T00:00:00"/>
    <x v="7"/>
    <s v="Thursday"/>
    <x v="3"/>
    <x v="1"/>
    <n v="9933.2199999999993"/>
    <n v="23"/>
    <x v="1"/>
    <n v="2120.54"/>
    <n v="2597.67"/>
    <x v="0"/>
    <n v="0.26"/>
    <n v="0.26"/>
    <x v="4"/>
    <x v="2"/>
    <x v="1"/>
    <s v="West-Eve"/>
  </r>
  <r>
    <n v="1062"/>
    <d v="2023-10-09T00:00:00"/>
    <x v="7"/>
    <s v="Monday"/>
    <x v="0"/>
    <x v="3"/>
    <n v="544.62"/>
    <n v="4"/>
    <x v="3"/>
    <n v="1581.59"/>
    <n v="2034.1499999999901"/>
    <x v="0"/>
    <n v="0.21"/>
    <n v="0.21"/>
    <x v="4"/>
    <x v="0"/>
    <x v="0"/>
    <s v="East-Bob"/>
  </r>
  <r>
    <n v="1097"/>
    <d v="2023-10-26T00:00:00"/>
    <x v="7"/>
    <s v="Thursday"/>
    <x v="4"/>
    <x v="3"/>
    <n v="7633.98"/>
    <n v="27"/>
    <x v="3"/>
    <n v="4686.79"/>
    <n v="5046.51"/>
    <x v="0"/>
    <n v="0.05"/>
    <n v="0.05"/>
    <x v="3"/>
    <x v="2"/>
    <x v="1"/>
    <s v="East-Alice"/>
  </r>
  <r>
    <n v="1001"/>
    <d v="2023-10-10T00:00:00"/>
    <x v="7"/>
    <s v="Tuesday"/>
    <x v="1"/>
    <x v="1"/>
    <n v="3780.07"/>
    <n v="18"/>
    <x v="0"/>
    <n v="2602.6"/>
    <n v="3013.49"/>
    <x v="0"/>
    <n v="0.08"/>
    <n v="0.08"/>
    <x v="0"/>
    <x v="1"/>
    <x v="0"/>
    <s v="West-David"/>
  </r>
  <r>
    <n v="1027"/>
    <d v="2023-03-10T00:00:00"/>
    <x v="4"/>
    <s v="Friday"/>
    <x v="3"/>
    <x v="2"/>
    <n v="3985.34"/>
    <n v="21"/>
    <x v="1"/>
    <n v="2511.41"/>
    <n v="2848.3999999999901"/>
    <x v="0"/>
    <n v="0.06"/>
    <n v="0.06"/>
    <x v="0"/>
    <x v="1"/>
    <x v="0"/>
    <s v="South-Eve"/>
  </r>
  <r>
    <n v="1062"/>
    <d v="2023-05-28T00:00:00"/>
    <x v="10"/>
    <s v="Sunday"/>
    <x v="0"/>
    <x v="2"/>
    <n v="7567.22"/>
    <n v="28"/>
    <x v="3"/>
    <n v="933.16"/>
    <n v="1004.69999999999"/>
    <x v="0"/>
    <n v="0.18"/>
    <n v="0.18"/>
    <x v="2"/>
    <x v="1"/>
    <x v="0"/>
    <s v="South-Bob"/>
  </r>
  <r>
    <n v="1077"/>
    <d v="2023-01-11T00:00:00"/>
    <x v="5"/>
    <s v="Wednesday"/>
    <x v="3"/>
    <x v="0"/>
    <n v="9192.42"/>
    <n v="35"/>
    <x v="3"/>
    <n v="585.37"/>
    <n v="970.49"/>
    <x v="0"/>
    <n v="0.15"/>
    <n v="0.15"/>
    <x v="1"/>
    <x v="1"/>
    <x v="1"/>
    <s v="North-Eve"/>
  </r>
  <r>
    <n v="1003"/>
    <d v="2023-09-11T00:00:00"/>
    <x v="2"/>
    <s v="Monday"/>
    <x v="1"/>
    <x v="3"/>
    <n v="9514.19"/>
    <n v="22"/>
    <x v="1"/>
    <n v="4218.43"/>
    <n v="4331.42"/>
    <x v="1"/>
    <n v="0.26"/>
    <n v="0.26"/>
    <x v="4"/>
    <x v="1"/>
    <x v="0"/>
    <s v="East-David"/>
  </r>
  <r>
    <n v="1070"/>
    <d v="2023-11-26T00:00:00"/>
    <x v="8"/>
    <s v="Sunday"/>
    <x v="1"/>
    <x v="0"/>
    <n v="5813.51"/>
    <n v="40"/>
    <x v="0"/>
    <n v="3089.96"/>
    <n v="3258.45"/>
    <x v="1"/>
    <n v="0.28999999999999998"/>
    <n v="0.28999999999999998"/>
    <x v="4"/>
    <x v="0"/>
    <x v="0"/>
    <s v="North-David"/>
  </r>
  <r>
    <n v="1072"/>
    <d v="2023-12-26T00:00:00"/>
    <x v="9"/>
    <s v="Tuesday"/>
    <x v="2"/>
    <x v="0"/>
    <n v="3635.5"/>
    <n v="23"/>
    <x v="0"/>
    <n v="1662.83"/>
    <n v="2074.25"/>
    <x v="1"/>
    <n v="0.12"/>
    <n v="0.12"/>
    <x v="1"/>
    <x v="1"/>
    <x v="0"/>
    <s v="North-Charlie"/>
  </r>
  <r>
    <n v="1027"/>
    <d v="2023-02-07T00:00:00"/>
    <x v="0"/>
    <s v="Tuesday"/>
    <x v="0"/>
    <x v="1"/>
    <n v="7896.74"/>
    <n v="3"/>
    <x v="1"/>
    <n v="999.09"/>
    <n v="1271.99"/>
    <x v="1"/>
    <n v="0.15"/>
    <n v="0.15"/>
    <x v="1"/>
    <x v="2"/>
    <x v="0"/>
    <s v="West-Bob"/>
  </r>
  <r>
    <n v="1009"/>
    <d v="2023-05-14T00:00:00"/>
    <x v="10"/>
    <s v="Sunday"/>
    <x v="1"/>
    <x v="1"/>
    <n v="2584.91"/>
    <n v="40"/>
    <x v="0"/>
    <n v="2799.71"/>
    <n v="3231.08"/>
    <x v="0"/>
    <n v="0.28999999999999998"/>
    <n v="0.28999999999999998"/>
    <x v="4"/>
    <x v="2"/>
    <x v="1"/>
    <s v="West-David"/>
  </r>
  <r>
    <n v="1062"/>
    <d v="2023-07-19T00:00:00"/>
    <x v="11"/>
    <s v="Wednesday"/>
    <x v="2"/>
    <x v="0"/>
    <n v="5684.33"/>
    <n v="10"/>
    <x v="3"/>
    <n v="2940.4"/>
    <n v="3054.79"/>
    <x v="0"/>
    <n v="0.08"/>
    <n v="0.08"/>
    <x v="0"/>
    <x v="2"/>
    <x v="0"/>
    <s v="North-Charlie"/>
  </r>
  <r>
    <n v="1037"/>
    <d v="2023-01-23T00:00:00"/>
    <x v="5"/>
    <s v="Monday"/>
    <x v="2"/>
    <x v="3"/>
    <n v="3649.93"/>
    <n v="25"/>
    <x v="1"/>
    <n v="1074.6199999999999"/>
    <n v="1382.4299999999901"/>
    <x v="0"/>
    <n v="0.24"/>
    <n v="0.24"/>
    <x v="4"/>
    <x v="2"/>
    <x v="1"/>
    <s v="East-Charlie"/>
  </r>
  <r>
    <n v="1097"/>
    <d v="2023-10-30T00:00:00"/>
    <x v="7"/>
    <s v="Monday"/>
    <x v="3"/>
    <x v="1"/>
    <n v="6600.65"/>
    <n v="49"/>
    <x v="3"/>
    <n v="4264.46"/>
    <n v="4315.5200000000004"/>
    <x v="1"/>
    <n v="7.0000000000000007E-2"/>
    <n v="7.0000000000000007E-2"/>
    <x v="0"/>
    <x v="0"/>
    <x v="1"/>
    <s v="West-Eve"/>
  </r>
  <r>
    <n v="1051"/>
    <d v="2023-12-12T00:00:00"/>
    <x v="9"/>
    <s v="Tuesday"/>
    <x v="3"/>
    <x v="0"/>
    <n v="2479.9499999999998"/>
    <n v="8"/>
    <x v="2"/>
    <n v="467.11"/>
    <n v="792.21"/>
    <x v="1"/>
    <n v="0.2"/>
    <n v="0.2"/>
    <x v="2"/>
    <x v="2"/>
    <x v="0"/>
    <s v="North-Eve"/>
  </r>
  <r>
    <n v="1044"/>
    <d v="2023-10-29T00:00:00"/>
    <x v="7"/>
    <s v="Sunday"/>
    <x v="2"/>
    <x v="0"/>
    <n v="1996.77"/>
    <n v="11"/>
    <x v="2"/>
    <n v="1812.66"/>
    <n v="2196.3000000000002"/>
    <x v="1"/>
    <n v="0.08"/>
    <n v="0.08"/>
    <x v="0"/>
    <x v="0"/>
    <x v="0"/>
    <s v="North-Charlie"/>
  </r>
  <r>
    <n v="1024"/>
    <d v="2023-12-29T00:00:00"/>
    <x v="9"/>
    <s v="Friday"/>
    <x v="3"/>
    <x v="0"/>
    <n v="9190.57"/>
    <n v="5"/>
    <x v="0"/>
    <n v="3417.9"/>
    <n v="3714.52"/>
    <x v="0"/>
    <n v="0.27"/>
    <n v="0.27"/>
    <x v="4"/>
    <x v="2"/>
    <x v="1"/>
    <s v="North-Eve"/>
  </r>
  <r>
    <n v="1079"/>
    <d v="2023-08-06T00:00:00"/>
    <x v="3"/>
    <s v="Sunday"/>
    <x v="1"/>
    <x v="0"/>
    <n v="1107.8599999999999"/>
    <n v="45"/>
    <x v="2"/>
    <n v="1406.9"/>
    <n v="1547.35"/>
    <x v="1"/>
    <n v="0.17"/>
    <n v="0.17"/>
    <x v="2"/>
    <x v="0"/>
    <x v="1"/>
    <s v="North-David"/>
  </r>
  <r>
    <n v="1059"/>
    <d v="2023-05-21T00:00:00"/>
    <x v="10"/>
    <s v="Sunday"/>
    <x v="4"/>
    <x v="0"/>
    <n v="5108.9799999999996"/>
    <n v="37"/>
    <x v="3"/>
    <n v="4146.99"/>
    <n v="4172.3499999999904"/>
    <x v="0"/>
    <n v="0.06"/>
    <n v="0.06"/>
    <x v="0"/>
    <x v="0"/>
    <x v="1"/>
    <s v="North-Alice"/>
  </r>
  <r>
    <n v="1032"/>
    <d v="2023-04-14T00:00:00"/>
    <x v="1"/>
    <s v="Friday"/>
    <x v="1"/>
    <x v="0"/>
    <n v="2286.44"/>
    <n v="45"/>
    <x v="2"/>
    <n v="3712.35"/>
    <n v="3780.88"/>
    <x v="1"/>
    <n v="7.0000000000000007E-2"/>
    <n v="7.0000000000000007E-2"/>
    <x v="0"/>
    <x v="0"/>
    <x v="1"/>
    <s v="North-David"/>
  </r>
  <r>
    <n v="1096"/>
    <d v="2023-07-29T00:00:00"/>
    <x v="11"/>
    <s v="Saturday"/>
    <x v="2"/>
    <x v="1"/>
    <n v="485.41"/>
    <n v="38"/>
    <x v="3"/>
    <n v="3955.66"/>
    <n v="4270.59"/>
    <x v="0"/>
    <n v="0.15"/>
    <n v="0.15"/>
    <x v="1"/>
    <x v="2"/>
    <x v="0"/>
    <s v="West-Charlie"/>
  </r>
  <r>
    <n v="1088"/>
    <d v="2023-04-21T00:00:00"/>
    <x v="1"/>
    <s v="Friday"/>
    <x v="2"/>
    <x v="3"/>
    <n v="456.59"/>
    <n v="29"/>
    <x v="0"/>
    <n v="639.58000000000004"/>
    <n v="1107.45"/>
    <x v="1"/>
    <n v="0.28999999999999998"/>
    <n v="0.28999999999999998"/>
    <x v="4"/>
    <x v="0"/>
    <x v="1"/>
    <s v="East-Charlie"/>
  </r>
  <r>
    <n v="1052"/>
    <d v="2023-04-14T00:00:00"/>
    <x v="1"/>
    <s v="Friday"/>
    <x v="1"/>
    <x v="0"/>
    <n v="1834.7"/>
    <n v="5"/>
    <x v="0"/>
    <n v="745.71"/>
    <n v="856.91"/>
    <x v="0"/>
    <n v="0.23"/>
    <n v="0.23"/>
    <x v="4"/>
    <x v="1"/>
    <x v="1"/>
    <s v="North-David"/>
  </r>
  <r>
    <n v="1062"/>
    <d v="2023-11-12T00:00:00"/>
    <x v="8"/>
    <s v="Sunday"/>
    <x v="3"/>
    <x v="2"/>
    <n v="8681.0300000000007"/>
    <n v="9"/>
    <x v="3"/>
    <n v="1468.05"/>
    <n v="1838.21"/>
    <x v="1"/>
    <n v="0.15"/>
    <n v="0.15"/>
    <x v="1"/>
    <x v="1"/>
    <x v="1"/>
    <s v="South-Eve"/>
  </r>
  <r>
    <n v="1058"/>
    <d v="2023-06-20T00:00:00"/>
    <x v="6"/>
    <s v="Tuesday"/>
    <x v="3"/>
    <x v="1"/>
    <n v="2896.54"/>
    <n v="48"/>
    <x v="2"/>
    <n v="2614.48"/>
    <n v="3049.04"/>
    <x v="1"/>
    <n v="0.1"/>
    <n v="0.1"/>
    <x v="0"/>
    <x v="2"/>
    <x v="1"/>
    <s v="West-Eve"/>
  </r>
  <r>
    <n v="1052"/>
    <d v="2023-12-22T00:00:00"/>
    <x v="9"/>
    <s v="Friday"/>
    <x v="2"/>
    <x v="1"/>
    <n v="9509.5499999999993"/>
    <n v="2"/>
    <x v="0"/>
    <n v="3752.68"/>
    <n v="4017.91"/>
    <x v="0"/>
    <n v="0.16"/>
    <n v="0.16"/>
    <x v="2"/>
    <x v="1"/>
    <x v="0"/>
    <s v="West-Charlie"/>
  </r>
  <r>
    <n v="1012"/>
    <d v="2023-11-20T00:00:00"/>
    <x v="8"/>
    <s v="Monday"/>
    <x v="0"/>
    <x v="0"/>
    <n v="5858.06"/>
    <n v="1"/>
    <x v="1"/>
    <n v="4190.83"/>
    <n v="4528.7699999999904"/>
    <x v="0"/>
    <n v="0.22"/>
    <n v="0.22"/>
    <x v="4"/>
    <x v="1"/>
    <x v="0"/>
    <s v="North-Bob"/>
  </r>
  <r>
    <n v="1039"/>
    <d v="2023-05-13T00:00:00"/>
    <x v="10"/>
    <s v="Saturday"/>
    <x v="3"/>
    <x v="1"/>
    <n v="4422.4799999999996"/>
    <n v="40"/>
    <x v="0"/>
    <n v="3536.46"/>
    <n v="3945.82"/>
    <x v="1"/>
    <n v="0.24"/>
    <n v="0.24"/>
    <x v="4"/>
    <x v="1"/>
    <x v="0"/>
    <s v="West-Eve"/>
  </r>
  <r>
    <n v="1002"/>
    <d v="2023-10-20T00:00:00"/>
    <x v="7"/>
    <s v="Friday"/>
    <x v="1"/>
    <x v="0"/>
    <n v="5842.88"/>
    <n v="30"/>
    <x v="2"/>
    <n v="4646.55"/>
    <n v="4784.28"/>
    <x v="0"/>
    <n v="0.1"/>
    <n v="0.1"/>
    <x v="0"/>
    <x v="2"/>
    <x v="1"/>
    <s v="North-David"/>
  </r>
  <r>
    <n v="1003"/>
    <d v="2023-11-24T00:00:00"/>
    <x v="8"/>
    <s v="Friday"/>
    <x v="3"/>
    <x v="3"/>
    <n v="5215.3100000000004"/>
    <n v="11"/>
    <x v="1"/>
    <n v="3706.78"/>
    <n v="3862.26"/>
    <x v="1"/>
    <n v="0.22"/>
    <n v="0.22"/>
    <x v="4"/>
    <x v="2"/>
    <x v="1"/>
    <s v="East-Eve"/>
  </r>
  <r>
    <n v="1056"/>
    <d v="2023-05-07T00:00:00"/>
    <x v="10"/>
    <s v="Sunday"/>
    <x v="1"/>
    <x v="3"/>
    <n v="7611.88"/>
    <n v="28"/>
    <x v="2"/>
    <n v="1566.03"/>
    <n v="1576.34"/>
    <x v="0"/>
    <n v="0.2"/>
    <n v="0.2"/>
    <x v="2"/>
    <x v="1"/>
    <x v="0"/>
    <s v="East-David"/>
  </r>
  <r>
    <n v="1081"/>
    <d v="2023-04-16T00:00:00"/>
    <x v="1"/>
    <s v="Sunday"/>
    <x v="2"/>
    <x v="1"/>
    <n v="2896.71"/>
    <n v="44"/>
    <x v="3"/>
    <n v="1362.15"/>
    <n v="1844.07"/>
    <x v="1"/>
    <n v="0.28999999999999998"/>
    <n v="0.28999999999999998"/>
    <x v="4"/>
    <x v="2"/>
    <x v="0"/>
    <s v="West-Charlie"/>
  </r>
  <r>
    <n v="1059"/>
    <d v="2023-04-02T00:00:00"/>
    <x v="1"/>
    <s v="Sunday"/>
    <x v="3"/>
    <x v="1"/>
    <n v="3595.2"/>
    <n v="12"/>
    <x v="1"/>
    <n v="3496.15"/>
    <n v="3955.75"/>
    <x v="0"/>
    <n v="0.28000000000000003"/>
    <n v="0.28000000000000003"/>
    <x v="4"/>
    <x v="0"/>
    <x v="1"/>
    <s v="West-Eve"/>
  </r>
  <r>
    <n v="1002"/>
    <d v="2023-10-14T00:00:00"/>
    <x v="7"/>
    <s v="Saturday"/>
    <x v="1"/>
    <x v="2"/>
    <n v="8951.5300000000007"/>
    <n v="39"/>
    <x v="2"/>
    <n v="1004.71"/>
    <n v="1389.35"/>
    <x v="1"/>
    <n v="0.24"/>
    <n v="0.24"/>
    <x v="4"/>
    <x v="1"/>
    <x v="0"/>
    <s v="South-David"/>
  </r>
  <r>
    <n v="1002"/>
    <d v="2023-02-20T00:00:00"/>
    <x v="0"/>
    <s v="Monday"/>
    <x v="2"/>
    <x v="1"/>
    <n v="9469.92"/>
    <n v="26"/>
    <x v="1"/>
    <n v="508.94"/>
    <n v="557.69000000000005"/>
    <x v="1"/>
    <n v="0.22"/>
    <n v="0.22"/>
    <x v="4"/>
    <x v="2"/>
    <x v="1"/>
    <s v="West-Charlie"/>
  </r>
  <r>
    <n v="1092"/>
    <d v="2023-01-29T00:00:00"/>
    <x v="5"/>
    <s v="Sunday"/>
    <x v="0"/>
    <x v="2"/>
    <n v="8936.33"/>
    <n v="13"/>
    <x v="2"/>
    <n v="2684.5"/>
    <n v="2913.78"/>
    <x v="1"/>
    <n v="0.08"/>
    <n v="0.08"/>
    <x v="0"/>
    <x v="2"/>
    <x v="1"/>
    <s v="South-Bob"/>
  </r>
  <r>
    <n v="1054"/>
    <d v="2023-10-23T00:00:00"/>
    <x v="7"/>
    <s v="Monday"/>
    <x v="1"/>
    <x v="3"/>
    <n v="4252.54"/>
    <n v="8"/>
    <x v="1"/>
    <n v="4117.13"/>
    <n v="4177.0600000000004"/>
    <x v="0"/>
    <n v="0.25"/>
    <n v="0.25"/>
    <x v="4"/>
    <x v="1"/>
    <x v="1"/>
    <s v="East-David"/>
  </r>
  <r>
    <n v="1087"/>
    <d v="2023-10-24T00:00:00"/>
    <x v="7"/>
    <s v="Tuesday"/>
    <x v="0"/>
    <x v="3"/>
    <n v="7825.62"/>
    <n v="28"/>
    <x v="2"/>
    <n v="551.83000000000004"/>
    <n v="569.63"/>
    <x v="1"/>
    <n v="0.13"/>
    <n v="0.13"/>
    <x v="1"/>
    <x v="2"/>
    <x v="1"/>
    <s v="East-Bob"/>
  </r>
  <r>
    <n v="1096"/>
    <d v="2023-08-02T00:00:00"/>
    <x v="3"/>
    <s v="Wednesday"/>
    <x v="0"/>
    <x v="0"/>
    <n v="4815.72"/>
    <n v="30"/>
    <x v="3"/>
    <n v="3969.86"/>
    <n v="4281.79"/>
    <x v="0"/>
    <n v="0.08"/>
    <n v="0.08"/>
    <x v="0"/>
    <x v="1"/>
    <x v="1"/>
    <s v="North-Bob"/>
  </r>
  <r>
    <n v="1097"/>
    <d v="2023-09-24T00:00:00"/>
    <x v="2"/>
    <s v="Sunday"/>
    <x v="4"/>
    <x v="3"/>
    <n v="5025.6400000000003"/>
    <n v="9"/>
    <x v="1"/>
    <n v="4067.28"/>
    <n v="4548.09"/>
    <x v="0"/>
    <n v="0.12"/>
    <n v="0.12"/>
    <x v="1"/>
    <x v="2"/>
    <x v="1"/>
    <s v="East-Alice"/>
  </r>
  <r>
    <n v="1001"/>
    <d v="2023-09-14T00:00:00"/>
    <x v="2"/>
    <s v="Thursday"/>
    <x v="3"/>
    <x v="2"/>
    <n v="2126.33"/>
    <n v="39"/>
    <x v="1"/>
    <n v="2437.2600000000002"/>
    <n v="2889.67"/>
    <x v="0"/>
    <n v="0.25"/>
    <n v="0.25"/>
    <x v="4"/>
    <x v="0"/>
    <x v="0"/>
    <s v="South-Eve"/>
  </r>
  <r>
    <n v="1019"/>
    <d v="2023-10-29T00:00:00"/>
    <x v="7"/>
    <s v="Sunday"/>
    <x v="1"/>
    <x v="1"/>
    <n v="5952.19"/>
    <n v="31"/>
    <x v="1"/>
    <n v="333.69"/>
    <n v="685.1"/>
    <x v="1"/>
    <n v="0.04"/>
    <n v="0.04"/>
    <x v="3"/>
    <x v="1"/>
    <x v="0"/>
    <s v="West-David"/>
  </r>
  <r>
    <n v="1002"/>
    <d v="2023-04-11T00:00:00"/>
    <x v="1"/>
    <s v="Tuesday"/>
    <x v="0"/>
    <x v="0"/>
    <n v="1942.75"/>
    <n v="21"/>
    <x v="1"/>
    <n v="914.22"/>
    <n v="971.57"/>
    <x v="0"/>
    <n v="0.14000000000000001"/>
    <n v="0.14000000000000001"/>
    <x v="1"/>
    <x v="0"/>
    <x v="0"/>
    <s v="North-Bob"/>
  </r>
  <r>
    <n v="1053"/>
    <d v="2023-12-12T00:00:00"/>
    <x v="9"/>
    <s v="Tuesday"/>
    <x v="4"/>
    <x v="2"/>
    <n v="3382.49"/>
    <n v="47"/>
    <x v="3"/>
    <n v="3551.76"/>
    <n v="3696.1"/>
    <x v="0"/>
    <n v="0.15"/>
    <n v="0.15"/>
    <x v="1"/>
    <x v="1"/>
    <x v="1"/>
    <s v="South-Alice"/>
  </r>
  <r>
    <n v="1044"/>
    <d v="2023-04-20T00:00:00"/>
    <x v="1"/>
    <s v="Thursday"/>
    <x v="2"/>
    <x v="1"/>
    <n v="8564.7999999999993"/>
    <n v="34"/>
    <x v="1"/>
    <n v="3573.3"/>
    <n v="3740.13"/>
    <x v="0"/>
    <n v="0.01"/>
    <n v="0.01"/>
    <x v="3"/>
    <x v="2"/>
    <x v="0"/>
    <s v="West-Charlie"/>
  </r>
  <r>
    <n v="1090"/>
    <d v="2023-07-01T00:00:00"/>
    <x v="11"/>
    <s v="Saturday"/>
    <x v="1"/>
    <x v="0"/>
    <n v="2150.0500000000002"/>
    <n v="31"/>
    <x v="0"/>
    <n v="4496.8599999999997"/>
    <n v="4880.7999999999902"/>
    <x v="1"/>
    <n v="0.06"/>
    <n v="0.06"/>
    <x v="0"/>
    <x v="0"/>
    <x v="1"/>
    <s v="North-David"/>
  </r>
  <r>
    <n v="1032"/>
    <d v="2023-11-09T00:00:00"/>
    <x v="8"/>
    <s v="Thursday"/>
    <x v="0"/>
    <x v="3"/>
    <n v="804.47"/>
    <n v="25"/>
    <x v="3"/>
    <n v="2934.3"/>
    <n v="3337.4"/>
    <x v="0"/>
    <n v="0.25"/>
    <n v="0.25"/>
    <x v="4"/>
    <x v="2"/>
    <x v="1"/>
    <s v="East-Bob"/>
  </r>
  <r>
    <n v="1070"/>
    <d v="2023-01-01T00:00:00"/>
    <x v="5"/>
    <s v="Sunday"/>
    <x v="3"/>
    <x v="2"/>
    <n v="783.18"/>
    <n v="12"/>
    <x v="0"/>
    <n v="664.33"/>
    <n v="863.03"/>
    <x v="0"/>
    <n v="0.25"/>
    <n v="0.25"/>
    <x v="4"/>
    <x v="1"/>
    <x v="1"/>
    <s v="South-Eve"/>
  </r>
  <r>
    <n v="1032"/>
    <d v="2023-11-15T00:00:00"/>
    <x v="8"/>
    <s v="Wednesday"/>
    <x v="4"/>
    <x v="1"/>
    <n v="9413.77"/>
    <n v="1"/>
    <x v="1"/>
    <n v="651"/>
    <n v="865.76"/>
    <x v="0"/>
    <n v="0.09"/>
    <n v="0.09"/>
    <x v="0"/>
    <x v="1"/>
    <x v="1"/>
    <s v="West-Alice"/>
  </r>
  <r>
    <n v="1068"/>
    <d v="2023-02-24T00:00:00"/>
    <x v="0"/>
    <s v="Friday"/>
    <x v="0"/>
    <x v="0"/>
    <n v="5118.51"/>
    <n v="22"/>
    <x v="2"/>
    <n v="3619.61"/>
    <n v="3651.42"/>
    <x v="0"/>
    <n v="0.26"/>
    <n v="0.26"/>
    <x v="4"/>
    <x v="1"/>
    <x v="0"/>
    <s v="North-Bob"/>
  </r>
  <r>
    <n v="1055"/>
    <d v="2023-05-29T00:00:00"/>
    <x v="10"/>
    <s v="Monday"/>
    <x v="3"/>
    <x v="0"/>
    <n v="4153.18"/>
    <n v="40"/>
    <x v="0"/>
    <n v="959.73"/>
    <n v="1111.4100000000001"/>
    <x v="1"/>
    <n v="0.23"/>
    <n v="0.23"/>
    <x v="4"/>
    <x v="1"/>
    <x v="0"/>
    <s v="North-Eve"/>
  </r>
  <r>
    <n v="1075"/>
    <d v="2023-11-05T00:00:00"/>
    <x v="8"/>
    <s v="Sunday"/>
    <x v="0"/>
    <x v="3"/>
    <n v="8127.7"/>
    <n v="37"/>
    <x v="1"/>
    <n v="1675.51"/>
    <n v="1906.6399999999901"/>
    <x v="1"/>
    <n v="0.13"/>
    <n v="0.13"/>
    <x v="1"/>
    <x v="1"/>
    <x v="0"/>
    <s v="East-Bob"/>
  </r>
  <r>
    <n v="1056"/>
    <d v="2023-05-17T00:00:00"/>
    <x v="10"/>
    <s v="Wednesday"/>
    <x v="1"/>
    <x v="1"/>
    <n v="8374.68"/>
    <n v="47"/>
    <x v="0"/>
    <n v="2461.6999999999998"/>
    <n v="2529.02"/>
    <x v="0"/>
    <n v="0.22"/>
    <n v="0.22"/>
    <x v="4"/>
    <x v="0"/>
    <x v="1"/>
    <s v="West-David"/>
  </r>
  <r>
    <n v="1017"/>
    <d v="2023-07-21T00:00:00"/>
    <x v="11"/>
    <s v="Friday"/>
    <x v="1"/>
    <x v="3"/>
    <n v="3388.69"/>
    <n v="1"/>
    <x v="1"/>
    <n v="172.59"/>
    <n v="404.69"/>
    <x v="0"/>
    <n v="0.28999999999999998"/>
    <n v="0.28999999999999998"/>
    <x v="4"/>
    <x v="1"/>
    <x v="0"/>
    <s v="East-David"/>
  </r>
  <r>
    <n v="1038"/>
    <d v="2023-11-09T00:00:00"/>
    <x v="8"/>
    <s v="Thursday"/>
    <x v="1"/>
    <x v="3"/>
    <n v="6966.82"/>
    <n v="1"/>
    <x v="1"/>
    <n v="1281.6500000000001"/>
    <n v="1709.71"/>
    <x v="0"/>
    <n v="0.14000000000000001"/>
    <n v="0.14000000000000001"/>
    <x v="1"/>
    <x v="2"/>
    <x v="0"/>
    <s v="East-David"/>
  </r>
  <r>
    <n v="1024"/>
    <d v="2023-04-27T00:00:00"/>
    <x v="1"/>
    <s v="Thursday"/>
    <x v="4"/>
    <x v="1"/>
    <n v="7734.12"/>
    <n v="42"/>
    <x v="1"/>
    <n v="2069.0500000000002"/>
    <n v="2363.9"/>
    <x v="0"/>
    <n v="7.0000000000000007E-2"/>
    <n v="7.0000000000000007E-2"/>
    <x v="0"/>
    <x v="0"/>
    <x v="0"/>
    <s v="West-Alice"/>
  </r>
  <r>
    <n v="1069"/>
    <d v="2023-06-03T00:00:00"/>
    <x v="6"/>
    <s v="Saturday"/>
    <x v="1"/>
    <x v="1"/>
    <n v="6581.04"/>
    <n v="42"/>
    <x v="2"/>
    <n v="1434.2"/>
    <n v="1482.88"/>
    <x v="1"/>
    <n v="0.28000000000000003"/>
    <n v="0.28000000000000003"/>
    <x v="4"/>
    <x v="2"/>
    <x v="1"/>
    <s v="West-David"/>
  </r>
  <r>
    <n v="1098"/>
    <d v="2023-10-18T00:00:00"/>
    <x v="7"/>
    <s v="Wednesday"/>
    <x v="3"/>
    <x v="1"/>
    <n v="1600.79"/>
    <n v="21"/>
    <x v="0"/>
    <n v="725.03"/>
    <n v="828.94999999999902"/>
    <x v="1"/>
    <n v="0.18"/>
    <n v="0.18"/>
    <x v="2"/>
    <x v="1"/>
    <x v="0"/>
    <s v="West-Eve"/>
  </r>
  <r>
    <n v="1070"/>
    <d v="2023-03-04T00:00:00"/>
    <x v="4"/>
    <s v="Saturday"/>
    <x v="0"/>
    <x v="2"/>
    <n v="8771.24"/>
    <n v="15"/>
    <x v="3"/>
    <n v="3653.66"/>
    <n v="3896.19"/>
    <x v="1"/>
    <n v="0.03"/>
    <n v="0.03"/>
    <x v="3"/>
    <x v="2"/>
    <x v="1"/>
    <s v="South-Bob"/>
  </r>
  <r>
    <n v="1086"/>
    <d v="2023-09-01T00:00:00"/>
    <x v="2"/>
    <s v="Friday"/>
    <x v="2"/>
    <x v="1"/>
    <n v="5437.04"/>
    <n v="17"/>
    <x v="3"/>
    <n v="4075.08"/>
    <n v="4262.21"/>
    <x v="1"/>
    <n v="0.17"/>
    <n v="0.17"/>
    <x v="2"/>
    <x v="0"/>
    <x v="0"/>
    <s v="West-Charlie"/>
  </r>
  <r>
    <n v="1011"/>
    <d v="2023-01-25T00:00:00"/>
    <x v="5"/>
    <s v="Wednesday"/>
    <x v="3"/>
    <x v="0"/>
    <n v="2896.48"/>
    <n v="22"/>
    <x v="3"/>
    <n v="1324.52"/>
    <n v="1510.3"/>
    <x v="0"/>
    <n v="0.15"/>
    <n v="0.15"/>
    <x v="1"/>
    <x v="0"/>
    <x v="1"/>
    <s v="North-Eve"/>
  </r>
  <r>
    <n v="1016"/>
    <d v="2023-03-31T00:00:00"/>
    <x v="4"/>
    <s v="Friday"/>
    <x v="3"/>
    <x v="3"/>
    <n v="4309.76"/>
    <n v="38"/>
    <x v="3"/>
    <n v="3883.38"/>
    <n v="4152.72"/>
    <x v="0"/>
    <n v="0.26"/>
    <n v="0.26"/>
    <x v="4"/>
    <x v="0"/>
    <x v="0"/>
    <s v="East-Eve"/>
  </r>
  <r>
    <n v="1097"/>
    <d v="2023-03-16T00:00:00"/>
    <x v="4"/>
    <s v="Thursday"/>
    <x v="1"/>
    <x v="2"/>
    <n v="471.95"/>
    <n v="35"/>
    <x v="1"/>
    <n v="1958.49"/>
    <n v="2254.84"/>
    <x v="1"/>
    <n v="0.16"/>
    <n v="0.16"/>
    <x v="2"/>
    <x v="2"/>
    <x v="0"/>
    <s v="South-David"/>
  </r>
  <r>
    <n v="1073"/>
    <d v="2023-10-21T00:00:00"/>
    <x v="7"/>
    <s v="Saturday"/>
    <x v="4"/>
    <x v="1"/>
    <n v="1365.88"/>
    <n v="45"/>
    <x v="0"/>
    <n v="2558.09"/>
    <n v="2958.55"/>
    <x v="1"/>
    <n v="0.08"/>
    <n v="0.08"/>
    <x v="0"/>
    <x v="0"/>
    <x v="0"/>
    <s v="West-Alice"/>
  </r>
  <r>
    <n v="1059"/>
    <d v="2023-07-29T00:00:00"/>
    <x v="11"/>
    <s v="Saturday"/>
    <x v="0"/>
    <x v="2"/>
    <n v="7678.91"/>
    <n v="16"/>
    <x v="0"/>
    <n v="4287.21"/>
    <n v="4464.28"/>
    <x v="0"/>
    <n v="0.2"/>
    <n v="0.2"/>
    <x v="2"/>
    <x v="2"/>
    <x v="1"/>
    <s v="South-Bob"/>
  </r>
  <r>
    <n v="1070"/>
    <d v="2023-12-13T00:00:00"/>
    <x v="9"/>
    <s v="Wednesday"/>
    <x v="4"/>
    <x v="1"/>
    <n v="100.12"/>
    <n v="8"/>
    <x v="2"/>
    <n v="3762.27"/>
    <n v="4166.95"/>
    <x v="0"/>
    <n v="0.16"/>
    <n v="0.16"/>
    <x v="2"/>
    <x v="1"/>
    <x v="0"/>
    <s v="West-Alice"/>
  </r>
  <r>
    <n v="1080"/>
    <d v="2023-01-17T00:00:00"/>
    <x v="5"/>
    <s v="Tuesday"/>
    <x v="0"/>
    <x v="2"/>
    <n v="4224"/>
    <n v="47"/>
    <x v="0"/>
    <n v="4035.33"/>
    <n v="4211.25"/>
    <x v="0"/>
    <n v="7.0000000000000007E-2"/>
    <n v="7.0000000000000007E-2"/>
    <x v="0"/>
    <x v="1"/>
    <x v="0"/>
    <s v="South-Bob"/>
  </r>
  <r>
    <n v="1093"/>
    <d v="2023-05-08T00:00:00"/>
    <x v="10"/>
    <s v="Monday"/>
    <x v="0"/>
    <x v="3"/>
    <n v="5272.85"/>
    <n v="17"/>
    <x v="0"/>
    <n v="727.38"/>
    <n v="764.54"/>
    <x v="0"/>
    <n v="0.17"/>
    <n v="0.17"/>
    <x v="2"/>
    <x v="2"/>
    <x v="1"/>
    <s v="East-Bob"/>
  </r>
  <r>
    <n v="1003"/>
    <d v="2023-12-30T00:00:00"/>
    <x v="9"/>
    <s v="Saturday"/>
    <x v="4"/>
    <x v="3"/>
    <n v="640.88"/>
    <n v="17"/>
    <x v="0"/>
    <n v="395.11"/>
    <n v="676.66"/>
    <x v="0"/>
    <n v="0.25"/>
    <n v="0.25"/>
    <x v="4"/>
    <x v="0"/>
    <x v="1"/>
    <s v="East-Alice"/>
  </r>
  <r>
    <n v="1020"/>
    <d v="2023-09-08T00:00:00"/>
    <x v="2"/>
    <s v="Friday"/>
    <x v="3"/>
    <x v="0"/>
    <n v="9733.4699999999993"/>
    <n v="26"/>
    <x v="2"/>
    <n v="4472.3500000000004"/>
    <n v="4770.42"/>
    <x v="1"/>
    <n v="0.01"/>
    <n v="0.01"/>
    <x v="3"/>
    <x v="2"/>
    <x v="1"/>
    <s v="North-Eve"/>
  </r>
  <r>
    <n v="1059"/>
    <d v="2023-06-28T00:00:00"/>
    <x v="6"/>
    <s v="Wednesday"/>
    <x v="0"/>
    <x v="0"/>
    <n v="2338.64"/>
    <n v="13"/>
    <x v="3"/>
    <n v="1969.78"/>
    <n v="2437.6999999999998"/>
    <x v="1"/>
    <n v="0.19"/>
    <n v="0.19"/>
    <x v="2"/>
    <x v="2"/>
    <x v="1"/>
    <s v="North-Bob"/>
  </r>
  <r>
    <n v="1036"/>
    <d v="2023-07-01T00:00:00"/>
    <x v="11"/>
    <s v="Saturday"/>
    <x v="4"/>
    <x v="1"/>
    <n v="3111.57"/>
    <n v="17"/>
    <x v="0"/>
    <n v="1475"/>
    <n v="1840.77"/>
    <x v="0"/>
    <n v="0.1"/>
    <n v="0.1"/>
    <x v="0"/>
    <x v="2"/>
    <x v="0"/>
    <s v="West-Alice"/>
  </r>
  <r>
    <n v="1019"/>
    <d v="2023-06-01T00:00:00"/>
    <x v="6"/>
    <s v="Thursday"/>
    <x v="0"/>
    <x v="3"/>
    <n v="3109.03"/>
    <n v="38"/>
    <x v="2"/>
    <n v="3637.25"/>
    <n v="4096.96"/>
    <x v="0"/>
    <n v="0.09"/>
    <n v="0.09"/>
    <x v="0"/>
    <x v="1"/>
    <x v="0"/>
    <s v="East-Bob"/>
  </r>
  <r>
    <n v="1090"/>
    <d v="2023-01-25T00:00:00"/>
    <x v="5"/>
    <s v="Wednesday"/>
    <x v="2"/>
    <x v="2"/>
    <n v="2381.12"/>
    <n v="17"/>
    <x v="2"/>
    <n v="4190.26"/>
    <n v="4645.3500000000004"/>
    <x v="1"/>
    <n v="0.12"/>
    <n v="0.12"/>
    <x v="1"/>
    <x v="2"/>
    <x v="1"/>
    <s v="South-Charlie"/>
  </r>
  <r>
    <n v="1067"/>
    <d v="2023-06-29T00:00:00"/>
    <x v="6"/>
    <s v="Thursday"/>
    <x v="3"/>
    <x v="2"/>
    <n v="114.59"/>
    <n v="48"/>
    <x v="1"/>
    <n v="4319.32"/>
    <n v="4625.5599999999904"/>
    <x v="0"/>
    <n v="0.1"/>
    <n v="0.1"/>
    <x v="0"/>
    <x v="1"/>
    <x v="0"/>
    <s v="South-Eve"/>
  </r>
  <r>
    <n v="1019"/>
    <d v="2023-07-17T00:00:00"/>
    <x v="11"/>
    <s v="Monday"/>
    <x v="1"/>
    <x v="2"/>
    <n v="7320.51"/>
    <n v="14"/>
    <x v="2"/>
    <n v="1614.19"/>
    <n v="1882.79"/>
    <x v="1"/>
    <n v="0.25"/>
    <n v="0.25"/>
    <x v="4"/>
    <x v="2"/>
    <x v="1"/>
    <s v="South-David"/>
  </r>
  <r>
    <n v="1020"/>
    <d v="2023-12-10T00:00:00"/>
    <x v="9"/>
    <s v="Sunday"/>
    <x v="0"/>
    <x v="0"/>
    <n v="9671.77"/>
    <n v="45"/>
    <x v="3"/>
    <n v="4268.45"/>
    <n v="4551.5999999999904"/>
    <x v="1"/>
    <n v="0.08"/>
    <n v="0.08"/>
    <x v="0"/>
    <x v="1"/>
    <x v="0"/>
    <s v="North-Bob"/>
  </r>
  <r>
    <n v="1096"/>
    <d v="2023-06-10T00:00:00"/>
    <x v="6"/>
    <s v="Saturday"/>
    <x v="2"/>
    <x v="2"/>
    <n v="2320.5100000000002"/>
    <n v="6"/>
    <x v="0"/>
    <n v="252.62"/>
    <n v="742"/>
    <x v="1"/>
    <n v="0.22"/>
    <n v="0.22"/>
    <x v="4"/>
    <x v="2"/>
    <x v="1"/>
    <s v="South-Charlie"/>
  </r>
  <r>
    <n v="1071"/>
    <d v="2023-06-26T00:00:00"/>
    <x v="6"/>
    <s v="Monday"/>
    <x v="1"/>
    <x v="0"/>
    <n v="6664.17"/>
    <n v="35"/>
    <x v="2"/>
    <n v="295.82"/>
    <n v="684.67"/>
    <x v="1"/>
    <n v="0.03"/>
    <n v="0.03"/>
    <x v="3"/>
    <x v="2"/>
    <x v="0"/>
    <s v="North-David"/>
  </r>
  <r>
    <n v="1052"/>
    <d v="2023-10-12T00:00:00"/>
    <x v="7"/>
    <s v="Thursday"/>
    <x v="1"/>
    <x v="0"/>
    <n v="7444.77"/>
    <n v="46"/>
    <x v="3"/>
    <n v="3136.42"/>
    <n v="3198.49"/>
    <x v="0"/>
    <n v="0.28999999999999998"/>
    <n v="0.28999999999999998"/>
    <x v="4"/>
    <x v="0"/>
    <x v="1"/>
    <s v="North-David"/>
  </r>
  <r>
    <n v="1033"/>
    <d v="2023-03-04T00:00:00"/>
    <x v="4"/>
    <s v="Saturday"/>
    <x v="0"/>
    <x v="1"/>
    <n v="8499.41"/>
    <n v="14"/>
    <x v="2"/>
    <n v="362.38"/>
    <n v="753.81"/>
    <x v="0"/>
    <n v="0.19"/>
    <n v="0.19"/>
    <x v="2"/>
    <x v="0"/>
    <x v="1"/>
    <s v="West-Bob"/>
  </r>
  <r>
    <n v="1040"/>
    <d v="2023-05-30T00:00:00"/>
    <x v="10"/>
    <s v="Tuesday"/>
    <x v="4"/>
    <x v="2"/>
    <n v="4284.03"/>
    <n v="47"/>
    <x v="2"/>
    <n v="1656.82"/>
    <n v="1750.3799999999901"/>
    <x v="1"/>
    <n v="0.21"/>
    <n v="0.21"/>
    <x v="4"/>
    <x v="2"/>
    <x v="0"/>
    <s v="South-Alice"/>
  </r>
  <r>
    <n v="1039"/>
    <d v="2023-06-03T00:00:00"/>
    <x v="6"/>
    <s v="Saturday"/>
    <x v="0"/>
    <x v="2"/>
    <n v="3099.02"/>
    <n v="8"/>
    <x v="2"/>
    <n v="3380.14"/>
    <n v="3609.3399999999901"/>
    <x v="0"/>
    <n v="0.09"/>
    <n v="0.09"/>
    <x v="0"/>
    <x v="2"/>
    <x v="0"/>
    <s v="South-Bob"/>
  </r>
  <r>
    <n v="1082"/>
    <d v="2023-06-05T00:00:00"/>
    <x v="6"/>
    <s v="Monday"/>
    <x v="2"/>
    <x v="3"/>
    <n v="3320.42"/>
    <n v="15"/>
    <x v="2"/>
    <n v="1719.47"/>
    <n v="1832.6"/>
    <x v="0"/>
    <n v="0.12"/>
    <n v="0.12"/>
    <x v="1"/>
    <x v="2"/>
    <x v="0"/>
    <s v="East-Charlie"/>
  </r>
  <r>
    <n v="1001"/>
    <d v="2023-02-18T00:00:00"/>
    <x v="0"/>
    <s v="Saturday"/>
    <x v="1"/>
    <x v="1"/>
    <n v="7154.95"/>
    <n v="27"/>
    <x v="2"/>
    <n v="939.02"/>
    <n v="1286.92"/>
    <x v="0"/>
    <n v="7.0000000000000007E-2"/>
    <n v="7.0000000000000007E-2"/>
    <x v="0"/>
    <x v="2"/>
    <x v="1"/>
    <s v="West-David"/>
  </r>
  <r>
    <n v="1011"/>
    <d v="2023-12-03T00:00:00"/>
    <x v="9"/>
    <s v="Sunday"/>
    <x v="0"/>
    <x v="3"/>
    <n v="8186.12"/>
    <n v="13"/>
    <x v="3"/>
    <n v="1442.69"/>
    <n v="1882.57"/>
    <x v="0"/>
    <n v="0.28000000000000003"/>
    <n v="0.28000000000000003"/>
    <x v="4"/>
    <x v="0"/>
    <x v="0"/>
    <s v="East-Bob"/>
  </r>
  <r>
    <n v="1092"/>
    <d v="2023-03-25T00:00:00"/>
    <x v="4"/>
    <s v="Saturday"/>
    <x v="4"/>
    <x v="1"/>
    <n v="1897.98"/>
    <n v="49"/>
    <x v="0"/>
    <n v="2315"/>
    <n v="2467.2800000000002"/>
    <x v="1"/>
    <n v="0.15"/>
    <n v="0.15"/>
    <x v="1"/>
    <x v="1"/>
    <x v="1"/>
    <s v="West-Alice"/>
  </r>
  <r>
    <n v="1057"/>
    <d v="2023-12-27T00:00:00"/>
    <x v="9"/>
    <s v="Wednesday"/>
    <x v="0"/>
    <x v="2"/>
    <n v="3772.32"/>
    <n v="31"/>
    <x v="0"/>
    <n v="2403.16"/>
    <n v="2453.35"/>
    <x v="0"/>
    <n v="0.19"/>
    <n v="0.19"/>
    <x v="2"/>
    <x v="2"/>
    <x v="0"/>
    <s v="South-Bob"/>
  </r>
  <r>
    <n v="1089"/>
    <d v="2023-06-26T00:00:00"/>
    <x v="6"/>
    <s v="Monday"/>
    <x v="3"/>
    <x v="0"/>
    <n v="9029.2099999999991"/>
    <n v="35"/>
    <x v="0"/>
    <n v="3925.85"/>
    <n v="4082.1099999999901"/>
    <x v="1"/>
    <n v="0.22"/>
    <n v="0.22"/>
    <x v="4"/>
    <x v="0"/>
    <x v="0"/>
    <s v="North-Eve"/>
  </r>
  <r>
    <n v="1050"/>
    <d v="2023-05-28T00:00:00"/>
    <x v="10"/>
    <s v="Sunday"/>
    <x v="4"/>
    <x v="0"/>
    <n v="8086.27"/>
    <n v="6"/>
    <x v="0"/>
    <n v="3763.26"/>
    <n v="4102.72"/>
    <x v="1"/>
    <n v="0.11"/>
    <n v="0.11"/>
    <x v="1"/>
    <x v="2"/>
    <x v="1"/>
    <s v="North-Alice"/>
  </r>
  <r>
    <n v="1023"/>
    <d v="2023-04-28T00:00:00"/>
    <x v="1"/>
    <s v="Friday"/>
    <x v="2"/>
    <x v="0"/>
    <n v="9850.1"/>
    <n v="5"/>
    <x v="3"/>
    <n v="2311.25"/>
    <n v="2482.34"/>
    <x v="0"/>
    <n v="0.22"/>
    <n v="0.22"/>
    <x v="4"/>
    <x v="2"/>
    <x v="1"/>
    <s v="North-Charlie"/>
  </r>
  <r>
    <n v="1031"/>
    <d v="2023-12-08T00:00:00"/>
    <x v="9"/>
    <s v="Friday"/>
    <x v="1"/>
    <x v="0"/>
    <n v="7567.06"/>
    <n v="22"/>
    <x v="1"/>
    <n v="4236.05"/>
    <n v="4382.32"/>
    <x v="1"/>
    <n v="0.2"/>
    <n v="0.2"/>
    <x v="2"/>
    <x v="1"/>
    <x v="0"/>
    <s v="North-David"/>
  </r>
  <r>
    <n v="1094"/>
    <d v="2023-03-04T00:00:00"/>
    <x v="4"/>
    <s v="Saturday"/>
    <x v="0"/>
    <x v="0"/>
    <n v="3992.63"/>
    <n v="49"/>
    <x v="1"/>
    <n v="615.47"/>
    <n v="715.84"/>
    <x v="0"/>
    <n v="0.21"/>
    <n v="0.21"/>
    <x v="4"/>
    <x v="2"/>
    <x v="1"/>
    <s v="North-Bob"/>
  </r>
  <r>
    <n v="1042"/>
    <d v="2023-07-08T00:00:00"/>
    <x v="11"/>
    <s v="Saturday"/>
    <x v="4"/>
    <x v="3"/>
    <n v="5947.31"/>
    <n v="23"/>
    <x v="3"/>
    <n v="1314"/>
    <n v="1567.78"/>
    <x v="0"/>
    <n v="0.15"/>
    <n v="0.15"/>
    <x v="1"/>
    <x v="2"/>
    <x v="1"/>
    <s v="East-Alice"/>
  </r>
  <r>
    <n v="1099"/>
    <d v="2023-12-26T00:00:00"/>
    <x v="9"/>
    <s v="Tuesday"/>
    <x v="3"/>
    <x v="1"/>
    <n v="6644.04"/>
    <n v="25"/>
    <x v="3"/>
    <n v="4148.4799999999996"/>
    <n v="4293.6899999999996"/>
    <x v="1"/>
    <n v="0.11"/>
    <n v="0.11"/>
    <x v="1"/>
    <x v="1"/>
    <x v="0"/>
    <s v="West-Eve"/>
  </r>
  <r>
    <n v="1007"/>
    <d v="2023-02-18T00:00:00"/>
    <x v="0"/>
    <s v="Saturday"/>
    <x v="4"/>
    <x v="2"/>
    <n v="876.71"/>
    <n v="34"/>
    <x v="2"/>
    <n v="1921.07"/>
    <n v="2289.27"/>
    <x v="0"/>
    <n v="7.0000000000000007E-2"/>
    <n v="7.0000000000000007E-2"/>
    <x v="0"/>
    <x v="1"/>
    <x v="1"/>
    <s v="South-Alice"/>
  </r>
  <r>
    <n v="1016"/>
    <d v="2023-11-23T00:00:00"/>
    <x v="8"/>
    <s v="Thursday"/>
    <x v="3"/>
    <x v="3"/>
    <n v="5490.52"/>
    <n v="26"/>
    <x v="2"/>
    <n v="4906.8500000000004"/>
    <n v="4954.3900000000003"/>
    <x v="1"/>
    <n v="0.25"/>
    <n v="0.25"/>
    <x v="4"/>
    <x v="1"/>
    <x v="0"/>
    <s v="East-Eve"/>
  </r>
  <r>
    <n v="1090"/>
    <d v="2023-09-14T00:00:00"/>
    <x v="2"/>
    <s v="Thursday"/>
    <x v="2"/>
    <x v="1"/>
    <n v="7122.28"/>
    <n v="47"/>
    <x v="2"/>
    <n v="2357.9499999999998"/>
    <n v="2693.33"/>
    <x v="1"/>
    <n v="0.18"/>
    <n v="0.18"/>
    <x v="2"/>
    <x v="1"/>
    <x v="0"/>
    <s v="West-Charlie"/>
  </r>
  <r>
    <n v="1060"/>
    <d v="2023-08-12T00:00:00"/>
    <x v="3"/>
    <s v="Saturday"/>
    <x v="1"/>
    <x v="0"/>
    <n v="1756.48"/>
    <n v="5"/>
    <x v="0"/>
    <n v="3970.08"/>
    <n v="4096.4799999999996"/>
    <x v="0"/>
    <n v="0.13"/>
    <n v="0.13"/>
    <x v="1"/>
    <x v="0"/>
    <x v="1"/>
    <s v="North-David"/>
  </r>
  <r>
    <n v="1002"/>
    <d v="2023-05-21T00:00:00"/>
    <x v="10"/>
    <s v="Sunday"/>
    <x v="2"/>
    <x v="1"/>
    <n v="7828.25"/>
    <n v="26"/>
    <x v="2"/>
    <n v="2041.42"/>
    <n v="2291.17"/>
    <x v="0"/>
    <n v="0.28000000000000003"/>
    <n v="0.28000000000000003"/>
    <x v="4"/>
    <x v="0"/>
    <x v="0"/>
    <s v="West-Charlie"/>
  </r>
  <r>
    <n v="1001"/>
    <d v="2023-08-03T00:00:00"/>
    <x v="3"/>
    <s v="Thursday"/>
    <x v="0"/>
    <x v="1"/>
    <n v="5879.35"/>
    <n v="20"/>
    <x v="1"/>
    <n v="2153.52"/>
    <n v="2303.6999999999998"/>
    <x v="0"/>
    <n v="0.01"/>
    <n v="0.01"/>
    <x v="3"/>
    <x v="0"/>
    <x v="1"/>
    <s v="West-Bob"/>
  </r>
  <r>
    <n v="1048"/>
    <d v="2023-07-30T00:00:00"/>
    <x v="11"/>
    <s v="Sunday"/>
    <x v="4"/>
    <x v="0"/>
    <n v="9527"/>
    <n v="6"/>
    <x v="0"/>
    <n v="1945.27"/>
    <n v="2309.4299999999998"/>
    <x v="1"/>
    <n v="0.26"/>
    <n v="0.26"/>
    <x v="4"/>
    <x v="2"/>
    <x v="0"/>
    <s v="North-Alice"/>
  </r>
  <r>
    <n v="1012"/>
    <d v="2023-11-14T00:00:00"/>
    <x v="8"/>
    <s v="Tuesday"/>
    <x v="3"/>
    <x v="0"/>
    <n v="519.98"/>
    <n v="6"/>
    <x v="2"/>
    <n v="3609.42"/>
    <n v="4082.62"/>
    <x v="0"/>
    <n v="0.3"/>
    <n v="0.3"/>
    <x v="4"/>
    <x v="1"/>
    <x v="1"/>
    <s v="North-Eve"/>
  </r>
  <r>
    <n v="1069"/>
    <d v="2023-02-01T00:00:00"/>
    <x v="0"/>
    <s v="Wednesday"/>
    <x v="3"/>
    <x v="0"/>
    <n v="2726.73"/>
    <n v="18"/>
    <x v="0"/>
    <n v="2760.21"/>
    <n v="3219.58"/>
    <x v="1"/>
    <n v="0.27"/>
    <n v="0.27"/>
    <x v="4"/>
    <x v="1"/>
    <x v="1"/>
    <s v="North-Eve"/>
  </r>
  <r>
    <n v="1037"/>
    <d v="2023-06-07T00:00:00"/>
    <x v="6"/>
    <s v="Wednesday"/>
    <x v="4"/>
    <x v="2"/>
    <n v="6055.38"/>
    <n v="4"/>
    <x v="1"/>
    <n v="4721.7"/>
    <n v="5017.58"/>
    <x v="1"/>
    <n v="0.24"/>
    <n v="0.24"/>
    <x v="4"/>
    <x v="0"/>
    <x v="1"/>
    <s v="South-Alice"/>
  </r>
  <r>
    <n v="1032"/>
    <d v="2023-10-12T00:00:00"/>
    <x v="7"/>
    <s v="Thursday"/>
    <x v="4"/>
    <x v="0"/>
    <n v="3035.94"/>
    <n v="17"/>
    <x v="2"/>
    <n v="1291.9100000000001"/>
    <n v="1528.59"/>
    <x v="0"/>
    <n v="0.11"/>
    <n v="0.11"/>
    <x v="1"/>
    <x v="2"/>
    <x v="1"/>
    <s v="North-Alice"/>
  </r>
  <r>
    <n v="1009"/>
    <d v="2023-11-01T00:00:00"/>
    <x v="8"/>
    <s v="Wednesday"/>
    <x v="0"/>
    <x v="2"/>
    <n v="7172.8"/>
    <n v="14"/>
    <x v="1"/>
    <n v="547.79"/>
    <n v="958.76"/>
    <x v="0"/>
    <n v="7.0000000000000007E-2"/>
    <n v="7.0000000000000007E-2"/>
    <x v="0"/>
    <x v="2"/>
    <x v="1"/>
    <s v="South-Bob"/>
  </r>
  <r>
    <n v="1099"/>
    <d v="2023-10-13T00:00:00"/>
    <x v="7"/>
    <s v="Friday"/>
    <x v="2"/>
    <x v="0"/>
    <n v="7614.15"/>
    <n v="14"/>
    <x v="1"/>
    <n v="1996.64"/>
    <n v="2341.4699999999998"/>
    <x v="0"/>
    <n v="0.22"/>
    <n v="0.22"/>
    <x v="4"/>
    <x v="2"/>
    <x v="0"/>
    <s v="North-Charlie"/>
  </r>
  <r>
    <n v="1019"/>
    <d v="2023-05-24T00:00:00"/>
    <x v="10"/>
    <s v="Wednesday"/>
    <x v="3"/>
    <x v="2"/>
    <n v="1114.9100000000001"/>
    <n v="13"/>
    <x v="1"/>
    <n v="3102.73"/>
    <n v="3202.68"/>
    <x v="1"/>
    <n v="0.09"/>
    <n v="0.09"/>
    <x v="0"/>
    <x v="0"/>
    <x v="0"/>
    <s v="South-Eve"/>
  </r>
  <r>
    <n v="1048"/>
    <d v="2023-01-19T00:00:00"/>
    <x v="5"/>
    <s v="Thursday"/>
    <x v="0"/>
    <x v="1"/>
    <n v="5187.16"/>
    <n v="7"/>
    <x v="2"/>
    <n v="4310.95"/>
    <n v="4723.2"/>
    <x v="0"/>
    <n v="0.05"/>
    <n v="0.05"/>
    <x v="3"/>
    <x v="2"/>
    <x v="1"/>
    <s v="West-Bob"/>
  </r>
  <r>
    <n v="1080"/>
    <d v="2023-01-18T00:00:00"/>
    <x v="5"/>
    <s v="Wednesday"/>
    <x v="2"/>
    <x v="3"/>
    <n v="5138.0200000000004"/>
    <n v="44"/>
    <x v="3"/>
    <n v="1763.67"/>
    <n v="1983.82"/>
    <x v="1"/>
    <n v="0.24"/>
    <n v="0.24"/>
    <x v="4"/>
    <x v="2"/>
    <x v="0"/>
    <s v="East-Charlie"/>
  </r>
  <r>
    <n v="1003"/>
    <d v="2023-09-14T00:00:00"/>
    <x v="2"/>
    <s v="Thursday"/>
    <x v="0"/>
    <x v="1"/>
    <n v="3755.88"/>
    <n v="15"/>
    <x v="2"/>
    <n v="3286.24"/>
    <n v="3388.8399999999901"/>
    <x v="0"/>
    <n v="0.09"/>
    <n v="0.09"/>
    <x v="0"/>
    <x v="2"/>
    <x v="1"/>
    <s v="West-Bob"/>
  </r>
  <r>
    <n v="1020"/>
    <d v="2023-03-19T00:00:00"/>
    <x v="4"/>
    <s v="Sunday"/>
    <x v="3"/>
    <x v="1"/>
    <n v="9335.9599999999991"/>
    <n v="19"/>
    <x v="1"/>
    <n v="1783.48"/>
    <n v="1931.56"/>
    <x v="0"/>
    <n v="0.27"/>
    <n v="0.27"/>
    <x v="4"/>
    <x v="1"/>
    <x v="1"/>
    <s v="West-Eve"/>
  </r>
  <r>
    <n v="1024"/>
    <d v="2023-06-24T00:00:00"/>
    <x v="6"/>
    <s v="Saturday"/>
    <x v="4"/>
    <x v="0"/>
    <n v="8292.31"/>
    <n v="43"/>
    <x v="2"/>
    <n v="3105.24"/>
    <n v="3246.33"/>
    <x v="1"/>
    <n v="0.25"/>
    <n v="0.25"/>
    <x v="4"/>
    <x v="0"/>
    <x v="0"/>
    <s v="North-Alice"/>
  </r>
  <r>
    <n v="1054"/>
    <d v="2023-07-13T00:00:00"/>
    <x v="11"/>
    <s v="Thursday"/>
    <x v="4"/>
    <x v="2"/>
    <n v="7002.37"/>
    <n v="47"/>
    <x v="1"/>
    <n v="4429.8"/>
    <n v="4694.21"/>
    <x v="1"/>
    <n v="0.25"/>
    <n v="0.25"/>
    <x v="4"/>
    <x v="1"/>
    <x v="0"/>
    <s v="South-Alice"/>
  </r>
  <r>
    <n v="1033"/>
    <d v="2023-04-23T00:00:00"/>
    <x v="1"/>
    <s v="Sunday"/>
    <x v="2"/>
    <x v="3"/>
    <n v="7171.83"/>
    <n v="44"/>
    <x v="3"/>
    <n v="1195.22"/>
    <n v="1320.06"/>
    <x v="0"/>
    <n v="0.23"/>
    <n v="0.23"/>
    <x v="4"/>
    <x v="1"/>
    <x v="1"/>
    <s v="East-Charlie"/>
  </r>
  <r>
    <n v="1024"/>
    <d v="2023-04-24T00:00:00"/>
    <x v="1"/>
    <s v="Monday"/>
    <x v="1"/>
    <x v="0"/>
    <n v="4670.99"/>
    <n v="35"/>
    <x v="0"/>
    <n v="2051"/>
    <n v="2121.5500000000002"/>
    <x v="0"/>
    <n v="0.26"/>
    <n v="0.26"/>
    <x v="4"/>
    <x v="0"/>
    <x v="1"/>
    <s v="North-David"/>
  </r>
  <r>
    <n v="1075"/>
    <d v="2023-08-10T00:00:00"/>
    <x v="3"/>
    <s v="Thursday"/>
    <x v="2"/>
    <x v="0"/>
    <n v="9217.85"/>
    <n v="17"/>
    <x v="3"/>
    <n v="4966.66"/>
    <n v="5037.2699999999904"/>
    <x v="0"/>
    <n v="0.24"/>
    <n v="0.24"/>
    <x v="4"/>
    <x v="1"/>
    <x v="1"/>
    <s v="North-Charlie"/>
  </r>
  <r>
    <n v="1072"/>
    <d v="2023-06-15T00:00:00"/>
    <x v="6"/>
    <s v="Thursday"/>
    <x v="1"/>
    <x v="0"/>
    <n v="6976.49"/>
    <n v="35"/>
    <x v="3"/>
    <n v="4349.3599999999997"/>
    <n v="4645.17"/>
    <x v="0"/>
    <n v="0.18"/>
    <n v="0.18"/>
    <x v="2"/>
    <x v="2"/>
    <x v="1"/>
    <s v="North-David"/>
  </r>
  <r>
    <n v="1036"/>
    <d v="2023-11-15T00:00:00"/>
    <x v="8"/>
    <s v="Wednesday"/>
    <x v="0"/>
    <x v="1"/>
    <n v="7316.91"/>
    <n v="19"/>
    <x v="0"/>
    <n v="2844.97"/>
    <n v="3215"/>
    <x v="0"/>
    <n v="0.09"/>
    <n v="0.09"/>
    <x v="0"/>
    <x v="2"/>
    <x v="1"/>
    <s v="West-Bob"/>
  </r>
  <r>
    <n v="1038"/>
    <d v="2023-05-12T00:00:00"/>
    <x v="10"/>
    <s v="Friday"/>
    <x v="0"/>
    <x v="2"/>
    <n v="8630.74"/>
    <n v="20"/>
    <x v="2"/>
    <n v="2607.31"/>
    <n v="2774.86"/>
    <x v="1"/>
    <n v="0.27"/>
    <n v="0.27"/>
    <x v="4"/>
    <x v="2"/>
    <x v="1"/>
    <s v="South-Bob"/>
  </r>
  <r>
    <n v="1084"/>
    <d v="2023-09-21T00:00:00"/>
    <x v="2"/>
    <s v="Thursday"/>
    <x v="3"/>
    <x v="2"/>
    <n v="2813.31"/>
    <n v="36"/>
    <x v="0"/>
    <n v="1458.77"/>
    <n v="1485.75"/>
    <x v="1"/>
    <n v="0.25"/>
    <n v="0.25"/>
    <x v="4"/>
    <x v="2"/>
    <x v="0"/>
    <s v="South-Eve"/>
  </r>
  <r>
    <n v="1099"/>
    <d v="2023-02-24T00:00:00"/>
    <x v="0"/>
    <s v="Friday"/>
    <x v="1"/>
    <x v="3"/>
    <n v="8090"/>
    <n v="35"/>
    <x v="2"/>
    <n v="2610.19"/>
    <n v="2682.53"/>
    <x v="1"/>
    <n v="0.14000000000000001"/>
    <n v="0.14000000000000001"/>
    <x v="1"/>
    <x v="0"/>
    <x v="1"/>
    <s v="East-David"/>
  </r>
  <r>
    <n v="1089"/>
    <d v="2023-12-25T00:00:00"/>
    <x v="9"/>
    <s v="Monday"/>
    <x v="3"/>
    <x v="2"/>
    <n v="2032.88"/>
    <n v="32"/>
    <x v="2"/>
    <n v="4248.5"/>
    <n v="4706.7"/>
    <x v="1"/>
    <n v="0.01"/>
    <n v="0.01"/>
    <x v="3"/>
    <x v="1"/>
    <x v="1"/>
    <s v="South-Eve"/>
  </r>
  <r>
    <n v="1099"/>
    <d v="2023-05-11T00:00:00"/>
    <x v="10"/>
    <s v="Thursday"/>
    <x v="4"/>
    <x v="2"/>
    <n v="3518.89"/>
    <n v="48"/>
    <x v="1"/>
    <n v="3441.61"/>
    <n v="3693.45"/>
    <x v="0"/>
    <n v="0.19"/>
    <n v="0.19"/>
    <x v="2"/>
    <x v="1"/>
    <x v="0"/>
    <s v="South-Alice"/>
  </r>
  <r>
    <n v="1025"/>
    <d v="2023-10-15T00:00:00"/>
    <x v="7"/>
    <s v="Sunday"/>
    <x v="1"/>
    <x v="0"/>
    <n v="3422.54"/>
    <n v="44"/>
    <x v="1"/>
    <n v="1485.72"/>
    <n v="1717.97"/>
    <x v="1"/>
    <n v="0.02"/>
    <n v="0.02"/>
    <x v="3"/>
    <x v="2"/>
    <x v="1"/>
    <s v="North-David"/>
  </r>
  <r>
    <n v="1093"/>
    <d v="2023-09-23T00:00:00"/>
    <x v="2"/>
    <s v="Saturday"/>
    <x v="2"/>
    <x v="0"/>
    <n v="9787.4"/>
    <n v="40"/>
    <x v="0"/>
    <n v="1047.25"/>
    <n v="1075.8900000000001"/>
    <x v="1"/>
    <n v="0.28000000000000003"/>
    <n v="0.28000000000000003"/>
    <x v="4"/>
    <x v="2"/>
    <x v="1"/>
    <s v="North-Charlie"/>
  </r>
  <r>
    <n v="1018"/>
    <d v="2024-01-01T00:00:00"/>
    <x v="5"/>
    <s v="Monday"/>
    <x v="4"/>
    <x v="1"/>
    <n v="8579.7199999999993"/>
    <n v="24"/>
    <x v="3"/>
    <n v="1362.78"/>
    <n v="1729.81"/>
    <x v="1"/>
    <n v="0.28999999999999998"/>
    <n v="0.28999999999999998"/>
    <x v="4"/>
    <x v="1"/>
    <x v="0"/>
    <s v="West-Alice"/>
  </r>
  <r>
    <n v="1082"/>
    <d v="2023-06-11T00:00:00"/>
    <x v="6"/>
    <s v="Sunday"/>
    <x v="4"/>
    <x v="0"/>
    <n v="7041.58"/>
    <n v="17"/>
    <x v="0"/>
    <n v="890.31"/>
    <n v="1159.06"/>
    <x v="0"/>
    <n v="0.06"/>
    <n v="0.06"/>
    <x v="0"/>
    <x v="0"/>
    <x v="1"/>
    <s v="North-Alice"/>
  </r>
  <r>
    <n v="1066"/>
    <d v="2023-03-28T00:00:00"/>
    <x v="4"/>
    <s v="Tuesday"/>
    <x v="2"/>
    <x v="0"/>
    <n v="7297.86"/>
    <n v="7"/>
    <x v="2"/>
    <n v="523.41999999999996"/>
    <n v="632.43999999999903"/>
    <x v="1"/>
    <n v="0.2"/>
    <n v="0.2"/>
    <x v="2"/>
    <x v="1"/>
    <x v="0"/>
    <s v="North-Charlie"/>
  </r>
  <r>
    <n v="1054"/>
    <d v="2023-02-24T00:00:00"/>
    <x v="0"/>
    <s v="Friday"/>
    <x v="4"/>
    <x v="0"/>
    <n v="5664.52"/>
    <n v="43"/>
    <x v="1"/>
    <n v="2124.7199999999998"/>
    <n v="2188.66"/>
    <x v="0"/>
    <n v="0.03"/>
    <n v="0.03"/>
    <x v="3"/>
    <x v="2"/>
    <x v="1"/>
    <s v="North-Alice"/>
  </r>
  <r>
    <n v="1035"/>
    <d v="2023-10-15T00:00:00"/>
    <x v="7"/>
    <s v="Sunday"/>
    <x v="1"/>
    <x v="0"/>
    <n v="9476.2000000000007"/>
    <n v="1"/>
    <x v="0"/>
    <n v="610.83000000000004"/>
    <n v="808.69"/>
    <x v="1"/>
    <n v="0.22"/>
    <n v="0.22"/>
    <x v="4"/>
    <x v="2"/>
    <x v="0"/>
    <s v="North-David"/>
  </r>
  <r>
    <n v="1080"/>
    <d v="2023-06-27T00:00:00"/>
    <x v="6"/>
    <s v="Tuesday"/>
    <x v="3"/>
    <x v="1"/>
    <n v="5012.96"/>
    <n v="35"/>
    <x v="0"/>
    <n v="900.97"/>
    <n v="1321.18"/>
    <x v="0"/>
    <n v="0.1"/>
    <n v="0.1"/>
    <x v="0"/>
    <x v="0"/>
    <x v="0"/>
    <s v="West-Eve"/>
  </r>
  <r>
    <n v="1061"/>
    <d v="2023-12-15T00:00:00"/>
    <x v="9"/>
    <s v="Friday"/>
    <x v="4"/>
    <x v="0"/>
    <n v="3867.13"/>
    <n v="32"/>
    <x v="1"/>
    <n v="2759.26"/>
    <n v="3193.25"/>
    <x v="1"/>
    <n v="0.2"/>
    <n v="0.2"/>
    <x v="2"/>
    <x v="1"/>
    <x v="0"/>
    <s v="North-Alice"/>
  </r>
  <r>
    <n v="1041"/>
    <d v="2023-01-08T00:00:00"/>
    <x v="5"/>
    <s v="Sunday"/>
    <x v="1"/>
    <x v="3"/>
    <n v="1714.05"/>
    <n v="36"/>
    <x v="1"/>
    <n v="864.77"/>
    <n v="1170.1599999999901"/>
    <x v="0"/>
    <n v="0.11"/>
    <n v="0.11"/>
    <x v="1"/>
    <x v="0"/>
    <x v="1"/>
    <s v="East-David"/>
  </r>
  <r>
    <n v="1100"/>
    <d v="2023-11-17T00:00:00"/>
    <x v="8"/>
    <s v="Friday"/>
    <x v="0"/>
    <x v="3"/>
    <n v="7883.44"/>
    <n v="13"/>
    <x v="1"/>
    <n v="366.2"/>
    <n v="732.69"/>
    <x v="1"/>
    <n v="0.04"/>
    <n v="0.04"/>
    <x v="3"/>
    <x v="0"/>
    <x v="1"/>
    <s v="East-Bob"/>
  </r>
  <r>
    <n v="1033"/>
    <d v="2023-11-09T00:00:00"/>
    <x v="8"/>
    <s v="Thursday"/>
    <x v="1"/>
    <x v="3"/>
    <n v="7370.99"/>
    <n v="6"/>
    <x v="2"/>
    <n v="1621.07"/>
    <n v="1687.5"/>
    <x v="0"/>
    <n v="0.12"/>
    <n v="0.12"/>
    <x v="1"/>
    <x v="2"/>
    <x v="0"/>
    <s v="East-David"/>
  </r>
  <r>
    <n v="1068"/>
    <d v="2023-09-04T00:00:00"/>
    <x v="2"/>
    <s v="Monday"/>
    <x v="3"/>
    <x v="3"/>
    <n v="3905.11"/>
    <n v="14"/>
    <x v="1"/>
    <n v="1140.58"/>
    <n v="1438.76"/>
    <x v="0"/>
    <n v="0.03"/>
    <n v="0.03"/>
    <x v="3"/>
    <x v="1"/>
    <x v="0"/>
    <s v="East-Eve"/>
  </r>
  <r>
    <n v="1033"/>
    <d v="2023-11-19T00:00:00"/>
    <x v="8"/>
    <s v="Sunday"/>
    <x v="1"/>
    <x v="0"/>
    <n v="349.41"/>
    <n v="37"/>
    <x v="3"/>
    <n v="2600.7600000000002"/>
    <n v="2937.57"/>
    <x v="1"/>
    <n v="0.17"/>
    <n v="0.17"/>
    <x v="2"/>
    <x v="2"/>
    <x v="1"/>
    <s v="North-David"/>
  </r>
  <r>
    <n v="1014"/>
    <d v="2023-09-12T00:00:00"/>
    <x v="2"/>
    <s v="Tuesday"/>
    <x v="2"/>
    <x v="3"/>
    <n v="8406.07"/>
    <n v="48"/>
    <x v="0"/>
    <n v="556.72"/>
    <n v="665.07"/>
    <x v="0"/>
    <n v="0.01"/>
    <n v="0.01"/>
    <x v="3"/>
    <x v="1"/>
    <x v="1"/>
    <s v="East-Charlie"/>
  </r>
  <r>
    <n v="1021"/>
    <d v="2023-11-24T00:00:00"/>
    <x v="8"/>
    <s v="Friday"/>
    <x v="3"/>
    <x v="0"/>
    <n v="213.04"/>
    <n v="15"/>
    <x v="1"/>
    <n v="3771.27"/>
    <n v="4212.55"/>
    <x v="0"/>
    <n v="0.16"/>
    <n v="0.16"/>
    <x v="2"/>
    <x v="2"/>
    <x v="1"/>
    <s v="North-Eve"/>
  </r>
  <r>
    <n v="1048"/>
    <d v="2023-02-23T00:00:00"/>
    <x v="0"/>
    <s v="Thursday"/>
    <x v="0"/>
    <x v="1"/>
    <n v="7066.63"/>
    <n v="47"/>
    <x v="1"/>
    <n v="4535.8599999999997"/>
    <n v="4641.41"/>
    <x v="1"/>
    <n v="0.27"/>
    <n v="0.27"/>
    <x v="4"/>
    <x v="2"/>
    <x v="1"/>
    <s v="West-Bob"/>
  </r>
  <r>
    <n v="1020"/>
    <d v="2023-09-06T00:00:00"/>
    <x v="2"/>
    <s v="Wednesday"/>
    <x v="2"/>
    <x v="3"/>
    <n v="9705.5499999999993"/>
    <n v="4"/>
    <x v="2"/>
    <n v="3730"/>
    <n v="3893.6"/>
    <x v="1"/>
    <n v="0.25"/>
    <n v="0.25"/>
    <x v="4"/>
    <x v="1"/>
    <x v="1"/>
    <s v="East-Charlie"/>
  </r>
  <r>
    <n v="1008"/>
    <d v="2023-08-27T00:00:00"/>
    <x v="3"/>
    <s v="Sunday"/>
    <x v="1"/>
    <x v="2"/>
    <n v="4432.8500000000004"/>
    <n v="40"/>
    <x v="2"/>
    <n v="2687.49"/>
    <n v="3001.56"/>
    <x v="0"/>
    <n v="0.26"/>
    <n v="0.26"/>
    <x v="4"/>
    <x v="1"/>
    <x v="0"/>
    <s v="South-David"/>
  </r>
  <r>
    <n v="1007"/>
    <d v="2023-08-17T00:00:00"/>
    <x v="3"/>
    <s v="Thursday"/>
    <x v="3"/>
    <x v="3"/>
    <n v="2426.2399999999998"/>
    <n v="16"/>
    <x v="0"/>
    <n v="4310.3100000000004"/>
    <n v="4633.1000000000004"/>
    <x v="1"/>
    <n v="0.28000000000000003"/>
    <n v="0.28000000000000003"/>
    <x v="4"/>
    <x v="2"/>
    <x v="1"/>
    <s v="East-Eve"/>
  </r>
  <r>
    <n v="1067"/>
    <d v="2023-03-08T00:00:00"/>
    <x v="4"/>
    <s v="Wednesday"/>
    <x v="0"/>
    <x v="3"/>
    <n v="7078.22"/>
    <n v="28"/>
    <x v="3"/>
    <n v="3489.85"/>
    <n v="3842.5499999999902"/>
    <x v="1"/>
    <n v="0.03"/>
    <n v="0.03"/>
    <x v="3"/>
    <x v="1"/>
    <x v="0"/>
    <s v="East-Bob"/>
  </r>
  <r>
    <n v="1017"/>
    <d v="2023-02-20T00:00:00"/>
    <x v="0"/>
    <s v="Monday"/>
    <x v="2"/>
    <x v="0"/>
    <n v="8189.57"/>
    <n v="16"/>
    <x v="0"/>
    <n v="102.23"/>
    <n v="167.12"/>
    <x v="1"/>
    <n v="0.04"/>
    <n v="0.04"/>
    <x v="3"/>
    <x v="2"/>
    <x v="1"/>
    <s v="North-Charlie"/>
  </r>
  <r>
    <n v="1033"/>
    <d v="2023-04-07T00:00:00"/>
    <x v="1"/>
    <s v="Friday"/>
    <x v="0"/>
    <x v="3"/>
    <n v="5509.66"/>
    <n v="4"/>
    <x v="1"/>
    <n v="2000.75"/>
    <n v="2426.9899999999998"/>
    <x v="0"/>
    <n v="0.17"/>
    <n v="0.17"/>
    <x v="2"/>
    <x v="1"/>
    <x v="0"/>
    <s v="East-Bob"/>
  </r>
  <r>
    <n v="1048"/>
    <d v="2023-04-02T00:00:00"/>
    <x v="1"/>
    <s v="Sunday"/>
    <x v="1"/>
    <x v="2"/>
    <n v="9673.65"/>
    <n v="45"/>
    <x v="3"/>
    <n v="4262.21"/>
    <n v="4533.3100000000004"/>
    <x v="0"/>
    <n v="0.27"/>
    <n v="0.27"/>
    <x v="4"/>
    <x v="2"/>
    <x v="0"/>
    <s v="South-David"/>
  </r>
  <r>
    <n v="1076"/>
    <d v="2023-09-21T00:00:00"/>
    <x v="2"/>
    <s v="Thursday"/>
    <x v="0"/>
    <x v="0"/>
    <n v="611.52"/>
    <n v="26"/>
    <x v="3"/>
    <n v="1762"/>
    <n v="2002.95"/>
    <x v="0"/>
    <n v="0.28999999999999998"/>
    <n v="0.28999999999999998"/>
    <x v="4"/>
    <x v="2"/>
    <x v="1"/>
    <s v="North-Bob"/>
  </r>
  <r>
    <n v="1059"/>
    <d v="2023-10-18T00:00:00"/>
    <x v="7"/>
    <s v="Wednesday"/>
    <x v="4"/>
    <x v="0"/>
    <n v="5097.4799999999996"/>
    <n v="28"/>
    <x v="3"/>
    <n v="224.32"/>
    <n v="715.06"/>
    <x v="0"/>
    <n v="0.01"/>
    <n v="0.01"/>
    <x v="3"/>
    <x v="2"/>
    <x v="0"/>
    <s v="North-Alice"/>
  </r>
  <r>
    <n v="1086"/>
    <d v="2023-04-06T00:00:00"/>
    <x v="1"/>
    <s v="Thursday"/>
    <x v="2"/>
    <x v="1"/>
    <n v="7212.69"/>
    <n v="32"/>
    <x v="3"/>
    <n v="3743.59"/>
    <n v="4116.38"/>
    <x v="0"/>
    <n v="0.11"/>
    <n v="0.11"/>
    <x v="1"/>
    <x v="0"/>
    <x v="0"/>
    <s v="West-Charlie"/>
  </r>
  <r>
    <n v="1022"/>
    <d v="2023-03-29T00:00:00"/>
    <x v="4"/>
    <s v="Wednesday"/>
    <x v="0"/>
    <x v="1"/>
    <n v="8640.14"/>
    <n v="45"/>
    <x v="0"/>
    <n v="4020.09"/>
    <n v="4087.91"/>
    <x v="0"/>
    <n v="0.06"/>
    <n v="0.06"/>
    <x v="0"/>
    <x v="1"/>
    <x v="0"/>
    <s v="West-Bob"/>
  </r>
  <r>
    <n v="1030"/>
    <d v="2023-03-19T00:00:00"/>
    <x v="4"/>
    <s v="Sunday"/>
    <x v="1"/>
    <x v="3"/>
    <n v="1874.63"/>
    <n v="2"/>
    <x v="2"/>
    <n v="844.94"/>
    <n v="1225.6400000000001"/>
    <x v="0"/>
    <n v="0.23"/>
    <n v="0.23"/>
    <x v="4"/>
    <x v="2"/>
    <x v="0"/>
    <s v="East-David"/>
  </r>
  <r>
    <n v="1038"/>
    <d v="2023-10-15T00:00:00"/>
    <x v="7"/>
    <s v="Sunday"/>
    <x v="1"/>
    <x v="1"/>
    <n v="8020.03"/>
    <n v="31"/>
    <x v="2"/>
    <n v="2709.84"/>
    <n v="2766.51"/>
    <x v="1"/>
    <n v="0.19"/>
    <n v="0.19"/>
    <x v="2"/>
    <x v="0"/>
    <x v="1"/>
    <s v="West-David"/>
  </r>
  <r>
    <n v="1051"/>
    <d v="2023-04-30T00:00:00"/>
    <x v="1"/>
    <s v="Sunday"/>
    <x v="0"/>
    <x v="1"/>
    <n v="5571.8"/>
    <n v="3"/>
    <x v="1"/>
    <n v="1000.18"/>
    <n v="1023.64"/>
    <x v="0"/>
    <n v="0.04"/>
    <n v="0.04"/>
    <x v="3"/>
    <x v="2"/>
    <x v="0"/>
    <s v="West-Bob"/>
  </r>
  <r>
    <n v="1054"/>
    <d v="2023-10-29T00:00:00"/>
    <x v="7"/>
    <s v="Sunday"/>
    <x v="1"/>
    <x v="1"/>
    <n v="4025.88"/>
    <n v="8"/>
    <x v="2"/>
    <n v="3610.21"/>
    <n v="3817.99"/>
    <x v="0"/>
    <n v="0.15"/>
    <n v="0.15"/>
    <x v="1"/>
    <x v="0"/>
    <x v="1"/>
    <s v="West-David"/>
  </r>
  <r>
    <n v="1008"/>
    <d v="2023-06-14T00:00:00"/>
    <x v="6"/>
    <s v="Wednesday"/>
    <x v="3"/>
    <x v="0"/>
    <n v="1403.98"/>
    <n v="24"/>
    <x v="2"/>
    <n v="1394.17"/>
    <n v="1891.02"/>
    <x v="1"/>
    <n v="0.21"/>
    <n v="0.21"/>
    <x v="4"/>
    <x v="2"/>
    <x v="0"/>
    <s v="North-Eve"/>
  </r>
  <r>
    <n v="1027"/>
    <d v="2023-07-01T00:00:00"/>
    <x v="11"/>
    <s v="Saturday"/>
    <x v="3"/>
    <x v="0"/>
    <n v="8666.43"/>
    <n v="15"/>
    <x v="2"/>
    <n v="1615.26"/>
    <n v="1710.95"/>
    <x v="1"/>
    <n v="0.23"/>
    <n v="0.23"/>
    <x v="4"/>
    <x v="2"/>
    <x v="1"/>
    <s v="North-Eve"/>
  </r>
  <r>
    <n v="1027"/>
    <d v="2023-08-11T00:00:00"/>
    <x v="3"/>
    <s v="Friday"/>
    <x v="3"/>
    <x v="0"/>
    <n v="1657"/>
    <n v="43"/>
    <x v="2"/>
    <n v="4232.6099999999997"/>
    <n v="4572.21"/>
    <x v="1"/>
    <n v="0.01"/>
    <n v="0.01"/>
    <x v="3"/>
    <x v="0"/>
    <x v="1"/>
    <s v="North-Eve"/>
  </r>
  <r>
    <n v="1098"/>
    <d v="2023-11-07T00:00:00"/>
    <x v="8"/>
    <s v="Tuesday"/>
    <x v="4"/>
    <x v="1"/>
    <n v="3166.9"/>
    <n v="31"/>
    <x v="1"/>
    <n v="2407.8000000000002"/>
    <n v="2502.7600000000002"/>
    <x v="0"/>
    <n v="0.27"/>
    <n v="0.27"/>
    <x v="4"/>
    <x v="0"/>
    <x v="1"/>
    <s v="West-Alice"/>
  </r>
  <r>
    <n v="1021"/>
    <d v="2023-01-07T00:00:00"/>
    <x v="5"/>
    <s v="Saturday"/>
    <x v="0"/>
    <x v="0"/>
    <n v="2971.45"/>
    <n v="9"/>
    <x v="0"/>
    <n v="3365.28"/>
    <n v="3730.43"/>
    <x v="1"/>
    <n v="0.17"/>
    <n v="0.17"/>
    <x v="2"/>
    <x v="1"/>
    <x v="0"/>
    <s v="North-Bob"/>
  </r>
  <r>
    <n v="1030"/>
    <d v="2023-11-26T00:00:00"/>
    <x v="8"/>
    <s v="Sunday"/>
    <x v="4"/>
    <x v="1"/>
    <n v="8727"/>
    <n v="39"/>
    <x v="3"/>
    <n v="2041.75"/>
    <n v="2299.37"/>
    <x v="0"/>
    <n v="0.24"/>
    <n v="0.24"/>
    <x v="4"/>
    <x v="1"/>
    <x v="1"/>
    <s v="West-Alice"/>
  </r>
  <r>
    <n v="1097"/>
    <d v="2023-09-20T00:00:00"/>
    <x v="2"/>
    <s v="Wednesday"/>
    <x v="1"/>
    <x v="0"/>
    <n v="6759.76"/>
    <n v="45"/>
    <x v="2"/>
    <n v="1525.13"/>
    <n v="1868.32"/>
    <x v="0"/>
    <n v="0.24"/>
    <n v="0.24"/>
    <x v="4"/>
    <x v="0"/>
    <x v="1"/>
    <s v="North-David"/>
  </r>
  <r>
    <n v="1028"/>
    <d v="2023-06-10T00:00:00"/>
    <x v="6"/>
    <s v="Saturday"/>
    <x v="4"/>
    <x v="0"/>
    <n v="7987.15"/>
    <n v="2"/>
    <x v="0"/>
    <n v="3146.12"/>
    <n v="3255.5299999999902"/>
    <x v="0"/>
    <n v="0.06"/>
    <n v="0.06"/>
    <x v="0"/>
    <x v="1"/>
    <x v="0"/>
    <s v="North-Alice"/>
  </r>
  <r>
    <n v="1064"/>
    <d v="2023-05-31T00:00:00"/>
    <x v="10"/>
    <s v="Wednesday"/>
    <x v="1"/>
    <x v="2"/>
    <n v="2579.63"/>
    <n v="8"/>
    <x v="2"/>
    <n v="816.54"/>
    <n v="1191.9000000000001"/>
    <x v="1"/>
    <n v="0.03"/>
    <n v="0.03"/>
    <x v="3"/>
    <x v="0"/>
    <x v="1"/>
    <s v="South-David"/>
  </r>
  <r>
    <n v="1097"/>
    <d v="2023-03-26T00:00:00"/>
    <x v="4"/>
    <s v="Sunday"/>
    <x v="1"/>
    <x v="3"/>
    <n v="6286.25"/>
    <n v="7"/>
    <x v="2"/>
    <n v="1896.35"/>
    <n v="2394.1999999999998"/>
    <x v="1"/>
    <n v="0.22"/>
    <n v="0.22"/>
    <x v="4"/>
    <x v="1"/>
    <x v="0"/>
    <s v="East-David"/>
  </r>
  <r>
    <n v="1069"/>
    <d v="2023-05-27T00:00:00"/>
    <x v="10"/>
    <s v="Saturday"/>
    <x v="2"/>
    <x v="1"/>
    <n v="5760.29"/>
    <n v="44"/>
    <x v="3"/>
    <n v="1084.73"/>
    <n v="1420.9"/>
    <x v="0"/>
    <n v="0.05"/>
    <n v="0.05"/>
    <x v="3"/>
    <x v="2"/>
    <x v="0"/>
    <s v="West-Charlie"/>
  </r>
  <r>
    <n v="1061"/>
    <d v="2023-04-22T00:00:00"/>
    <x v="1"/>
    <s v="Saturday"/>
    <x v="3"/>
    <x v="2"/>
    <n v="8345.02"/>
    <n v="39"/>
    <x v="3"/>
    <n v="3494.19"/>
    <n v="3746"/>
    <x v="0"/>
    <n v="0.25"/>
    <n v="0.25"/>
    <x v="4"/>
    <x v="1"/>
    <x v="1"/>
    <s v="South-Eve"/>
  </r>
  <r>
    <n v="1048"/>
    <d v="2023-02-05T00:00:00"/>
    <x v="0"/>
    <s v="Sunday"/>
    <x v="1"/>
    <x v="0"/>
    <n v="9070.26"/>
    <n v="42"/>
    <x v="3"/>
    <n v="4723.83"/>
    <n v="5186.1899999999996"/>
    <x v="0"/>
    <n v="0.22"/>
    <n v="0.22"/>
    <x v="4"/>
    <x v="2"/>
    <x v="0"/>
    <s v="North-David"/>
  </r>
  <r>
    <n v="1019"/>
    <d v="2023-10-12T00:00:00"/>
    <x v="7"/>
    <s v="Thursday"/>
    <x v="2"/>
    <x v="1"/>
    <n v="220.35"/>
    <n v="16"/>
    <x v="2"/>
    <n v="4977.78"/>
    <n v="4995.55"/>
    <x v="1"/>
    <n v="0.25"/>
    <n v="0.25"/>
    <x v="4"/>
    <x v="2"/>
    <x v="0"/>
    <s v="West-Charlie"/>
  </r>
  <r>
    <n v="1004"/>
    <d v="2023-07-07T00:00:00"/>
    <x v="11"/>
    <s v="Friday"/>
    <x v="3"/>
    <x v="0"/>
    <n v="6772.8"/>
    <n v="35"/>
    <x v="2"/>
    <n v="2278.87"/>
    <n v="2646.5299999999902"/>
    <x v="0"/>
    <n v="0.09"/>
    <n v="0.09"/>
    <x v="0"/>
    <x v="1"/>
    <x v="0"/>
    <s v="North-Eve"/>
  </r>
  <r>
    <n v="1035"/>
    <d v="2023-03-23T00:00:00"/>
    <x v="4"/>
    <s v="Thursday"/>
    <x v="1"/>
    <x v="3"/>
    <n v="613.16999999999996"/>
    <n v="30"/>
    <x v="2"/>
    <n v="1300.03"/>
    <n v="1745.52"/>
    <x v="1"/>
    <n v="0.09"/>
    <n v="0.09"/>
    <x v="0"/>
    <x v="0"/>
    <x v="1"/>
    <s v="East-David"/>
  </r>
  <r>
    <n v="1064"/>
    <d v="2023-01-02T00:00:00"/>
    <x v="5"/>
    <s v="Monday"/>
    <x v="1"/>
    <x v="2"/>
    <n v="5533.7"/>
    <n v="10"/>
    <x v="3"/>
    <n v="2242.0100000000002"/>
    <n v="2282.23"/>
    <x v="0"/>
    <n v="0.2"/>
    <n v="0.2"/>
    <x v="2"/>
    <x v="2"/>
    <x v="0"/>
    <s v="South-David"/>
  </r>
  <r>
    <n v="1049"/>
    <d v="2023-10-30T00:00:00"/>
    <x v="7"/>
    <s v="Monday"/>
    <x v="4"/>
    <x v="3"/>
    <n v="2947.56"/>
    <n v="38"/>
    <x v="1"/>
    <n v="4243.9799999999996"/>
    <n v="4474.5099999999902"/>
    <x v="1"/>
    <n v="0.01"/>
    <n v="0.01"/>
    <x v="3"/>
    <x v="2"/>
    <x v="0"/>
    <s v="East-Alice"/>
  </r>
  <r>
    <n v="1017"/>
    <d v="2023-07-16T00:00:00"/>
    <x v="11"/>
    <s v="Sunday"/>
    <x v="4"/>
    <x v="2"/>
    <n v="3137.09"/>
    <n v="18"/>
    <x v="0"/>
    <n v="1069.73"/>
    <n v="1180.04"/>
    <x v="0"/>
    <n v="0.22"/>
    <n v="0.22"/>
    <x v="4"/>
    <x v="1"/>
    <x v="0"/>
    <s v="South-Alice"/>
  </r>
  <r>
    <n v="1044"/>
    <d v="2023-01-11T00:00:00"/>
    <x v="5"/>
    <s v="Wednesday"/>
    <x v="3"/>
    <x v="0"/>
    <n v="3594.29"/>
    <n v="5"/>
    <x v="1"/>
    <n v="4762.87"/>
    <n v="5050.46"/>
    <x v="1"/>
    <n v="0.25"/>
    <n v="0.25"/>
    <x v="4"/>
    <x v="0"/>
    <x v="1"/>
    <s v="North-Eve"/>
  </r>
  <r>
    <n v="1092"/>
    <d v="2023-08-22T00:00:00"/>
    <x v="3"/>
    <s v="Tuesday"/>
    <x v="1"/>
    <x v="3"/>
    <n v="6250.8"/>
    <n v="29"/>
    <x v="2"/>
    <n v="1742.24"/>
    <n v="2070.52"/>
    <x v="1"/>
    <n v="0.12"/>
    <n v="0.12"/>
    <x v="1"/>
    <x v="0"/>
    <x v="0"/>
    <s v="East-David"/>
  </r>
  <r>
    <n v="1030"/>
    <d v="2023-07-14T00:00:00"/>
    <x v="11"/>
    <s v="Friday"/>
    <x v="0"/>
    <x v="3"/>
    <n v="3407.09"/>
    <n v="39"/>
    <x v="2"/>
    <n v="4929.7299999999996"/>
    <n v="5088.0199999999904"/>
    <x v="1"/>
    <n v="0.23"/>
    <n v="0.23"/>
    <x v="4"/>
    <x v="1"/>
    <x v="1"/>
    <s v="East-Bob"/>
  </r>
  <r>
    <n v="1093"/>
    <d v="2023-04-29T00:00:00"/>
    <x v="1"/>
    <s v="Saturday"/>
    <x v="4"/>
    <x v="0"/>
    <n v="7353.72"/>
    <n v="34"/>
    <x v="1"/>
    <n v="4201.1099999999997"/>
    <n v="4436.5"/>
    <x v="1"/>
    <n v="0.05"/>
    <n v="0.05"/>
    <x v="3"/>
    <x v="0"/>
    <x v="0"/>
    <s v="North-Alice"/>
  </r>
  <r>
    <n v="1046"/>
    <d v="2023-01-20T00:00:00"/>
    <x v="5"/>
    <s v="Friday"/>
    <x v="3"/>
    <x v="3"/>
    <n v="4104.82"/>
    <n v="43"/>
    <x v="2"/>
    <n v="4052.42"/>
    <n v="4199.3"/>
    <x v="1"/>
    <n v="0.1"/>
    <n v="0.1"/>
    <x v="0"/>
    <x v="1"/>
    <x v="1"/>
    <s v="East-Eve"/>
  </r>
  <r>
    <n v="1006"/>
    <d v="2023-09-18T00:00:00"/>
    <x v="2"/>
    <s v="Monday"/>
    <x v="1"/>
    <x v="1"/>
    <n v="776.7"/>
    <n v="45"/>
    <x v="0"/>
    <n v="1623.63"/>
    <n v="1814.63"/>
    <x v="1"/>
    <n v="0.28999999999999998"/>
    <n v="0.28999999999999998"/>
    <x v="4"/>
    <x v="1"/>
    <x v="1"/>
    <s v="West-David"/>
  </r>
  <r>
    <n v="1099"/>
    <d v="2023-10-20T00:00:00"/>
    <x v="7"/>
    <s v="Friday"/>
    <x v="1"/>
    <x v="2"/>
    <n v="7859.22"/>
    <n v="23"/>
    <x v="2"/>
    <n v="93.45"/>
    <n v="181.62"/>
    <x v="0"/>
    <n v="0.3"/>
    <n v="0.3"/>
    <x v="4"/>
    <x v="1"/>
    <x v="1"/>
    <s v="South-David"/>
  </r>
  <r>
    <n v="1037"/>
    <d v="2023-09-13T00:00:00"/>
    <x v="2"/>
    <s v="Wednesday"/>
    <x v="0"/>
    <x v="2"/>
    <n v="2929.01"/>
    <n v="5"/>
    <x v="0"/>
    <n v="1941.56"/>
    <n v="2385.48"/>
    <x v="0"/>
    <n v="0.15"/>
    <n v="0.15"/>
    <x v="1"/>
    <x v="2"/>
    <x v="0"/>
    <s v="South-Bob"/>
  </r>
  <r>
    <n v="1024"/>
    <d v="2023-08-10T00:00:00"/>
    <x v="3"/>
    <s v="Thursday"/>
    <x v="3"/>
    <x v="2"/>
    <n v="4384.3900000000003"/>
    <n v="30"/>
    <x v="1"/>
    <n v="1543.96"/>
    <n v="1558.87"/>
    <x v="0"/>
    <n v="0.28000000000000003"/>
    <n v="0.28000000000000003"/>
    <x v="4"/>
    <x v="2"/>
    <x v="0"/>
    <s v="South-Eve"/>
  </r>
  <r>
    <n v="1093"/>
    <d v="2023-08-14T00:00:00"/>
    <x v="3"/>
    <s v="Monday"/>
    <x v="1"/>
    <x v="1"/>
    <n v="6885.89"/>
    <n v="6"/>
    <x v="1"/>
    <n v="235.12"/>
    <n v="677.5"/>
    <x v="0"/>
    <n v="0.16"/>
    <n v="0.16"/>
    <x v="2"/>
    <x v="2"/>
    <x v="0"/>
    <s v="West-David"/>
  </r>
  <r>
    <n v="1046"/>
    <d v="2023-02-22T00:00:00"/>
    <x v="0"/>
    <s v="Wednesday"/>
    <x v="4"/>
    <x v="2"/>
    <n v="3391.32"/>
    <n v="46"/>
    <x v="2"/>
    <n v="2551.56"/>
    <n v="2841.68"/>
    <x v="1"/>
    <n v="0.09"/>
    <n v="0.09"/>
    <x v="0"/>
    <x v="1"/>
    <x v="1"/>
    <s v="South-Alice"/>
  </r>
  <r>
    <n v="1053"/>
    <d v="2023-12-21T00:00:00"/>
    <x v="9"/>
    <s v="Thursday"/>
    <x v="0"/>
    <x v="0"/>
    <n v="660.2"/>
    <n v="44"/>
    <x v="0"/>
    <n v="2045"/>
    <n v="2217.5100000000002"/>
    <x v="0"/>
    <n v="0.08"/>
    <n v="0.08"/>
    <x v="0"/>
    <x v="2"/>
    <x v="0"/>
    <s v="North-Bob"/>
  </r>
  <r>
    <n v="1095"/>
    <d v="2023-12-08T00:00:00"/>
    <x v="9"/>
    <s v="Friday"/>
    <x v="3"/>
    <x v="3"/>
    <n v="3801.82"/>
    <n v="4"/>
    <x v="2"/>
    <n v="3191.05"/>
    <n v="3555.35"/>
    <x v="1"/>
    <n v="0.28000000000000003"/>
    <n v="0.28000000000000003"/>
    <x v="4"/>
    <x v="2"/>
    <x v="0"/>
    <s v="East-Eve"/>
  </r>
  <r>
    <n v="1099"/>
    <d v="2023-12-30T00:00:00"/>
    <x v="9"/>
    <s v="Saturday"/>
    <x v="0"/>
    <x v="1"/>
    <n v="9450.0400000000009"/>
    <n v="29"/>
    <x v="3"/>
    <n v="3124.87"/>
    <n v="3383.67"/>
    <x v="1"/>
    <n v="0.05"/>
    <n v="0.05"/>
    <x v="3"/>
    <x v="2"/>
    <x v="1"/>
    <s v="West-Bob"/>
  </r>
  <r>
    <n v="1060"/>
    <d v="2023-10-07T00:00:00"/>
    <x v="7"/>
    <s v="Saturday"/>
    <x v="4"/>
    <x v="2"/>
    <n v="6453.17"/>
    <n v="23"/>
    <x v="3"/>
    <n v="647.70000000000005"/>
    <n v="902.26"/>
    <x v="1"/>
    <n v="0.17"/>
    <n v="0.17"/>
    <x v="2"/>
    <x v="1"/>
    <x v="0"/>
    <s v="South-Alice"/>
  </r>
  <r>
    <n v="1097"/>
    <d v="2023-03-22T00:00:00"/>
    <x v="4"/>
    <s v="Wednesday"/>
    <x v="3"/>
    <x v="0"/>
    <n v="6747.64"/>
    <n v="6"/>
    <x v="3"/>
    <n v="4885.9799999999996"/>
    <n v="4949.95"/>
    <x v="0"/>
    <n v="0.17"/>
    <n v="0.17"/>
    <x v="2"/>
    <x v="1"/>
    <x v="0"/>
    <s v="North-Eve"/>
  </r>
  <r>
    <n v="1063"/>
    <d v="2023-07-21T00:00:00"/>
    <x v="11"/>
    <s v="Friday"/>
    <x v="0"/>
    <x v="3"/>
    <n v="6359.59"/>
    <n v="32"/>
    <x v="3"/>
    <n v="975.31"/>
    <n v="1176.17"/>
    <x v="1"/>
    <n v="0.22"/>
    <n v="0.22"/>
    <x v="4"/>
    <x v="1"/>
    <x v="1"/>
    <s v="East-Bob"/>
  </r>
  <r>
    <n v="1085"/>
    <d v="2023-06-07T00:00:00"/>
    <x v="6"/>
    <s v="Wednesday"/>
    <x v="2"/>
    <x v="3"/>
    <n v="2070.02"/>
    <n v="42"/>
    <x v="2"/>
    <n v="2254.11"/>
    <n v="2382.23"/>
    <x v="0"/>
    <n v="0.15"/>
    <n v="0.15"/>
    <x v="1"/>
    <x v="2"/>
    <x v="1"/>
    <s v="East-Charlie"/>
  </r>
  <r>
    <n v="1032"/>
    <d v="2023-04-30T00:00:00"/>
    <x v="1"/>
    <s v="Sunday"/>
    <x v="4"/>
    <x v="1"/>
    <n v="4241.51"/>
    <n v="18"/>
    <x v="3"/>
    <n v="2466.1799999999998"/>
    <n v="2483.87"/>
    <x v="0"/>
    <n v="0.08"/>
    <n v="0.08"/>
    <x v="0"/>
    <x v="0"/>
    <x v="0"/>
    <s v="West-Alice"/>
  </r>
  <r>
    <n v="1087"/>
    <d v="2023-02-28T00:00:00"/>
    <x v="0"/>
    <s v="Tuesday"/>
    <x v="4"/>
    <x v="1"/>
    <n v="7534.3"/>
    <n v="15"/>
    <x v="0"/>
    <n v="4074.66"/>
    <n v="4261.1099999999997"/>
    <x v="0"/>
    <n v="0.05"/>
    <n v="0.05"/>
    <x v="3"/>
    <x v="2"/>
    <x v="1"/>
    <s v="West-Alice"/>
  </r>
  <r>
    <n v="1033"/>
    <d v="2023-08-03T00:00:00"/>
    <x v="3"/>
    <s v="Thursday"/>
    <x v="4"/>
    <x v="1"/>
    <n v="1103.5899999999999"/>
    <n v="40"/>
    <x v="1"/>
    <n v="541.19000000000005"/>
    <n v="595.20000000000005"/>
    <x v="0"/>
    <n v="0.19"/>
    <n v="0.19"/>
    <x v="2"/>
    <x v="2"/>
    <x v="0"/>
    <s v="West-Alice"/>
  </r>
  <r>
    <n v="1067"/>
    <d v="2023-05-08T00:00:00"/>
    <x v="10"/>
    <s v="Monday"/>
    <x v="2"/>
    <x v="0"/>
    <n v="2850.74"/>
    <n v="32"/>
    <x v="1"/>
    <n v="2171.79"/>
    <n v="2307.64"/>
    <x v="0"/>
    <n v="0.22"/>
    <n v="0.22"/>
    <x v="4"/>
    <x v="1"/>
    <x v="0"/>
    <s v="North-Charlie"/>
  </r>
  <r>
    <n v="1018"/>
    <d v="2023-08-12T00:00:00"/>
    <x v="3"/>
    <s v="Saturday"/>
    <x v="2"/>
    <x v="0"/>
    <n v="2835.56"/>
    <n v="9"/>
    <x v="3"/>
    <n v="3161.09"/>
    <n v="3216.42"/>
    <x v="1"/>
    <n v="0.17"/>
    <n v="0.17"/>
    <x v="2"/>
    <x v="1"/>
    <x v="0"/>
    <s v="North-Charlie"/>
  </r>
  <r>
    <n v="1025"/>
    <d v="2023-07-28T00:00:00"/>
    <x v="11"/>
    <s v="Friday"/>
    <x v="1"/>
    <x v="1"/>
    <n v="4376.99"/>
    <n v="37"/>
    <x v="3"/>
    <n v="1115.02"/>
    <n v="1174.48"/>
    <x v="1"/>
    <n v="0.22"/>
    <n v="0.22"/>
    <x v="4"/>
    <x v="2"/>
    <x v="0"/>
    <s v="West-David"/>
  </r>
  <r>
    <n v="1095"/>
    <d v="2023-04-25T00:00:00"/>
    <x v="1"/>
    <s v="Tuesday"/>
    <x v="0"/>
    <x v="2"/>
    <n v="9805.65"/>
    <n v="10"/>
    <x v="3"/>
    <n v="3155.97"/>
    <n v="3263.49"/>
    <x v="0"/>
    <n v="0.04"/>
    <n v="0.04"/>
    <x v="3"/>
    <x v="2"/>
    <x v="0"/>
    <s v="South-Bob"/>
  </r>
  <r>
    <n v="1054"/>
    <d v="2023-07-28T00:00:00"/>
    <x v="11"/>
    <s v="Friday"/>
    <x v="1"/>
    <x v="3"/>
    <n v="768.28"/>
    <n v="20"/>
    <x v="2"/>
    <n v="4622.1400000000003"/>
    <n v="5122.07"/>
    <x v="1"/>
    <n v="0.26"/>
    <n v="0.26"/>
    <x v="4"/>
    <x v="0"/>
    <x v="1"/>
    <s v="East-David"/>
  </r>
  <r>
    <n v="1058"/>
    <d v="2023-01-14T00:00:00"/>
    <x v="5"/>
    <s v="Saturday"/>
    <x v="0"/>
    <x v="3"/>
    <n v="5235.1400000000003"/>
    <n v="6"/>
    <x v="1"/>
    <n v="4987.71"/>
    <n v="4998.78"/>
    <x v="0"/>
    <n v="0.17"/>
    <n v="0.17"/>
    <x v="2"/>
    <x v="0"/>
    <x v="1"/>
    <s v="East-Bob"/>
  </r>
  <r>
    <n v="1067"/>
    <d v="2023-01-09T00:00:00"/>
    <x v="5"/>
    <s v="Monday"/>
    <x v="2"/>
    <x v="0"/>
    <n v="1875.71"/>
    <n v="48"/>
    <x v="3"/>
    <n v="210.63"/>
    <n v="533.57999999999902"/>
    <x v="1"/>
    <n v="0.04"/>
    <n v="0.04"/>
    <x v="3"/>
    <x v="1"/>
    <x v="0"/>
    <s v="North-Charlie"/>
  </r>
  <r>
    <n v="1046"/>
    <d v="2023-02-09T00:00:00"/>
    <x v="0"/>
    <s v="Thursday"/>
    <x v="2"/>
    <x v="3"/>
    <n v="9709.7000000000007"/>
    <n v="3"/>
    <x v="0"/>
    <n v="1216.1600000000001"/>
    <n v="1295.3699999999999"/>
    <x v="1"/>
    <n v="0.14000000000000001"/>
    <n v="0.14000000000000001"/>
    <x v="1"/>
    <x v="0"/>
    <x v="1"/>
    <s v="East-Charlie"/>
  </r>
  <r>
    <n v="1024"/>
    <d v="2023-08-25T00:00:00"/>
    <x v="3"/>
    <s v="Friday"/>
    <x v="1"/>
    <x v="2"/>
    <n v="1221.7"/>
    <n v="42"/>
    <x v="3"/>
    <n v="1586.02"/>
    <n v="2047.13"/>
    <x v="1"/>
    <n v="0.25"/>
    <n v="0.25"/>
    <x v="4"/>
    <x v="0"/>
    <x v="1"/>
    <s v="South-David"/>
  </r>
  <r>
    <n v="1032"/>
    <d v="2023-10-08T00:00:00"/>
    <x v="7"/>
    <s v="Sunday"/>
    <x v="3"/>
    <x v="3"/>
    <n v="4095.65"/>
    <n v="11"/>
    <x v="1"/>
    <n v="2025.67"/>
    <n v="2081.5500000000002"/>
    <x v="1"/>
    <n v="0.27"/>
    <n v="0.27"/>
    <x v="4"/>
    <x v="1"/>
    <x v="0"/>
    <s v="East-Eve"/>
  </r>
  <r>
    <n v="1047"/>
    <d v="2023-12-25T00:00:00"/>
    <x v="9"/>
    <s v="Monday"/>
    <x v="1"/>
    <x v="0"/>
    <n v="7405.06"/>
    <n v="43"/>
    <x v="3"/>
    <n v="1249.17"/>
    <n v="1727.15"/>
    <x v="1"/>
    <n v="0.08"/>
    <n v="0.08"/>
    <x v="0"/>
    <x v="0"/>
    <x v="1"/>
    <s v="North-David"/>
  </r>
  <r>
    <n v="1086"/>
    <d v="2023-07-20T00:00:00"/>
    <x v="11"/>
    <s v="Thursday"/>
    <x v="0"/>
    <x v="0"/>
    <n v="7075.09"/>
    <n v="17"/>
    <x v="1"/>
    <n v="1057.27"/>
    <n v="1366.62"/>
    <x v="1"/>
    <n v="0.21"/>
    <n v="0.21"/>
    <x v="4"/>
    <x v="2"/>
    <x v="1"/>
    <s v="North-Bob"/>
  </r>
  <r>
    <n v="1023"/>
    <d v="2023-09-03T00:00:00"/>
    <x v="2"/>
    <s v="Sunday"/>
    <x v="1"/>
    <x v="2"/>
    <n v="4285.01"/>
    <n v="32"/>
    <x v="3"/>
    <n v="4775.04"/>
    <n v="4785.66"/>
    <x v="1"/>
    <n v="0.03"/>
    <n v="0.03"/>
    <x v="3"/>
    <x v="0"/>
    <x v="0"/>
    <s v="South-David"/>
  </r>
  <r>
    <n v="1066"/>
    <d v="2023-10-05T00:00:00"/>
    <x v="7"/>
    <s v="Thursday"/>
    <x v="4"/>
    <x v="2"/>
    <n v="3530.59"/>
    <n v="4"/>
    <x v="0"/>
    <n v="4596.68"/>
    <n v="5044.74"/>
    <x v="1"/>
    <n v="0.01"/>
    <n v="0.01"/>
    <x v="3"/>
    <x v="1"/>
    <x v="0"/>
    <s v="South-Alice"/>
  </r>
  <r>
    <n v="1027"/>
    <d v="2023-08-23T00:00:00"/>
    <x v="3"/>
    <s v="Wednesday"/>
    <x v="0"/>
    <x v="3"/>
    <n v="4036.36"/>
    <n v="4"/>
    <x v="3"/>
    <n v="282.61"/>
    <n v="548.25"/>
    <x v="1"/>
    <n v="0.17"/>
    <n v="0.17"/>
    <x v="2"/>
    <x v="2"/>
    <x v="0"/>
    <s v="East-Bob"/>
  </r>
  <r>
    <n v="1002"/>
    <d v="2023-01-04T00:00:00"/>
    <x v="5"/>
    <s v="Wednesday"/>
    <x v="0"/>
    <x v="3"/>
    <n v="2716.34"/>
    <n v="17"/>
    <x v="0"/>
    <n v="1727.12"/>
    <n v="1865.83"/>
    <x v="1"/>
    <n v="0.21"/>
    <n v="0.21"/>
    <x v="4"/>
    <x v="0"/>
    <x v="0"/>
    <s v="East-Bob"/>
  </r>
  <r>
    <n v="1090"/>
    <d v="2023-06-03T00:00:00"/>
    <x v="6"/>
    <s v="Saturday"/>
    <x v="3"/>
    <x v="0"/>
    <n v="2132.8000000000002"/>
    <n v="41"/>
    <x v="0"/>
    <n v="2055.4899999999998"/>
    <n v="2441.46"/>
    <x v="1"/>
    <n v="0.24"/>
    <n v="0.24"/>
    <x v="4"/>
    <x v="2"/>
    <x v="0"/>
    <s v="North-Eve"/>
  </r>
  <r>
    <n v="1017"/>
    <d v="2023-01-29T00:00:00"/>
    <x v="5"/>
    <s v="Sunday"/>
    <x v="2"/>
    <x v="2"/>
    <n v="4882.09"/>
    <n v="19"/>
    <x v="3"/>
    <n v="1233.1199999999999"/>
    <n v="1697.1899999999901"/>
    <x v="1"/>
    <n v="0.1"/>
    <n v="0.1"/>
    <x v="0"/>
    <x v="2"/>
    <x v="0"/>
    <s v="South-Charlie"/>
  </r>
  <r>
    <n v="1033"/>
    <d v="2023-04-19T00:00:00"/>
    <x v="1"/>
    <s v="Wednesday"/>
    <x v="0"/>
    <x v="2"/>
    <n v="2758.48"/>
    <n v="5"/>
    <x v="0"/>
    <n v="3162.92"/>
    <n v="3409.93"/>
    <x v="1"/>
    <n v="0"/>
    <n v="0"/>
    <x v="3"/>
    <x v="0"/>
    <x v="0"/>
    <s v="South-Bob"/>
  </r>
  <r>
    <n v="1009"/>
    <d v="2023-04-08T00:00:00"/>
    <x v="1"/>
    <s v="Saturday"/>
    <x v="2"/>
    <x v="2"/>
    <n v="2945.87"/>
    <n v="32"/>
    <x v="2"/>
    <n v="3219.88"/>
    <n v="3384.5"/>
    <x v="0"/>
    <n v="0.14000000000000001"/>
    <n v="0.14000000000000001"/>
    <x v="1"/>
    <x v="0"/>
    <x v="1"/>
    <s v="South-Charlie"/>
  </r>
  <r>
    <n v="1043"/>
    <d v="2023-08-03T00:00:00"/>
    <x v="3"/>
    <s v="Thursday"/>
    <x v="1"/>
    <x v="3"/>
    <n v="6601.89"/>
    <n v="22"/>
    <x v="3"/>
    <n v="4260"/>
    <n v="4656.58"/>
    <x v="1"/>
    <n v="0"/>
    <n v="0"/>
    <x v="3"/>
    <x v="1"/>
    <x v="0"/>
    <s v="East-David"/>
  </r>
  <r>
    <n v="1048"/>
    <d v="2023-10-20T00:00:00"/>
    <x v="7"/>
    <s v="Friday"/>
    <x v="4"/>
    <x v="2"/>
    <n v="9688.52"/>
    <n v="6"/>
    <x v="3"/>
    <n v="3717.3"/>
    <n v="4061.37"/>
    <x v="1"/>
    <n v="0.03"/>
    <n v="0.03"/>
    <x v="3"/>
    <x v="1"/>
    <x v="1"/>
    <s v="South-Alice"/>
  </r>
  <r>
    <n v="1039"/>
    <d v="2023-03-16T00:00:00"/>
    <x v="4"/>
    <s v="Thursday"/>
    <x v="3"/>
    <x v="0"/>
    <n v="6076.01"/>
    <n v="35"/>
    <x v="0"/>
    <n v="2735.74"/>
    <n v="3181.22999999999"/>
    <x v="1"/>
    <n v="0.1"/>
    <n v="0.1"/>
    <x v="0"/>
    <x v="2"/>
    <x v="1"/>
    <s v="North-Eve"/>
  </r>
  <r>
    <n v="1093"/>
    <d v="2023-11-22T00:00:00"/>
    <x v="8"/>
    <s v="Wednesday"/>
    <x v="2"/>
    <x v="0"/>
    <n v="862.1"/>
    <n v="22"/>
    <x v="0"/>
    <n v="3285.25"/>
    <n v="3634.58"/>
    <x v="1"/>
    <n v="0.13"/>
    <n v="0.13"/>
    <x v="1"/>
    <x v="1"/>
    <x v="0"/>
    <s v="North-Charlie"/>
  </r>
  <r>
    <n v="1042"/>
    <d v="2023-05-26T00:00:00"/>
    <x v="10"/>
    <s v="Friday"/>
    <x v="0"/>
    <x v="3"/>
    <n v="848.28"/>
    <n v="1"/>
    <x v="3"/>
    <n v="1406.24"/>
    <n v="1535.57"/>
    <x v="1"/>
    <n v="0.08"/>
    <n v="0.08"/>
    <x v="0"/>
    <x v="2"/>
    <x v="1"/>
    <s v="East-Bob"/>
  </r>
  <r>
    <n v="1026"/>
    <d v="2023-05-08T00:00:00"/>
    <x v="10"/>
    <s v="Monday"/>
    <x v="2"/>
    <x v="1"/>
    <n v="9519.09"/>
    <n v="20"/>
    <x v="2"/>
    <n v="2985.63"/>
    <n v="3452.14"/>
    <x v="1"/>
    <n v="0.17"/>
    <n v="0.17"/>
    <x v="2"/>
    <x v="2"/>
    <x v="1"/>
    <s v="West-Charlie"/>
  </r>
  <r>
    <n v="1099"/>
    <d v="2023-12-07T00:00:00"/>
    <x v="9"/>
    <s v="Thursday"/>
    <x v="0"/>
    <x v="3"/>
    <n v="3043.18"/>
    <n v="22"/>
    <x v="0"/>
    <n v="2471.67"/>
    <n v="2533.04"/>
    <x v="0"/>
    <n v="0.02"/>
    <n v="0.02"/>
    <x v="3"/>
    <x v="1"/>
    <x v="1"/>
    <s v="East-Bob"/>
  </r>
  <r>
    <n v="1050"/>
    <d v="2023-02-11T00:00:00"/>
    <x v="0"/>
    <s v="Saturday"/>
    <x v="2"/>
    <x v="1"/>
    <n v="1011.46"/>
    <n v="48"/>
    <x v="0"/>
    <n v="710.06"/>
    <n v="851.349999999999"/>
    <x v="0"/>
    <n v="0.04"/>
    <n v="0.04"/>
    <x v="3"/>
    <x v="1"/>
    <x v="0"/>
    <s v="West-Charlie"/>
  </r>
  <r>
    <n v="1025"/>
    <d v="2023-12-22T00:00:00"/>
    <x v="9"/>
    <s v="Friday"/>
    <x v="0"/>
    <x v="2"/>
    <n v="6030.54"/>
    <n v="11"/>
    <x v="1"/>
    <n v="1250.5899999999999"/>
    <n v="1515.48999999999"/>
    <x v="0"/>
    <n v="0.21"/>
    <n v="0.21"/>
    <x v="4"/>
    <x v="1"/>
    <x v="1"/>
    <s v="South-Bob"/>
  </r>
  <r>
    <n v="1024"/>
    <d v="2023-02-10T00:00:00"/>
    <x v="0"/>
    <s v="Friday"/>
    <x v="1"/>
    <x v="3"/>
    <n v="6274.12"/>
    <n v="13"/>
    <x v="2"/>
    <n v="1493.88"/>
    <n v="1781.09"/>
    <x v="1"/>
    <n v="0.04"/>
    <n v="0.04"/>
    <x v="3"/>
    <x v="0"/>
    <x v="1"/>
    <s v="East-David"/>
  </r>
  <r>
    <n v="1013"/>
    <d v="2023-02-03T00:00:00"/>
    <x v="0"/>
    <s v="Friday"/>
    <x v="0"/>
    <x v="0"/>
    <n v="6520.2"/>
    <n v="42"/>
    <x v="2"/>
    <n v="4625.33"/>
    <n v="4642.83"/>
    <x v="1"/>
    <n v="0.19"/>
    <n v="0.19"/>
    <x v="2"/>
    <x v="2"/>
    <x v="0"/>
    <s v="North-Bob"/>
  </r>
  <r>
    <n v="1060"/>
    <d v="2023-01-17T00:00:00"/>
    <x v="5"/>
    <s v="Tuesday"/>
    <x v="0"/>
    <x v="2"/>
    <n v="2747.28"/>
    <n v="3"/>
    <x v="3"/>
    <n v="1190.4100000000001"/>
    <n v="1582.89"/>
    <x v="1"/>
    <n v="0.02"/>
    <n v="0.02"/>
    <x v="3"/>
    <x v="2"/>
    <x v="1"/>
    <s v="South-Bob"/>
  </r>
  <r>
    <n v="1007"/>
    <d v="2023-06-14T00:00:00"/>
    <x v="6"/>
    <s v="Wednesday"/>
    <x v="4"/>
    <x v="0"/>
    <n v="249.6"/>
    <n v="9"/>
    <x v="2"/>
    <n v="1481.76"/>
    <n v="1668.95"/>
    <x v="0"/>
    <n v="0.12"/>
    <n v="0.12"/>
    <x v="1"/>
    <x v="2"/>
    <x v="1"/>
    <s v="North-Alice"/>
  </r>
  <r>
    <n v="1057"/>
    <d v="2023-06-02T00:00:00"/>
    <x v="6"/>
    <s v="Friday"/>
    <x v="0"/>
    <x v="2"/>
    <n v="9653.65"/>
    <n v="12"/>
    <x v="3"/>
    <n v="1878.3"/>
    <n v="2087.4499999999998"/>
    <x v="1"/>
    <n v="0.05"/>
    <n v="0.05"/>
    <x v="3"/>
    <x v="1"/>
    <x v="1"/>
    <s v="South-Bob"/>
  </r>
  <r>
    <n v="1036"/>
    <d v="2023-03-17T00:00:00"/>
    <x v="4"/>
    <s v="Friday"/>
    <x v="4"/>
    <x v="3"/>
    <n v="2583.84"/>
    <n v="23"/>
    <x v="1"/>
    <n v="3335.53"/>
    <n v="3742.12"/>
    <x v="1"/>
    <n v="0.03"/>
    <n v="0.03"/>
    <x v="3"/>
    <x v="1"/>
    <x v="1"/>
    <s v="East-Alice"/>
  </r>
  <r>
    <n v="1045"/>
    <d v="2023-03-28T00:00:00"/>
    <x v="4"/>
    <s v="Tuesday"/>
    <x v="3"/>
    <x v="1"/>
    <n v="6792.66"/>
    <n v="14"/>
    <x v="2"/>
    <n v="635.28"/>
    <n v="831.13"/>
    <x v="0"/>
    <n v="0.17"/>
    <n v="0.17"/>
    <x v="2"/>
    <x v="1"/>
    <x v="1"/>
    <s v="West-Eve"/>
  </r>
  <r>
    <n v="1020"/>
    <d v="2023-04-27T00:00:00"/>
    <x v="1"/>
    <s v="Thursday"/>
    <x v="4"/>
    <x v="2"/>
    <n v="7095.64"/>
    <n v="33"/>
    <x v="0"/>
    <n v="4772.03"/>
    <n v="4805.17"/>
    <x v="0"/>
    <n v="0.28000000000000003"/>
    <n v="0.28000000000000003"/>
    <x v="4"/>
    <x v="1"/>
    <x v="0"/>
    <s v="South-Alice"/>
  </r>
  <r>
    <n v="1065"/>
    <d v="2023-12-28T00:00:00"/>
    <x v="9"/>
    <s v="Thursday"/>
    <x v="1"/>
    <x v="1"/>
    <n v="6139.07"/>
    <n v="18"/>
    <x v="1"/>
    <n v="4334.58"/>
    <n v="4431.04"/>
    <x v="1"/>
    <n v="0.02"/>
    <n v="0.02"/>
    <x v="3"/>
    <x v="1"/>
    <x v="1"/>
    <s v="West-David"/>
  </r>
  <r>
    <n v="1008"/>
    <d v="2023-12-08T00:00:00"/>
    <x v="9"/>
    <s v="Friday"/>
    <x v="4"/>
    <x v="2"/>
    <n v="3197.78"/>
    <n v="49"/>
    <x v="3"/>
    <n v="2907.22"/>
    <n v="3385.6099999999901"/>
    <x v="1"/>
    <n v="0.13"/>
    <n v="0.13"/>
    <x v="1"/>
    <x v="0"/>
    <x v="0"/>
    <s v="South-Alice"/>
  </r>
  <r>
    <n v="1016"/>
    <d v="2023-01-27T00:00:00"/>
    <x v="5"/>
    <s v="Friday"/>
    <x v="3"/>
    <x v="0"/>
    <n v="2783.85"/>
    <n v="41"/>
    <x v="1"/>
    <n v="3386.49"/>
    <n v="3430.99"/>
    <x v="1"/>
    <n v="0.21"/>
    <n v="0.21"/>
    <x v="4"/>
    <x v="1"/>
    <x v="1"/>
    <s v="North-Eve"/>
  </r>
  <r>
    <n v="1014"/>
    <d v="2023-11-09T00:00:00"/>
    <x v="8"/>
    <s v="Thursday"/>
    <x v="1"/>
    <x v="0"/>
    <n v="6016.92"/>
    <n v="9"/>
    <x v="3"/>
    <n v="132.47"/>
    <n v="316.39"/>
    <x v="1"/>
    <n v="0.14000000000000001"/>
    <n v="0.14000000000000001"/>
    <x v="1"/>
    <x v="2"/>
    <x v="0"/>
    <s v="North-David"/>
  </r>
  <r>
    <n v="1076"/>
    <d v="2023-10-14T00:00:00"/>
    <x v="7"/>
    <s v="Saturday"/>
    <x v="2"/>
    <x v="2"/>
    <n v="8674.35"/>
    <n v="23"/>
    <x v="1"/>
    <n v="1727.78"/>
    <n v="1984.34"/>
    <x v="0"/>
    <n v="0.24"/>
    <n v="0.24"/>
    <x v="4"/>
    <x v="1"/>
    <x v="0"/>
    <s v="South-Charlie"/>
  </r>
  <r>
    <n v="1087"/>
    <d v="2023-05-14T00:00:00"/>
    <x v="10"/>
    <s v="Sunday"/>
    <x v="2"/>
    <x v="1"/>
    <n v="9472.66"/>
    <n v="10"/>
    <x v="3"/>
    <n v="3988.52"/>
    <n v="4240.2299999999996"/>
    <x v="1"/>
    <n v="0.05"/>
    <n v="0.05"/>
    <x v="3"/>
    <x v="2"/>
    <x v="0"/>
    <s v="West-Charlie"/>
  </r>
  <r>
    <n v="1015"/>
    <d v="2023-08-07T00:00:00"/>
    <x v="3"/>
    <s v="Monday"/>
    <x v="4"/>
    <x v="3"/>
    <n v="1148.47"/>
    <n v="19"/>
    <x v="2"/>
    <n v="433.54"/>
    <n v="445.48"/>
    <x v="1"/>
    <n v="0.28999999999999998"/>
    <n v="0.28999999999999998"/>
    <x v="4"/>
    <x v="1"/>
    <x v="1"/>
    <s v="East-Alice"/>
  </r>
  <r>
    <n v="1092"/>
    <d v="2023-06-17T00:00:00"/>
    <x v="6"/>
    <s v="Saturday"/>
    <x v="4"/>
    <x v="3"/>
    <n v="1632.8"/>
    <n v="47"/>
    <x v="0"/>
    <n v="1447.45"/>
    <n v="1703.02"/>
    <x v="0"/>
    <n v="0.12"/>
    <n v="0.12"/>
    <x v="1"/>
    <x v="1"/>
    <x v="1"/>
    <s v="East-Alice"/>
  </r>
  <r>
    <n v="1098"/>
    <d v="2023-04-08T00:00:00"/>
    <x v="1"/>
    <s v="Saturday"/>
    <x v="3"/>
    <x v="0"/>
    <n v="9452.89"/>
    <n v="5"/>
    <x v="3"/>
    <n v="2947.22"/>
    <n v="3145.27"/>
    <x v="1"/>
    <n v="0.1"/>
    <n v="0.1"/>
    <x v="0"/>
    <x v="2"/>
    <x v="1"/>
    <s v="North-Eve"/>
  </r>
  <r>
    <n v="1066"/>
    <d v="2023-09-25T00:00:00"/>
    <x v="2"/>
    <s v="Monday"/>
    <x v="3"/>
    <x v="3"/>
    <n v="7391.7"/>
    <n v="47"/>
    <x v="1"/>
    <n v="1319.24"/>
    <n v="1805.56"/>
    <x v="1"/>
    <n v="0.26"/>
    <n v="0.26"/>
    <x v="4"/>
    <x v="2"/>
    <x v="1"/>
    <s v="East-Eve"/>
  </r>
  <r>
    <n v="1032"/>
    <d v="2023-08-25T00:00:00"/>
    <x v="3"/>
    <s v="Friday"/>
    <x v="0"/>
    <x v="0"/>
    <n v="8841.64"/>
    <n v="23"/>
    <x v="3"/>
    <n v="4673.1899999999996"/>
    <n v="4761.1799999999903"/>
    <x v="0"/>
    <n v="0.17"/>
    <n v="0.17"/>
    <x v="2"/>
    <x v="2"/>
    <x v="1"/>
    <s v="North-Bob"/>
  </r>
  <r>
    <n v="1087"/>
    <d v="2023-11-05T00:00:00"/>
    <x v="8"/>
    <s v="Sunday"/>
    <x v="3"/>
    <x v="3"/>
    <n v="2106.06"/>
    <n v="30"/>
    <x v="3"/>
    <n v="698.74"/>
    <n v="882.28"/>
    <x v="0"/>
    <n v="0.15"/>
    <n v="0.15"/>
    <x v="1"/>
    <x v="2"/>
    <x v="0"/>
    <s v="East-Eve"/>
  </r>
  <r>
    <n v="1063"/>
    <d v="2023-06-22T00:00:00"/>
    <x v="6"/>
    <s v="Thursday"/>
    <x v="0"/>
    <x v="2"/>
    <n v="5917.1"/>
    <n v="25"/>
    <x v="3"/>
    <n v="3997.1"/>
    <n v="4212.6499999999996"/>
    <x v="1"/>
    <n v="0.22"/>
    <n v="0.22"/>
    <x v="4"/>
    <x v="0"/>
    <x v="0"/>
    <s v="South-Bob"/>
  </r>
  <r>
    <n v="1086"/>
    <d v="2023-07-09T00:00:00"/>
    <x v="11"/>
    <s v="Sunday"/>
    <x v="1"/>
    <x v="0"/>
    <n v="7041.28"/>
    <n v="28"/>
    <x v="1"/>
    <n v="2564.35"/>
    <n v="2765.79"/>
    <x v="0"/>
    <n v="0.17"/>
    <n v="0.17"/>
    <x v="2"/>
    <x v="2"/>
    <x v="0"/>
    <s v="North-David"/>
  </r>
  <r>
    <n v="1051"/>
    <d v="2023-05-02T00:00:00"/>
    <x v="10"/>
    <s v="Tuesday"/>
    <x v="4"/>
    <x v="0"/>
    <n v="6833.11"/>
    <n v="34"/>
    <x v="0"/>
    <n v="3764.14"/>
    <n v="4100.3999999999996"/>
    <x v="0"/>
    <n v="0.05"/>
    <n v="0.05"/>
    <x v="3"/>
    <x v="1"/>
    <x v="1"/>
    <s v="North-Alice"/>
  </r>
  <r>
    <n v="1025"/>
    <d v="2023-02-15T00:00:00"/>
    <x v="0"/>
    <s v="Wednesday"/>
    <x v="1"/>
    <x v="2"/>
    <n v="4140.7"/>
    <n v="45"/>
    <x v="2"/>
    <n v="1588.04"/>
    <n v="1703.6399999999901"/>
    <x v="1"/>
    <n v="0.2"/>
    <n v="0.2"/>
    <x v="2"/>
    <x v="1"/>
    <x v="1"/>
    <s v="South-David"/>
  </r>
  <r>
    <n v="1058"/>
    <d v="2023-03-05T00:00:00"/>
    <x v="4"/>
    <s v="Sunday"/>
    <x v="3"/>
    <x v="0"/>
    <n v="252.41"/>
    <n v="48"/>
    <x v="0"/>
    <n v="2596.7199999999998"/>
    <n v="2715.0499999999902"/>
    <x v="0"/>
    <n v="0.04"/>
    <n v="0.04"/>
    <x v="3"/>
    <x v="0"/>
    <x v="0"/>
    <s v="North-Eve"/>
  </r>
  <r>
    <n v="1063"/>
    <d v="2023-05-10T00:00:00"/>
    <x v="10"/>
    <s v="Wednesday"/>
    <x v="1"/>
    <x v="3"/>
    <n v="5870.97"/>
    <n v="47"/>
    <x v="3"/>
    <n v="4291.33"/>
    <n v="4658.6400000000003"/>
    <x v="1"/>
    <n v="0.24"/>
    <n v="0.24"/>
    <x v="4"/>
    <x v="2"/>
    <x v="1"/>
    <s v="East-David"/>
  </r>
  <r>
    <n v="1062"/>
    <d v="2023-11-06T00:00:00"/>
    <x v="8"/>
    <s v="Monday"/>
    <x v="1"/>
    <x v="3"/>
    <n v="2605.71"/>
    <n v="25"/>
    <x v="1"/>
    <n v="2361.0500000000002"/>
    <n v="2616.19"/>
    <x v="1"/>
    <n v="0.3"/>
    <n v="0.3"/>
    <x v="4"/>
    <x v="1"/>
    <x v="1"/>
    <s v="East-David"/>
  </r>
  <r>
    <n v="1022"/>
    <d v="2023-12-29T00:00:00"/>
    <x v="9"/>
    <s v="Friday"/>
    <x v="1"/>
    <x v="0"/>
    <n v="4557.5200000000004"/>
    <n v="10"/>
    <x v="0"/>
    <n v="1830.61"/>
    <n v="2044.04"/>
    <x v="1"/>
    <n v="0.11"/>
    <n v="0.11"/>
    <x v="1"/>
    <x v="0"/>
    <x v="0"/>
    <s v="North-David"/>
  </r>
  <r>
    <n v="1058"/>
    <d v="2023-07-12T00:00:00"/>
    <x v="11"/>
    <s v="Wednesday"/>
    <x v="3"/>
    <x v="3"/>
    <n v="9580.0499999999993"/>
    <n v="14"/>
    <x v="3"/>
    <n v="2703.97"/>
    <n v="2796.8799999999901"/>
    <x v="1"/>
    <n v="0.13"/>
    <n v="0.13"/>
    <x v="1"/>
    <x v="1"/>
    <x v="0"/>
    <s v="East-Eve"/>
  </r>
  <r>
    <n v="1058"/>
    <d v="2023-11-03T00:00:00"/>
    <x v="8"/>
    <s v="Friday"/>
    <x v="1"/>
    <x v="1"/>
    <n v="4050.45"/>
    <n v="42"/>
    <x v="2"/>
    <n v="3600.95"/>
    <n v="3702.8399999999901"/>
    <x v="0"/>
    <n v="0.01"/>
    <n v="0.01"/>
    <x v="3"/>
    <x v="0"/>
    <x v="1"/>
    <s v="West-David"/>
  </r>
  <r>
    <n v="1086"/>
    <d v="2023-06-30T00:00:00"/>
    <x v="6"/>
    <s v="Friday"/>
    <x v="0"/>
    <x v="0"/>
    <n v="8414.0400000000009"/>
    <n v="46"/>
    <x v="2"/>
    <n v="2245.64"/>
    <n v="2260.81"/>
    <x v="1"/>
    <n v="0"/>
    <n v="0"/>
    <x v="3"/>
    <x v="0"/>
    <x v="1"/>
    <s v="North-Bob"/>
  </r>
  <r>
    <n v="1049"/>
    <d v="2023-10-19T00:00:00"/>
    <x v="7"/>
    <s v="Thursday"/>
    <x v="3"/>
    <x v="2"/>
    <n v="1966.55"/>
    <n v="30"/>
    <x v="2"/>
    <n v="4697.4399999999996"/>
    <n v="4752.24"/>
    <x v="1"/>
    <n v="0.28000000000000003"/>
    <n v="0.28000000000000003"/>
    <x v="4"/>
    <x v="2"/>
    <x v="0"/>
    <s v="South-Eve"/>
  </r>
  <r>
    <n v="1052"/>
    <d v="2023-10-09T00:00:00"/>
    <x v="7"/>
    <s v="Monday"/>
    <x v="1"/>
    <x v="1"/>
    <n v="6757.36"/>
    <n v="41"/>
    <x v="3"/>
    <n v="1509.98"/>
    <n v="1792.83"/>
    <x v="1"/>
    <n v="0.04"/>
    <n v="0.04"/>
    <x v="3"/>
    <x v="0"/>
    <x v="1"/>
    <s v="West-David"/>
  </r>
  <r>
    <n v="1042"/>
    <d v="2023-01-29T00:00:00"/>
    <x v="5"/>
    <s v="Sunday"/>
    <x v="3"/>
    <x v="0"/>
    <n v="9772.3700000000008"/>
    <n v="25"/>
    <x v="1"/>
    <n v="2403.54"/>
    <n v="2850.56"/>
    <x v="1"/>
    <n v="0.13"/>
    <n v="0.13"/>
    <x v="1"/>
    <x v="1"/>
    <x v="0"/>
    <s v="North-Eve"/>
  </r>
  <r>
    <n v="1070"/>
    <d v="2023-05-29T00:00:00"/>
    <x v="10"/>
    <s v="Monday"/>
    <x v="2"/>
    <x v="2"/>
    <n v="1108.74"/>
    <n v="14"/>
    <x v="0"/>
    <n v="3796.79"/>
    <n v="3947.5"/>
    <x v="0"/>
    <n v="0.24"/>
    <n v="0.24"/>
    <x v="4"/>
    <x v="1"/>
    <x v="0"/>
    <s v="South-Charlie"/>
  </r>
  <r>
    <n v="1015"/>
    <d v="2023-09-24T00:00:00"/>
    <x v="2"/>
    <s v="Sunday"/>
    <x v="0"/>
    <x v="3"/>
    <n v="182.37"/>
    <n v="35"/>
    <x v="2"/>
    <n v="3461.15"/>
    <n v="3631.75"/>
    <x v="0"/>
    <n v="0.27"/>
    <n v="0.27"/>
    <x v="4"/>
    <x v="2"/>
    <x v="0"/>
    <s v="East-Bob"/>
  </r>
  <r>
    <n v="1054"/>
    <d v="2023-10-23T00:00:00"/>
    <x v="7"/>
    <s v="Monday"/>
    <x v="1"/>
    <x v="2"/>
    <n v="4392.47"/>
    <n v="48"/>
    <x v="3"/>
    <n v="4325.0200000000004"/>
    <n v="4391.67"/>
    <x v="0"/>
    <n v="0.16"/>
    <n v="0.16"/>
    <x v="2"/>
    <x v="2"/>
    <x v="1"/>
    <s v="South-David"/>
  </r>
  <r>
    <n v="1060"/>
    <d v="2023-01-11T00:00:00"/>
    <x v="5"/>
    <s v="Wednesday"/>
    <x v="2"/>
    <x v="1"/>
    <n v="1016.99"/>
    <n v="34"/>
    <x v="3"/>
    <n v="4984.21"/>
    <n v="5184.6400000000003"/>
    <x v="1"/>
    <n v="0.17"/>
    <n v="0.17"/>
    <x v="2"/>
    <x v="0"/>
    <x v="0"/>
    <s v="West-Charlie"/>
  </r>
  <r>
    <n v="1097"/>
    <d v="2023-06-13T00:00:00"/>
    <x v="6"/>
    <s v="Tuesday"/>
    <x v="2"/>
    <x v="3"/>
    <n v="7509.01"/>
    <n v="10"/>
    <x v="0"/>
    <n v="2162.9499999999998"/>
    <n v="2191.1899999999901"/>
    <x v="0"/>
    <n v="0.2"/>
    <n v="0.2"/>
    <x v="2"/>
    <x v="2"/>
    <x v="0"/>
    <s v="East-Charlie"/>
  </r>
  <r>
    <n v="1008"/>
    <d v="2023-04-23T00:00:00"/>
    <x v="1"/>
    <s v="Sunday"/>
    <x v="3"/>
    <x v="0"/>
    <n v="9154.0300000000007"/>
    <n v="35"/>
    <x v="2"/>
    <n v="600.20000000000005"/>
    <n v="1059.82"/>
    <x v="0"/>
    <n v="0.28999999999999998"/>
    <n v="0.28999999999999998"/>
    <x v="4"/>
    <x v="1"/>
    <x v="1"/>
    <s v="North-Eve"/>
  </r>
  <r>
    <n v="1053"/>
    <d v="2023-07-06T00:00:00"/>
    <x v="11"/>
    <s v="Thursday"/>
    <x v="2"/>
    <x v="3"/>
    <n v="4396.8100000000004"/>
    <n v="11"/>
    <x v="3"/>
    <n v="200.56"/>
    <n v="540.38"/>
    <x v="1"/>
    <n v="0.18"/>
    <n v="0.18"/>
    <x v="2"/>
    <x v="1"/>
    <x v="0"/>
    <s v="East-Charlie"/>
  </r>
  <r>
    <n v="1060"/>
    <d v="2023-10-22T00:00:00"/>
    <x v="7"/>
    <s v="Sunday"/>
    <x v="0"/>
    <x v="0"/>
    <n v="2661.25"/>
    <n v="11"/>
    <x v="0"/>
    <n v="3648.04"/>
    <n v="4143.51"/>
    <x v="0"/>
    <n v="0.17"/>
    <n v="0.17"/>
    <x v="2"/>
    <x v="2"/>
    <x v="1"/>
    <s v="North-Bob"/>
  </r>
  <r>
    <n v="1005"/>
    <d v="2023-08-20T00:00:00"/>
    <x v="3"/>
    <s v="Sunday"/>
    <x v="0"/>
    <x v="0"/>
    <n v="4400.59"/>
    <n v="21"/>
    <x v="1"/>
    <n v="4376.37"/>
    <n v="4818.95"/>
    <x v="1"/>
    <n v="0"/>
    <n v="0"/>
    <x v="3"/>
    <x v="2"/>
    <x v="1"/>
    <s v="North-Bob"/>
  </r>
  <r>
    <n v="1068"/>
    <d v="2023-08-15T00:00:00"/>
    <x v="3"/>
    <s v="Tuesday"/>
    <x v="4"/>
    <x v="2"/>
    <n v="7262.13"/>
    <n v="21"/>
    <x v="1"/>
    <n v="1142.53"/>
    <n v="1384.3"/>
    <x v="0"/>
    <n v="0.02"/>
    <n v="0.02"/>
    <x v="3"/>
    <x v="2"/>
    <x v="1"/>
    <s v="South-Alice"/>
  </r>
  <r>
    <n v="1006"/>
    <d v="2023-11-06T00:00:00"/>
    <x v="8"/>
    <s v="Monday"/>
    <x v="0"/>
    <x v="2"/>
    <n v="189.64"/>
    <n v="22"/>
    <x v="1"/>
    <n v="834.32"/>
    <n v="1098.97"/>
    <x v="0"/>
    <n v="0.17"/>
    <n v="0.17"/>
    <x v="2"/>
    <x v="0"/>
    <x v="0"/>
    <s v="South-Bob"/>
  </r>
  <r>
    <n v="1096"/>
    <d v="2023-04-08T00:00:00"/>
    <x v="1"/>
    <s v="Saturday"/>
    <x v="2"/>
    <x v="2"/>
    <n v="5935.59"/>
    <n v="45"/>
    <x v="2"/>
    <n v="357.92"/>
    <n v="461.3"/>
    <x v="0"/>
    <n v="0.28000000000000003"/>
    <n v="0.28000000000000003"/>
    <x v="4"/>
    <x v="0"/>
    <x v="0"/>
    <s v="South-Charlie"/>
  </r>
  <r>
    <n v="1094"/>
    <d v="2023-02-24T00:00:00"/>
    <x v="0"/>
    <s v="Friday"/>
    <x v="0"/>
    <x v="1"/>
    <n v="6171.59"/>
    <n v="7"/>
    <x v="0"/>
    <n v="4122.38"/>
    <n v="4358.78"/>
    <x v="0"/>
    <n v="0.26"/>
    <n v="0.26"/>
    <x v="4"/>
    <x v="1"/>
    <x v="1"/>
    <s v="West-Bob"/>
  </r>
  <r>
    <n v="1047"/>
    <d v="2023-04-21T00:00:00"/>
    <x v="1"/>
    <s v="Friday"/>
    <x v="3"/>
    <x v="1"/>
    <n v="6413.11"/>
    <n v="17"/>
    <x v="0"/>
    <n v="1591.34"/>
    <n v="2043.82"/>
    <x v="1"/>
    <n v="0.28999999999999998"/>
    <n v="0.28999999999999998"/>
    <x v="4"/>
    <x v="0"/>
    <x v="1"/>
    <s v="West-Eve"/>
  </r>
  <r>
    <n v="1099"/>
    <d v="2023-06-01T00:00:00"/>
    <x v="6"/>
    <s v="Thursday"/>
    <x v="4"/>
    <x v="2"/>
    <n v="2496.02"/>
    <n v="2"/>
    <x v="3"/>
    <n v="2038.4"/>
    <n v="2073.3200000000002"/>
    <x v="1"/>
    <n v="0.16"/>
    <n v="0.16"/>
    <x v="2"/>
    <x v="0"/>
    <x v="1"/>
    <s v="South-Alice"/>
  </r>
  <r>
    <n v="1055"/>
    <d v="2023-09-03T00:00:00"/>
    <x v="2"/>
    <s v="Sunday"/>
    <x v="2"/>
    <x v="1"/>
    <n v="7169.12"/>
    <n v="12"/>
    <x v="3"/>
    <n v="2538.61"/>
    <n v="2971.75"/>
    <x v="0"/>
    <n v="0.24"/>
    <n v="0.24"/>
    <x v="4"/>
    <x v="0"/>
    <x v="0"/>
    <s v="West-Charlie"/>
  </r>
  <r>
    <n v="1040"/>
    <d v="2023-03-10T00:00:00"/>
    <x v="4"/>
    <s v="Friday"/>
    <x v="4"/>
    <x v="3"/>
    <n v="1004.78"/>
    <n v="42"/>
    <x v="3"/>
    <n v="4205.29"/>
    <n v="4382.3500000000004"/>
    <x v="1"/>
    <n v="0.25"/>
    <n v="0.25"/>
    <x v="4"/>
    <x v="0"/>
    <x v="1"/>
    <s v="East-Alice"/>
  </r>
  <r>
    <n v="1052"/>
    <d v="2023-11-08T00:00:00"/>
    <x v="8"/>
    <s v="Wednesday"/>
    <x v="2"/>
    <x v="3"/>
    <n v="2072.7800000000002"/>
    <n v="18"/>
    <x v="0"/>
    <n v="3271.62"/>
    <n v="3722.38"/>
    <x v="0"/>
    <n v="0.19"/>
    <n v="0.19"/>
    <x v="2"/>
    <x v="1"/>
    <x v="1"/>
    <s v="East-Charlie"/>
  </r>
  <r>
    <n v="1016"/>
    <d v="2023-10-16T00:00:00"/>
    <x v="7"/>
    <s v="Monday"/>
    <x v="3"/>
    <x v="1"/>
    <n v="8786.9500000000007"/>
    <n v="11"/>
    <x v="3"/>
    <n v="3094.57"/>
    <n v="3565.6"/>
    <x v="0"/>
    <n v="0.1"/>
    <n v="0.1"/>
    <x v="0"/>
    <x v="2"/>
    <x v="1"/>
    <s v="West-Eve"/>
  </r>
  <r>
    <n v="1013"/>
    <d v="2023-09-07T00:00:00"/>
    <x v="2"/>
    <s v="Thursday"/>
    <x v="4"/>
    <x v="1"/>
    <n v="7413.36"/>
    <n v="16"/>
    <x v="0"/>
    <n v="919.58"/>
    <n v="1258.3"/>
    <x v="0"/>
    <n v="0.14000000000000001"/>
    <n v="0.14000000000000001"/>
    <x v="1"/>
    <x v="1"/>
    <x v="0"/>
    <s v="West-Alice"/>
  </r>
  <r>
    <n v="1030"/>
    <d v="2023-02-05T00:00:00"/>
    <x v="0"/>
    <s v="Sunday"/>
    <x v="1"/>
    <x v="3"/>
    <n v="236.08"/>
    <n v="49"/>
    <x v="0"/>
    <n v="2590.29"/>
    <n v="2925.86"/>
    <x v="0"/>
    <n v="0.26"/>
    <n v="0.26"/>
    <x v="4"/>
    <x v="0"/>
    <x v="1"/>
    <s v="East-David"/>
  </r>
  <r>
    <n v="1019"/>
    <d v="2023-08-27T00:00:00"/>
    <x v="3"/>
    <s v="Sunday"/>
    <x v="2"/>
    <x v="0"/>
    <n v="2558.92"/>
    <n v="18"/>
    <x v="1"/>
    <n v="3591.14"/>
    <n v="3822.99"/>
    <x v="0"/>
    <n v="0.09"/>
    <n v="0.09"/>
    <x v="0"/>
    <x v="2"/>
    <x v="0"/>
    <s v="North-Charlie"/>
  </r>
  <r>
    <n v="1017"/>
    <d v="2023-05-28T00:00:00"/>
    <x v="10"/>
    <s v="Sunday"/>
    <x v="1"/>
    <x v="3"/>
    <n v="2222.62"/>
    <n v="35"/>
    <x v="3"/>
    <n v="4867.6400000000003"/>
    <n v="5287.05"/>
    <x v="0"/>
    <n v="0.28000000000000003"/>
    <n v="0.28000000000000003"/>
    <x v="4"/>
    <x v="2"/>
    <x v="0"/>
    <s v="East-David"/>
  </r>
  <r>
    <n v="1063"/>
    <d v="2023-08-15T00:00:00"/>
    <x v="3"/>
    <s v="Tuesday"/>
    <x v="4"/>
    <x v="3"/>
    <n v="2780.98"/>
    <n v="26"/>
    <x v="1"/>
    <n v="1046.96"/>
    <n v="1528.15"/>
    <x v="1"/>
    <n v="7.0000000000000007E-2"/>
    <n v="7.0000000000000007E-2"/>
    <x v="0"/>
    <x v="2"/>
    <x v="1"/>
    <s v="East-Alice"/>
  </r>
  <r>
    <n v="1019"/>
    <d v="2023-09-01T00:00:00"/>
    <x v="2"/>
    <s v="Friday"/>
    <x v="1"/>
    <x v="1"/>
    <n v="2550.84"/>
    <n v="16"/>
    <x v="2"/>
    <n v="97.24"/>
    <n v="487.03"/>
    <x v="1"/>
    <n v="0.22"/>
    <n v="0.22"/>
    <x v="4"/>
    <x v="1"/>
    <x v="1"/>
    <s v="West-David"/>
  </r>
  <r>
    <n v="1092"/>
    <d v="2023-12-03T00:00:00"/>
    <x v="9"/>
    <s v="Sunday"/>
    <x v="1"/>
    <x v="3"/>
    <n v="719.01"/>
    <n v="6"/>
    <x v="2"/>
    <n v="422.74"/>
    <n v="737.49"/>
    <x v="0"/>
    <n v="0.19"/>
    <n v="0.19"/>
    <x v="2"/>
    <x v="2"/>
    <x v="1"/>
    <s v="East-David"/>
  </r>
  <r>
    <n v="1058"/>
    <d v="2023-12-31T00:00:00"/>
    <x v="9"/>
    <s v="Sunday"/>
    <x v="4"/>
    <x v="1"/>
    <n v="4643.51"/>
    <n v="44"/>
    <x v="2"/>
    <n v="1910.47"/>
    <n v="2217.8000000000002"/>
    <x v="1"/>
    <n v="0.22"/>
    <n v="0.22"/>
    <x v="4"/>
    <x v="1"/>
    <x v="0"/>
    <s v="West-Alice"/>
  </r>
  <r>
    <n v="1055"/>
    <d v="2023-07-20T00:00:00"/>
    <x v="11"/>
    <s v="Thursday"/>
    <x v="3"/>
    <x v="1"/>
    <n v="7354.06"/>
    <n v="43"/>
    <x v="0"/>
    <n v="4111.7"/>
    <n v="4537.9399999999996"/>
    <x v="0"/>
    <n v="0.13"/>
    <n v="0.13"/>
    <x v="1"/>
    <x v="1"/>
    <x v="0"/>
    <s v="West-Eve"/>
  </r>
  <r>
    <n v="1090"/>
    <d v="2023-06-03T00:00:00"/>
    <x v="6"/>
    <s v="Saturday"/>
    <x v="1"/>
    <x v="2"/>
    <n v="6106.64"/>
    <n v="47"/>
    <x v="0"/>
    <n v="85.35"/>
    <n v="360.539999999999"/>
    <x v="1"/>
    <n v="0.28000000000000003"/>
    <n v="0.28000000000000003"/>
    <x v="4"/>
    <x v="0"/>
    <x v="0"/>
    <s v="South-David"/>
  </r>
  <r>
    <n v="1090"/>
    <d v="2023-03-14T00:00:00"/>
    <x v="4"/>
    <s v="Tuesday"/>
    <x v="1"/>
    <x v="3"/>
    <n v="6761.43"/>
    <n v="47"/>
    <x v="0"/>
    <n v="2310.8200000000002"/>
    <n v="2714.71"/>
    <x v="1"/>
    <n v="0.19"/>
    <n v="0.19"/>
    <x v="2"/>
    <x v="0"/>
    <x v="1"/>
    <s v="East-David"/>
  </r>
  <r>
    <n v="1062"/>
    <d v="2023-07-20T00:00:00"/>
    <x v="11"/>
    <s v="Thursday"/>
    <x v="3"/>
    <x v="0"/>
    <n v="903.38"/>
    <n v="48"/>
    <x v="3"/>
    <n v="1679.69"/>
    <n v="1939.04"/>
    <x v="1"/>
    <n v="0.09"/>
    <n v="0.09"/>
    <x v="0"/>
    <x v="2"/>
    <x v="0"/>
    <s v="North-Eve"/>
  </r>
  <r>
    <n v="1023"/>
    <d v="2023-10-23T00:00:00"/>
    <x v="7"/>
    <s v="Monday"/>
    <x v="1"/>
    <x v="2"/>
    <n v="9519.76"/>
    <n v="42"/>
    <x v="1"/>
    <n v="309.77999999999997"/>
    <n v="350.38"/>
    <x v="0"/>
    <n v="0.19"/>
    <n v="0.19"/>
    <x v="2"/>
    <x v="2"/>
    <x v="1"/>
    <s v="South-David"/>
  </r>
  <r>
    <n v="1009"/>
    <d v="2023-01-17T00:00:00"/>
    <x v="5"/>
    <s v="Tuesday"/>
    <x v="1"/>
    <x v="1"/>
    <n v="8401.07"/>
    <n v="12"/>
    <x v="0"/>
    <n v="2278.67"/>
    <n v="2476.8000000000002"/>
    <x v="1"/>
    <n v="0.09"/>
    <n v="0.09"/>
    <x v="0"/>
    <x v="0"/>
    <x v="1"/>
    <s v="West-David"/>
  </r>
  <r>
    <n v="1012"/>
    <d v="2023-05-09T00:00:00"/>
    <x v="10"/>
    <s v="Tuesday"/>
    <x v="1"/>
    <x v="1"/>
    <n v="8070.39"/>
    <n v="13"/>
    <x v="1"/>
    <n v="1311.01"/>
    <n v="1538.79"/>
    <x v="0"/>
    <n v="0.09"/>
    <n v="0.09"/>
    <x v="0"/>
    <x v="1"/>
    <x v="1"/>
    <s v="West-David"/>
  </r>
  <r>
    <n v="1001"/>
    <d v="2023-08-05T00:00:00"/>
    <x v="3"/>
    <s v="Saturday"/>
    <x v="0"/>
    <x v="0"/>
    <n v="8247.5400000000009"/>
    <n v="4"/>
    <x v="1"/>
    <n v="1791.83"/>
    <n v="1871.22"/>
    <x v="0"/>
    <n v="0.12"/>
    <n v="0.12"/>
    <x v="1"/>
    <x v="1"/>
    <x v="0"/>
    <s v="North-Bob"/>
  </r>
  <r>
    <n v="1058"/>
    <d v="2023-03-02T00:00:00"/>
    <x v="4"/>
    <s v="Thursday"/>
    <x v="3"/>
    <x v="1"/>
    <n v="9333.83"/>
    <n v="39"/>
    <x v="1"/>
    <n v="3542.8"/>
    <n v="3603.02"/>
    <x v="0"/>
    <n v="0.26"/>
    <n v="0.26"/>
    <x v="4"/>
    <x v="0"/>
    <x v="0"/>
    <s v="West-Eve"/>
  </r>
  <r>
    <n v="1001"/>
    <d v="2023-04-14T00:00:00"/>
    <x v="1"/>
    <s v="Friday"/>
    <x v="1"/>
    <x v="3"/>
    <n v="5488.11"/>
    <n v="2"/>
    <x v="3"/>
    <n v="2631.68"/>
    <n v="2904.06"/>
    <x v="1"/>
    <n v="0.15"/>
    <n v="0.15"/>
    <x v="1"/>
    <x v="1"/>
    <x v="0"/>
    <s v="East-David"/>
  </r>
  <r>
    <n v="1034"/>
    <d v="2023-02-11T00:00:00"/>
    <x v="0"/>
    <s v="Saturday"/>
    <x v="3"/>
    <x v="2"/>
    <n v="2082.79"/>
    <n v="26"/>
    <x v="3"/>
    <n v="667"/>
    <n v="718.72"/>
    <x v="1"/>
    <n v="0.2"/>
    <n v="0.2"/>
    <x v="2"/>
    <x v="0"/>
    <x v="1"/>
    <s v="South-Eve"/>
  </r>
  <r>
    <n v="1096"/>
    <d v="2023-01-25T00:00:00"/>
    <x v="5"/>
    <s v="Wednesday"/>
    <x v="2"/>
    <x v="1"/>
    <n v="6206.16"/>
    <n v="27"/>
    <x v="2"/>
    <n v="4809"/>
    <n v="4967.4399999999996"/>
    <x v="1"/>
    <n v="0.12"/>
    <n v="0.12"/>
    <x v="1"/>
    <x v="0"/>
    <x v="0"/>
    <s v="West-Charlie"/>
  </r>
  <r>
    <n v="1048"/>
    <d v="2023-02-08T00:00:00"/>
    <x v="0"/>
    <s v="Wednesday"/>
    <x v="2"/>
    <x v="1"/>
    <n v="7454.53"/>
    <n v="27"/>
    <x v="2"/>
    <n v="3197.76"/>
    <n v="3572.61"/>
    <x v="0"/>
    <n v="0.08"/>
    <n v="0.08"/>
    <x v="0"/>
    <x v="2"/>
    <x v="0"/>
    <s v="West-Charlie"/>
  </r>
  <r>
    <n v="1089"/>
    <d v="2023-10-18T00:00:00"/>
    <x v="7"/>
    <s v="Wednesday"/>
    <x v="1"/>
    <x v="0"/>
    <n v="7405.38"/>
    <n v="15"/>
    <x v="1"/>
    <n v="3841.05"/>
    <n v="4323.62"/>
    <x v="0"/>
    <n v="0.28999999999999998"/>
    <n v="0.28999999999999998"/>
    <x v="4"/>
    <x v="2"/>
    <x v="1"/>
    <s v="North-David"/>
  </r>
  <r>
    <n v="1001"/>
    <d v="2023-05-11T00:00:00"/>
    <x v="10"/>
    <s v="Thursday"/>
    <x v="3"/>
    <x v="3"/>
    <n v="5262.35"/>
    <n v="8"/>
    <x v="2"/>
    <n v="442.11"/>
    <n v="803.87"/>
    <x v="1"/>
    <n v="0.18"/>
    <n v="0.18"/>
    <x v="2"/>
    <x v="0"/>
    <x v="1"/>
    <s v="East-Eve"/>
  </r>
  <r>
    <n v="1016"/>
    <d v="2023-08-17T00:00:00"/>
    <x v="3"/>
    <s v="Thursday"/>
    <x v="3"/>
    <x v="1"/>
    <n v="777.74"/>
    <n v="7"/>
    <x v="1"/>
    <n v="282.94"/>
    <n v="779.32999999999902"/>
    <x v="0"/>
    <n v="0.28000000000000003"/>
    <n v="0.28000000000000003"/>
    <x v="4"/>
    <x v="2"/>
    <x v="0"/>
    <s v="West-Eve"/>
  </r>
  <r>
    <n v="1061"/>
    <d v="2023-04-18T00:00:00"/>
    <x v="1"/>
    <s v="Tuesday"/>
    <x v="3"/>
    <x v="0"/>
    <n v="3774.02"/>
    <n v="47"/>
    <x v="3"/>
    <n v="146.27000000000001"/>
    <n v="498.46"/>
    <x v="1"/>
    <n v="0.06"/>
    <n v="0.06"/>
    <x v="0"/>
    <x v="0"/>
    <x v="1"/>
    <s v="North-Eve"/>
  </r>
  <r>
    <n v="1064"/>
    <d v="2023-06-21T00:00:00"/>
    <x v="6"/>
    <s v="Wednesday"/>
    <x v="0"/>
    <x v="1"/>
    <n v="9215.59"/>
    <n v="46"/>
    <x v="3"/>
    <n v="984.53"/>
    <n v="1138.49"/>
    <x v="1"/>
    <n v="0.04"/>
    <n v="0.04"/>
    <x v="3"/>
    <x v="1"/>
    <x v="0"/>
    <s v="West-Bob"/>
  </r>
  <r>
    <n v="1063"/>
    <d v="2023-04-12T00:00:00"/>
    <x v="1"/>
    <s v="Wednesday"/>
    <x v="2"/>
    <x v="0"/>
    <n v="5886.04"/>
    <n v="40"/>
    <x v="3"/>
    <n v="2101.3200000000002"/>
    <n v="2440.63"/>
    <x v="1"/>
    <n v="0.26"/>
    <n v="0.26"/>
    <x v="4"/>
    <x v="1"/>
    <x v="1"/>
    <s v="North-Charlie"/>
  </r>
  <r>
    <n v="1069"/>
    <d v="2023-12-20T00:00:00"/>
    <x v="9"/>
    <s v="Wednesday"/>
    <x v="3"/>
    <x v="0"/>
    <n v="5429.49"/>
    <n v="12"/>
    <x v="0"/>
    <n v="4682.34"/>
    <n v="5036.3999999999996"/>
    <x v="1"/>
    <n v="0.2"/>
    <n v="0.2"/>
    <x v="2"/>
    <x v="1"/>
    <x v="1"/>
    <s v="North-Eve"/>
  </r>
  <r>
    <n v="1022"/>
    <d v="2023-01-12T00:00:00"/>
    <x v="5"/>
    <s v="Thursday"/>
    <x v="3"/>
    <x v="3"/>
    <n v="2761.65"/>
    <n v="13"/>
    <x v="1"/>
    <n v="2312.4499999999998"/>
    <n v="2504.6"/>
    <x v="0"/>
    <n v="0.06"/>
    <n v="0.06"/>
    <x v="0"/>
    <x v="1"/>
    <x v="0"/>
    <s v="East-Eve"/>
  </r>
  <r>
    <n v="1093"/>
    <d v="2023-10-02T00:00:00"/>
    <x v="7"/>
    <s v="Monday"/>
    <x v="0"/>
    <x v="1"/>
    <n v="3747.64"/>
    <n v="43"/>
    <x v="3"/>
    <n v="1486.76"/>
    <n v="1505.44"/>
    <x v="1"/>
    <n v="0.08"/>
    <n v="0.08"/>
    <x v="0"/>
    <x v="0"/>
    <x v="1"/>
    <s v="West-Bob"/>
  </r>
  <r>
    <n v="1067"/>
    <d v="2023-04-11T00:00:00"/>
    <x v="1"/>
    <s v="Tuesday"/>
    <x v="0"/>
    <x v="3"/>
    <n v="8963.93"/>
    <n v="17"/>
    <x v="1"/>
    <n v="2831.58"/>
    <n v="3186.15"/>
    <x v="1"/>
    <n v="0.24"/>
    <n v="0.24"/>
    <x v="4"/>
    <x v="1"/>
    <x v="1"/>
    <s v="East-Bob"/>
  </r>
  <r>
    <n v="1076"/>
    <d v="2023-02-13T00:00:00"/>
    <x v="0"/>
    <s v="Monday"/>
    <x v="3"/>
    <x v="0"/>
    <n v="6697.98"/>
    <n v="17"/>
    <x v="2"/>
    <n v="604.08000000000004"/>
    <n v="624.71"/>
    <x v="1"/>
    <n v="0.14000000000000001"/>
    <n v="0.14000000000000001"/>
    <x v="1"/>
    <x v="1"/>
    <x v="1"/>
    <s v="North-Eve"/>
  </r>
  <r>
    <n v="1026"/>
    <d v="2023-11-01T00:00:00"/>
    <x v="8"/>
    <s v="Wednesday"/>
    <x v="4"/>
    <x v="2"/>
    <n v="7895.13"/>
    <n v="36"/>
    <x v="2"/>
    <n v="3067.05"/>
    <n v="3386.33"/>
    <x v="1"/>
    <n v="0.2"/>
    <n v="0.2"/>
    <x v="2"/>
    <x v="1"/>
    <x v="0"/>
    <s v="South-Alice"/>
  </r>
  <r>
    <n v="1016"/>
    <d v="2023-01-17T00:00:00"/>
    <x v="5"/>
    <s v="Tuesday"/>
    <x v="3"/>
    <x v="1"/>
    <n v="4598.0200000000004"/>
    <n v="21"/>
    <x v="3"/>
    <n v="2863.74"/>
    <n v="2953.91"/>
    <x v="1"/>
    <n v="0.1"/>
    <n v="0.1"/>
    <x v="0"/>
    <x v="1"/>
    <x v="1"/>
    <s v="West-Eve"/>
  </r>
  <r>
    <n v="1051"/>
    <d v="2023-11-26T00:00:00"/>
    <x v="8"/>
    <s v="Sunday"/>
    <x v="3"/>
    <x v="2"/>
    <n v="6339.45"/>
    <n v="8"/>
    <x v="1"/>
    <n v="3970.37"/>
    <n v="4257.5199999999904"/>
    <x v="1"/>
    <n v="0.11"/>
    <n v="0.11"/>
    <x v="1"/>
    <x v="0"/>
    <x v="1"/>
    <s v="South-Eve"/>
  </r>
  <r>
    <n v="1086"/>
    <d v="2023-02-26T00:00:00"/>
    <x v="0"/>
    <s v="Sunday"/>
    <x v="0"/>
    <x v="1"/>
    <n v="2559"/>
    <n v="5"/>
    <x v="3"/>
    <n v="4934.1000000000004"/>
    <n v="5191.0200000000004"/>
    <x v="1"/>
    <n v="0.3"/>
    <n v="0.3"/>
    <x v="4"/>
    <x v="1"/>
    <x v="0"/>
    <s v="West-Bob"/>
  </r>
  <r>
    <n v="1057"/>
    <d v="2023-11-07T00:00:00"/>
    <x v="8"/>
    <s v="Tuesday"/>
    <x v="0"/>
    <x v="3"/>
    <n v="7084.06"/>
    <n v="26"/>
    <x v="2"/>
    <n v="1291.82"/>
    <n v="1308.4399999999901"/>
    <x v="0"/>
    <n v="7.0000000000000007E-2"/>
    <n v="7.0000000000000007E-2"/>
    <x v="0"/>
    <x v="2"/>
    <x v="0"/>
    <s v="East-Bob"/>
  </r>
  <r>
    <n v="1029"/>
    <d v="2023-10-30T00:00:00"/>
    <x v="7"/>
    <s v="Monday"/>
    <x v="3"/>
    <x v="3"/>
    <n v="4333.25"/>
    <n v="16"/>
    <x v="3"/>
    <n v="2572.8000000000002"/>
    <n v="2760.6"/>
    <x v="0"/>
    <n v="0.15"/>
    <n v="0.15"/>
    <x v="1"/>
    <x v="2"/>
    <x v="1"/>
    <s v="East-Eve"/>
  </r>
  <r>
    <n v="1078"/>
    <d v="2023-01-12T00:00:00"/>
    <x v="5"/>
    <s v="Thursday"/>
    <x v="3"/>
    <x v="3"/>
    <n v="4481.2"/>
    <n v="36"/>
    <x v="1"/>
    <n v="4548.88"/>
    <n v="4853.41"/>
    <x v="0"/>
    <n v="0.25"/>
    <n v="0.25"/>
    <x v="4"/>
    <x v="2"/>
    <x v="1"/>
    <s v="East-Eve"/>
  </r>
  <r>
    <n v="1092"/>
    <d v="2023-11-14T00:00:00"/>
    <x v="8"/>
    <s v="Tuesday"/>
    <x v="3"/>
    <x v="3"/>
    <n v="6528.29"/>
    <n v="28"/>
    <x v="2"/>
    <n v="3936.69"/>
    <n v="4362.51"/>
    <x v="0"/>
    <n v="7.0000000000000007E-2"/>
    <n v="7.0000000000000007E-2"/>
    <x v="0"/>
    <x v="2"/>
    <x v="1"/>
    <s v="East-Eve"/>
  </r>
  <r>
    <n v="1069"/>
    <d v="2023-03-21T00:00:00"/>
    <x v="4"/>
    <s v="Tuesday"/>
    <x v="0"/>
    <x v="3"/>
    <n v="9369.18"/>
    <n v="29"/>
    <x v="0"/>
    <n v="2462.66"/>
    <n v="2908.0899999999901"/>
    <x v="1"/>
    <n v="0.12"/>
    <n v="0.12"/>
    <x v="1"/>
    <x v="2"/>
    <x v="0"/>
    <s v="East-Bob"/>
  </r>
  <r>
    <n v="1047"/>
    <d v="2023-08-04T00:00:00"/>
    <x v="3"/>
    <s v="Friday"/>
    <x v="3"/>
    <x v="2"/>
    <n v="733.66"/>
    <n v="47"/>
    <x v="2"/>
    <n v="4729.59"/>
    <n v="4976.68"/>
    <x v="0"/>
    <n v="0.18"/>
    <n v="0.18"/>
    <x v="2"/>
    <x v="2"/>
    <x v="1"/>
    <s v="South-Eve"/>
  </r>
  <r>
    <n v="1094"/>
    <d v="2023-12-05T00:00:00"/>
    <x v="9"/>
    <s v="Tuesday"/>
    <x v="3"/>
    <x v="3"/>
    <n v="8264.9599999999991"/>
    <n v="12"/>
    <x v="0"/>
    <n v="333.32"/>
    <n v="700.25"/>
    <x v="0"/>
    <n v="0.14000000000000001"/>
    <n v="0.14000000000000001"/>
    <x v="1"/>
    <x v="0"/>
    <x v="0"/>
    <s v="East-Eve"/>
  </r>
  <r>
    <n v="1062"/>
    <d v="2023-09-21T00:00:00"/>
    <x v="2"/>
    <s v="Thursday"/>
    <x v="1"/>
    <x v="0"/>
    <n v="2994.59"/>
    <n v="37"/>
    <x v="3"/>
    <n v="4658.4399999999996"/>
    <n v="4823.5"/>
    <x v="0"/>
    <n v="0.14000000000000001"/>
    <n v="0.14000000000000001"/>
    <x v="1"/>
    <x v="2"/>
    <x v="0"/>
    <s v="North-David"/>
  </r>
  <r>
    <n v="1069"/>
    <d v="2023-05-29T00:00:00"/>
    <x v="10"/>
    <s v="Monday"/>
    <x v="4"/>
    <x v="0"/>
    <n v="4494.8"/>
    <n v="30"/>
    <x v="3"/>
    <n v="300.01"/>
    <n v="477.67999999999898"/>
    <x v="1"/>
    <n v="0.11"/>
    <n v="0.11"/>
    <x v="1"/>
    <x v="1"/>
    <x v="1"/>
    <s v="North-Alice"/>
  </r>
  <r>
    <n v="1076"/>
    <d v="2023-03-22T00:00:00"/>
    <x v="4"/>
    <s v="Wednesday"/>
    <x v="2"/>
    <x v="2"/>
    <n v="316.94"/>
    <n v="23"/>
    <x v="1"/>
    <n v="2759.16"/>
    <n v="2864.45"/>
    <x v="0"/>
    <n v="0.18"/>
    <n v="0.18"/>
    <x v="2"/>
    <x v="2"/>
    <x v="1"/>
    <s v="South-Charlie"/>
  </r>
  <r>
    <n v="1016"/>
    <d v="2023-08-03T00:00:00"/>
    <x v="3"/>
    <s v="Thursday"/>
    <x v="4"/>
    <x v="1"/>
    <n v="3080.36"/>
    <n v="16"/>
    <x v="0"/>
    <n v="4457.68"/>
    <n v="4743.03"/>
    <x v="0"/>
    <n v="0.19"/>
    <n v="0.19"/>
    <x v="2"/>
    <x v="0"/>
    <x v="0"/>
    <s v="West-Alice"/>
  </r>
  <r>
    <n v="1090"/>
    <d v="2023-07-17T00:00:00"/>
    <x v="11"/>
    <s v="Monday"/>
    <x v="1"/>
    <x v="0"/>
    <n v="5076.05"/>
    <n v="14"/>
    <x v="3"/>
    <n v="1350.47"/>
    <n v="1514.61"/>
    <x v="1"/>
    <n v="0.2"/>
    <n v="0.2"/>
    <x v="2"/>
    <x v="2"/>
    <x v="1"/>
    <s v="North-David"/>
  </r>
  <r>
    <n v="1090"/>
    <d v="2023-07-19T00:00:00"/>
    <x v="11"/>
    <s v="Wednesday"/>
    <x v="2"/>
    <x v="1"/>
    <n v="656.14"/>
    <n v="10"/>
    <x v="0"/>
    <n v="2387.63"/>
    <n v="2438.9699999999998"/>
    <x v="0"/>
    <n v="0.02"/>
    <n v="0.02"/>
    <x v="3"/>
    <x v="1"/>
    <x v="1"/>
    <s v="West-Charlie"/>
  </r>
  <r>
    <n v="1048"/>
    <d v="2023-01-25T00:00:00"/>
    <x v="5"/>
    <s v="Wednesday"/>
    <x v="3"/>
    <x v="2"/>
    <n v="4961.8500000000004"/>
    <n v="7"/>
    <x v="3"/>
    <n v="1655.43"/>
    <n v="2001.08"/>
    <x v="1"/>
    <n v="0.19"/>
    <n v="0.19"/>
    <x v="2"/>
    <x v="1"/>
    <x v="0"/>
    <s v="South-Eve"/>
  </r>
  <r>
    <n v="1085"/>
    <d v="2023-03-30T00:00:00"/>
    <x v="4"/>
    <s v="Thursday"/>
    <x v="1"/>
    <x v="1"/>
    <n v="9278.4"/>
    <n v="45"/>
    <x v="2"/>
    <n v="4763.1099999999997"/>
    <n v="5119.91"/>
    <x v="0"/>
    <n v="0.28999999999999998"/>
    <n v="0.28999999999999998"/>
    <x v="4"/>
    <x v="0"/>
    <x v="1"/>
    <s v="West-David"/>
  </r>
  <r>
    <n v="1039"/>
    <d v="2023-09-25T00:00:00"/>
    <x v="2"/>
    <s v="Monday"/>
    <x v="3"/>
    <x v="1"/>
    <n v="1143.3900000000001"/>
    <n v="37"/>
    <x v="3"/>
    <n v="4127.05"/>
    <n v="4313.45"/>
    <x v="1"/>
    <n v="0.16"/>
    <n v="0.16"/>
    <x v="2"/>
    <x v="0"/>
    <x v="0"/>
    <s v="West-Eve"/>
  </r>
  <r>
    <n v="1100"/>
    <d v="2023-05-23T00:00:00"/>
    <x v="10"/>
    <s v="Tuesday"/>
    <x v="0"/>
    <x v="1"/>
    <n v="7667.96"/>
    <n v="29"/>
    <x v="1"/>
    <n v="3559.56"/>
    <n v="3607.15"/>
    <x v="0"/>
    <n v="0.21"/>
    <n v="0.21"/>
    <x v="4"/>
    <x v="0"/>
    <x v="1"/>
    <s v="West-Bob"/>
  </r>
  <r>
    <n v="1033"/>
    <d v="2023-02-28T00:00:00"/>
    <x v="0"/>
    <s v="Tuesday"/>
    <x v="1"/>
    <x v="1"/>
    <n v="4155.74"/>
    <n v="3"/>
    <x v="2"/>
    <n v="2958.75"/>
    <n v="3177.64"/>
    <x v="0"/>
    <n v="0.17"/>
    <n v="0.17"/>
    <x v="2"/>
    <x v="0"/>
    <x v="0"/>
    <s v="West-David"/>
  </r>
  <r>
    <n v="1094"/>
    <d v="2023-12-31T00:00:00"/>
    <x v="9"/>
    <s v="Sunday"/>
    <x v="0"/>
    <x v="2"/>
    <n v="6586.22"/>
    <n v="15"/>
    <x v="1"/>
    <n v="4111.93"/>
    <n v="4338.67"/>
    <x v="0"/>
    <n v="0.26"/>
    <n v="0.26"/>
    <x v="4"/>
    <x v="2"/>
    <x v="0"/>
    <s v="South-Bob"/>
  </r>
  <r>
    <n v="1023"/>
    <d v="2023-01-26T00:00:00"/>
    <x v="5"/>
    <s v="Thursday"/>
    <x v="1"/>
    <x v="0"/>
    <n v="2676.34"/>
    <n v="36"/>
    <x v="2"/>
    <n v="1991.72"/>
    <n v="2329.37"/>
    <x v="1"/>
    <n v="0.28000000000000003"/>
    <n v="0.28000000000000003"/>
    <x v="4"/>
    <x v="2"/>
    <x v="1"/>
    <s v="North-David"/>
  </r>
  <r>
    <n v="1010"/>
    <d v="2023-02-16T00:00:00"/>
    <x v="0"/>
    <s v="Thursday"/>
    <x v="1"/>
    <x v="3"/>
    <n v="1678.97"/>
    <n v="47"/>
    <x v="0"/>
    <n v="2265.38"/>
    <n v="2429.9299999999998"/>
    <x v="0"/>
    <n v="0.06"/>
    <n v="0.06"/>
    <x v="0"/>
    <x v="1"/>
    <x v="0"/>
    <s v="East-David"/>
  </r>
  <r>
    <n v="1069"/>
    <d v="2023-10-15T00:00:00"/>
    <x v="7"/>
    <s v="Sunday"/>
    <x v="0"/>
    <x v="1"/>
    <n v="1688.58"/>
    <n v="46"/>
    <x v="1"/>
    <n v="3663.51"/>
    <n v="4007.98"/>
    <x v="1"/>
    <n v="0.13"/>
    <n v="0.13"/>
    <x v="1"/>
    <x v="0"/>
    <x v="0"/>
    <s v="West-Bob"/>
  </r>
  <r>
    <n v="1100"/>
    <d v="2023-09-23T00:00:00"/>
    <x v="2"/>
    <s v="Saturday"/>
    <x v="2"/>
    <x v="0"/>
    <n v="797.87"/>
    <n v="19"/>
    <x v="3"/>
    <n v="1820.89"/>
    <n v="2257.92"/>
    <x v="1"/>
    <n v="0.12"/>
    <n v="0.12"/>
    <x v="1"/>
    <x v="0"/>
    <x v="1"/>
    <s v="North-Charlie"/>
  </r>
  <r>
    <n v="1034"/>
    <d v="2023-01-16T00:00:00"/>
    <x v="5"/>
    <s v="Monday"/>
    <x v="4"/>
    <x v="0"/>
    <n v="1937.9"/>
    <n v="13"/>
    <x v="0"/>
    <n v="366.31"/>
    <n v="492.68"/>
    <x v="1"/>
    <n v="0.12"/>
    <n v="0.12"/>
    <x v="1"/>
    <x v="2"/>
    <x v="1"/>
    <s v="North-Alice"/>
  </r>
  <r>
    <n v="1052"/>
    <d v="2023-07-18T00:00:00"/>
    <x v="11"/>
    <s v="Tuesday"/>
    <x v="3"/>
    <x v="2"/>
    <n v="6675.77"/>
    <n v="42"/>
    <x v="3"/>
    <n v="417.96"/>
    <n v="907.63"/>
    <x v="1"/>
    <n v="0.04"/>
    <n v="0.04"/>
    <x v="3"/>
    <x v="0"/>
    <x v="1"/>
    <s v="South-Eve"/>
  </r>
  <r>
    <n v="1095"/>
    <d v="2023-10-09T00:00:00"/>
    <x v="7"/>
    <s v="Monday"/>
    <x v="1"/>
    <x v="0"/>
    <n v="8828.74"/>
    <n v="21"/>
    <x v="2"/>
    <n v="621.04999999999995"/>
    <n v="820.36999999999898"/>
    <x v="0"/>
    <n v="0.24"/>
    <n v="0.24"/>
    <x v="4"/>
    <x v="1"/>
    <x v="0"/>
    <s v="North-David"/>
  </r>
  <r>
    <n v="1010"/>
    <d v="2023-03-27T00:00:00"/>
    <x v="4"/>
    <s v="Monday"/>
    <x v="3"/>
    <x v="2"/>
    <n v="8159.84"/>
    <n v="37"/>
    <x v="2"/>
    <n v="4354.92"/>
    <n v="4495.88"/>
    <x v="0"/>
    <n v="0.01"/>
    <n v="0.01"/>
    <x v="3"/>
    <x v="1"/>
    <x v="0"/>
    <s v="South-Eve"/>
  </r>
  <r>
    <n v="1019"/>
    <d v="2023-09-07T00:00:00"/>
    <x v="2"/>
    <s v="Thursday"/>
    <x v="0"/>
    <x v="1"/>
    <n v="6882.83"/>
    <n v="27"/>
    <x v="3"/>
    <n v="2387.52"/>
    <n v="2604.06"/>
    <x v="0"/>
    <n v="0.16"/>
    <n v="0.16"/>
    <x v="2"/>
    <x v="0"/>
    <x v="0"/>
    <s v="West-Bob"/>
  </r>
  <r>
    <n v="1058"/>
    <d v="2023-09-27T00:00:00"/>
    <x v="2"/>
    <s v="Wednesday"/>
    <x v="3"/>
    <x v="1"/>
    <n v="1193.28"/>
    <n v="29"/>
    <x v="3"/>
    <n v="3578.77"/>
    <n v="3635.02"/>
    <x v="1"/>
    <n v="0.2"/>
    <n v="0.2"/>
    <x v="2"/>
    <x v="1"/>
    <x v="1"/>
    <s v="West-Eve"/>
  </r>
  <r>
    <n v="1096"/>
    <d v="2023-12-01T00:00:00"/>
    <x v="9"/>
    <s v="Friday"/>
    <x v="0"/>
    <x v="3"/>
    <n v="2962.96"/>
    <n v="20"/>
    <x v="0"/>
    <n v="1994.9"/>
    <n v="2066.5"/>
    <x v="0"/>
    <n v="0.06"/>
    <n v="0.06"/>
    <x v="0"/>
    <x v="1"/>
    <x v="0"/>
    <s v="East-Bob"/>
  </r>
  <r>
    <n v="1001"/>
    <d v="2023-04-27T00:00:00"/>
    <x v="1"/>
    <s v="Thursday"/>
    <x v="3"/>
    <x v="3"/>
    <n v="3167.09"/>
    <n v="25"/>
    <x v="3"/>
    <n v="1330.62"/>
    <n v="1543.6899999999901"/>
    <x v="1"/>
    <n v="0.27"/>
    <n v="0.27"/>
    <x v="4"/>
    <x v="2"/>
    <x v="0"/>
    <s v="East-Eve"/>
  </r>
  <r>
    <n v="1069"/>
    <d v="2023-01-07T00:00:00"/>
    <x v="5"/>
    <s v="Saturday"/>
    <x v="4"/>
    <x v="3"/>
    <n v="2574.5700000000002"/>
    <n v="6"/>
    <x v="1"/>
    <n v="1768.6"/>
    <n v="2152.1999999999998"/>
    <x v="1"/>
    <n v="0.25"/>
    <n v="0.25"/>
    <x v="4"/>
    <x v="1"/>
    <x v="1"/>
    <s v="East-Alice"/>
  </r>
  <r>
    <n v="1004"/>
    <d v="2023-05-17T00:00:00"/>
    <x v="10"/>
    <s v="Wednesday"/>
    <x v="4"/>
    <x v="0"/>
    <n v="5198.5600000000004"/>
    <n v="36"/>
    <x v="1"/>
    <n v="3981.2"/>
    <n v="4432.3499999999904"/>
    <x v="1"/>
    <n v="0.14000000000000001"/>
    <n v="0.14000000000000001"/>
    <x v="1"/>
    <x v="0"/>
    <x v="0"/>
    <s v="North-Alice"/>
  </r>
  <r>
    <n v="1016"/>
    <d v="2023-06-25T00:00:00"/>
    <x v="6"/>
    <s v="Sunday"/>
    <x v="4"/>
    <x v="1"/>
    <n v="5401.98"/>
    <n v="2"/>
    <x v="3"/>
    <n v="3144.82"/>
    <n v="3480.58"/>
    <x v="0"/>
    <n v="0.12"/>
    <n v="0.12"/>
    <x v="1"/>
    <x v="0"/>
    <x v="1"/>
    <s v="West-Alice"/>
  </r>
  <r>
    <n v="1024"/>
    <d v="2023-11-24T00:00:00"/>
    <x v="8"/>
    <s v="Friday"/>
    <x v="4"/>
    <x v="2"/>
    <n v="3633.17"/>
    <n v="22"/>
    <x v="1"/>
    <n v="4691.32"/>
    <n v="4752.88"/>
    <x v="0"/>
    <n v="7.0000000000000007E-2"/>
    <n v="7.0000000000000007E-2"/>
    <x v="0"/>
    <x v="1"/>
    <x v="1"/>
    <s v="South-Alice"/>
  </r>
  <r>
    <n v="1080"/>
    <d v="2023-11-11T00:00:00"/>
    <x v="8"/>
    <s v="Saturday"/>
    <x v="4"/>
    <x v="3"/>
    <n v="3602.51"/>
    <n v="32"/>
    <x v="3"/>
    <n v="3414.54"/>
    <n v="3753.83"/>
    <x v="1"/>
    <n v="0.22"/>
    <n v="0.22"/>
    <x v="4"/>
    <x v="0"/>
    <x v="1"/>
    <s v="East-Alice"/>
  </r>
  <r>
    <n v="1002"/>
    <d v="2023-08-03T00:00:00"/>
    <x v="3"/>
    <s v="Thursday"/>
    <x v="4"/>
    <x v="2"/>
    <n v="8302.7000000000007"/>
    <n v="16"/>
    <x v="0"/>
    <n v="2872.4"/>
    <n v="3193.76"/>
    <x v="0"/>
    <n v="0.04"/>
    <n v="0.04"/>
    <x v="3"/>
    <x v="2"/>
    <x v="0"/>
    <s v="South-Alice"/>
  </r>
  <r>
    <n v="1092"/>
    <d v="2023-03-23T00:00:00"/>
    <x v="4"/>
    <s v="Thursday"/>
    <x v="0"/>
    <x v="2"/>
    <n v="7914"/>
    <n v="18"/>
    <x v="1"/>
    <n v="3070.47"/>
    <n v="3475.29"/>
    <x v="0"/>
    <n v="0.2"/>
    <n v="0.2"/>
    <x v="2"/>
    <x v="1"/>
    <x v="0"/>
    <s v="South-Bob"/>
  </r>
  <r>
    <n v="1032"/>
    <d v="2023-08-11T00:00:00"/>
    <x v="3"/>
    <s v="Friday"/>
    <x v="1"/>
    <x v="3"/>
    <n v="3147.18"/>
    <n v="5"/>
    <x v="1"/>
    <n v="4714.74"/>
    <n v="5129.1099999999997"/>
    <x v="1"/>
    <n v="0.25"/>
    <n v="0.25"/>
    <x v="4"/>
    <x v="1"/>
    <x v="0"/>
    <s v="East-David"/>
  </r>
  <r>
    <n v="1091"/>
    <d v="2023-04-13T00:00:00"/>
    <x v="1"/>
    <s v="Thursday"/>
    <x v="3"/>
    <x v="1"/>
    <n v="9146.51"/>
    <n v="36"/>
    <x v="3"/>
    <n v="3951.59"/>
    <n v="4387.01"/>
    <x v="1"/>
    <n v="7.0000000000000007E-2"/>
    <n v="7.0000000000000007E-2"/>
    <x v="0"/>
    <x v="1"/>
    <x v="1"/>
    <s v="West-Eve"/>
  </r>
  <r>
    <n v="1084"/>
    <d v="2023-09-30T00:00:00"/>
    <x v="2"/>
    <s v="Saturday"/>
    <x v="4"/>
    <x v="3"/>
    <n v="9532.8700000000008"/>
    <n v="30"/>
    <x v="1"/>
    <n v="169"/>
    <n v="381.91999999999899"/>
    <x v="0"/>
    <n v="0.26"/>
    <n v="0.26"/>
    <x v="4"/>
    <x v="0"/>
    <x v="1"/>
    <s v="East-Alice"/>
  </r>
  <r>
    <n v="1024"/>
    <d v="2023-01-14T00:00:00"/>
    <x v="5"/>
    <s v="Saturday"/>
    <x v="0"/>
    <x v="2"/>
    <n v="3334.75"/>
    <n v="45"/>
    <x v="2"/>
    <n v="2693.99"/>
    <n v="3045.9399999999901"/>
    <x v="1"/>
    <n v="0.01"/>
    <n v="0.01"/>
    <x v="3"/>
    <x v="0"/>
    <x v="1"/>
    <s v="South-Bob"/>
  </r>
  <r>
    <n v="1012"/>
    <d v="2023-06-08T00:00:00"/>
    <x v="6"/>
    <s v="Thursday"/>
    <x v="0"/>
    <x v="3"/>
    <n v="3608.81"/>
    <n v="19"/>
    <x v="0"/>
    <n v="3457.28"/>
    <n v="3598.72"/>
    <x v="1"/>
    <n v="0.27"/>
    <n v="0.27"/>
    <x v="4"/>
    <x v="1"/>
    <x v="0"/>
    <s v="East-Bob"/>
  </r>
  <r>
    <n v="1050"/>
    <d v="2023-06-01T00:00:00"/>
    <x v="6"/>
    <s v="Thursday"/>
    <x v="0"/>
    <x v="2"/>
    <n v="5105.78"/>
    <n v="23"/>
    <x v="0"/>
    <n v="3756.06"/>
    <n v="4255.7299999999996"/>
    <x v="0"/>
    <n v="0.04"/>
    <n v="0.04"/>
    <x v="3"/>
    <x v="0"/>
    <x v="0"/>
    <s v="South-Bob"/>
  </r>
  <r>
    <n v="1035"/>
    <d v="2023-04-18T00:00:00"/>
    <x v="1"/>
    <s v="Tuesday"/>
    <x v="1"/>
    <x v="2"/>
    <n v="9417.1"/>
    <n v="34"/>
    <x v="1"/>
    <n v="1105.05"/>
    <n v="1200.96"/>
    <x v="0"/>
    <n v="0.19"/>
    <n v="0.19"/>
    <x v="2"/>
    <x v="0"/>
    <x v="0"/>
    <s v="South-David"/>
  </r>
  <r>
    <n v="1033"/>
    <d v="2023-07-07T00:00:00"/>
    <x v="11"/>
    <s v="Friday"/>
    <x v="3"/>
    <x v="3"/>
    <n v="8775.56"/>
    <n v="13"/>
    <x v="1"/>
    <n v="4342.53"/>
    <n v="4357.49"/>
    <x v="1"/>
    <n v="0.08"/>
    <n v="0.08"/>
    <x v="0"/>
    <x v="1"/>
    <x v="0"/>
    <s v="East-Eve"/>
  </r>
  <r>
    <n v="1033"/>
    <d v="2023-10-28T00:00:00"/>
    <x v="7"/>
    <s v="Saturday"/>
    <x v="1"/>
    <x v="0"/>
    <n v="1115.42"/>
    <n v="43"/>
    <x v="2"/>
    <n v="4781.42"/>
    <n v="4864.34"/>
    <x v="0"/>
    <n v="0.25"/>
    <n v="0.25"/>
    <x v="4"/>
    <x v="1"/>
    <x v="0"/>
    <s v="North-David"/>
  </r>
  <r>
    <n v="1061"/>
    <d v="2023-04-08T00:00:00"/>
    <x v="1"/>
    <s v="Saturday"/>
    <x v="2"/>
    <x v="3"/>
    <n v="3988.03"/>
    <n v="29"/>
    <x v="2"/>
    <n v="1221.74"/>
    <n v="1611.92"/>
    <x v="1"/>
    <n v="0.15"/>
    <n v="0.15"/>
    <x v="1"/>
    <x v="0"/>
    <x v="1"/>
    <s v="East-Charlie"/>
  </r>
  <r>
    <n v="1051"/>
    <d v="2023-05-11T00:00:00"/>
    <x v="10"/>
    <s v="Thursday"/>
    <x v="0"/>
    <x v="0"/>
    <n v="5578.37"/>
    <n v="36"/>
    <x v="1"/>
    <n v="4418.95"/>
    <n v="4647.87"/>
    <x v="1"/>
    <n v="0.04"/>
    <n v="0.04"/>
    <x v="3"/>
    <x v="1"/>
    <x v="0"/>
    <s v="North-Bob"/>
  </r>
  <r>
    <n v="1043"/>
    <d v="2023-10-20T00:00:00"/>
    <x v="7"/>
    <s v="Friday"/>
    <x v="2"/>
    <x v="2"/>
    <n v="5081.01"/>
    <n v="22"/>
    <x v="1"/>
    <n v="530.04"/>
    <n v="759.31999999999903"/>
    <x v="0"/>
    <n v="0.17"/>
    <n v="0.17"/>
    <x v="2"/>
    <x v="1"/>
    <x v="1"/>
    <s v="South-Charlie"/>
  </r>
  <r>
    <n v="1012"/>
    <d v="2023-06-20T00:00:00"/>
    <x v="6"/>
    <s v="Tuesday"/>
    <x v="4"/>
    <x v="2"/>
    <n v="2019.24"/>
    <n v="47"/>
    <x v="2"/>
    <n v="325.75"/>
    <n v="803.71"/>
    <x v="1"/>
    <n v="0.12"/>
    <n v="0.12"/>
    <x v="1"/>
    <x v="1"/>
    <x v="1"/>
    <s v="South-Alice"/>
  </r>
  <r>
    <n v="1067"/>
    <d v="2023-07-02T00:00:00"/>
    <x v="11"/>
    <s v="Sunday"/>
    <x v="4"/>
    <x v="0"/>
    <n v="8602.2900000000009"/>
    <n v="36"/>
    <x v="3"/>
    <n v="689.66"/>
    <n v="1150.28"/>
    <x v="1"/>
    <n v="0.2"/>
    <n v="0.2"/>
    <x v="2"/>
    <x v="1"/>
    <x v="0"/>
    <s v="North-Alice"/>
  </r>
  <r>
    <n v="1065"/>
    <d v="2023-12-30T00:00:00"/>
    <x v="9"/>
    <s v="Saturday"/>
    <x v="1"/>
    <x v="2"/>
    <n v="6801.71"/>
    <n v="9"/>
    <x v="2"/>
    <n v="335.82"/>
    <n v="498.31"/>
    <x v="1"/>
    <n v="0.26"/>
    <n v="0.26"/>
    <x v="4"/>
    <x v="0"/>
    <x v="1"/>
    <s v="South-David"/>
  </r>
  <r>
    <n v="1033"/>
    <d v="2023-02-08T00:00:00"/>
    <x v="0"/>
    <s v="Wednesday"/>
    <x v="3"/>
    <x v="0"/>
    <n v="8395.2900000000009"/>
    <n v="39"/>
    <x v="3"/>
    <n v="4232.8100000000004"/>
    <n v="4345.25"/>
    <x v="0"/>
    <n v="0.12"/>
    <n v="0.12"/>
    <x v="1"/>
    <x v="1"/>
    <x v="0"/>
    <s v="North-Eve"/>
  </r>
  <r>
    <n v="1040"/>
    <d v="2023-01-15T00:00:00"/>
    <x v="5"/>
    <s v="Sunday"/>
    <x v="2"/>
    <x v="0"/>
    <n v="8601.77"/>
    <n v="19"/>
    <x v="0"/>
    <n v="342.3"/>
    <n v="768.06"/>
    <x v="0"/>
    <n v="0.09"/>
    <n v="0.09"/>
    <x v="0"/>
    <x v="2"/>
    <x v="0"/>
    <s v="North-Charlie"/>
  </r>
  <r>
    <n v="1074"/>
    <d v="2023-01-04T00:00:00"/>
    <x v="5"/>
    <s v="Wednesday"/>
    <x v="3"/>
    <x v="2"/>
    <n v="7508.72"/>
    <n v="38"/>
    <x v="0"/>
    <n v="1394.74"/>
    <n v="1848.69"/>
    <x v="0"/>
    <n v="0"/>
    <n v="0"/>
    <x v="3"/>
    <x v="1"/>
    <x v="1"/>
    <s v="South-Eve"/>
  </r>
  <r>
    <n v="1043"/>
    <d v="2023-12-15T00:00:00"/>
    <x v="9"/>
    <s v="Friday"/>
    <x v="1"/>
    <x v="1"/>
    <n v="4448.18"/>
    <n v="6"/>
    <x v="2"/>
    <n v="563.59"/>
    <n v="838.97"/>
    <x v="1"/>
    <n v="0.17"/>
    <n v="0.17"/>
    <x v="2"/>
    <x v="2"/>
    <x v="0"/>
    <s v="West-David"/>
  </r>
  <r>
    <n v="1044"/>
    <d v="2023-07-29T00:00:00"/>
    <x v="11"/>
    <s v="Saturday"/>
    <x v="4"/>
    <x v="0"/>
    <n v="6144.41"/>
    <n v="47"/>
    <x v="3"/>
    <n v="1512.34"/>
    <n v="1830.76"/>
    <x v="1"/>
    <n v="0.12"/>
    <n v="0.12"/>
    <x v="1"/>
    <x v="1"/>
    <x v="0"/>
    <s v="North-Alice"/>
  </r>
  <r>
    <n v="1029"/>
    <d v="2023-06-10T00:00:00"/>
    <x v="6"/>
    <s v="Saturday"/>
    <x v="3"/>
    <x v="3"/>
    <n v="1687.62"/>
    <n v="15"/>
    <x v="2"/>
    <n v="498.27"/>
    <n v="634.16"/>
    <x v="0"/>
    <n v="0.11"/>
    <n v="0.11"/>
    <x v="1"/>
    <x v="2"/>
    <x v="1"/>
    <s v="East-Eve"/>
  </r>
  <r>
    <n v="1013"/>
    <d v="2023-01-16T00:00:00"/>
    <x v="5"/>
    <s v="Monday"/>
    <x v="3"/>
    <x v="3"/>
    <n v="6769.09"/>
    <n v="20"/>
    <x v="2"/>
    <n v="3356.62"/>
    <n v="3759.0099999999902"/>
    <x v="0"/>
    <n v="0.05"/>
    <n v="0.05"/>
    <x v="3"/>
    <x v="2"/>
    <x v="1"/>
    <s v="East-Eve"/>
  </r>
  <r>
    <n v="1012"/>
    <d v="2023-04-18T00:00:00"/>
    <x v="1"/>
    <s v="Tuesday"/>
    <x v="4"/>
    <x v="2"/>
    <n v="1874.61"/>
    <n v="9"/>
    <x v="3"/>
    <n v="709.97"/>
    <n v="1029.71"/>
    <x v="0"/>
    <n v="0.13"/>
    <n v="0.13"/>
    <x v="1"/>
    <x v="1"/>
    <x v="1"/>
    <s v="South-Alice"/>
  </r>
  <r>
    <n v="1095"/>
    <d v="2023-11-07T00:00:00"/>
    <x v="8"/>
    <s v="Tuesday"/>
    <x v="2"/>
    <x v="1"/>
    <n v="6970.1"/>
    <n v="32"/>
    <x v="2"/>
    <n v="4266.6400000000003"/>
    <n v="4523.3599999999997"/>
    <x v="1"/>
    <n v="0.3"/>
    <n v="0.3"/>
    <x v="4"/>
    <x v="1"/>
    <x v="1"/>
    <s v="West-Charlie"/>
  </r>
  <r>
    <n v="1046"/>
    <d v="2023-08-15T00:00:00"/>
    <x v="3"/>
    <s v="Tuesday"/>
    <x v="4"/>
    <x v="2"/>
    <n v="2373.02"/>
    <n v="4"/>
    <x v="0"/>
    <n v="4095.1"/>
    <n v="4134.55"/>
    <x v="0"/>
    <n v="0.09"/>
    <n v="0.09"/>
    <x v="0"/>
    <x v="1"/>
    <x v="1"/>
    <s v="South-Alice"/>
  </r>
  <r>
    <n v="1002"/>
    <d v="2023-06-19T00:00:00"/>
    <x v="6"/>
    <s v="Monday"/>
    <x v="3"/>
    <x v="1"/>
    <n v="1263.76"/>
    <n v="18"/>
    <x v="1"/>
    <n v="117.63"/>
    <n v="576.44000000000005"/>
    <x v="1"/>
    <n v="0.18"/>
    <n v="0.18"/>
    <x v="2"/>
    <x v="2"/>
    <x v="1"/>
    <s v="West-Eve"/>
  </r>
  <r>
    <n v="1035"/>
    <d v="2023-02-03T00:00:00"/>
    <x v="0"/>
    <s v="Friday"/>
    <x v="2"/>
    <x v="0"/>
    <n v="1736.32"/>
    <n v="5"/>
    <x v="1"/>
    <n v="4483.8500000000004"/>
    <n v="4795.42"/>
    <x v="0"/>
    <n v="0.23"/>
    <n v="0.23"/>
    <x v="4"/>
    <x v="0"/>
    <x v="0"/>
    <s v="North-Charlie"/>
  </r>
  <r>
    <n v="1087"/>
    <d v="2023-09-08T00:00:00"/>
    <x v="2"/>
    <s v="Friday"/>
    <x v="2"/>
    <x v="0"/>
    <n v="119.72"/>
    <n v="20"/>
    <x v="2"/>
    <n v="193.27"/>
    <n v="297.69"/>
    <x v="1"/>
    <n v="0.22"/>
    <n v="0.22"/>
    <x v="4"/>
    <x v="0"/>
    <x v="0"/>
    <s v="North-Charlie"/>
  </r>
  <r>
    <n v="1081"/>
    <d v="2023-09-04T00:00:00"/>
    <x v="2"/>
    <s v="Monday"/>
    <x v="4"/>
    <x v="0"/>
    <n v="7215.52"/>
    <n v="23"/>
    <x v="3"/>
    <n v="1236.25"/>
    <n v="1543.38"/>
    <x v="1"/>
    <n v="0.1"/>
    <n v="0.1"/>
    <x v="0"/>
    <x v="1"/>
    <x v="0"/>
    <s v="North-Alice"/>
  </r>
  <r>
    <n v="1090"/>
    <d v="2023-09-26T00:00:00"/>
    <x v="2"/>
    <s v="Tuesday"/>
    <x v="3"/>
    <x v="0"/>
    <n v="7350.77"/>
    <n v="11"/>
    <x v="3"/>
    <n v="210.33"/>
    <n v="552.29"/>
    <x v="0"/>
    <n v="0.18"/>
    <n v="0.18"/>
    <x v="2"/>
    <x v="0"/>
    <x v="1"/>
    <s v="North-Eve"/>
  </r>
  <r>
    <n v="1008"/>
    <d v="2023-05-21T00:00:00"/>
    <x v="10"/>
    <s v="Sunday"/>
    <x v="1"/>
    <x v="3"/>
    <n v="5197.84"/>
    <n v="37"/>
    <x v="0"/>
    <n v="1712.43"/>
    <n v="1980.06"/>
    <x v="1"/>
    <n v="0.26"/>
    <n v="0.26"/>
    <x v="4"/>
    <x v="0"/>
    <x v="0"/>
    <s v="East-David"/>
  </r>
  <r>
    <n v="1093"/>
    <d v="2023-10-01T00:00:00"/>
    <x v="7"/>
    <s v="Sunday"/>
    <x v="3"/>
    <x v="3"/>
    <n v="1697.49"/>
    <n v="22"/>
    <x v="3"/>
    <n v="2593.64"/>
    <n v="2955.5099999999902"/>
    <x v="0"/>
    <n v="0"/>
    <n v="0"/>
    <x v="3"/>
    <x v="1"/>
    <x v="1"/>
    <s v="East-Eve"/>
  </r>
  <r>
    <n v="1026"/>
    <d v="2023-04-06T00:00:00"/>
    <x v="1"/>
    <s v="Thursday"/>
    <x v="0"/>
    <x v="2"/>
    <n v="927.19"/>
    <n v="4"/>
    <x v="3"/>
    <n v="3993.39"/>
    <n v="4288.3"/>
    <x v="1"/>
    <n v="0.13"/>
    <n v="0.13"/>
    <x v="1"/>
    <x v="2"/>
    <x v="0"/>
    <s v="South-Bob"/>
  </r>
  <r>
    <n v="1074"/>
    <d v="2023-08-15T00:00:00"/>
    <x v="3"/>
    <s v="Tuesday"/>
    <x v="1"/>
    <x v="1"/>
    <n v="289.38"/>
    <n v="29"/>
    <x v="0"/>
    <n v="1723.01"/>
    <n v="2197.42"/>
    <x v="1"/>
    <n v="7.0000000000000007E-2"/>
    <n v="7.0000000000000007E-2"/>
    <x v="0"/>
    <x v="1"/>
    <x v="1"/>
    <s v="West-David"/>
  </r>
  <r>
    <n v="1090"/>
    <d v="2023-02-08T00:00:00"/>
    <x v="0"/>
    <s v="Wednesday"/>
    <x v="2"/>
    <x v="0"/>
    <n v="1740.91"/>
    <n v="44"/>
    <x v="2"/>
    <n v="3542.18"/>
    <n v="3578.49"/>
    <x v="0"/>
    <n v="0.12"/>
    <n v="0.12"/>
    <x v="1"/>
    <x v="0"/>
    <x v="0"/>
    <s v="North-Charlie"/>
  </r>
  <r>
    <n v="1034"/>
    <d v="2023-10-29T00:00:00"/>
    <x v="7"/>
    <s v="Sunday"/>
    <x v="1"/>
    <x v="0"/>
    <n v="8919.4699999999993"/>
    <n v="34"/>
    <x v="1"/>
    <n v="978.15"/>
    <n v="1040.21"/>
    <x v="1"/>
    <n v="0.12"/>
    <n v="0.12"/>
    <x v="1"/>
    <x v="2"/>
    <x v="1"/>
    <s v="North-David"/>
  </r>
  <r>
    <n v="1007"/>
    <d v="2023-01-29T00:00:00"/>
    <x v="5"/>
    <s v="Sunday"/>
    <x v="2"/>
    <x v="1"/>
    <n v="2491.21"/>
    <n v="13"/>
    <x v="0"/>
    <n v="3765.46"/>
    <n v="3860.56"/>
    <x v="0"/>
    <n v="0.22"/>
    <n v="0.22"/>
    <x v="4"/>
    <x v="0"/>
    <x v="1"/>
    <s v="West-Charlie"/>
  </r>
  <r>
    <n v="1068"/>
    <d v="2023-11-14T00:00:00"/>
    <x v="8"/>
    <s v="Tuesday"/>
    <x v="2"/>
    <x v="1"/>
    <n v="3607.29"/>
    <n v="42"/>
    <x v="2"/>
    <n v="1218.18"/>
    <n v="1566.36"/>
    <x v="0"/>
    <n v="0.03"/>
    <n v="0.03"/>
    <x v="3"/>
    <x v="2"/>
    <x v="1"/>
    <s v="West-Charlie"/>
  </r>
  <r>
    <n v="1058"/>
    <d v="2023-09-02T00:00:00"/>
    <x v="2"/>
    <s v="Saturday"/>
    <x v="1"/>
    <x v="2"/>
    <n v="1142.92"/>
    <n v="9"/>
    <x v="0"/>
    <n v="760.55"/>
    <n v="1086.8899999999901"/>
    <x v="0"/>
    <n v="0.15"/>
    <n v="0.15"/>
    <x v="1"/>
    <x v="0"/>
    <x v="1"/>
    <s v="South-David"/>
  </r>
  <r>
    <n v="1075"/>
    <d v="2023-08-24T00:00:00"/>
    <x v="3"/>
    <s v="Thursday"/>
    <x v="2"/>
    <x v="1"/>
    <n v="2301.38"/>
    <n v="42"/>
    <x v="2"/>
    <n v="967.77"/>
    <n v="1414.88"/>
    <x v="1"/>
    <n v="0.17"/>
    <n v="0.17"/>
    <x v="2"/>
    <x v="1"/>
    <x v="0"/>
    <s v="West-Charlie"/>
  </r>
  <r>
    <n v="1029"/>
    <d v="2023-07-04T00:00:00"/>
    <x v="11"/>
    <s v="Tuesday"/>
    <x v="2"/>
    <x v="0"/>
    <n v="5240.32"/>
    <n v="31"/>
    <x v="0"/>
    <n v="951.21"/>
    <n v="1320.32"/>
    <x v="1"/>
    <n v="0.15"/>
    <n v="0.15"/>
    <x v="1"/>
    <x v="0"/>
    <x v="0"/>
    <s v="North-Charlie"/>
  </r>
  <r>
    <n v="1036"/>
    <d v="2023-09-29T00:00:00"/>
    <x v="2"/>
    <s v="Friday"/>
    <x v="0"/>
    <x v="0"/>
    <n v="6116.75"/>
    <n v="7"/>
    <x v="2"/>
    <n v="2588.67"/>
    <n v="2847.76"/>
    <x v="1"/>
    <n v="0.22"/>
    <n v="0.22"/>
    <x v="4"/>
    <x v="0"/>
    <x v="1"/>
    <s v="North-Bob"/>
  </r>
  <r>
    <n v="1089"/>
    <d v="2023-08-24T00:00:00"/>
    <x v="3"/>
    <s v="Thursday"/>
    <x v="3"/>
    <x v="0"/>
    <n v="2528.9899999999998"/>
    <n v="4"/>
    <x v="0"/>
    <n v="4231.75"/>
    <n v="4727.75"/>
    <x v="0"/>
    <n v="0.12"/>
    <n v="0.12"/>
    <x v="1"/>
    <x v="2"/>
    <x v="1"/>
    <s v="North-Eve"/>
  </r>
  <r>
    <n v="1021"/>
    <d v="2023-08-27T00:00:00"/>
    <x v="3"/>
    <s v="Sunday"/>
    <x v="3"/>
    <x v="0"/>
    <n v="671.55"/>
    <n v="19"/>
    <x v="2"/>
    <n v="444.05"/>
    <n v="584.44000000000005"/>
    <x v="0"/>
    <n v="0.28000000000000003"/>
    <n v="0.28000000000000003"/>
    <x v="4"/>
    <x v="0"/>
    <x v="1"/>
    <s v="North-Eve"/>
  </r>
  <r>
    <n v="1036"/>
    <d v="2023-09-23T00:00:00"/>
    <x v="2"/>
    <s v="Saturday"/>
    <x v="0"/>
    <x v="0"/>
    <n v="3971.23"/>
    <n v="42"/>
    <x v="0"/>
    <n v="3549.43"/>
    <n v="3967.6899999999901"/>
    <x v="1"/>
    <n v="0.14000000000000001"/>
    <n v="0.14000000000000001"/>
    <x v="1"/>
    <x v="1"/>
    <x v="0"/>
    <s v="North-Bob"/>
  </r>
  <r>
    <n v="1010"/>
    <d v="2023-12-25T00:00:00"/>
    <x v="9"/>
    <s v="Monday"/>
    <x v="1"/>
    <x v="2"/>
    <n v="2418.61"/>
    <n v="30"/>
    <x v="1"/>
    <n v="3289.01"/>
    <n v="3508.14"/>
    <x v="1"/>
    <n v="0.17"/>
    <n v="0.17"/>
    <x v="2"/>
    <x v="1"/>
    <x v="1"/>
    <s v="South-David"/>
  </r>
  <r>
    <n v="1073"/>
    <d v="2023-12-06T00:00:00"/>
    <x v="9"/>
    <s v="Wednesday"/>
    <x v="4"/>
    <x v="0"/>
    <n v="2273.58"/>
    <n v="31"/>
    <x v="1"/>
    <n v="4368.97"/>
    <n v="4696.8500000000004"/>
    <x v="0"/>
    <n v="0.25"/>
    <n v="0.25"/>
    <x v="4"/>
    <x v="1"/>
    <x v="1"/>
    <s v="North-Alice"/>
  </r>
  <r>
    <n v="1024"/>
    <d v="2023-03-06T00:00:00"/>
    <x v="4"/>
    <s v="Monday"/>
    <x v="4"/>
    <x v="2"/>
    <n v="9602.64"/>
    <n v="35"/>
    <x v="3"/>
    <n v="1258.53"/>
    <n v="1624.8899999999901"/>
    <x v="1"/>
    <n v="0.08"/>
    <n v="0.08"/>
    <x v="0"/>
    <x v="2"/>
    <x v="0"/>
    <s v="South-Alice"/>
  </r>
  <r>
    <n v="1064"/>
    <d v="2023-06-26T00:00:00"/>
    <x v="6"/>
    <s v="Monday"/>
    <x v="4"/>
    <x v="0"/>
    <n v="6201.37"/>
    <n v="21"/>
    <x v="2"/>
    <n v="2278.04"/>
    <n v="2598.58"/>
    <x v="0"/>
    <n v="0.02"/>
    <n v="0.02"/>
    <x v="3"/>
    <x v="2"/>
    <x v="1"/>
    <s v="North-Alice"/>
  </r>
  <r>
    <n v="1099"/>
    <d v="2023-01-03T00:00:00"/>
    <x v="5"/>
    <s v="Tuesday"/>
    <x v="0"/>
    <x v="3"/>
    <n v="5613.1"/>
    <n v="31"/>
    <x v="0"/>
    <n v="4632.8500000000004"/>
    <n v="4711.7"/>
    <x v="1"/>
    <n v="0.21"/>
    <n v="0.21"/>
    <x v="4"/>
    <x v="0"/>
    <x v="1"/>
    <s v="East-Bob"/>
  </r>
  <r>
    <n v="1049"/>
    <d v="2023-05-22T00:00:00"/>
    <x v="10"/>
    <s v="Monday"/>
    <x v="0"/>
    <x v="3"/>
    <n v="4216.17"/>
    <n v="19"/>
    <x v="2"/>
    <n v="3316.97"/>
    <n v="3544.02"/>
    <x v="0"/>
    <n v="0.14000000000000001"/>
    <n v="0.14000000000000001"/>
    <x v="1"/>
    <x v="0"/>
    <x v="0"/>
    <s v="East-Bob"/>
  </r>
  <r>
    <n v="1099"/>
    <d v="2023-06-07T00:00:00"/>
    <x v="6"/>
    <s v="Wednesday"/>
    <x v="2"/>
    <x v="3"/>
    <n v="4346.55"/>
    <n v="31"/>
    <x v="1"/>
    <n v="1974.4"/>
    <n v="2259.5"/>
    <x v="1"/>
    <n v="0.27"/>
    <n v="0.27"/>
    <x v="4"/>
    <x v="0"/>
    <x v="1"/>
    <s v="East-Charlie"/>
  </r>
  <r>
    <n v="1036"/>
    <d v="2023-11-20T00:00:00"/>
    <x v="8"/>
    <s v="Monday"/>
    <x v="4"/>
    <x v="3"/>
    <n v="5454.96"/>
    <n v="32"/>
    <x v="2"/>
    <n v="700.49"/>
    <n v="1126.52"/>
    <x v="1"/>
    <n v="0.28999999999999998"/>
    <n v="0.28999999999999998"/>
    <x v="4"/>
    <x v="2"/>
    <x v="1"/>
    <s v="East-Alice"/>
  </r>
  <r>
    <n v="1082"/>
    <d v="2023-05-26T00:00:00"/>
    <x v="10"/>
    <s v="Friday"/>
    <x v="1"/>
    <x v="2"/>
    <n v="6994.66"/>
    <n v="2"/>
    <x v="0"/>
    <n v="1349.3"/>
    <n v="1576.69"/>
    <x v="0"/>
    <n v="0.12"/>
    <n v="0.12"/>
    <x v="1"/>
    <x v="2"/>
    <x v="0"/>
    <s v="South-David"/>
  </r>
  <r>
    <n v="1096"/>
    <d v="2023-10-20T00:00:00"/>
    <x v="7"/>
    <s v="Friday"/>
    <x v="1"/>
    <x v="2"/>
    <n v="7051.25"/>
    <n v="10"/>
    <x v="2"/>
    <n v="2927.02"/>
    <n v="3387.21"/>
    <x v="0"/>
    <n v="0.12"/>
    <n v="0.12"/>
    <x v="1"/>
    <x v="0"/>
    <x v="1"/>
    <s v="South-David"/>
  </r>
  <r>
    <n v="1024"/>
    <d v="2023-06-02T00:00:00"/>
    <x v="6"/>
    <s v="Friday"/>
    <x v="4"/>
    <x v="1"/>
    <n v="1799.77"/>
    <n v="2"/>
    <x v="0"/>
    <n v="3604.93"/>
    <n v="3830.71"/>
    <x v="0"/>
    <n v="0.12"/>
    <n v="0.12"/>
    <x v="1"/>
    <x v="2"/>
    <x v="0"/>
    <s v="West-Alice"/>
  </r>
  <r>
    <n v="1023"/>
    <d v="2023-07-12T00:00:00"/>
    <x v="11"/>
    <s v="Wednesday"/>
    <x v="4"/>
    <x v="0"/>
    <n v="5051.12"/>
    <n v="2"/>
    <x v="1"/>
    <n v="665.89"/>
    <n v="944.79"/>
    <x v="1"/>
    <n v="0.1"/>
    <n v="0.1"/>
    <x v="0"/>
    <x v="2"/>
    <x v="1"/>
    <s v="North-Alice"/>
  </r>
  <r>
    <n v="1062"/>
    <d v="2023-03-14T00:00:00"/>
    <x v="4"/>
    <s v="Tuesday"/>
    <x v="4"/>
    <x v="3"/>
    <n v="4178.3900000000003"/>
    <n v="24"/>
    <x v="1"/>
    <n v="3018.01"/>
    <n v="3418.19"/>
    <x v="0"/>
    <n v="0.23"/>
    <n v="0.23"/>
    <x v="4"/>
    <x v="1"/>
    <x v="1"/>
    <s v="East-Alice"/>
  </r>
  <r>
    <n v="1096"/>
    <d v="2023-11-01T00:00:00"/>
    <x v="8"/>
    <s v="Wednesday"/>
    <x v="0"/>
    <x v="2"/>
    <n v="8718.2199999999993"/>
    <n v="17"/>
    <x v="1"/>
    <n v="2774.24"/>
    <n v="3069.9399999999901"/>
    <x v="0"/>
    <n v="0.23"/>
    <n v="0.23"/>
    <x v="4"/>
    <x v="1"/>
    <x v="1"/>
    <s v="South-Bob"/>
  </r>
  <r>
    <n v="1037"/>
    <d v="2023-12-10T00:00:00"/>
    <x v="9"/>
    <s v="Sunday"/>
    <x v="0"/>
    <x v="0"/>
    <n v="6351.05"/>
    <n v="32"/>
    <x v="3"/>
    <n v="2594.08"/>
    <n v="3074.59"/>
    <x v="1"/>
    <n v="0.14000000000000001"/>
    <n v="0.14000000000000001"/>
    <x v="1"/>
    <x v="0"/>
    <x v="1"/>
    <s v="North-Bob"/>
  </r>
  <r>
    <n v="1012"/>
    <d v="2023-05-20T00:00:00"/>
    <x v="10"/>
    <s v="Saturday"/>
    <x v="0"/>
    <x v="0"/>
    <n v="5371.79"/>
    <n v="16"/>
    <x v="1"/>
    <n v="3466.11"/>
    <n v="3799.67"/>
    <x v="0"/>
    <n v="0.01"/>
    <n v="0.01"/>
    <x v="3"/>
    <x v="0"/>
    <x v="1"/>
    <s v="North-Bob"/>
  </r>
  <r>
    <n v="1055"/>
    <d v="2023-07-06T00:00:00"/>
    <x v="11"/>
    <s v="Thursday"/>
    <x v="3"/>
    <x v="2"/>
    <n v="1242.4100000000001"/>
    <n v="16"/>
    <x v="2"/>
    <n v="4195.38"/>
    <n v="4461.51"/>
    <x v="0"/>
    <n v="0.09"/>
    <n v="0.09"/>
    <x v="0"/>
    <x v="1"/>
    <x v="0"/>
    <s v="South-Eve"/>
  </r>
  <r>
    <n v="1013"/>
    <d v="2023-10-20T00:00:00"/>
    <x v="7"/>
    <s v="Friday"/>
    <x v="1"/>
    <x v="3"/>
    <n v="6095.82"/>
    <n v="46"/>
    <x v="3"/>
    <n v="1648.8"/>
    <n v="1670.36"/>
    <x v="0"/>
    <n v="0.09"/>
    <n v="0.09"/>
    <x v="0"/>
    <x v="2"/>
    <x v="1"/>
    <s v="East-David"/>
  </r>
  <r>
    <n v="1023"/>
    <d v="2023-03-02T00:00:00"/>
    <x v="4"/>
    <s v="Thursday"/>
    <x v="1"/>
    <x v="1"/>
    <n v="1260.32"/>
    <n v="39"/>
    <x v="1"/>
    <n v="4450.6099999999997"/>
    <n v="4663.3399999999901"/>
    <x v="1"/>
    <n v="0.24"/>
    <n v="0.24"/>
    <x v="4"/>
    <x v="0"/>
    <x v="1"/>
    <s v="West-David"/>
  </r>
  <r>
    <n v="1089"/>
    <d v="2023-07-17T00:00:00"/>
    <x v="11"/>
    <s v="Monday"/>
    <x v="2"/>
    <x v="0"/>
    <n v="3438.35"/>
    <n v="31"/>
    <x v="2"/>
    <n v="845.14"/>
    <n v="1001.77"/>
    <x v="1"/>
    <n v="0.03"/>
    <n v="0.03"/>
    <x v="3"/>
    <x v="0"/>
    <x v="0"/>
    <s v="North-Charlie"/>
  </r>
  <r>
    <n v="1099"/>
    <d v="2023-10-22T00:00:00"/>
    <x v="7"/>
    <s v="Sunday"/>
    <x v="0"/>
    <x v="1"/>
    <n v="1514.14"/>
    <n v="43"/>
    <x v="2"/>
    <n v="906.47"/>
    <n v="1283.04"/>
    <x v="1"/>
    <n v="0.24"/>
    <n v="0.24"/>
    <x v="4"/>
    <x v="0"/>
    <x v="0"/>
    <s v="West-Bob"/>
  </r>
  <r>
    <n v="1030"/>
    <d v="2023-11-15T00:00:00"/>
    <x v="8"/>
    <s v="Wednesday"/>
    <x v="3"/>
    <x v="3"/>
    <n v="6951.53"/>
    <n v="24"/>
    <x v="2"/>
    <n v="1370.52"/>
    <n v="1482.58"/>
    <x v="0"/>
    <n v="0.2"/>
    <n v="0.2"/>
    <x v="2"/>
    <x v="2"/>
    <x v="1"/>
    <s v="East-Eve"/>
  </r>
  <r>
    <n v="1017"/>
    <d v="2023-10-29T00:00:00"/>
    <x v="7"/>
    <s v="Sunday"/>
    <x v="3"/>
    <x v="3"/>
    <n v="2141.9"/>
    <n v="1"/>
    <x v="0"/>
    <n v="641.67999999999995"/>
    <n v="752.24"/>
    <x v="1"/>
    <n v="0.22"/>
    <n v="0.22"/>
    <x v="4"/>
    <x v="1"/>
    <x v="0"/>
    <s v="East-Eve"/>
  </r>
  <r>
    <n v="1062"/>
    <d v="2023-12-10T00:00:00"/>
    <x v="9"/>
    <s v="Sunday"/>
    <x v="1"/>
    <x v="1"/>
    <n v="3979.41"/>
    <n v="11"/>
    <x v="3"/>
    <n v="1190.08"/>
    <n v="1292.9399999999901"/>
    <x v="0"/>
    <n v="0.13"/>
    <n v="0.13"/>
    <x v="1"/>
    <x v="0"/>
    <x v="1"/>
    <s v="West-David"/>
  </r>
  <r>
    <n v="1084"/>
    <d v="2023-01-11T00:00:00"/>
    <x v="5"/>
    <s v="Wednesday"/>
    <x v="0"/>
    <x v="3"/>
    <n v="8967.18"/>
    <n v="21"/>
    <x v="2"/>
    <n v="576.74"/>
    <n v="648.29"/>
    <x v="0"/>
    <n v="0.2"/>
    <n v="0.2"/>
    <x v="2"/>
    <x v="1"/>
    <x v="0"/>
    <s v="East-Bob"/>
  </r>
  <r>
    <n v="1089"/>
    <d v="2023-03-03T00:00:00"/>
    <x v="4"/>
    <s v="Friday"/>
    <x v="2"/>
    <x v="0"/>
    <n v="2122.73"/>
    <n v="4"/>
    <x v="0"/>
    <n v="4117.67"/>
    <n v="4280.0600000000004"/>
    <x v="0"/>
    <n v="0.18"/>
    <n v="0.18"/>
    <x v="2"/>
    <x v="1"/>
    <x v="0"/>
    <s v="North-Charlie"/>
  </r>
  <r>
    <n v="1086"/>
    <d v="2023-11-29T00:00:00"/>
    <x v="8"/>
    <s v="Wednesday"/>
    <x v="0"/>
    <x v="1"/>
    <n v="5127.2700000000004"/>
    <n v="7"/>
    <x v="1"/>
    <n v="737.9"/>
    <n v="1182"/>
    <x v="1"/>
    <n v="0.23"/>
    <n v="0.23"/>
    <x v="4"/>
    <x v="2"/>
    <x v="1"/>
    <s v="West-Bob"/>
  </r>
  <r>
    <n v="1013"/>
    <d v="2023-08-14T00:00:00"/>
    <x v="3"/>
    <s v="Monday"/>
    <x v="4"/>
    <x v="3"/>
    <n v="4250.79"/>
    <n v="26"/>
    <x v="2"/>
    <n v="3749.12"/>
    <n v="4138.83"/>
    <x v="1"/>
    <n v="0.13"/>
    <n v="0.13"/>
    <x v="1"/>
    <x v="2"/>
    <x v="0"/>
    <s v="East-Alice"/>
  </r>
  <r>
    <n v="1059"/>
    <d v="2023-06-02T00:00:00"/>
    <x v="6"/>
    <s v="Friday"/>
    <x v="0"/>
    <x v="1"/>
    <n v="279.43"/>
    <n v="47"/>
    <x v="0"/>
    <n v="287.17"/>
    <n v="657.44"/>
    <x v="0"/>
    <n v="0.14000000000000001"/>
    <n v="0.14000000000000001"/>
    <x v="1"/>
    <x v="2"/>
    <x v="1"/>
    <s v="West-Bob"/>
  </r>
  <r>
    <n v="1019"/>
    <d v="2023-07-18T00:00:00"/>
    <x v="11"/>
    <s v="Tuesday"/>
    <x v="4"/>
    <x v="0"/>
    <n v="7948.31"/>
    <n v="12"/>
    <x v="2"/>
    <n v="4745.18"/>
    <n v="5145.88"/>
    <x v="0"/>
    <n v="0.19"/>
    <n v="0.19"/>
    <x v="2"/>
    <x v="2"/>
    <x v="0"/>
    <s v="North-Alice"/>
  </r>
  <r>
    <n v="1049"/>
    <d v="2023-02-21T00:00:00"/>
    <x v="0"/>
    <s v="Tuesday"/>
    <x v="4"/>
    <x v="3"/>
    <n v="783.55"/>
    <n v="31"/>
    <x v="3"/>
    <n v="3570.24"/>
    <n v="3712.25"/>
    <x v="1"/>
    <n v="0.03"/>
    <n v="0.03"/>
    <x v="3"/>
    <x v="2"/>
    <x v="0"/>
    <s v="East-Alice"/>
  </r>
  <r>
    <n v="1100"/>
    <d v="2023-09-17T00:00:00"/>
    <x v="2"/>
    <s v="Sunday"/>
    <x v="2"/>
    <x v="0"/>
    <n v="4795.12"/>
    <n v="17"/>
    <x v="3"/>
    <n v="83.64"/>
    <n v="528.49"/>
    <x v="1"/>
    <n v="0.13"/>
    <n v="0.13"/>
    <x v="1"/>
    <x v="2"/>
    <x v="0"/>
    <s v="North-Charlie"/>
  </r>
  <r>
    <n v="1012"/>
    <d v="2023-02-28T00:00:00"/>
    <x v="0"/>
    <s v="Tuesday"/>
    <x v="1"/>
    <x v="3"/>
    <n v="5650.72"/>
    <n v="33"/>
    <x v="1"/>
    <n v="3831.09"/>
    <n v="3908.37"/>
    <x v="1"/>
    <n v="0.28999999999999998"/>
    <n v="0.28999999999999998"/>
    <x v="4"/>
    <x v="0"/>
    <x v="1"/>
    <s v="East-David"/>
  </r>
  <r>
    <n v="1061"/>
    <d v="2023-03-13T00:00:00"/>
    <x v="4"/>
    <s v="Monday"/>
    <x v="0"/>
    <x v="2"/>
    <n v="6321.42"/>
    <n v="11"/>
    <x v="2"/>
    <n v="2594.71"/>
    <n v="2769.52"/>
    <x v="0"/>
    <n v="0.01"/>
    <n v="0.01"/>
    <x v="3"/>
    <x v="1"/>
    <x v="1"/>
    <s v="South-Bob"/>
  </r>
  <r>
    <n v="1019"/>
    <d v="2023-05-28T00:00:00"/>
    <x v="10"/>
    <s v="Sunday"/>
    <x v="4"/>
    <x v="3"/>
    <n v="6917.45"/>
    <n v="28"/>
    <x v="0"/>
    <n v="3907.86"/>
    <n v="4205.37"/>
    <x v="1"/>
    <n v="0.09"/>
    <n v="0.09"/>
    <x v="0"/>
    <x v="2"/>
    <x v="0"/>
    <s v="East-Alice"/>
  </r>
  <r>
    <n v="1076"/>
    <d v="2023-12-15T00:00:00"/>
    <x v="9"/>
    <s v="Friday"/>
    <x v="0"/>
    <x v="1"/>
    <n v="2607.4"/>
    <n v="32"/>
    <x v="1"/>
    <n v="2636.36"/>
    <n v="2696.78"/>
    <x v="1"/>
    <n v="0.09"/>
    <n v="0.09"/>
    <x v="0"/>
    <x v="0"/>
    <x v="1"/>
    <s v="West-Bob"/>
  </r>
  <r>
    <n v="1009"/>
    <d v="2023-03-04T00:00:00"/>
    <x v="4"/>
    <s v="Saturday"/>
    <x v="1"/>
    <x v="3"/>
    <n v="198.79"/>
    <n v="1"/>
    <x v="2"/>
    <n v="3223.07"/>
    <n v="3590.83"/>
    <x v="1"/>
    <n v="0.19"/>
    <n v="0.19"/>
    <x v="2"/>
    <x v="1"/>
    <x v="1"/>
    <s v="East-David"/>
  </r>
  <r>
    <n v="1071"/>
    <d v="2023-11-06T00:00:00"/>
    <x v="8"/>
    <s v="Monday"/>
    <x v="1"/>
    <x v="0"/>
    <n v="7262.09"/>
    <n v="47"/>
    <x v="1"/>
    <n v="3942.34"/>
    <n v="4142.09"/>
    <x v="0"/>
    <n v="0.03"/>
    <n v="0.03"/>
    <x v="3"/>
    <x v="2"/>
    <x v="1"/>
    <s v="North-David"/>
  </r>
  <r>
    <n v="1028"/>
    <d v="2023-08-31T00:00:00"/>
    <x v="3"/>
    <s v="Thursday"/>
    <x v="3"/>
    <x v="0"/>
    <n v="5403"/>
    <n v="28"/>
    <x v="0"/>
    <n v="2055.2800000000002"/>
    <n v="2449.64"/>
    <x v="1"/>
    <n v="0.19"/>
    <n v="0.19"/>
    <x v="2"/>
    <x v="2"/>
    <x v="0"/>
    <s v="North-Eve"/>
  </r>
  <r>
    <n v="1078"/>
    <d v="2024-01-01T00:00:00"/>
    <x v="5"/>
    <s v="Monday"/>
    <x v="1"/>
    <x v="3"/>
    <n v="8377.57"/>
    <n v="42"/>
    <x v="1"/>
    <n v="63.41"/>
    <n v="314.93"/>
    <x v="0"/>
    <n v="0.03"/>
    <n v="0.03"/>
    <x v="3"/>
    <x v="0"/>
    <x v="1"/>
    <s v="East-David"/>
  </r>
  <r>
    <n v="1095"/>
    <d v="2023-11-26T00:00:00"/>
    <x v="8"/>
    <s v="Sunday"/>
    <x v="2"/>
    <x v="1"/>
    <n v="8231.74"/>
    <n v="7"/>
    <x v="1"/>
    <n v="4257.24"/>
    <n v="4355.87"/>
    <x v="0"/>
    <n v="0.03"/>
    <n v="0.03"/>
    <x v="3"/>
    <x v="1"/>
    <x v="0"/>
    <s v="West-Charlie"/>
  </r>
  <r>
    <n v="1052"/>
    <d v="2023-04-17T00:00:00"/>
    <x v="1"/>
    <s v="Monday"/>
    <x v="4"/>
    <x v="2"/>
    <n v="8448.93"/>
    <n v="2"/>
    <x v="1"/>
    <n v="1935.41"/>
    <n v="2305.44"/>
    <x v="0"/>
    <n v="0.22"/>
    <n v="0.22"/>
    <x v="4"/>
    <x v="2"/>
    <x v="0"/>
    <s v="South-Alice"/>
  </r>
  <r>
    <n v="1083"/>
    <d v="2023-08-14T00:00:00"/>
    <x v="3"/>
    <s v="Monday"/>
    <x v="3"/>
    <x v="1"/>
    <n v="4902.4399999999996"/>
    <n v="42"/>
    <x v="2"/>
    <n v="2505.41"/>
    <n v="2638.96"/>
    <x v="1"/>
    <n v="0.1"/>
    <n v="0.1"/>
    <x v="0"/>
    <x v="1"/>
    <x v="0"/>
    <s v="West-Eve"/>
  </r>
  <r>
    <n v="1016"/>
    <d v="2023-11-09T00:00:00"/>
    <x v="8"/>
    <s v="Thursday"/>
    <x v="2"/>
    <x v="2"/>
    <n v="3402.92"/>
    <n v="24"/>
    <x v="0"/>
    <n v="88.44"/>
    <n v="338.94"/>
    <x v="1"/>
    <n v="0.28999999999999998"/>
    <n v="0.28999999999999998"/>
    <x v="4"/>
    <x v="0"/>
    <x v="0"/>
    <s v="South-Charlie"/>
  </r>
  <r>
    <n v="1069"/>
    <d v="2023-08-06T00:00:00"/>
    <x v="3"/>
    <s v="Sunday"/>
    <x v="0"/>
    <x v="0"/>
    <n v="7936.43"/>
    <n v="4"/>
    <x v="3"/>
    <n v="2485.86"/>
    <n v="2532.87"/>
    <x v="1"/>
    <n v="0.01"/>
    <n v="0.01"/>
    <x v="3"/>
    <x v="2"/>
    <x v="0"/>
    <s v="North-Bob"/>
  </r>
  <r>
    <n v="1099"/>
    <d v="2023-08-29T00:00:00"/>
    <x v="3"/>
    <s v="Tuesday"/>
    <x v="4"/>
    <x v="1"/>
    <n v="4567.8100000000004"/>
    <n v="44"/>
    <x v="2"/>
    <n v="4933.1099999999997"/>
    <n v="5245.86"/>
    <x v="0"/>
    <n v="0.13"/>
    <n v="0.13"/>
    <x v="1"/>
    <x v="1"/>
    <x v="1"/>
    <s v="West-Alice"/>
  </r>
  <r>
    <n v="1012"/>
    <d v="2023-09-16T00:00:00"/>
    <x v="2"/>
    <s v="Saturday"/>
    <x v="1"/>
    <x v="2"/>
    <n v="1916.08"/>
    <n v="19"/>
    <x v="3"/>
    <n v="1427.42"/>
    <n v="1763.69"/>
    <x v="1"/>
    <n v="0.03"/>
    <n v="0.03"/>
    <x v="3"/>
    <x v="0"/>
    <x v="1"/>
    <s v="South-David"/>
  </r>
  <r>
    <n v="1025"/>
    <d v="2023-09-19T00:00:00"/>
    <x v="2"/>
    <s v="Tuesday"/>
    <x v="4"/>
    <x v="3"/>
    <n v="8564.24"/>
    <n v="26"/>
    <x v="3"/>
    <n v="2007.32"/>
    <n v="2202.87"/>
    <x v="0"/>
    <n v="0.11"/>
    <n v="0.11"/>
    <x v="1"/>
    <x v="0"/>
    <x v="0"/>
    <s v="East-Alice"/>
  </r>
  <r>
    <n v="1052"/>
    <d v="2023-01-05T00:00:00"/>
    <x v="5"/>
    <s v="Thursday"/>
    <x v="0"/>
    <x v="0"/>
    <n v="8837.34"/>
    <n v="11"/>
    <x v="2"/>
    <n v="3451.59"/>
    <n v="3929.26"/>
    <x v="1"/>
    <n v="0.3"/>
    <n v="0.3"/>
    <x v="4"/>
    <x v="2"/>
    <x v="1"/>
    <s v="North-Bob"/>
  </r>
  <r>
    <n v="1085"/>
    <d v="2023-09-18T00:00:00"/>
    <x v="2"/>
    <s v="Monday"/>
    <x v="3"/>
    <x v="3"/>
    <n v="4716.47"/>
    <n v="40"/>
    <x v="2"/>
    <n v="4083.23"/>
    <n v="4521.57"/>
    <x v="1"/>
    <n v="0.27"/>
    <n v="0.27"/>
    <x v="4"/>
    <x v="1"/>
    <x v="1"/>
    <s v="East-Eve"/>
  </r>
  <r>
    <n v="1100"/>
    <d v="2023-02-23T00:00:00"/>
    <x v="0"/>
    <s v="Thursday"/>
    <x v="3"/>
    <x v="0"/>
    <n v="849.43"/>
    <n v="43"/>
    <x v="0"/>
    <n v="2116.09"/>
    <n v="2472.98"/>
    <x v="1"/>
    <n v="0.01"/>
    <n v="0.01"/>
    <x v="3"/>
    <x v="2"/>
    <x v="1"/>
    <s v="North-Eve"/>
  </r>
  <r>
    <n v="1053"/>
    <d v="2023-02-16T00:00:00"/>
    <x v="0"/>
    <s v="Thursday"/>
    <x v="3"/>
    <x v="1"/>
    <n v="3939.48"/>
    <n v="11"/>
    <x v="0"/>
    <n v="1582.86"/>
    <n v="1942.55"/>
    <x v="1"/>
    <n v="0.17"/>
    <n v="0.17"/>
    <x v="2"/>
    <x v="2"/>
    <x v="1"/>
    <s v="West-Eve"/>
  </r>
  <r>
    <n v="1023"/>
    <d v="2023-08-03T00:00:00"/>
    <x v="3"/>
    <s v="Thursday"/>
    <x v="1"/>
    <x v="1"/>
    <n v="8055.02"/>
    <n v="45"/>
    <x v="1"/>
    <n v="4692.24"/>
    <n v="4825.92"/>
    <x v="0"/>
    <n v="0.19"/>
    <n v="0.19"/>
    <x v="2"/>
    <x v="1"/>
    <x v="1"/>
    <s v="West-David"/>
  </r>
  <r>
    <n v="1016"/>
    <d v="2023-06-26T00:00:00"/>
    <x v="6"/>
    <s v="Monday"/>
    <x v="2"/>
    <x v="0"/>
    <n v="9027.56"/>
    <n v="3"/>
    <x v="3"/>
    <n v="3401.87"/>
    <n v="3733.71"/>
    <x v="0"/>
    <n v="0.06"/>
    <n v="0.06"/>
    <x v="0"/>
    <x v="1"/>
    <x v="1"/>
    <s v="North-Charlie"/>
  </r>
  <r>
    <n v="1057"/>
    <d v="2023-01-09T00:00:00"/>
    <x v="5"/>
    <s v="Monday"/>
    <x v="2"/>
    <x v="0"/>
    <n v="2114.38"/>
    <n v="12"/>
    <x v="0"/>
    <n v="639.16"/>
    <n v="746.28"/>
    <x v="0"/>
    <n v="0.04"/>
    <n v="0.04"/>
    <x v="3"/>
    <x v="1"/>
    <x v="1"/>
    <s v="North-Charlie"/>
  </r>
  <r>
    <n v="1039"/>
    <d v="2023-04-09T00:00:00"/>
    <x v="1"/>
    <s v="Sunday"/>
    <x v="4"/>
    <x v="0"/>
    <n v="763.04"/>
    <n v="3"/>
    <x v="1"/>
    <n v="391.19"/>
    <n v="471.75"/>
    <x v="0"/>
    <n v="0.27"/>
    <n v="0.27"/>
    <x v="4"/>
    <x v="0"/>
    <x v="0"/>
    <s v="North-Alice"/>
  </r>
  <r>
    <n v="1053"/>
    <d v="2023-01-20T00:00:00"/>
    <x v="5"/>
    <s v="Friday"/>
    <x v="1"/>
    <x v="1"/>
    <n v="8785.77"/>
    <n v="42"/>
    <x v="0"/>
    <n v="2443.5700000000002"/>
    <n v="2943.31"/>
    <x v="1"/>
    <n v="0.28999999999999998"/>
    <n v="0.28999999999999998"/>
    <x v="4"/>
    <x v="0"/>
    <x v="0"/>
    <s v="West-David"/>
  </r>
  <r>
    <n v="1042"/>
    <d v="2023-08-29T00:00:00"/>
    <x v="3"/>
    <s v="Tuesday"/>
    <x v="3"/>
    <x v="2"/>
    <n v="3955.11"/>
    <n v="27"/>
    <x v="2"/>
    <n v="1139.45"/>
    <n v="1454.41"/>
    <x v="0"/>
    <n v="0.3"/>
    <n v="0.3"/>
    <x v="4"/>
    <x v="1"/>
    <x v="0"/>
    <s v="South-Eve"/>
  </r>
  <r>
    <n v="1058"/>
    <d v="2023-03-02T00:00:00"/>
    <x v="4"/>
    <s v="Thursday"/>
    <x v="3"/>
    <x v="3"/>
    <n v="5463.43"/>
    <n v="49"/>
    <x v="0"/>
    <n v="1307.22"/>
    <n v="1528.4"/>
    <x v="0"/>
    <n v="0.24"/>
    <n v="0.24"/>
    <x v="4"/>
    <x v="0"/>
    <x v="1"/>
    <s v="East-Eve"/>
  </r>
  <r>
    <n v="1039"/>
    <d v="2023-06-27T00:00:00"/>
    <x v="6"/>
    <s v="Tuesday"/>
    <x v="0"/>
    <x v="3"/>
    <n v="9683.85"/>
    <n v="2"/>
    <x v="3"/>
    <n v="4394.58"/>
    <n v="4545.78"/>
    <x v="0"/>
    <n v="0.2"/>
    <n v="0.2"/>
    <x v="2"/>
    <x v="2"/>
    <x v="1"/>
    <s v="East-Bob"/>
  </r>
  <r>
    <n v="1014"/>
    <d v="2023-12-04T00:00:00"/>
    <x v="9"/>
    <s v="Monday"/>
    <x v="0"/>
    <x v="1"/>
    <n v="758.99"/>
    <n v="49"/>
    <x v="0"/>
    <n v="493.35"/>
    <n v="799.27"/>
    <x v="1"/>
    <n v="0.1"/>
    <n v="0.1"/>
    <x v="0"/>
    <x v="1"/>
    <x v="0"/>
    <s v="West-Bob"/>
  </r>
  <r>
    <n v="1095"/>
    <d v="2023-03-03T00:00:00"/>
    <x v="4"/>
    <s v="Friday"/>
    <x v="3"/>
    <x v="3"/>
    <n v="6518.35"/>
    <n v="16"/>
    <x v="3"/>
    <n v="3591.05"/>
    <n v="3625.35"/>
    <x v="0"/>
    <n v="0.05"/>
    <n v="0.05"/>
    <x v="3"/>
    <x v="2"/>
    <x v="1"/>
    <s v="East-Eve"/>
  </r>
  <r>
    <n v="1005"/>
    <d v="2023-05-25T00:00:00"/>
    <x v="10"/>
    <s v="Thursday"/>
    <x v="3"/>
    <x v="0"/>
    <n v="833.64"/>
    <n v="2"/>
    <x v="2"/>
    <n v="1392.15"/>
    <n v="1448.54"/>
    <x v="0"/>
    <n v="0.02"/>
    <n v="0.02"/>
    <x v="3"/>
    <x v="1"/>
    <x v="1"/>
    <s v="North-Eve"/>
  </r>
  <r>
    <n v="1035"/>
    <d v="2023-08-04T00:00:00"/>
    <x v="3"/>
    <s v="Friday"/>
    <x v="1"/>
    <x v="2"/>
    <n v="3817.14"/>
    <n v="30"/>
    <x v="3"/>
    <n v="3813.62"/>
    <n v="3839.72"/>
    <x v="1"/>
    <n v="0.21"/>
    <n v="0.21"/>
    <x v="4"/>
    <x v="2"/>
    <x v="0"/>
    <s v="South-David"/>
  </r>
  <r>
    <n v="1087"/>
    <d v="2023-01-03T00:00:00"/>
    <x v="5"/>
    <s v="Tuesday"/>
    <x v="2"/>
    <x v="3"/>
    <n v="8057.76"/>
    <n v="20"/>
    <x v="0"/>
    <n v="3625.94"/>
    <n v="3880.53"/>
    <x v="1"/>
    <n v="0.24"/>
    <n v="0.24"/>
    <x v="4"/>
    <x v="1"/>
    <x v="0"/>
    <s v="East-Charlie"/>
  </r>
  <r>
    <n v="1093"/>
    <d v="2023-06-09T00:00:00"/>
    <x v="6"/>
    <s v="Friday"/>
    <x v="0"/>
    <x v="2"/>
    <n v="4391.38"/>
    <n v="38"/>
    <x v="1"/>
    <n v="86.59"/>
    <n v="390.89"/>
    <x v="0"/>
    <n v="0.25"/>
    <n v="0.25"/>
    <x v="4"/>
    <x v="2"/>
    <x v="0"/>
    <s v="South-Bob"/>
  </r>
  <r>
    <n v="1075"/>
    <d v="2023-08-15T00:00:00"/>
    <x v="3"/>
    <s v="Tuesday"/>
    <x v="2"/>
    <x v="0"/>
    <n v="9972.11"/>
    <n v="28"/>
    <x v="2"/>
    <n v="2570.2199999999998"/>
    <n v="2610.8399999999901"/>
    <x v="0"/>
    <n v="0.27"/>
    <n v="0.27"/>
    <x v="4"/>
    <x v="1"/>
    <x v="1"/>
    <s v="North-Charlie"/>
  </r>
  <r>
    <n v="1018"/>
    <d v="2023-09-26T00:00:00"/>
    <x v="2"/>
    <s v="Tuesday"/>
    <x v="1"/>
    <x v="3"/>
    <n v="5634.69"/>
    <n v="25"/>
    <x v="0"/>
    <n v="739.63"/>
    <n v="1103.03"/>
    <x v="1"/>
    <n v="0.26"/>
    <n v="0.26"/>
    <x v="4"/>
    <x v="1"/>
    <x v="1"/>
    <s v="East-David"/>
  </r>
  <r>
    <n v="1076"/>
    <d v="2023-04-30T00:00:00"/>
    <x v="1"/>
    <s v="Sunday"/>
    <x v="3"/>
    <x v="1"/>
    <n v="3279.51"/>
    <n v="32"/>
    <x v="2"/>
    <n v="4337.82"/>
    <n v="4460.71"/>
    <x v="0"/>
    <n v="0.3"/>
    <n v="0.3"/>
    <x v="4"/>
    <x v="0"/>
    <x v="1"/>
    <s v="West-Eve"/>
  </r>
  <r>
    <n v="1009"/>
    <d v="2023-03-30T00:00:00"/>
    <x v="4"/>
    <s v="Thursday"/>
    <x v="2"/>
    <x v="2"/>
    <n v="2279.1"/>
    <n v="10"/>
    <x v="2"/>
    <n v="4364.3500000000004"/>
    <n v="4710.1000000000004"/>
    <x v="1"/>
    <n v="7.0000000000000007E-2"/>
    <n v="7.0000000000000007E-2"/>
    <x v="0"/>
    <x v="2"/>
    <x v="0"/>
    <s v="South-Charlie"/>
  </r>
  <r>
    <n v="1074"/>
    <d v="2023-11-25T00:00:00"/>
    <x v="8"/>
    <s v="Saturday"/>
    <x v="3"/>
    <x v="0"/>
    <n v="3570.15"/>
    <n v="42"/>
    <x v="0"/>
    <n v="2120.81"/>
    <n v="2611.94"/>
    <x v="0"/>
    <n v="0.23"/>
    <n v="0.23"/>
    <x v="4"/>
    <x v="0"/>
    <x v="0"/>
    <s v="North-Eve"/>
  </r>
  <r>
    <n v="1058"/>
    <d v="2023-03-09T00:00:00"/>
    <x v="4"/>
    <s v="Thursday"/>
    <x v="3"/>
    <x v="2"/>
    <n v="3788.08"/>
    <n v="40"/>
    <x v="0"/>
    <n v="2249.7600000000002"/>
    <n v="2598.4"/>
    <x v="0"/>
    <n v="0.18"/>
    <n v="0.18"/>
    <x v="2"/>
    <x v="2"/>
    <x v="1"/>
    <s v="South-Eve"/>
  </r>
  <r>
    <n v="1017"/>
    <d v="2023-12-23T00:00:00"/>
    <x v="9"/>
    <s v="Saturday"/>
    <x v="4"/>
    <x v="3"/>
    <n v="780.27"/>
    <n v="33"/>
    <x v="1"/>
    <n v="1551.25"/>
    <n v="1994.01"/>
    <x v="0"/>
    <n v="0.08"/>
    <n v="0.08"/>
    <x v="0"/>
    <x v="0"/>
    <x v="0"/>
    <s v="East-Alice"/>
  </r>
  <r>
    <n v="1007"/>
    <d v="2023-04-08T00:00:00"/>
    <x v="1"/>
    <s v="Saturday"/>
    <x v="2"/>
    <x v="3"/>
    <n v="3758.78"/>
    <n v="13"/>
    <x v="2"/>
    <n v="3597.2"/>
    <n v="4071.8199999999902"/>
    <x v="0"/>
    <n v="0.28999999999999998"/>
    <n v="0.28999999999999998"/>
    <x v="4"/>
    <x v="1"/>
    <x v="0"/>
    <s v="East-Charlie"/>
  </r>
  <r>
    <n v="1046"/>
    <d v="2023-09-24T00:00:00"/>
    <x v="2"/>
    <s v="Sunday"/>
    <x v="2"/>
    <x v="1"/>
    <n v="4695.96"/>
    <n v="41"/>
    <x v="2"/>
    <n v="1825.37"/>
    <n v="2073.88"/>
    <x v="0"/>
    <n v="0.27"/>
    <n v="0.27"/>
    <x v="4"/>
    <x v="0"/>
    <x v="1"/>
    <s v="West-Charlie"/>
  </r>
  <r>
    <n v="1013"/>
    <d v="2023-04-15T00:00:00"/>
    <x v="1"/>
    <s v="Saturday"/>
    <x v="3"/>
    <x v="0"/>
    <n v="7255.1"/>
    <n v="42"/>
    <x v="0"/>
    <n v="1375.57"/>
    <n v="1729.71"/>
    <x v="1"/>
    <n v="0.04"/>
    <n v="0.04"/>
    <x v="3"/>
    <x v="0"/>
    <x v="0"/>
    <s v="North-Eve"/>
  </r>
  <r>
    <n v="1040"/>
    <d v="2023-11-19T00:00:00"/>
    <x v="8"/>
    <s v="Sunday"/>
    <x v="1"/>
    <x v="0"/>
    <n v="6601.62"/>
    <n v="47"/>
    <x v="3"/>
    <n v="2189.54"/>
    <n v="2617"/>
    <x v="1"/>
    <n v="0.01"/>
    <n v="0.01"/>
    <x v="3"/>
    <x v="1"/>
    <x v="0"/>
    <s v="North-David"/>
  </r>
  <r>
    <n v="1042"/>
    <d v="2023-05-03T00:00:00"/>
    <x v="10"/>
    <s v="Wednesday"/>
    <x v="4"/>
    <x v="1"/>
    <n v="7116.78"/>
    <n v="37"/>
    <x v="0"/>
    <n v="502.86"/>
    <n v="687.6"/>
    <x v="0"/>
    <n v="0.21"/>
    <n v="0.21"/>
    <x v="4"/>
    <x v="0"/>
    <x v="0"/>
    <s v="West-Alice"/>
  </r>
  <r>
    <n v="1009"/>
    <d v="2023-01-29T00:00:00"/>
    <x v="5"/>
    <s v="Sunday"/>
    <x v="3"/>
    <x v="1"/>
    <n v="182.8"/>
    <n v="16"/>
    <x v="2"/>
    <n v="3745.69"/>
    <n v="3883.77"/>
    <x v="0"/>
    <n v="0.18"/>
    <n v="0.18"/>
    <x v="2"/>
    <x v="1"/>
    <x v="1"/>
    <s v="West-Eve"/>
  </r>
  <r>
    <n v="1050"/>
    <d v="2023-05-17T00:00:00"/>
    <x v="10"/>
    <s v="Wednesday"/>
    <x v="0"/>
    <x v="0"/>
    <n v="2254.91"/>
    <n v="45"/>
    <x v="0"/>
    <n v="112.35"/>
    <n v="586.17999999999995"/>
    <x v="0"/>
    <n v="0.28000000000000003"/>
    <n v="0.28000000000000003"/>
    <x v="4"/>
    <x v="2"/>
    <x v="1"/>
    <s v="North-Bob"/>
  </r>
  <r>
    <n v="1027"/>
    <d v="2023-07-14T00:00:00"/>
    <x v="11"/>
    <s v="Friday"/>
    <x v="0"/>
    <x v="2"/>
    <n v="6650.67"/>
    <n v="22"/>
    <x v="1"/>
    <n v="3240.2"/>
    <n v="3606.0899999999901"/>
    <x v="1"/>
    <n v="7.0000000000000007E-2"/>
    <n v="7.0000000000000007E-2"/>
    <x v="0"/>
    <x v="0"/>
    <x v="0"/>
    <s v="South-Bob"/>
  </r>
  <r>
    <n v="1066"/>
    <d v="2023-08-14T00:00:00"/>
    <x v="3"/>
    <s v="Monday"/>
    <x v="4"/>
    <x v="2"/>
    <n v="4891.49"/>
    <n v="20"/>
    <x v="3"/>
    <n v="955.18"/>
    <n v="1072.82"/>
    <x v="1"/>
    <n v="0.03"/>
    <n v="0.03"/>
    <x v="3"/>
    <x v="1"/>
    <x v="1"/>
    <s v="South-Alice"/>
  </r>
  <r>
    <n v="1005"/>
    <d v="2023-11-28T00:00:00"/>
    <x v="8"/>
    <s v="Tuesday"/>
    <x v="1"/>
    <x v="1"/>
    <n v="152.6"/>
    <n v="43"/>
    <x v="0"/>
    <n v="1200.4000000000001"/>
    <n v="1430.45"/>
    <x v="1"/>
    <n v="0.08"/>
    <n v="0.08"/>
    <x v="0"/>
    <x v="1"/>
    <x v="1"/>
    <s v="West-David"/>
  </r>
  <r>
    <n v="1029"/>
    <d v="2023-06-19T00:00:00"/>
    <x v="6"/>
    <s v="Monday"/>
    <x v="3"/>
    <x v="2"/>
    <n v="8064.5"/>
    <n v="27"/>
    <x v="1"/>
    <n v="3196.38"/>
    <n v="3596.64"/>
    <x v="1"/>
    <n v="0.01"/>
    <n v="0.01"/>
    <x v="3"/>
    <x v="0"/>
    <x v="1"/>
    <s v="South-Eve"/>
  </r>
  <r>
    <n v="1037"/>
    <d v="2023-01-09T00:00:00"/>
    <x v="5"/>
    <s v="Monday"/>
    <x v="2"/>
    <x v="0"/>
    <n v="7750.81"/>
    <n v="41"/>
    <x v="2"/>
    <n v="4965.07"/>
    <n v="5243.13"/>
    <x v="1"/>
    <n v="0.01"/>
    <n v="0.01"/>
    <x v="3"/>
    <x v="2"/>
    <x v="0"/>
    <s v="North-Charlie"/>
  </r>
  <r>
    <n v="1038"/>
    <d v="2023-02-09T00:00:00"/>
    <x v="0"/>
    <s v="Thursday"/>
    <x v="4"/>
    <x v="3"/>
    <n v="5529.35"/>
    <n v="16"/>
    <x v="0"/>
    <n v="3899.7"/>
    <n v="4228.18"/>
    <x v="1"/>
    <n v="0.27"/>
    <n v="0.27"/>
    <x v="4"/>
    <x v="0"/>
    <x v="1"/>
    <s v="East-Alice"/>
  </r>
  <r>
    <n v="1083"/>
    <d v="2023-01-25T00:00:00"/>
    <x v="5"/>
    <s v="Wednesday"/>
    <x v="1"/>
    <x v="3"/>
    <n v="757.99"/>
    <n v="34"/>
    <x v="2"/>
    <n v="1167.9100000000001"/>
    <n v="1547.26"/>
    <x v="1"/>
    <n v="0.11"/>
    <n v="0.11"/>
    <x v="1"/>
    <x v="1"/>
    <x v="0"/>
    <s v="East-David"/>
  </r>
  <r>
    <n v="1008"/>
    <d v="2023-09-18T00:00:00"/>
    <x v="2"/>
    <s v="Monday"/>
    <x v="2"/>
    <x v="2"/>
    <n v="7688.5"/>
    <n v="32"/>
    <x v="1"/>
    <n v="921.32"/>
    <n v="1236.0999999999999"/>
    <x v="1"/>
    <n v="0.12"/>
    <n v="0.12"/>
    <x v="1"/>
    <x v="2"/>
    <x v="0"/>
    <s v="South-Charlie"/>
  </r>
  <r>
    <n v="1065"/>
    <d v="2023-08-14T00:00:00"/>
    <x v="3"/>
    <s v="Monday"/>
    <x v="0"/>
    <x v="1"/>
    <n v="5878.76"/>
    <n v="26"/>
    <x v="2"/>
    <n v="4337.8500000000004"/>
    <n v="4612.49"/>
    <x v="0"/>
    <n v="0.01"/>
    <n v="0.01"/>
    <x v="3"/>
    <x v="0"/>
    <x v="1"/>
    <s v="West-Bob"/>
  </r>
  <r>
    <n v="1086"/>
    <d v="2023-05-04T00:00:00"/>
    <x v="10"/>
    <s v="Thursday"/>
    <x v="0"/>
    <x v="1"/>
    <n v="7841.4"/>
    <n v="25"/>
    <x v="1"/>
    <n v="2248.71"/>
    <n v="2626.02"/>
    <x v="1"/>
    <n v="0.08"/>
    <n v="0.08"/>
    <x v="0"/>
    <x v="1"/>
    <x v="0"/>
    <s v="West-Bob"/>
  </r>
  <r>
    <n v="1017"/>
    <d v="2023-02-07T00:00:00"/>
    <x v="0"/>
    <s v="Tuesday"/>
    <x v="2"/>
    <x v="1"/>
    <n v="7542.3"/>
    <n v="2"/>
    <x v="1"/>
    <n v="728.41"/>
    <n v="1094.92"/>
    <x v="1"/>
    <n v="0.24"/>
    <n v="0.24"/>
    <x v="4"/>
    <x v="0"/>
    <x v="1"/>
    <s v="West-Charlie"/>
  </r>
  <r>
    <n v="1071"/>
    <d v="2023-11-24T00:00:00"/>
    <x v="8"/>
    <s v="Friday"/>
    <x v="4"/>
    <x v="1"/>
    <n v="8049.72"/>
    <n v="12"/>
    <x v="1"/>
    <n v="4317.95"/>
    <n v="4636.59"/>
    <x v="1"/>
    <n v="0.18"/>
    <n v="0.18"/>
    <x v="2"/>
    <x v="2"/>
    <x v="1"/>
    <s v="West-Alice"/>
  </r>
  <r>
    <n v="1089"/>
    <d v="2023-09-08T00:00:00"/>
    <x v="2"/>
    <s v="Friday"/>
    <x v="0"/>
    <x v="1"/>
    <n v="5228.28"/>
    <n v="40"/>
    <x v="0"/>
    <n v="4089.66"/>
    <n v="4275.96"/>
    <x v="1"/>
    <n v="0.23"/>
    <n v="0.23"/>
    <x v="4"/>
    <x v="2"/>
    <x v="0"/>
    <s v="West-Bob"/>
  </r>
  <r>
    <n v="1045"/>
    <d v="2023-06-25T00:00:00"/>
    <x v="6"/>
    <s v="Sunday"/>
    <x v="3"/>
    <x v="2"/>
    <n v="1489.21"/>
    <n v="9"/>
    <x v="2"/>
    <n v="4920.34"/>
    <n v="5129.1899999999996"/>
    <x v="0"/>
    <n v="0.13"/>
    <n v="0.13"/>
    <x v="1"/>
    <x v="2"/>
    <x v="0"/>
    <s v="South-Eve"/>
  </r>
  <r>
    <n v="1004"/>
    <d v="2023-03-31T00:00:00"/>
    <x v="4"/>
    <s v="Friday"/>
    <x v="2"/>
    <x v="3"/>
    <n v="6744.46"/>
    <n v="12"/>
    <x v="2"/>
    <n v="4553.2299999999996"/>
    <n v="5038.74"/>
    <x v="1"/>
    <n v="0.09"/>
    <n v="0.09"/>
    <x v="0"/>
    <x v="2"/>
    <x v="1"/>
    <s v="East-Charlie"/>
  </r>
  <r>
    <n v="1036"/>
    <d v="2023-02-06T00:00:00"/>
    <x v="0"/>
    <s v="Monday"/>
    <x v="2"/>
    <x v="3"/>
    <n v="6242.69"/>
    <n v="26"/>
    <x v="3"/>
    <n v="4266.3599999999997"/>
    <n v="4331.4299999999903"/>
    <x v="0"/>
    <n v="0.14000000000000001"/>
    <n v="0.14000000000000001"/>
    <x v="1"/>
    <x v="2"/>
    <x v="1"/>
    <s v="East-Charlie"/>
  </r>
  <r>
    <n v="1070"/>
    <d v="2023-11-12T00:00:00"/>
    <x v="8"/>
    <s v="Sunday"/>
    <x v="0"/>
    <x v="2"/>
    <n v="7448.31"/>
    <n v="9"/>
    <x v="3"/>
    <n v="310.24"/>
    <n v="451.81"/>
    <x v="0"/>
    <n v="0.1"/>
    <n v="0.1"/>
    <x v="0"/>
    <x v="0"/>
    <x v="1"/>
    <s v="South-Bob"/>
  </r>
  <r>
    <n v="1031"/>
    <d v="2023-06-25T00:00:00"/>
    <x v="6"/>
    <s v="Sunday"/>
    <x v="4"/>
    <x v="1"/>
    <n v="1781.82"/>
    <n v="10"/>
    <x v="3"/>
    <n v="566.86"/>
    <n v="818.14"/>
    <x v="0"/>
    <n v="0.25"/>
    <n v="0.25"/>
    <x v="4"/>
    <x v="2"/>
    <x v="1"/>
    <s v="West-Alice"/>
  </r>
  <r>
    <n v="1019"/>
    <d v="2023-10-11T00:00:00"/>
    <x v="7"/>
    <s v="Wednesday"/>
    <x v="3"/>
    <x v="2"/>
    <n v="2030.25"/>
    <n v="32"/>
    <x v="3"/>
    <n v="2866.47"/>
    <n v="3286.47"/>
    <x v="1"/>
    <n v="0.09"/>
    <n v="0.09"/>
    <x v="0"/>
    <x v="2"/>
    <x v="0"/>
    <s v="South-Eve"/>
  </r>
  <r>
    <n v="1061"/>
    <d v="2023-03-22T00:00:00"/>
    <x v="4"/>
    <s v="Wednesday"/>
    <x v="4"/>
    <x v="3"/>
    <n v="8915.0499999999993"/>
    <n v="34"/>
    <x v="2"/>
    <n v="2680.82"/>
    <n v="2771.02"/>
    <x v="1"/>
    <n v="0.2"/>
    <n v="0.2"/>
    <x v="2"/>
    <x v="1"/>
    <x v="0"/>
    <s v="East-Alice"/>
  </r>
  <r>
    <n v="1054"/>
    <d v="2023-04-24T00:00:00"/>
    <x v="1"/>
    <s v="Monday"/>
    <x v="1"/>
    <x v="0"/>
    <n v="7524.78"/>
    <n v="48"/>
    <x v="1"/>
    <n v="2316.92"/>
    <n v="2462.63"/>
    <x v="1"/>
    <n v="0.04"/>
    <n v="0.04"/>
    <x v="3"/>
    <x v="2"/>
    <x v="0"/>
    <s v="North-David"/>
  </r>
  <r>
    <n v="1039"/>
    <d v="2023-02-09T00:00:00"/>
    <x v="0"/>
    <s v="Thursday"/>
    <x v="1"/>
    <x v="2"/>
    <n v="9091.4599999999991"/>
    <n v="20"/>
    <x v="1"/>
    <n v="2014.11"/>
    <n v="2056.35"/>
    <x v="0"/>
    <n v="0.21"/>
    <n v="0.21"/>
    <x v="4"/>
    <x v="1"/>
    <x v="1"/>
    <s v="South-David"/>
  </r>
  <r>
    <n v="1091"/>
    <d v="2023-10-28T00:00:00"/>
    <x v="7"/>
    <s v="Saturday"/>
    <x v="0"/>
    <x v="1"/>
    <n v="7611.28"/>
    <n v="39"/>
    <x v="0"/>
    <n v="2184.4899999999998"/>
    <n v="2540.4199999999901"/>
    <x v="0"/>
    <n v="0.27"/>
    <n v="0.27"/>
    <x v="4"/>
    <x v="1"/>
    <x v="0"/>
    <s v="West-Bob"/>
  </r>
  <r>
    <n v="1074"/>
    <d v="2023-08-12T00:00:00"/>
    <x v="3"/>
    <s v="Saturday"/>
    <x v="0"/>
    <x v="3"/>
    <n v="6011.84"/>
    <n v="2"/>
    <x v="1"/>
    <n v="2868.02"/>
    <n v="2994.74"/>
    <x v="0"/>
    <n v="0.18"/>
    <n v="0.18"/>
    <x v="2"/>
    <x v="1"/>
    <x v="0"/>
    <s v="East-Bob"/>
  </r>
  <r>
    <n v="1090"/>
    <d v="2023-11-14T00:00:00"/>
    <x v="8"/>
    <s v="Tuesday"/>
    <x v="0"/>
    <x v="3"/>
    <n v="6575.91"/>
    <n v="1"/>
    <x v="2"/>
    <n v="60.28"/>
    <n v="260.73"/>
    <x v="0"/>
    <n v="0.17"/>
    <n v="0.17"/>
    <x v="2"/>
    <x v="0"/>
    <x v="0"/>
    <s v="East-Bob"/>
  </r>
  <r>
    <n v="1019"/>
    <d v="2023-12-15T00:00:00"/>
    <x v="9"/>
    <s v="Friday"/>
    <x v="1"/>
    <x v="3"/>
    <n v="8902.3700000000008"/>
    <n v="36"/>
    <x v="2"/>
    <n v="1340.51"/>
    <n v="1567.92"/>
    <x v="1"/>
    <n v="0.28999999999999998"/>
    <n v="0.28999999999999998"/>
    <x v="4"/>
    <x v="0"/>
    <x v="0"/>
    <s v="East-David"/>
  </r>
  <r>
    <n v="1039"/>
    <d v="2023-04-25T00:00:00"/>
    <x v="1"/>
    <s v="Tuesday"/>
    <x v="4"/>
    <x v="3"/>
    <n v="5830.19"/>
    <n v="24"/>
    <x v="2"/>
    <n v="2615.48"/>
    <n v="3062.22"/>
    <x v="1"/>
    <n v="0.19"/>
    <n v="0.19"/>
    <x v="2"/>
    <x v="1"/>
    <x v="1"/>
    <s v="East-Alice"/>
  </r>
  <r>
    <n v="1067"/>
    <d v="2023-07-05T00:00:00"/>
    <x v="11"/>
    <s v="Wednesday"/>
    <x v="4"/>
    <x v="1"/>
    <n v="6360.67"/>
    <n v="27"/>
    <x v="0"/>
    <n v="3624.97"/>
    <n v="3836.52"/>
    <x v="1"/>
    <n v="0.08"/>
    <n v="0.08"/>
    <x v="0"/>
    <x v="0"/>
    <x v="0"/>
    <s v="West-Alice"/>
  </r>
  <r>
    <n v="1045"/>
    <d v="2023-11-19T00:00:00"/>
    <x v="8"/>
    <s v="Sunday"/>
    <x v="0"/>
    <x v="0"/>
    <n v="1649.12"/>
    <n v="2"/>
    <x v="3"/>
    <n v="912.08"/>
    <n v="993.24"/>
    <x v="0"/>
    <n v="0.09"/>
    <n v="0.09"/>
    <x v="0"/>
    <x v="2"/>
    <x v="0"/>
    <s v="North-Bob"/>
  </r>
  <r>
    <n v="1013"/>
    <d v="2023-02-25T00:00:00"/>
    <x v="0"/>
    <s v="Saturday"/>
    <x v="3"/>
    <x v="3"/>
    <n v="4791.82"/>
    <n v="31"/>
    <x v="1"/>
    <n v="2757.06"/>
    <n v="3023.97"/>
    <x v="0"/>
    <n v="0.21"/>
    <n v="0.21"/>
    <x v="4"/>
    <x v="0"/>
    <x v="0"/>
    <s v="East-Eve"/>
  </r>
  <r>
    <n v="1092"/>
    <d v="2023-02-09T00:00:00"/>
    <x v="0"/>
    <s v="Thursday"/>
    <x v="4"/>
    <x v="2"/>
    <n v="7192.33"/>
    <n v="14"/>
    <x v="2"/>
    <n v="3586.58"/>
    <n v="4068.43"/>
    <x v="1"/>
    <n v="0.22"/>
    <n v="0.22"/>
    <x v="4"/>
    <x v="2"/>
    <x v="0"/>
    <s v="South-Alice"/>
  </r>
  <r>
    <n v="1058"/>
    <d v="2023-12-20T00:00:00"/>
    <x v="9"/>
    <s v="Wednesday"/>
    <x v="1"/>
    <x v="0"/>
    <n v="2782.33"/>
    <n v="2"/>
    <x v="2"/>
    <n v="2250.91"/>
    <n v="2558.6799999999998"/>
    <x v="1"/>
    <n v="0.09"/>
    <n v="0.09"/>
    <x v="0"/>
    <x v="2"/>
    <x v="1"/>
    <s v="North-David"/>
  </r>
  <r>
    <n v="1020"/>
    <d v="2023-02-09T00:00:00"/>
    <x v="0"/>
    <s v="Thursday"/>
    <x v="2"/>
    <x v="3"/>
    <n v="2102.3200000000002"/>
    <n v="29"/>
    <x v="3"/>
    <n v="184.05"/>
    <n v="675.91"/>
    <x v="0"/>
    <n v="0.1"/>
    <n v="0.1"/>
    <x v="0"/>
    <x v="0"/>
    <x v="1"/>
    <s v="East-Charlie"/>
  </r>
  <r>
    <n v="1092"/>
    <d v="2023-12-13T00:00:00"/>
    <x v="9"/>
    <s v="Wednesday"/>
    <x v="2"/>
    <x v="0"/>
    <n v="3206.89"/>
    <n v="15"/>
    <x v="2"/>
    <n v="2273.88"/>
    <n v="2696.02"/>
    <x v="1"/>
    <n v="0.3"/>
    <n v="0.3"/>
    <x v="4"/>
    <x v="0"/>
    <x v="0"/>
    <s v="North-Charlie"/>
  </r>
  <r>
    <n v="1072"/>
    <d v="2023-08-25T00:00:00"/>
    <x v="3"/>
    <s v="Friday"/>
    <x v="2"/>
    <x v="2"/>
    <n v="2490.86"/>
    <n v="12"/>
    <x v="1"/>
    <n v="1517.4"/>
    <n v="1545.02"/>
    <x v="1"/>
    <n v="0.03"/>
    <n v="0.03"/>
    <x v="3"/>
    <x v="1"/>
    <x v="1"/>
    <s v="South-Charlie"/>
  </r>
  <r>
    <n v="1061"/>
    <d v="2023-10-16T00:00:00"/>
    <x v="7"/>
    <s v="Monday"/>
    <x v="3"/>
    <x v="3"/>
    <n v="2227.64"/>
    <n v="37"/>
    <x v="0"/>
    <n v="4651.7700000000004"/>
    <n v="4984.3900000000003"/>
    <x v="0"/>
    <n v="0.12"/>
    <n v="0.12"/>
    <x v="1"/>
    <x v="0"/>
    <x v="1"/>
    <s v="East-Eve"/>
  </r>
  <r>
    <n v="1039"/>
    <d v="2023-09-19T00:00:00"/>
    <x v="2"/>
    <s v="Tuesday"/>
    <x v="0"/>
    <x v="2"/>
    <n v="4306.0200000000004"/>
    <n v="28"/>
    <x v="2"/>
    <n v="666.84"/>
    <n v="817.36"/>
    <x v="0"/>
    <n v="0.02"/>
    <n v="0.02"/>
    <x v="3"/>
    <x v="0"/>
    <x v="1"/>
    <s v="South-Bob"/>
  </r>
  <r>
    <n v="1001"/>
    <d v="2023-08-04T00:00:00"/>
    <x v="3"/>
    <s v="Friday"/>
    <x v="1"/>
    <x v="1"/>
    <n v="9087.6"/>
    <n v="20"/>
    <x v="1"/>
    <n v="3279.76"/>
    <n v="3563.97"/>
    <x v="0"/>
    <n v="0.25"/>
    <n v="0.25"/>
    <x v="4"/>
    <x v="0"/>
    <x v="1"/>
    <s v="West-David"/>
  </r>
  <r>
    <n v="1003"/>
    <d v="2023-05-27T00:00:00"/>
    <x v="10"/>
    <s v="Saturday"/>
    <x v="3"/>
    <x v="3"/>
    <n v="5119.8900000000003"/>
    <n v="39"/>
    <x v="2"/>
    <n v="310.95999999999998"/>
    <n v="457.84"/>
    <x v="1"/>
    <n v="0.03"/>
    <n v="0.03"/>
    <x v="3"/>
    <x v="2"/>
    <x v="0"/>
    <s v="East-Eve"/>
  </r>
  <r>
    <n v="1077"/>
    <d v="2023-12-02T00:00:00"/>
    <x v="9"/>
    <s v="Saturday"/>
    <x v="1"/>
    <x v="3"/>
    <n v="1960.41"/>
    <n v="24"/>
    <x v="3"/>
    <n v="2258.54"/>
    <n v="2439.4899999999998"/>
    <x v="0"/>
    <n v="0.2"/>
    <n v="0.2"/>
    <x v="2"/>
    <x v="2"/>
    <x v="1"/>
    <s v="East-David"/>
  </r>
  <r>
    <n v="1092"/>
    <d v="2023-06-17T00:00:00"/>
    <x v="6"/>
    <s v="Saturday"/>
    <x v="1"/>
    <x v="3"/>
    <n v="862.02"/>
    <n v="21"/>
    <x v="2"/>
    <n v="2792.2"/>
    <n v="3254.5499999999902"/>
    <x v="1"/>
    <n v="0.02"/>
    <n v="0.02"/>
    <x v="3"/>
    <x v="2"/>
    <x v="1"/>
    <s v="East-David"/>
  </r>
  <r>
    <n v="1062"/>
    <d v="2023-04-02T00:00:00"/>
    <x v="1"/>
    <s v="Sunday"/>
    <x v="0"/>
    <x v="3"/>
    <n v="6991.95"/>
    <n v="10"/>
    <x v="2"/>
    <n v="1524.88"/>
    <n v="1636.14"/>
    <x v="1"/>
    <n v="0.2"/>
    <n v="0.2"/>
    <x v="2"/>
    <x v="1"/>
    <x v="0"/>
    <s v="East-Bob"/>
  </r>
  <r>
    <n v="1063"/>
    <d v="2023-12-19T00:00:00"/>
    <x v="9"/>
    <s v="Tuesday"/>
    <x v="2"/>
    <x v="1"/>
    <n v="3889.71"/>
    <n v="46"/>
    <x v="0"/>
    <n v="2302.62"/>
    <n v="2740.93"/>
    <x v="0"/>
    <n v="0.25"/>
    <n v="0.25"/>
    <x v="4"/>
    <x v="1"/>
    <x v="0"/>
    <s v="West-Charlie"/>
  </r>
  <r>
    <n v="1025"/>
    <d v="2023-02-28T00:00:00"/>
    <x v="0"/>
    <s v="Tuesday"/>
    <x v="0"/>
    <x v="3"/>
    <n v="8236.1299999999992"/>
    <n v="14"/>
    <x v="3"/>
    <n v="859.59"/>
    <n v="884.51"/>
    <x v="1"/>
    <n v="0.12"/>
    <n v="0.12"/>
    <x v="1"/>
    <x v="1"/>
    <x v="0"/>
    <s v="East-Bob"/>
  </r>
  <r>
    <n v="1056"/>
    <d v="2023-02-28T00:00:00"/>
    <x v="0"/>
    <s v="Tuesday"/>
    <x v="3"/>
    <x v="0"/>
    <n v="6629.16"/>
    <n v="37"/>
    <x v="3"/>
    <n v="1555.41"/>
    <n v="1609.94"/>
    <x v="0"/>
    <n v="0.16"/>
    <n v="0.16"/>
    <x v="2"/>
    <x v="2"/>
    <x v="0"/>
    <s v="North-Eve"/>
  </r>
  <r>
    <n v="1033"/>
    <d v="2023-10-31T00:00:00"/>
    <x v="7"/>
    <s v="Tuesday"/>
    <x v="3"/>
    <x v="3"/>
    <n v="7982.79"/>
    <n v="18"/>
    <x v="0"/>
    <n v="3124.48"/>
    <n v="3553.27"/>
    <x v="0"/>
    <n v="0.12"/>
    <n v="0.12"/>
    <x v="1"/>
    <x v="0"/>
    <x v="1"/>
    <s v="East-Eve"/>
  </r>
  <r>
    <n v="1038"/>
    <d v="2023-06-18T00:00:00"/>
    <x v="6"/>
    <s v="Sunday"/>
    <x v="3"/>
    <x v="1"/>
    <n v="2792.27"/>
    <n v="24"/>
    <x v="2"/>
    <n v="1543.91"/>
    <n v="1862.88"/>
    <x v="1"/>
    <n v="0.09"/>
    <n v="0.09"/>
    <x v="0"/>
    <x v="1"/>
    <x v="0"/>
    <s v="West-Eve"/>
  </r>
  <r>
    <n v="1006"/>
    <d v="2023-09-26T00:00:00"/>
    <x v="2"/>
    <s v="Tuesday"/>
    <x v="0"/>
    <x v="3"/>
    <n v="6954.35"/>
    <n v="14"/>
    <x v="1"/>
    <n v="4503.7299999999996"/>
    <n v="4879.8799999999901"/>
    <x v="1"/>
    <n v="0.24"/>
    <n v="0.24"/>
    <x v="4"/>
    <x v="1"/>
    <x v="1"/>
    <s v="East-Bob"/>
  </r>
  <r>
    <n v="1058"/>
    <d v="2023-12-29T00:00:00"/>
    <x v="9"/>
    <s v="Friday"/>
    <x v="1"/>
    <x v="0"/>
    <n v="2714.21"/>
    <n v="34"/>
    <x v="3"/>
    <n v="3160.61"/>
    <n v="3273.22"/>
    <x v="0"/>
    <n v="0.08"/>
    <n v="0.08"/>
    <x v="0"/>
    <x v="2"/>
    <x v="1"/>
    <s v="North-David"/>
  </r>
  <r>
    <n v="1044"/>
    <d v="2023-02-14T00:00:00"/>
    <x v="0"/>
    <s v="Tuesday"/>
    <x v="1"/>
    <x v="1"/>
    <n v="9396.7800000000007"/>
    <n v="12"/>
    <x v="3"/>
    <n v="2221.31"/>
    <n v="2494.48"/>
    <x v="0"/>
    <n v="0.22"/>
    <n v="0.22"/>
    <x v="4"/>
    <x v="1"/>
    <x v="0"/>
    <s v="West-David"/>
  </r>
  <r>
    <n v="1045"/>
    <d v="2023-12-11T00:00:00"/>
    <x v="9"/>
    <s v="Monday"/>
    <x v="4"/>
    <x v="1"/>
    <n v="6400.11"/>
    <n v="22"/>
    <x v="2"/>
    <n v="241.85"/>
    <n v="613.09"/>
    <x v="0"/>
    <n v="0.06"/>
    <n v="0.06"/>
    <x v="0"/>
    <x v="0"/>
    <x v="0"/>
    <s v="West-Alice"/>
  </r>
  <r>
    <n v="1032"/>
    <d v="2023-06-30T00:00:00"/>
    <x v="6"/>
    <s v="Friday"/>
    <x v="3"/>
    <x v="0"/>
    <n v="3312.67"/>
    <n v="6"/>
    <x v="2"/>
    <n v="2522.7600000000002"/>
    <n v="2840.14"/>
    <x v="0"/>
    <n v="7.0000000000000007E-2"/>
    <n v="7.0000000000000007E-2"/>
    <x v="0"/>
    <x v="2"/>
    <x v="1"/>
    <s v="North-Eve"/>
  </r>
  <r>
    <n v="1045"/>
    <d v="2023-06-19T00:00:00"/>
    <x v="6"/>
    <s v="Monday"/>
    <x v="1"/>
    <x v="0"/>
    <n v="2768.17"/>
    <n v="36"/>
    <x v="3"/>
    <n v="3835.64"/>
    <n v="4076.77"/>
    <x v="0"/>
    <n v="0.1"/>
    <n v="0.1"/>
    <x v="0"/>
    <x v="2"/>
    <x v="1"/>
    <s v="North-David"/>
  </r>
  <r>
    <n v="1061"/>
    <d v="2023-12-22T00:00:00"/>
    <x v="9"/>
    <s v="Friday"/>
    <x v="4"/>
    <x v="0"/>
    <n v="1990.17"/>
    <n v="45"/>
    <x v="2"/>
    <n v="1364.51"/>
    <n v="1844.8"/>
    <x v="0"/>
    <n v="0.18"/>
    <n v="0.18"/>
    <x v="2"/>
    <x v="0"/>
    <x v="0"/>
    <s v="North-Alice"/>
  </r>
  <r>
    <n v="1047"/>
    <d v="2023-07-10T00:00:00"/>
    <x v="11"/>
    <s v="Monday"/>
    <x v="1"/>
    <x v="0"/>
    <n v="6976.95"/>
    <n v="36"/>
    <x v="1"/>
    <n v="4043.53"/>
    <n v="4384.8500000000004"/>
    <x v="1"/>
    <n v="0.14000000000000001"/>
    <n v="0.14000000000000001"/>
    <x v="1"/>
    <x v="0"/>
    <x v="0"/>
    <s v="North-David"/>
  </r>
  <r>
    <n v="1021"/>
    <d v="2023-06-04T00:00:00"/>
    <x v="6"/>
    <s v="Sunday"/>
    <x v="3"/>
    <x v="0"/>
    <n v="2265.2800000000002"/>
    <n v="22"/>
    <x v="3"/>
    <n v="1296.44"/>
    <n v="1751.24"/>
    <x v="1"/>
    <n v="0.22"/>
    <n v="0.22"/>
    <x v="4"/>
    <x v="0"/>
    <x v="0"/>
    <s v="North-Eve"/>
  </r>
  <r>
    <n v="1080"/>
    <d v="2023-07-07T00:00:00"/>
    <x v="11"/>
    <s v="Friday"/>
    <x v="2"/>
    <x v="1"/>
    <n v="5993.5"/>
    <n v="14"/>
    <x v="1"/>
    <n v="4127.54"/>
    <n v="4495.13"/>
    <x v="1"/>
    <n v="0.06"/>
    <n v="0.06"/>
    <x v="0"/>
    <x v="1"/>
    <x v="1"/>
    <s v="West-Charlie"/>
  </r>
  <r>
    <n v="1085"/>
    <d v="2023-01-07T00:00:00"/>
    <x v="5"/>
    <s v="Saturday"/>
    <x v="3"/>
    <x v="1"/>
    <n v="2719.89"/>
    <n v="16"/>
    <x v="1"/>
    <n v="472.08"/>
    <n v="842.46"/>
    <x v="1"/>
    <n v="0"/>
    <n v="0"/>
    <x v="3"/>
    <x v="0"/>
    <x v="1"/>
    <s v="West-Eve"/>
  </r>
  <r>
    <n v="1075"/>
    <d v="2023-05-13T00:00:00"/>
    <x v="10"/>
    <s v="Saturday"/>
    <x v="0"/>
    <x v="3"/>
    <n v="6653.49"/>
    <n v="36"/>
    <x v="2"/>
    <n v="4337.6099999999997"/>
    <n v="4386.82"/>
    <x v="0"/>
    <n v="0.23"/>
    <n v="0.23"/>
    <x v="4"/>
    <x v="2"/>
    <x v="0"/>
    <s v="East-Bob"/>
  </r>
  <r>
    <n v="1036"/>
    <d v="2023-08-23T00:00:00"/>
    <x v="3"/>
    <s v="Wednesday"/>
    <x v="1"/>
    <x v="3"/>
    <n v="8167.9"/>
    <n v="25"/>
    <x v="1"/>
    <n v="2520.9699999999998"/>
    <n v="2707.1099999999901"/>
    <x v="1"/>
    <n v="0.25"/>
    <n v="0.25"/>
    <x v="4"/>
    <x v="0"/>
    <x v="1"/>
    <s v="East-David"/>
  </r>
  <r>
    <n v="1099"/>
    <d v="2023-02-14T00:00:00"/>
    <x v="0"/>
    <s v="Tuesday"/>
    <x v="1"/>
    <x v="2"/>
    <n v="7802.45"/>
    <n v="32"/>
    <x v="2"/>
    <n v="1517.86"/>
    <n v="1948.46"/>
    <x v="1"/>
    <n v="0.02"/>
    <n v="0.02"/>
    <x v="3"/>
    <x v="2"/>
    <x v="0"/>
    <s v="South-David"/>
  </r>
  <r>
    <n v="1019"/>
    <d v="2023-11-10T00:00:00"/>
    <x v="8"/>
    <s v="Friday"/>
    <x v="0"/>
    <x v="3"/>
    <n v="7632.43"/>
    <n v="33"/>
    <x v="0"/>
    <n v="1362.31"/>
    <n v="1486.29"/>
    <x v="0"/>
    <n v="0.18"/>
    <n v="0.18"/>
    <x v="2"/>
    <x v="2"/>
    <x v="1"/>
    <s v="East-Bob"/>
  </r>
  <r>
    <n v="1020"/>
    <d v="2023-09-06T00:00:00"/>
    <x v="2"/>
    <s v="Wednesday"/>
    <x v="0"/>
    <x v="3"/>
    <n v="1958.45"/>
    <n v="45"/>
    <x v="2"/>
    <n v="2188.4499999999998"/>
    <n v="2255.0499999999902"/>
    <x v="1"/>
    <n v="0.11"/>
    <n v="0.11"/>
    <x v="1"/>
    <x v="1"/>
    <x v="1"/>
    <s v="East-Bob"/>
  </r>
  <r>
    <n v="1057"/>
    <d v="2023-01-31T00:00:00"/>
    <x v="5"/>
    <s v="Tuesday"/>
    <x v="2"/>
    <x v="0"/>
    <n v="975.01"/>
    <n v="36"/>
    <x v="1"/>
    <n v="4995.3"/>
    <n v="5165.09"/>
    <x v="0"/>
    <n v="0.24"/>
    <n v="0.24"/>
    <x v="4"/>
    <x v="0"/>
    <x v="0"/>
    <s v="North-Charlie"/>
  </r>
  <r>
    <n v="1018"/>
    <d v="2023-01-23T00:00:00"/>
    <x v="5"/>
    <s v="Monday"/>
    <x v="1"/>
    <x v="0"/>
    <n v="7019.59"/>
    <n v="20"/>
    <x v="0"/>
    <n v="1140.6199999999999"/>
    <n v="1258.6299999999901"/>
    <x v="0"/>
    <n v="0.26"/>
    <n v="0.26"/>
    <x v="4"/>
    <x v="1"/>
    <x v="0"/>
    <s v="North-David"/>
  </r>
  <r>
    <n v="1047"/>
    <d v="2023-06-09T00:00:00"/>
    <x v="6"/>
    <s v="Friday"/>
    <x v="1"/>
    <x v="3"/>
    <n v="3746.64"/>
    <n v="18"/>
    <x v="2"/>
    <n v="560.91999999999996"/>
    <n v="1024.31"/>
    <x v="0"/>
    <n v="0.26"/>
    <n v="0.26"/>
    <x v="4"/>
    <x v="0"/>
    <x v="0"/>
    <s v="East-David"/>
  </r>
  <r>
    <n v="1049"/>
    <d v="2023-12-29T00:00:00"/>
    <x v="9"/>
    <s v="Friday"/>
    <x v="2"/>
    <x v="2"/>
    <n v="4380.2299999999996"/>
    <n v="38"/>
    <x v="1"/>
    <n v="2945.92"/>
    <n v="3381.22"/>
    <x v="0"/>
    <n v="0.23"/>
    <n v="0.23"/>
    <x v="4"/>
    <x v="0"/>
    <x v="1"/>
    <s v="South-Charlie"/>
  </r>
  <r>
    <n v="1014"/>
    <d v="2023-06-07T00:00:00"/>
    <x v="6"/>
    <s v="Wednesday"/>
    <x v="4"/>
    <x v="0"/>
    <n v="408.38"/>
    <n v="3"/>
    <x v="3"/>
    <n v="2468.29"/>
    <n v="2723.13"/>
    <x v="0"/>
    <n v="0.08"/>
    <n v="0.08"/>
    <x v="0"/>
    <x v="0"/>
    <x v="1"/>
    <s v="North-Alice"/>
  </r>
  <r>
    <n v="1015"/>
    <d v="2023-02-08T00:00:00"/>
    <x v="0"/>
    <s v="Wednesday"/>
    <x v="2"/>
    <x v="3"/>
    <n v="2669.81"/>
    <n v="23"/>
    <x v="3"/>
    <n v="2644.77"/>
    <n v="2684.83"/>
    <x v="1"/>
    <n v="0.24"/>
    <n v="0.24"/>
    <x v="4"/>
    <x v="0"/>
    <x v="0"/>
    <s v="East-Charlie"/>
  </r>
  <r>
    <n v="1031"/>
    <d v="2023-03-23T00:00:00"/>
    <x v="4"/>
    <s v="Thursday"/>
    <x v="3"/>
    <x v="3"/>
    <n v="433.4"/>
    <n v="32"/>
    <x v="2"/>
    <n v="3351.33"/>
    <n v="3711.47"/>
    <x v="1"/>
    <n v="0.16"/>
    <n v="0.16"/>
    <x v="2"/>
    <x v="0"/>
    <x v="1"/>
    <s v="East-Eve"/>
  </r>
  <r>
    <n v="1001"/>
    <d v="2023-12-22T00:00:00"/>
    <x v="9"/>
    <s v="Friday"/>
    <x v="1"/>
    <x v="1"/>
    <n v="8803.94"/>
    <n v="45"/>
    <x v="2"/>
    <n v="1372.36"/>
    <n v="1687.83"/>
    <x v="1"/>
    <n v="0.02"/>
    <n v="0.02"/>
    <x v="3"/>
    <x v="2"/>
    <x v="0"/>
    <s v="West-David"/>
  </r>
  <r>
    <n v="1054"/>
    <d v="2023-09-15T00:00:00"/>
    <x v="2"/>
    <s v="Friday"/>
    <x v="0"/>
    <x v="2"/>
    <n v="2509.63"/>
    <n v="16"/>
    <x v="3"/>
    <n v="4557.79"/>
    <n v="5043.3599999999997"/>
    <x v="0"/>
    <n v="0.14000000000000001"/>
    <n v="0.14000000000000001"/>
    <x v="1"/>
    <x v="2"/>
    <x v="1"/>
    <s v="South-Bob"/>
  </r>
  <r>
    <n v="1003"/>
    <d v="2023-07-25T00:00:00"/>
    <x v="11"/>
    <s v="Tuesday"/>
    <x v="3"/>
    <x v="1"/>
    <n v="5617.64"/>
    <n v="5"/>
    <x v="1"/>
    <n v="2206.58"/>
    <n v="2490.4699999999998"/>
    <x v="1"/>
    <n v="0.28000000000000003"/>
    <n v="0.28000000000000003"/>
    <x v="4"/>
    <x v="0"/>
    <x v="0"/>
    <s v="West-Eve"/>
  </r>
  <r>
    <n v="1016"/>
    <d v="2023-03-18T00:00:00"/>
    <x v="4"/>
    <s v="Saturday"/>
    <x v="1"/>
    <x v="2"/>
    <n v="485.9"/>
    <n v="4"/>
    <x v="1"/>
    <n v="688.98"/>
    <n v="863.81"/>
    <x v="1"/>
    <n v="0.27"/>
    <n v="0.27"/>
    <x v="4"/>
    <x v="2"/>
    <x v="1"/>
    <s v="South-David"/>
  </r>
  <r>
    <n v="1087"/>
    <d v="2023-01-12T00:00:00"/>
    <x v="5"/>
    <s v="Thursday"/>
    <x v="2"/>
    <x v="0"/>
    <n v="6701.79"/>
    <n v="21"/>
    <x v="1"/>
    <n v="3724.38"/>
    <n v="3988.7"/>
    <x v="1"/>
    <n v="0.03"/>
    <n v="0.03"/>
    <x v="3"/>
    <x v="1"/>
    <x v="1"/>
    <s v="North-Charlie"/>
  </r>
  <r>
    <n v="1057"/>
    <d v="2023-10-22T00:00:00"/>
    <x v="7"/>
    <s v="Sunday"/>
    <x v="3"/>
    <x v="2"/>
    <n v="3297.97"/>
    <n v="40"/>
    <x v="2"/>
    <n v="3233.37"/>
    <n v="3723.21"/>
    <x v="1"/>
    <n v="0.22"/>
    <n v="0.22"/>
    <x v="4"/>
    <x v="1"/>
    <x v="1"/>
    <s v="South-Eve"/>
  </r>
  <r>
    <n v="1075"/>
    <d v="2023-08-12T00:00:00"/>
    <x v="3"/>
    <s v="Saturday"/>
    <x v="1"/>
    <x v="3"/>
    <n v="8989.4"/>
    <n v="14"/>
    <x v="0"/>
    <n v="1612.93"/>
    <n v="1964.15"/>
    <x v="0"/>
    <n v="0.24"/>
    <n v="0.24"/>
    <x v="4"/>
    <x v="1"/>
    <x v="1"/>
    <s v="East-David"/>
  </r>
  <r>
    <n v="1012"/>
    <d v="2023-01-13T00:00:00"/>
    <x v="5"/>
    <s v="Friday"/>
    <x v="4"/>
    <x v="3"/>
    <n v="8892.3700000000008"/>
    <n v="39"/>
    <x v="0"/>
    <n v="3126.52"/>
    <n v="3465.79"/>
    <x v="1"/>
    <n v="0.08"/>
    <n v="0.08"/>
    <x v="0"/>
    <x v="0"/>
    <x v="0"/>
    <s v="East-Alice"/>
  </r>
  <r>
    <n v="1074"/>
    <d v="2023-02-15T00:00:00"/>
    <x v="0"/>
    <s v="Wednesday"/>
    <x v="4"/>
    <x v="2"/>
    <n v="3320.38"/>
    <n v="31"/>
    <x v="0"/>
    <n v="1138.32"/>
    <n v="1266.25"/>
    <x v="0"/>
    <n v="0.14000000000000001"/>
    <n v="0.14000000000000001"/>
    <x v="1"/>
    <x v="0"/>
    <x v="1"/>
    <s v="South-Alice"/>
  </r>
  <r>
    <n v="1096"/>
    <d v="2023-06-04T00:00:00"/>
    <x v="6"/>
    <s v="Sunday"/>
    <x v="0"/>
    <x v="2"/>
    <n v="9019.51"/>
    <n v="14"/>
    <x v="0"/>
    <n v="2251.9499999999998"/>
    <n v="2626.3199999999902"/>
    <x v="0"/>
    <n v="0.21"/>
    <n v="0.21"/>
    <x v="4"/>
    <x v="2"/>
    <x v="0"/>
    <s v="South-Bob"/>
  </r>
  <r>
    <n v="1016"/>
    <d v="2023-04-23T00:00:00"/>
    <x v="1"/>
    <s v="Sunday"/>
    <x v="1"/>
    <x v="2"/>
    <n v="9961.9599999999991"/>
    <n v="6"/>
    <x v="0"/>
    <n v="4502.09"/>
    <n v="4879.72"/>
    <x v="1"/>
    <n v="0.13"/>
    <n v="0.13"/>
    <x v="1"/>
    <x v="2"/>
    <x v="0"/>
    <s v="South-David"/>
  </r>
  <r>
    <n v="1072"/>
    <d v="2023-08-21T00:00:00"/>
    <x v="3"/>
    <s v="Monday"/>
    <x v="4"/>
    <x v="1"/>
    <n v="8271.6200000000008"/>
    <n v="12"/>
    <x v="2"/>
    <n v="710.99"/>
    <n v="876.46"/>
    <x v="0"/>
    <n v="0.03"/>
    <n v="0.03"/>
    <x v="3"/>
    <x v="2"/>
    <x v="0"/>
    <s v="West-Alice"/>
  </r>
  <r>
    <n v="1076"/>
    <d v="2023-01-17T00:00:00"/>
    <x v="5"/>
    <s v="Tuesday"/>
    <x v="2"/>
    <x v="2"/>
    <n v="8464.23"/>
    <n v="16"/>
    <x v="2"/>
    <n v="1964.15"/>
    <n v="2211.17"/>
    <x v="0"/>
    <n v="0.21"/>
    <n v="0.21"/>
    <x v="4"/>
    <x v="1"/>
    <x v="0"/>
    <s v="South-Charlie"/>
  </r>
  <r>
    <n v="1024"/>
    <d v="2023-12-26T00:00:00"/>
    <x v="9"/>
    <s v="Tuesday"/>
    <x v="1"/>
    <x v="0"/>
    <n v="2565.19"/>
    <n v="17"/>
    <x v="0"/>
    <n v="4114.66"/>
    <n v="4269.0199999999904"/>
    <x v="0"/>
    <n v="0.27"/>
    <n v="0.27"/>
    <x v="4"/>
    <x v="1"/>
    <x v="1"/>
    <s v="North-David"/>
  </r>
  <r>
    <n v="1028"/>
    <d v="2023-08-11T00:00:00"/>
    <x v="3"/>
    <s v="Friday"/>
    <x v="2"/>
    <x v="1"/>
    <n v="5809.35"/>
    <n v="45"/>
    <x v="2"/>
    <n v="4848.9799999999996"/>
    <n v="4985.75"/>
    <x v="0"/>
    <n v="0.2"/>
    <n v="0.2"/>
    <x v="2"/>
    <x v="1"/>
    <x v="0"/>
    <s v="West-Charlie"/>
  </r>
  <r>
    <n v="1008"/>
    <d v="2023-12-20T00:00:00"/>
    <x v="9"/>
    <s v="Wednesday"/>
    <x v="2"/>
    <x v="1"/>
    <n v="765.83"/>
    <n v="23"/>
    <x v="2"/>
    <n v="2296.9299999999998"/>
    <n v="2319.62"/>
    <x v="0"/>
    <n v="0.23"/>
    <n v="0.23"/>
    <x v="4"/>
    <x v="1"/>
    <x v="1"/>
    <s v="West-Charlie"/>
  </r>
  <r>
    <n v="1092"/>
    <d v="2023-07-07T00:00:00"/>
    <x v="11"/>
    <s v="Friday"/>
    <x v="4"/>
    <x v="2"/>
    <n v="1039.69"/>
    <n v="14"/>
    <x v="0"/>
    <n v="2559.65"/>
    <n v="2709.4"/>
    <x v="0"/>
    <n v="0.11"/>
    <n v="0.11"/>
    <x v="1"/>
    <x v="2"/>
    <x v="1"/>
    <s v="South-Alice"/>
  </r>
  <r>
    <n v="1036"/>
    <d v="2023-12-10T00:00:00"/>
    <x v="9"/>
    <s v="Sunday"/>
    <x v="1"/>
    <x v="0"/>
    <n v="9989.0400000000009"/>
    <n v="7"/>
    <x v="1"/>
    <n v="2882.25"/>
    <n v="3163.7"/>
    <x v="0"/>
    <n v="0.05"/>
    <n v="0.05"/>
    <x v="3"/>
    <x v="0"/>
    <x v="1"/>
    <s v="North-David"/>
  </r>
  <r>
    <n v="1090"/>
    <d v="2023-12-31T00:00:00"/>
    <x v="9"/>
    <s v="Sunday"/>
    <x v="3"/>
    <x v="1"/>
    <n v="3333.73"/>
    <n v="46"/>
    <x v="2"/>
    <n v="4665.12"/>
    <n v="4675.8999999999996"/>
    <x v="1"/>
    <n v="0.19"/>
    <n v="0.19"/>
    <x v="2"/>
    <x v="0"/>
    <x v="1"/>
    <s v="West-Eve"/>
  </r>
  <r>
    <n v="1008"/>
    <d v="2023-06-12T00:00:00"/>
    <x v="6"/>
    <s v="Monday"/>
    <x v="4"/>
    <x v="3"/>
    <n v="7507.02"/>
    <n v="32"/>
    <x v="1"/>
    <n v="4298.12"/>
    <n v="4446.8999999999996"/>
    <x v="1"/>
    <n v="0.1"/>
    <n v="0.1"/>
    <x v="0"/>
    <x v="1"/>
    <x v="0"/>
    <s v="East-Alice"/>
  </r>
  <r>
    <n v="1058"/>
    <d v="2023-11-22T00:00:00"/>
    <x v="8"/>
    <s v="Wednesday"/>
    <x v="4"/>
    <x v="1"/>
    <n v="8085.98"/>
    <n v="15"/>
    <x v="2"/>
    <n v="894.48"/>
    <n v="1336.37"/>
    <x v="0"/>
    <n v="0.26"/>
    <n v="0.26"/>
    <x v="4"/>
    <x v="0"/>
    <x v="1"/>
    <s v="West-Alice"/>
  </r>
  <r>
    <n v="1060"/>
    <d v="2023-03-15T00:00:00"/>
    <x v="4"/>
    <s v="Wednesday"/>
    <x v="1"/>
    <x v="2"/>
    <n v="8594.43"/>
    <n v="44"/>
    <x v="2"/>
    <n v="2211.9499999999998"/>
    <n v="2512.8399999999901"/>
    <x v="0"/>
    <n v="0.04"/>
    <n v="0.04"/>
    <x v="3"/>
    <x v="0"/>
    <x v="0"/>
    <s v="South-David"/>
  </r>
  <r>
    <n v="1050"/>
    <d v="2023-08-21T00:00:00"/>
    <x v="3"/>
    <s v="Monday"/>
    <x v="1"/>
    <x v="0"/>
    <n v="9976.52"/>
    <n v="17"/>
    <x v="0"/>
    <n v="2346.8000000000002"/>
    <n v="2654.65"/>
    <x v="1"/>
    <n v="0.13"/>
    <n v="0.13"/>
    <x v="1"/>
    <x v="0"/>
    <x v="1"/>
    <s v="North-David"/>
  </r>
  <r>
    <n v="1028"/>
    <d v="2023-08-12T00:00:00"/>
    <x v="3"/>
    <s v="Saturday"/>
    <x v="2"/>
    <x v="2"/>
    <n v="2490.8200000000002"/>
    <n v="41"/>
    <x v="2"/>
    <n v="3956.03"/>
    <n v="4163.68"/>
    <x v="1"/>
    <n v="0.12"/>
    <n v="0.12"/>
    <x v="1"/>
    <x v="1"/>
    <x v="1"/>
    <s v="South-Charlie"/>
  </r>
  <r>
    <n v="1092"/>
    <d v="2023-11-15T00:00:00"/>
    <x v="8"/>
    <s v="Wednesday"/>
    <x v="1"/>
    <x v="3"/>
    <n v="499.47"/>
    <n v="47"/>
    <x v="3"/>
    <n v="3034.32"/>
    <n v="3375.79"/>
    <x v="1"/>
    <n v="0.28000000000000003"/>
    <n v="0.28000000000000003"/>
    <x v="4"/>
    <x v="2"/>
    <x v="0"/>
    <s v="East-David"/>
  </r>
  <r>
    <n v="1041"/>
    <d v="2023-03-01T00:00:00"/>
    <x v="4"/>
    <s v="Wednesday"/>
    <x v="2"/>
    <x v="3"/>
    <n v="4170.8"/>
    <n v="44"/>
    <x v="3"/>
    <n v="3288.39"/>
    <n v="3391.46"/>
    <x v="1"/>
    <n v="0.05"/>
    <n v="0.05"/>
    <x v="3"/>
    <x v="2"/>
    <x v="1"/>
    <s v="East-Charlie"/>
  </r>
  <r>
    <n v="1100"/>
    <d v="2023-12-01T00:00:00"/>
    <x v="9"/>
    <s v="Friday"/>
    <x v="4"/>
    <x v="3"/>
    <n v="1387.8"/>
    <n v="34"/>
    <x v="0"/>
    <n v="4991.09"/>
    <n v="5402.28"/>
    <x v="0"/>
    <n v="0"/>
    <n v="0"/>
    <x v="3"/>
    <x v="0"/>
    <x v="1"/>
    <s v="East-Alice"/>
  </r>
  <r>
    <n v="1064"/>
    <d v="2023-08-10T00:00:00"/>
    <x v="3"/>
    <s v="Thursday"/>
    <x v="0"/>
    <x v="2"/>
    <n v="322.02"/>
    <n v="5"/>
    <x v="1"/>
    <n v="421.05"/>
    <n v="488.23"/>
    <x v="0"/>
    <n v="7.0000000000000007E-2"/>
    <n v="7.0000000000000007E-2"/>
    <x v="0"/>
    <x v="2"/>
    <x v="1"/>
    <s v="South-Bob"/>
  </r>
  <r>
    <n v="1027"/>
    <d v="2023-02-06T00:00:00"/>
    <x v="0"/>
    <s v="Monday"/>
    <x v="3"/>
    <x v="1"/>
    <n v="3668.23"/>
    <n v="45"/>
    <x v="1"/>
    <n v="1153.9000000000001"/>
    <n v="1485.34"/>
    <x v="1"/>
    <n v="0.25"/>
    <n v="0.25"/>
    <x v="4"/>
    <x v="2"/>
    <x v="1"/>
    <s v="West-Eve"/>
  </r>
  <r>
    <n v="1063"/>
    <d v="2023-10-05T00:00:00"/>
    <x v="7"/>
    <s v="Thursday"/>
    <x v="4"/>
    <x v="2"/>
    <n v="7859.01"/>
    <n v="27"/>
    <x v="1"/>
    <n v="2069.08"/>
    <n v="2246.2399999999998"/>
    <x v="1"/>
    <n v="0.06"/>
    <n v="0.06"/>
    <x v="0"/>
    <x v="1"/>
    <x v="1"/>
    <s v="South-Alice"/>
  </r>
  <r>
    <n v="1017"/>
    <d v="2023-07-15T00:00:00"/>
    <x v="11"/>
    <s v="Saturday"/>
    <x v="1"/>
    <x v="0"/>
    <n v="5705.19"/>
    <n v="23"/>
    <x v="3"/>
    <n v="1771.52"/>
    <n v="2147.8000000000002"/>
    <x v="1"/>
    <n v="7.0000000000000007E-2"/>
    <n v="7.0000000000000007E-2"/>
    <x v="0"/>
    <x v="1"/>
    <x v="0"/>
    <s v="North-David"/>
  </r>
  <r>
    <n v="1073"/>
    <d v="2023-12-18T00:00:00"/>
    <x v="9"/>
    <s v="Monday"/>
    <x v="3"/>
    <x v="1"/>
    <n v="3196.5"/>
    <n v="40"/>
    <x v="1"/>
    <n v="157.15"/>
    <n v="436.53"/>
    <x v="1"/>
    <n v="0.04"/>
    <n v="0.04"/>
    <x v="3"/>
    <x v="0"/>
    <x v="1"/>
    <s v="West-Eve"/>
  </r>
  <r>
    <n v="1033"/>
    <d v="2023-08-30T00:00:00"/>
    <x v="3"/>
    <s v="Wednesday"/>
    <x v="0"/>
    <x v="3"/>
    <n v="6577.99"/>
    <n v="14"/>
    <x v="1"/>
    <n v="504.3"/>
    <n v="735.95"/>
    <x v="0"/>
    <n v="0.21"/>
    <n v="0.21"/>
    <x v="4"/>
    <x v="0"/>
    <x v="1"/>
    <s v="East-Bob"/>
  </r>
  <r>
    <n v="1084"/>
    <d v="2023-11-20T00:00:00"/>
    <x v="8"/>
    <s v="Monday"/>
    <x v="0"/>
    <x v="2"/>
    <n v="2396.98"/>
    <n v="15"/>
    <x v="0"/>
    <n v="3420.72"/>
    <n v="3513.74"/>
    <x v="1"/>
    <n v="0.02"/>
    <n v="0.02"/>
    <x v="3"/>
    <x v="0"/>
    <x v="0"/>
    <s v="South-Bob"/>
  </r>
  <r>
    <n v="1077"/>
    <d v="2023-08-07T00:00:00"/>
    <x v="3"/>
    <s v="Monday"/>
    <x v="2"/>
    <x v="3"/>
    <n v="242.38"/>
    <n v="43"/>
    <x v="1"/>
    <n v="4402.66"/>
    <n v="4724.7"/>
    <x v="1"/>
    <n v="0.1"/>
    <n v="0.1"/>
    <x v="0"/>
    <x v="1"/>
    <x v="1"/>
    <s v="East-Charlie"/>
  </r>
  <r>
    <n v="1092"/>
    <d v="2023-07-11T00:00:00"/>
    <x v="11"/>
    <s v="Tuesday"/>
    <x v="3"/>
    <x v="3"/>
    <n v="7667.1"/>
    <n v="33"/>
    <x v="3"/>
    <n v="2595.42"/>
    <n v="3083.06"/>
    <x v="1"/>
    <n v="0.08"/>
    <n v="0.08"/>
    <x v="0"/>
    <x v="2"/>
    <x v="0"/>
    <s v="East-Eve"/>
  </r>
  <r>
    <n v="1029"/>
    <d v="2023-01-17T00:00:00"/>
    <x v="5"/>
    <s v="Tuesday"/>
    <x v="2"/>
    <x v="0"/>
    <n v="6275.06"/>
    <n v="31"/>
    <x v="3"/>
    <n v="2719"/>
    <n v="3133.55"/>
    <x v="0"/>
    <n v="0.17"/>
    <n v="0.17"/>
    <x v="2"/>
    <x v="1"/>
    <x v="1"/>
    <s v="North-Charlie"/>
  </r>
  <r>
    <n v="1013"/>
    <d v="2023-01-12T00:00:00"/>
    <x v="5"/>
    <s v="Thursday"/>
    <x v="4"/>
    <x v="1"/>
    <n v="7646.8"/>
    <n v="35"/>
    <x v="3"/>
    <n v="1312.71"/>
    <n v="1352.11"/>
    <x v="0"/>
    <n v="0.22"/>
    <n v="0.22"/>
    <x v="4"/>
    <x v="1"/>
    <x v="1"/>
    <s v="West-Alice"/>
  </r>
  <r>
    <n v="1046"/>
    <d v="2023-07-12T00:00:00"/>
    <x v="11"/>
    <s v="Wednesday"/>
    <x v="3"/>
    <x v="0"/>
    <n v="485.49"/>
    <n v="17"/>
    <x v="0"/>
    <n v="3850.99"/>
    <n v="4045.3399999999901"/>
    <x v="0"/>
    <n v="0.16"/>
    <n v="0.16"/>
    <x v="2"/>
    <x v="2"/>
    <x v="0"/>
    <s v="North-Eve"/>
  </r>
  <r>
    <n v="1035"/>
    <d v="2023-01-22T00:00:00"/>
    <x v="5"/>
    <s v="Sunday"/>
    <x v="4"/>
    <x v="0"/>
    <n v="8387.48"/>
    <n v="28"/>
    <x v="0"/>
    <n v="3771.38"/>
    <n v="4234.92"/>
    <x v="1"/>
    <n v="0.28000000000000003"/>
    <n v="0.28000000000000003"/>
    <x v="4"/>
    <x v="2"/>
    <x v="1"/>
    <s v="North-Alice"/>
  </r>
  <r>
    <n v="1006"/>
    <d v="2023-04-30T00:00:00"/>
    <x v="1"/>
    <s v="Sunday"/>
    <x v="2"/>
    <x v="0"/>
    <n v="6233.31"/>
    <n v="19"/>
    <x v="2"/>
    <n v="2962.41"/>
    <n v="3218.8999999999901"/>
    <x v="1"/>
    <n v="0.28999999999999998"/>
    <n v="0.28999999999999998"/>
    <x v="4"/>
    <x v="0"/>
    <x v="1"/>
    <s v="North-Charlie"/>
  </r>
  <r>
    <n v="1082"/>
    <d v="2023-07-29T00:00:00"/>
    <x v="11"/>
    <s v="Saturday"/>
    <x v="3"/>
    <x v="3"/>
    <n v="5677.61"/>
    <n v="46"/>
    <x v="1"/>
    <n v="1102.69"/>
    <n v="1437.12"/>
    <x v="1"/>
    <n v="0.11"/>
    <n v="0.11"/>
    <x v="1"/>
    <x v="2"/>
    <x v="0"/>
    <s v="East-Eve"/>
  </r>
  <r>
    <n v="1069"/>
    <d v="2023-11-02T00:00:00"/>
    <x v="8"/>
    <s v="Thursday"/>
    <x v="2"/>
    <x v="0"/>
    <n v="6283.68"/>
    <n v="23"/>
    <x v="0"/>
    <n v="530.24"/>
    <n v="987.41"/>
    <x v="0"/>
    <n v="0.23"/>
    <n v="0.23"/>
    <x v="4"/>
    <x v="2"/>
    <x v="0"/>
    <s v="North-Charlie"/>
  </r>
  <r>
    <n v="1047"/>
    <d v="2023-09-27T00:00:00"/>
    <x v="2"/>
    <s v="Wednesday"/>
    <x v="3"/>
    <x v="0"/>
    <n v="8657.89"/>
    <n v="32"/>
    <x v="3"/>
    <n v="367.98"/>
    <n v="806.14"/>
    <x v="0"/>
    <n v="0.22"/>
    <n v="0.22"/>
    <x v="4"/>
    <x v="2"/>
    <x v="1"/>
    <s v="North-Eve"/>
  </r>
  <r>
    <n v="1025"/>
    <d v="2023-07-11T00:00:00"/>
    <x v="11"/>
    <s v="Tuesday"/>
    <x v="2"/>
    <x v="1"/>
    <n v="5910.67"/>
    <n v="40"/>
    <x v="3"/>
    <n v="2983.85"/>
    <n v="3239.74"/>
    <x v="1"/>
    <n v="0.27"/>
    <n v="0.27"/>
    <x v="4"/>
    <x v="2"/>
    <x v="0"/>
    <s v="West-Charlie"/>
  </r>
  <r>
    <n v="1066"/>
    <d v="2023-06-24T00:00:00"/>
    <x v="6"/>
    <s v="Saturday"/>
    <x v="0"/>
    <x v="1"/>
    <n v="5851.41"/>
    <n v="13"/>
    <x v="0"/>
    <n v="4133.92"/>
    <n v="4358.37"/>
    <x v="1"/>
    <n v="0.13"/>
    <n v="0.13"/>
    <x v="1"/>
    <x v="0"/>
    <x v="1"/>
    <s v="West-Bob"/>
  </r>
  <r>
    <n v="1010"/>
    <d v="2023-10-12T00:00:00"/>
    <x v="7"/>
    <s v="Thursday"/>
    <x v="2"/>
    <x v="0"/>
    <n v="9907.7199999999993"/>
    <n v="20"/>
    <x v="0"/>
    <n v="4298.74"/>
    <n v="4475.1899999999996"/>
    <x v="0"/>
    <n v="0.16"/>
    <n v="0.16"/>
    <x v="2"/>
    <x v="0"/>
    <x v="0"/>
    <s v="North-Charlie"/>
  </r>
  <r>
    <n v="1056"/>
    <d v="2023-07-23T00:00:00"/>
    <x v="11"/>
    <s v="Sunday"/>
    <x v="0"/>
    <x v="1"/>
    <n v="7591.63"/>
    <n v="35"/>
    <x v="0"/>
    <n v="2344.9299999999998"/>
    <n v="2707.25"/>
    <x v="1"/>
    <n v="0.12"/>
    <n v="0.12"/>
    <x v="1"/>
    <x v="2"/>
    <x v="1"/>
    <s v="West-Bob"/>
  </r>
  <r>
    <n v="1030"/>
    <d v="2023-06-13T00:00:00"/>
    <x v="6"/>
    <s v="Tuesday"/>
    <x v="2"/>
    <x v="1"/>
    <n v="4478.71"/>
    <n v="5"/>
    <x v="2"/>
    <n v="3932.14"/>
    <n v="4082.7599999999902"/>
    <x v="1"/>
    <n v="0.26"/>
    <n v="0.26"/>
    <x v="4"/>
    <x v="2"/>
    <x v="0"/>
    <s v="West-Charlie"/>
  </r>
  <r>
    <n v="1005"/>
    <d v="2023-09-08T00:00:00"/>
    <x v="2"/>
    <s v="Friday"/>
    <x v="3"/>
    <x v="0"/>
    <n v="7103.23"/>
    <n v="9"/>
    <x v="3"/>
    <n v="4737.0600000000004"/>
    <n v="4869.5"/>
    <x v="1"/>
    <n v="7.0000000000000007E-2"/>
    <n v="7.0000000000000007E-2"/>
    <x v="0"/>
    <x v="0"/>
    <x v="0"/>
    <s v="North-Eve"/>
  </r>
  <r>
    <n v="1033"/>
    <d v="2023-08-15T00:00:00"/>
    <x v="3"/>
    <s v="Tuesday"/>
    <x v="3"/>
    <x v="3"/>
    <n v="3953.38"/>
    <n v="29"/>
    <x v="2"/>
    <n v="1412.09"/>
    <n v="1596.6499999999901"/>
    <x v="0"/>
    <n v="7.0000000000000007E-2"/>
    <n v="7.0000000000000007E-2"/>
    <x v="0"/>
    <x v="0"/>
    <x v="0"/>
    <s v="East-Eve"/>
  </r>
  <r>
    <n v="1065"/>
    <d v="2023-01-07T00:00:00"/>
    <x v="5"/>
    <s v="Saturday"/>
    <x v="3"/>
    <x v="0"/>
    <n v="2365.87"/>
    <n v="6"/>
    <x v="2"/>
    <n v="2019.9"/>
    <n v="2116.7399999999998"/>
    <x v="1"/>
    <n v="0.11"/>
    <n v="0.11"/>
    <x v="1"/>
    <x v="2"/>
    <x v="0"/>
    <s v="North-Eve"/>
  </r>
  <r>
    <n v="1018"/>
    <d v="2023-01-29T00:00:00"/>
    <x v="5"/>
    <s v="Sunday"/>
    <x v="1"/>
    <x v="1"/>
    <n v="6008.83"/>
    <n v="25"/>
    <x v="1"/>
    <n v="4660.82"/>
    <n v="5011.4299999999903"/>
    <x v="1"/>
    <n v="7.0000000000000007E-2"/>
    <n v="7.0000000000000007E-2"/>
    <x v="0"/>
    <x v="1"/>
    <x v="0"/>
    <s v="West-David"/>
  </r>
  <r>
    <n v="1096"/>
    <d v="2023-02-02T00:00:00"/>
    <x v="0"/>
    <s v="Thursday"/>
    <x v="4"/>
    <x v="3"/>
    <n v="9289"/>
    <n v="31"/>
    <x v="3"/>
    <n v="1724.24"/>
    <n v="2036.2"/>
    <x v="1"/>
    <n v="0.17"/>
    <n v="0.17"/>
    <x v="2"/>
    <x v="0"/>
    <x v="0"/>
    <s v="East-Alice"/>
  </r>
  <r>
    <n v="1049"/>
    <d v="2023-05-14T00:00:00"/>
    <x v="10"/>
    <s v="Sunday"/>
    <x v="3"/>
    <x v="2"/>
    <n v="9298.48"/>
    <n v="22"/>
    <x v="3"/>
    <n v="4573.6899999999996"/>
    <n v="4820.2999999999902"/>
    <x v="1"/>
    <n v="0.04"/>
    <n v="0.04"/>
    <x v="3"/>
    <x v="0"/>
    <x v="0"/>
    <s v="South-Eve"/>
  </r>
  <r>
    <n v="1011"/>
    <d v="2023-03-20T00:00:00"/>
    <x v="4"/>
    <s v="Monday"/>
    <x v="0"/>
    <x v="3"/>
    <n v="3484.86"/>
    <n v="2"/>
    <x v="0"/>
    <n v="4906.17"/>
    <n v="5107.43"/>
    <x v="0"/>
    <n v="0.1"/>
    <n v="0.1"/>
    <x v="0"/>
    <x v="0"/>
    <x v="0"/>
    <s v="East-Bob"/>
  </r>
  <r>
    <n v="1085"/>
    <d v="2023-02-27T00:00:00"/>
    <x v="0"/>
    <s v="Monday"/>
    <x v="3"/>
    <x v="1"/>
    <n v="5324.01"/>
    <n v="45"/>
    <x v="0"/>
    <n v="3325.96"/>
    <n v="3781.4"/>
    <x v="0"/>
    <n v="0.27"/>
    <n v="0.27"/>
    <x v="4"/>
    <x v="2"/>
    <x v="0"/>
    <s v="West-Eve"/>
  </r>
  <r>
    <n v="1026"/>
    <d v="2023-01-26T00:00:00"/>
    <x v="5"/>
    <s v="Thursday"/>
    <x v="1"/>
    <x v="3"/>
    <n v="2195.1999999999998"/>
    <n v="5"/>
    <x v="1"/>
    <n v="4093.61"/>
    <n v="4117.88"/>
    <x v="0"/>
    <n v="0.12"/>
    <n v="0.12"/>
    <x v="1"/>
    <x v="2"/>
    <x v="1"/>
    <s v="East-David"/>
  </r>
  <r>
    <n v="1063"/>
    <d v="2023-08-14T00:00:00"/>
    <x v="3"/>
    <s v="Monday"/>
    <x v="0"/>
    <x v="0"/>
    <n v="9956.75"/>
    <n v="27"/>
    <x v="2"/>
    <n v="3760.25"/>
    <n v="4147.1099999999997"/>
    <x v="1"/>
    <n v="0.22"/>
    <n v="0.22"/>
    <x v="4"/>
    <x v="0"/>
    <x v="0"/>
    <s v="North-Bob"/>
  </r>
  <r>
    <n v="1089"/>
    <d v="2023-10-12T00:00:00"/>
    <x v="7"/>
    <s v="Thursday"/>
    <x v="1"/>
    <x v="2"/>
    <n v="9813.07"/>
    <n v="25"/>
    <x v="0"/>
    <n v="3512.69"/>
    <n v="3964.63"/>
    <x v="0"/>
    <n v="0.03"/>
    <n v="0.03"/>
    <x v="3"/>
    <x v="2"/>
    <x v="1"/>
    <s v="South-David"/>
  </r>
  <r>
    <n v="1086"/>
    <d v="2023-01-04T00:00:00"/>
    <x v="5"/>
    <s v="Wednesday"/>
    <x v="0"/>
    <x v="2"/>
    <n v="6530.14"/>
    <n v="8"/>
    <x v="0"/>
    <n v="1569.31"/>
    <n v="1798.02"/>
    <x v="1"/>
    <n v="7.0000000000000007E-2"/>
    <n v="7.0000000000000007E-2"/>
    <x v="0"/>
    <x v="2"/>
    <x v="0"/>
    <s v="South-Bob"/>
  </r>
  <r>
    <n v="1059"/>
    <d v="2023-04-09T00:00:00"/>
    <x v="1"/>
    <s v="Sunday"/>
    <x v="2"/>
    <x v="2"/>
    <n v="8063.7"/>
    <n v="1"/>
    <x v="3"/>
    <n v="332.62"/>
    <n v="612.46"/>
    <x v="0"/>
    <n v="0.24"/>
    <n v="0.24"/>
    <x v="4"/>
    <x v="0"/>
    <x v="1"/>
    <s v="South-Charlie"/>
  </r>
  <r>
    <n v="1027"/>
    <d v="2023-02-08T00:00:00"/>
    <x v="0"/>
    <s v="Wednesday"/>
    <x v="4"/>
    <x v="1"/>
    <n v="7179.49"/>
    <n v="20"/>
    <x v="3"/>
    <n v="1748.11"/>
    <n v="2220.9"/>
    <x v="1"/>
    <n v="0.23"/>
    <n v="0.23"/>
    <x v="4"/>
    <x v="2"/>
    <x v="1"/>
    <s v="West-Alice"/>
  </r>
  <r>
    <n v="1049"/>
    <d v="2023-09-28T00:00:00"/>
    <x v="2"/>
    <s v="Thursday"/>
    <x v="4"/>
    <x v="1"/>
    <n v="5972.27"/>
    <n v="44"/>
    <x v="0"/>
    <n v="3351.33"/>
    <n v="3465.35"/>
    <x v="0"/>
    <n v="0.12"/>
    <n v="0.12"/>
    <x v="1"/>
    <x v="1"/>
    <x v="0"/>
    <s v="West-Alice"/>
  </r>
  <r>
    <n v="1077"/>
    <d v="2023-10-12T00:00:00"/>
    <x v="7"/>
    <s v="Thursday"/>
    <x v="1"/>
    <x v="2"/>
    <n v="628.15"/>
    <n v="23"/>
    <x v="3"/>
    <n v="557.52"/>
    <n v="822.39"/>
    <x v="0"/>
    <n v="0.28999999999999998"/>
    <n v="0.28999999999999998"/>
    <x v="4"/>
    <x v="2"/>
    <x v="0"/>
    <s v="South-David"/>
  </r>
  <r>
    <n v="1033"/>
    <d v="2023-06-06T00:00:00"/>
    <x v="6"/>
    <s v="Tuesday"/>
    <x v="4"/>
    <x v="3"/>
    <n v="4602.17"/>
    <n v="32"/>
    <x v="1"/>
    <n v="108.99"/>
    <n v="351.6"/>
    <x v="0"/>
    <n v="0.27"/>
    <n v="0.27"/>
    <x v="4"/>
    <x v="2"/>
    <x v="1"/>
    <s v="East-Alice"/>
  </r>
  <r>
    <n v="1098"/>
    <d v="2023-03-16T00:00:00"/>
    <x v="4"/>
    <s v="Thursday"/>
    <x v="1"/>
    <x v="2"/>
    <n v="6780.38"/>
    <n v="11"/>
    <x v="0"/>
    <n v="741.48"/>
    <n v="878.09"/>
    <x v="1"/>
    <n v="0.28999999999999998"/>
    <n v="0.28999999999999998"/>
    <x v="4"/>
    <x v="0"/>
    <x v="1"/>
    <s v="South-David"/>
  </r>
  <r>
    <n v="1099"/>
    <d v="2023-10-15T00:00:00"/>
    <x v="7"/>
    <s v="Sunday"/>
    <x v="1"/>
    <x v="3"/>
    <n v="6807.56"/>
    <n v="39"/>
    <x v="3"/>
    <n v="3592.89"/>
    <n v="4004"/>
    <x v="1"/>
    <n v="0.13"/>
    <n v="0.13"/>
    <x v="1"/>
    <x v="0"/>
    <x v="0"/>
    <s v="East-David"/>
  </r>
  <r>
    <n v="1001"/>
    <d v="2023-05-10T00:00:00"/>
    <x v="10"/>
    <s v="Wednesday"/>
    <x v="1"/>
    <x v="3"/>
    <n v="3793.91"/>
    <n v="47"/>
    <x v="1"/>
    <n v="4865.33"/>
    <n v="5316.13"/>
    <x v="1"/>
    <n v="0.06"/>
    <n v="0.06"/>
    <x v="0"/>
    <x v="1"/>
    <x v="0"/>
    <s v="East-David"/>
  </r>
  <r>
    <n v="1021"/>
    <d v="2023-06-24T00:00:00"/>
    <x v="6"/>
    <s v="Saturday"/>
    <x v="4"/>
    <x v="1"/>
    <n v="9422.75"/>
    <n v="24"/>
    <x v="3"/>
    <n v="4916.17"/>
    <n v="5309.32"/>
    <x v="0"/>
    <n v="0.19"/>
    <n v="0.19"/>
    <x v="2"/>
    <x v="2"/>
    <x v="0"/>
    <s v="West-Alice"/>
  </r>
  <r>
    <n v="1055"/>
    <d v="2023-03-25T00:00:00"/>
    <x v="4"/>
    <s v="Saturday"/>
    <x v="1"/>
    <x v="3"/>
    <n v="1756.83"/>
    <n v="11"/>
    <x v="3"/>
    <n v="2495.1999999999998"/>
    <n v="2600.9299999999998"/>
    <x v="1"/>
    <n v="0.21"/>
    <n v="0.21"/>
    <x v="4"/>
    <x v="1"/>
    <x v="1"/>
    <s v="East-David"/>
  </r>
  <r>
    <n v="1006"/>
    <d v="2023-01-22T00:00:00"/>
    <x v="5"/>
    <s v="Sunday"/>
    <x v="4"/>
    <x v="2"/>
    <n v="5053.5600000000004"/>
    <n v="29"/>
    <x v="3"/>
    <n v="4353.29"/>
    <n v="4405.8"/>
    <x v="1"/>
    <n v="0.04"/>
    <n v="0.04"/>
    <x v="3"/>
    <x v="1"/>
    <x v="0"/>
    <s v="South-Alice"/>
  </r>
  <r>
    <n v="1092"/>
    <d v="2023-01-27T00:00:00"/>
    <x v="5"/>
    <s v="Friday"/>
    <x v="1"/>
    <x v="1"/>
    <n v="6939.75"/>
    <n v="26"/>
    <x v="0"/>
    <n v="3697.29"/>
    <n v="4003.96"/>
    <x v="1"/>
    <n v="0.24"/>
    <n v="0.24"/>
    <x v="4"/>
    <x v="0"/>
    <x v="0"/>
    <s v="West-David"/>
  </r>
  <r>
    <n v="1081"/>
    <d v="2023-07-14T00:00:00"/>
    <x v="11"/>
    <s v="Friday"/>
    <x v="3"/>
    <x v="0"/>
    <n v="7001.64"/>
    <n v="16"/>
    <x v="2"/>
    <n v="2530.15"/>
    <n v="2568.13"/>
    <x v="1"/>
    <n v="0.01"/>
    <n v="0.01"/>
    <x v="3"/>
    <x v="2"/>
    <x v="0"/>
    <s v="North-Eve"/>
  </r>
  <r>
    <n v="1069"/>
    <d v="2023-12-03T00:00:00"/>
    <x v="9"/>
    <s v="Sunday"/>
    <x v="1"/>
    <x v="0"/>
    <n v="6521.53"/>
    <n v="35"/>
    <x v="3"/>
    <n v="2885.16"/>
    <n v="3224.8399999999901"/>
    <x v="1"/>
    <n v="0.14000000000000001"/>
    <n v="0.14000000000000001"/>
    <x v="1"/>
    <x v="0"/>
    <x v="0"/>
    <s v="North-David"/>
  </r>
  <r>
    <n v="1095"/>
    <d v="2023-08-24T00:00:00"/>
    <x v="3"/>
    <s v="Thursday"/>
    <x v="0"/>
    <x v="1"/>
    <n v="2825.35"/>
    <n v="20"/>
    <x v="1"/>
    <n v="729.27"/>
    <n v="999.18"/>
    <x v="1"/>
    <n v="0.1"/>
    <n v="0.1"/>
    <x v="0"/>
    <x v="1"/>
    <x v="0"/>
    <s v="West-Bob"/>
  </r>
  <r>
    <n v="1005"/>
    <d v="2023-04-02T00:00:00"/>
    <x v="1"/>
    <s v="Sunday"/>
    <x v="1"/>
    <x v="2"/>
    <n v="1646.45"/>
    <n v="46"/>
    <x v="0"/>
    <n v="4691.42"/>
    <n v="5026.1899999999996"/>
    <x v="0"/>
    <n v="0.22"/>
    <n v="0.22"/>
    <x v="4"/>
    <x v="1"/>
    <x v="1"/>
    <s v="South-David"/>
  </r>
  <r>
    <n v="1003"/>
    <d v="2023-01-21T00:00:00"/>
    <x v="5"/>
    <s v="Saturday"/>
    <x v="2"/>
    <x v="0"/>
    <n v="6395.81"/>
    <n v="3"/>
    <x v="0"/>
    <n v="1792.05"/>
    <n v="2091.23"/>
    <x v="0"/>
    <n v="0.09"/>
    <n v="0.09"/>
    <x v="0"/>
    <x v="0"/>
    <x v="1"/>
    <s v="North-Charlie"/>
  </r>
  <r>
    <n v="1053"/>
    <d v="2023-10-30T00:00:00"/>
    <x v="7"/>
    <s v="Monday"/>
    <x v="1"/>
    <x v="0"/>
    <n v="6033.09"/>
    <n v="1"/>
    <x v="1"/>
    <n v="2258.44"/>
    <n v="2475.56"/>
    <x v="1"/>
    <n v="0.25"/>
    <n v="0.25"/>
    <x v="4"/>
    <x v="0"/>
    <x v="0"/>
    <s v="North-David"/>
  </r>
  <r>
    <n v="1023"/>
    <d v="2023-12-23T00:00:00"/>
    <x v="9"/>
    <s v="Saturday"/>
    <x v="0"/>
    <x v="3"/>
    <n v="1875.62"/>
    <n v="47"/>
    <x v="3"/>
    <n v="3374.72"/>
    <n v="3483.1499999999901"/>
    <x v="0"/>
    <n v="0.18"/>
    <n v="0.18"/>
    <x v="2"/>
    <x v="0"/>
    <x v="0"/>
    <s v="East-Bob"/>
  </r>
  <r>
    <n v="1053"/>
    <d v="2023-03-25T00:00:00"/>
    <x v="4"/>
    <s v="Saturday"/>
    <x v="0"/>
    <x v="3"/>
    <n v="7080.88"/>
    <n v="1"/>
    <x v="2"/>
    <n v="1702.82"/>
    <n v="1862.61"/>
    <x v="0"/>
    <n v="0.24"/>
    <n v="0.24"/>
    <x v="4"/>
    <x v="0"/>
    <x v="1"/>
    <s v="East-Bob"/>
  </r>
  <r>
    <n v="1037"/>
    <d v="2023-09-19T00:00:00"/>
    <x v="2"/>
    <s v="Tuesday"/>
    <x v="4"/>
    <x v="2"/>
    <n v="4606.2"/>
    <n v="17"/>
    <x v="3"/>
    <n v="1308.58"/>
    <n v="1575.59"/>
    <x v="1"/>
    <n v="0.3"/>
    <n v="0.3"/>
    <x v="4"/>
    <x v="0"/>
    <x v="0"/>
    <s v="South-Alice"/>
  </r>
  <r>
    <n v="1074"/>
    <d v="2023-05-27T00:00:00"/>
    <x v="10"/>
    <s v="Saturday"/>
    <x v="3"/>
    <x v="1"/>
    <n v="6710.83"/>
    <n v="2"/>
    <x v="1"/>
    <n v="3173.69"/>
    <n v="3503.11"/>
    <x v="1"/>
    <n v="0.2"/>
    <n v="0.2"/>
    <x v="2"/>
    <x v="1"/>
    <x v="1"/>
    <s v="West-Eve"/>
  </r>
  <r>
    <n v="1074"/>
    <d v="2023-09-14T00:00:00"/>
    <x v="2"/>
    <s v="Thursday"/>
    <x v="1"/>
    <x v="2"/>
    <n v="8389.93"/>
    <n v="29"/>
    <x v="0"/>
    <n v="173.67"/>
    <n v="565.62"/>
    <x v="0"/>
    <n v="0.3"/>
    <n v="0.3"/>
    <x v="4"/>
    <x v="0"/>
    <x v="0"/>
    <s v="South-David"/>
  </r>
  <r>
    <n v="1083"/>
    <d v="2023-02-27T00:00:00"/>
    <x v="0"/>
    <s v="Monday"/>
    <x v="4"/>
    <x v="1"/>
    <n v="1780.31"/>
    <n v="20"/>
    <x v="2"/>
    <n v="3617.59"/>
    <n v="4003.5"/>
    <x v="1"/>
    <n v="0.01"/>
    <n v="0.01"/>
    <x v="3"/>
    <x v="2"/>
    <x v="1"/>
    <s v="West-Alice"/>
  </r>
  <r>
    <n v="1017"/>
    <d v="2023-01-15T00:00:00"/>
    <x v="5"/>
    <s v="Sunday"/>
    <x v="3"/>
    <x v="0"/>
    <n v="289.52999999999997"/>
    <n v="6"/>
    <x v="0"/>
    <n v="2594.42"/>
    <n v="3081.04"/>
    <x v="0"/>
    <n v="0.1"/>
    <n v="0.1"/>
    <x v="0"/>
    <x v="1"/>
    <x v="1"/>
    <s v="North-Eve"/>
  </r>
  <r>
    <n v="1085"/>
    <d v="2023-06-11T00:00:00"/>
    <x v="6"/>
    <s v="Sunday"/>
    <x v="1"/>
    <x v="3"/>
    <n v="7813.12"/>
    <n v="8"/>
    <x v="1"/>
    <n v="3048.48"/>
    <n v="3198.54"/>
    <x v="0"/>
    <n v="0.03"/>
    <n v="0.03"/>
    <x v="3"/>
    <x v="1"/>
    <x v="0"/>
    <s v="East-David"/>
  </r>
  <r>
    <n v="1078"/>
    <d v="2023-06-12T00:00:00"/>
    <x v="6"/>
    <s v="Monday"/>
    <x v="2"/>
    <x v="2"/>
    <n v="6136"/>
    <n v="29"/>
    <x v="3"/>
    <n v="3177.81"/>
    <n v="3222.65"/>
    <x v="0"/>
    <n v="0.08"/>
    <n v="0.08"/>
    <x v="0"/>
    <x v="2"/>
    <x v="1"/>
    <s v="South-Charlie"/>
  </r>
  <r>
    <n v="1073"/>
    <d v="2023-11-16T00:00:00"/>
    <x v="8"/>
    <s v="Thursday"/>
    <x v="1"/>
    <x v="2"/>
    <n v="7026.43"/>
    <n v="48"/>
    <x v="2"/>
    <n v="2658.9"/>
    <n v="2838.27"/>
    <x v="1"/>
    <n v="0.25"/>
    <n v="0.25"/>
    <x v="4"/>
    <x v="2"/>
    <x v="0"/>
    <s v="South-David"/>
  </r>
  <r>
    <n v="1001"/>
    <d v="2023-10-08T00:00:00"/>
    <x v="7"/>
    <s v="Sunday"/>
    <x v="0"/>
    <x v="1"/>
    <n v="8397.73"/>
    <n v="33"/>
    <x v="0"/>
    <n v="2933.54"/>
    <n v="3307.75"/>
    <x v="0"/>
    <n v="0.01"/>
    <n v="0.01"/>
    <x v="3"/>
    <x v="1"/>
    <x v="1"/>
    <s v="West-Bob"/>
  </r>
  <r>
    <n v="1051"/>
    <d v="2023-10-07T00:00:00"/>
    <x v="7"/>
    <s v="Saturday"/>
    <x v="0"/>
    <x v="1"/>
    <n v="8047.83"/>
    <n v="3"/>
    <x v="0"/>
    <n v="3434.75"/>
    <n v="3659.42"/>
    <x v="1"/>
    <n v="0.16"/>
    <n v="0.16"/>
    <x v="2"/>
    <x v="0"/>
    <x v="0"/>
    <s v="West-Bob"/>
  </r>
  <r>
    <n v="1045"/>
    <d v="2023-01-12T00:00:00"/>
    <x v="5"/>
    <s v="Thursday"/>
    <x v="2"/>
    <x v="2"/>
    <n v="9613.11"/>
    <n v="35"/>
    <x v="0"/>
    <n v="3777.94"/>
    <n v="4188.66"/>
    <x v="1"/>
    <n v="0.17"/>
    <n v="0.17"/>
    <x v="2"/>
    <x v="1"/>
    <x v="0"/>
    <s v="South-Charlie"/>
  </r>
  <r>
    <n v="1077"/>
    <d v="2023-10-01T00:00:00"/>
    <x v="7"/>
    <s v="Sunday"/>
    <x v="4"/>
    <x v="1"/>
    <n v="5405.76"/>
    <n v="5"/>
    <x v="3"/>
    <n v="3650.89"/>
    <n v="3930.06"/>
    <x v="1"/>
    <n v="0.17"/>
    <n v="0.17"/>
    <x v="2"/>
    <x v="1"/>
    <x v="0"/>
    <s v="West-Alice"/>
  </r>
  <r>
    <n v="1004"/>
    <d v="2023-09-28T00:00:00"/>
    <x v="2"/>
    <s v="Thursday"/>
    <x v="3"/>
    <x v="2"/>
    <n v="4936.1099999999997"/>
    <n v="27"/>
    <x v="2"/>
    <n v="4354.6000000000004"/>
    <n v="4820.2"/>
    <x v="1"/>
    <n v="0.14000000000000001"/>
    <n v="0.14000000000000001"/>
    <x v="1"/>
    <x v="2"/>
    <x v="1"/>
    <s v="South-Eve"/>
  </r>
  <r>
    <n v="1062"/>
    <d v="2023-07-27T00:00:00"/>
    <x v="11"/>
    <s v="Thursday"/>
    <x v="1"/>
    <x v="2"/>
    <n v="4078.68"/>
    <n v="44"/>
    <x v="3"/>
    <n v="987.74"/>
    <n v="1462.19"/>
    <x v="1"/>
    <n v="0.24"/>
    <n v="0.24"/>
    <x v="4"/>
    <x v="1"/>
    <x v="0"/>
    <s v="South-David"/>
  </r>
  <r>
    <n v="1065"/>
    <d v="2023-01-27T00:00:00"/>
    <x v="5"/>
    <s v="Friday"/>
    <x v="0"/>
    <x v="2"/>
    <n v="1621.54"/>
    <n v="12"/>
    <x v="3"/>
    <n v="2035.68"/>
    <n v="2079.64"/>
    <x v="0"/>
    <n v="0.04"/>
    <n v="0.04"/>
    <x v="3"/>
    <x v="0"/>
    <x v="0"/>
    <s v="South-Bob"/>
  </r>
  <r>
    <n v="1032"/>
    <d v="2023-03-13T00:00:00"/>
    <x v="4"/>
    <s v="Monday"/>
    <x v="4"/>
    <x v="0"/>
    <n v="5768.81"/>
    <n v="20"/>
    <x v="3"/>
    <n v="4741.59"/>
    <n v="4975.2299999999996"/>
    <x v="1"/>
    <n v="0.09"/>
    <n v="0.09"/>
    <x v="0"/>
    <x v="2"/>
    <x v="0"/>
    <s v="North-Alice"/>
  </r>
  <r>
    <n v="1034"/>
    <d v="2023-03-01T00:00:00"/>
    <x v="4"/>
    <s v="Wednesday"/>
    <x v="2"/>
    <x v="1"/>
    <n v="2842.42"/>
    <n v="45"/>
    <x v="1"/>
    <n v="2013.12"/>
    <n v="2321.87"/>
    <x v="1"/>
    <n v="0.18"/>
    <n v="0.18"/>
    <x v="2"/>
    <x v="1"/>
    <x v="1"/>
    <s v="West-Charlie"/>
  </r>
  <r>
    <n v="1092"/>
    <d v="2023-05-25T00:00:00"/>
    <x v="10"/>
    <s v="Thursday"/>
    <x v="0"/>
    <x v="3"/>
    <n v="9220.94"/>
    <n v="20"/>
    <x v="1"/>
    <n v="668.11"/>
    <n v="803.49"/>
    <x v="1"/>
    <n v="0.21"/>
    <n v="0.21"/>
    <x v="4"/>
    <x v="1"/>
    <x v="0"/>
    <s v="East-Bob"/>
  </r>
  <r>
    <n v="1095"/>
    <d v="2023-04-03T00:00:00"/>
    <x v="1"/>
    <s v="Monday"/>
    <x v="2"/>
    <x v="3"/>
    <n v="5873.59"/>
    <n v="9"/>
    <x v="1"/>
    <n v="2650.95"/>
    <n v="2860.4199999999901"/>
    <x v="1"/>
    <n v="0.12"/>
    <n v="0.12"/>
    <x v="1"/>
    <x v="0"/>
    <x v="1"/>
    <s v="East-Charlie"/>
  </r>
  <r>
    <n v="1072"/>
    <d v="2023-11-05T00:00:00"/>
    <x v="8"/>
    <s v="Sunday"/>
    <x v="1"/>
    <x v="1"/>
    <n v="5969.12"/>
    <n v="39"/>
    <x v="2"/>
    <n v="591.98"/>
    <n v="934.04"/>
    <x v="1"/>
    <n v="0.26"/>
    <n v="0.26"/>
    <x v="4"/>
    <x v="1"/>
    <x v="1"/>
    <s v="West-David"/>
  </r>
  <r>
    <n v="1039"/>
    <d v="2023-01-08T00:00:00"/>
    <x v="5"/>
    <s v="Sunday"/>
    <x v="3"/>
    <x v="2"/>
    <n v="3613.75"/>
    <n v="4"/>
    <x v="3"/>
    <n v="1054.1199999999999"/>
    <n v="1175.21999999999"/>
    <x v="0"/>
    <n v="0.12"/>
    <n v="0.12"/>
    <x v="1"/>
    <x v="1"/>
    <x v="1"/>
    <s v="South-Eve"/>
  </r>
  <r>
    <n v="1026"/>
    <d v="2023-03-20T00:00:00"/>
    <x v="4"/>
    <s v="Monday"/>
    <x v="0"/>
    <x v="3"/>
    <n v="614.69000000000005"/>
    <n v="19"/>
    <x v="3"/>
    <n v="4991.68"/>
    <n v="5296.65"/>
    <x v="1"/>
    <n v="0.12"/>
    <n v="0.12"/>
    <x v="1"/>
    <x v="1"/>
    <x v="0"/>
    <s v="East-Bob"/>
  </r>
  <r>
    <n v="1034"/>
    <d v="2023-01-27T00:00:00"/>
    <x v="5"/>
    <s v="Friday"/>
    <x v="0"/>
    <x v="3"/>
    <n v="414.26"/>
    <n v="38"/>
    <x v="1"/>
    <n v="2729.75"/>
    <n v="3081.5"/>
    <x v="1"/>
    <n v="0.01"/>
    <n v="0.01"/>
    <x v="3"/>
    <x v="1"/>
    <x v="0"/>
    <s v="East-Bob"/>
  </r>
  <r>
    <n v="1054"/>
    <d v="2023-06-23T00:00:00"/>
    <x v="6"/>
    <s v="Friday"/>
    <x v="1"/>
    <x v="1"/>
    <n v="4291.0200000000004"/>
    <n v="27"/>
    <x v="3"/>
    <n v="1456.09"/>
    <n v="1510.4299999999901"/>
    <x v="0"/>
    <n v="0.17"/>
    <n v="0.17"/>
    <x v="2"/>
    <x v="0"/>
    <x v="1"/>
    <s v="West-David"/>
  </r>
  <r>
    <n v="1003"/>
    <d v="2023-02-19T00:00:00"/>
    <x v="0"/>
    <s v="Sunday"/>
    <x v="4"/>
    <x v="3"/>
    <n v="937.2"/>
    <n v="45"/>
    <x v="3"/>
    <n v="4974.1400000000003"/>
    <n v="5227.93"/>
    <x v="1"/>
    <n v="0.21"/>
    <n v="0.21"/>
    <x v="4"/>
    <x v="1"/>
    <x v="0"/>
    <s v="East-Alice"/>
  </r>
  <r>
    <n v="1050"/>
    <d v="2023-07-18T00:00:00"/>
    <x v="11"/>
    <s v="Tuesday"/>
    <x v="3"/>
    <x v="2"/>
    <n v="6107.78"/>
    <n v="43"/>
    <x v="0"/>
    <n v="4834.47"/>
    <n v="4973.38"/>
    <x v="0"/>
    <n v="0.03"/>
    <n v="0.03"/>
    <x v="3"/>
    <x v="1"/>
    <x v="0"/>
    <s v="South-Eve"/>
  </r>
  <r>
    <n v="1012"/>
    <d v="2023-12-15T00:00:00"/>
    <x v="9"/>
    <s v="Friday"/>
    <x v="0"/>
    <x v="1"/>
    <n v="8821.6299999999992"/>
    <n v="13"/>
    <x v="3"/>
    <n v="2231.66"/>
    <n v="2596.6099999999901"/>
    <x v="0"/>
    <n v="0.09"/>
    <n v="0.09"/>
    <x v="0"/>
    <x v="1"/>
    <x v="1"/>
    <s v="West-Bob"/>
  </r>
  <r>
    <n v="1065"/>
    <d v="2023-06-30T00:00:00"/>
    <x v="6"/>
    <s v="Friday"/>
    <x v="3"/>
    <x v="2"/>
    <n v="8840.86"/>
    <n v="13"/>
    <x v="0"/>
    <n v="1339"/>
    <n v="1441.88"/>
    <x v="0"/>
    <n v="0.23"/>
    <n v="0.23"/>
    <x v="4"/>
    <x v="2"/>
    <x v="1"/>
    <s v="South-Eve"/>
  </r>
  <r>
    <n v="1054"/>
    <d v="2023-01-24T00:00:00"/>
    <x v="5"/>
    <s v="Tuesday"/>
    <x v="0"/>
    <x v="3"/>
    <n v="6624.55"/>
    <n v="22"/>
    <x v="3"/>
    <n v="4200.08"/>
    <n v="4647.28"/>
    <x v="0"/>
    <n v="0.11"/>
    <n v="0.11"/>
    <x v="1"/>
    <x v="0"/>
    <x v="0"/>
    <s v="East-Bob"/>
  </r>
  <r>
    <n v="1005"/>
    <d v="2023-11-12T00:00:00"/>
    <x v="8"/>
    <s v="Sunday"/>
    <x v="3"/>
    <x v="3"/>
    <n v="2191.1999999999998"/>
    <n v="28"/>
    <x v="2"/>
    <n v="3592.32"/>
    <n v="3813.48"/>
    <x v="1"/>
    <n v="7.0000000000000007E-2"/>
    <n v="7.0000000000000007E-2"/>
    <x v="0"/>
    <x v="2"/>
    <x v="1"/>
    <s v="East-Eve"/>
  </r>
  <r>
    <n v="1094"/>
    <d v="2023-02-15T00:00:00"/>
    <x v="0"/>
    <s v="Wednesday"/>
    <x v="2"/>
    <x v="2"/>
    <n v="8643.67"/>
    <n v="47"/>
    <x v="1"/>
    <n v="3450.36"/>
    <n v="3557.38"/>
    <x v="1"/>
    <n v="0.2"/>
    <n v="0.2"/>
    <x v="2"/>
    <x v="2"/>
    <x v="0"/>
    <s v="South-Charlie"/>
  </r>
  <r>
    <n v="1094"/>
    <d v="2023-01-15T00:00:00"/>
    <x v="5"/>
    <s v="Sunday"/>
    <x v="0"/>
    <x v="0"/>
    <n v="8872.33"/>
    <n v="45"/>
    <x v="0"/>
    <n v="4470.91"/>
    <n v="4695.54"/>
    <x v="0"/>
    <n v="0.06"/>
    <n v="0.06"/>
    <x v="0"/>
    <x v="0"/>
    <x v="1"/>
    <s v="North-Bob"/>
  </r>
  <r>
    <n v="1057"/>
    <d v="2023-06-02T00:00:00"/>
    <x v="6"/>
    <s v="Friday"/>
    <x v="3"/>
    <x v="3"/>
    <n v="2046.87"/>
    <n v="22"/>
    <x v="1"/>
    <n v="3462.61"/>
    <n v="3672.89"/>
    <x v="0"/>
    <n v="0.27"/>
    <n v="0.27"/>
    <x v="4"/>
    <x v="2"/>
    <x v="0"/>
    <s v="East-Eve"/>
  </r>
  <r>
    <n v="1017"/>
    <d v="2023-08-10T00:00:00"/>
    <x v="3"/>
    <s v="Thursday"/>
    <x v="4"/>
    <x v="0"/>
    <n v="7400.52"/>
    <n v="43"/>
    <x v="0"/>
    <n v="1454.8"/>
    <n v="1674.97"/>
    <x v="1"/>
    <n v="0.03"/>
    <n v="0.03"/>
    <x v="3"/>
    <x v="2"/>
    <x v="0"/>
    <s v="North-Alice"/>
  </r>
  <r>
    <n v="1047"/>
    <d v="2023-07-25T00:00:00"/>
    <x v="11"/>
    <s v="Tuesday"/>
    <x v="2"/>
    <x v="3"/>
    <n v="2936.54"/>
    <n v="19"/>
    <x v="0"/>
    <n v="3484.62"/>
    <n v="3781.5499999999902"/>
    <x v="0"/>
    <n v="0.21"/>
    <n v="0.21"/>
    <x v="4"/>
    <x v="2"/>
    <x v="1"/>
    <s v="East-Charlie"/>
  </r>
  <r>
    <n v="1023"/>
    <d v="2023-09-30T00:00:00"/>
    <x v="2"/>
    <s v="Saturday"/>
    <x v="2"/>
    <x v="0"/>
    <n v="8046.14"/>
    <n v="8"/>
    <x v="0"/>
    <n v="1563.78"/>
    <n v="1829.1599999999901"/>
    <x v="0"/>
    <n v="0.15"/>
    <n v="0.15"/>
    <x v="1"/>
    <x v="0"/>
    <x v="0"/>
    <s v="North-Charlie"/>
  </r>
  <r>
    <n v="1079"/>
    <d v="2023-08-24T00:00:00"/>
    <x v="3"/>
    <s v="Thursday"/>
    <x v="4"/>
    <x v="0"/>
    <n v="9972.66"/>
    <n v="8"/>
    <x v="2"/>
    <n v="3808.23"/>
    <n v="3891.62"/>
    <x v="0"/>
    <n v="0.26"/>
    <n v="0.26"/>
    <x v="4"/>
    <x v="1"/>
    <x v="0"/>
    <s v="North-Alice"/>
  </r>
  <r>
    <n v="1085"/>
    <d v="2023-12-06T00:00:00"/>
    <x v="9"/>
    <s v="Wednesday"/>
    <x v="3"/>
    <x v="0"/>
    <n v="397.26"/>
    <n v="42"/>
    <x v="3"/>
    <n v="3117.75"/>
    <n v="3159.88"/>
    <x v="1"/>
    <n v="0.04"/>
    <n v="0.04"/>
    <x v="3"/>
    <x v="0"/>
    <x v="1"/>
    <s v="North-Eve"/>
  </r>
  <r>
    <n v="1014"/>
    <d v="2023-08-16T00:00:00"/>
    <x v="3"/>
    <s v="Wednesday"/>
    <x v="1"/>
    <x v="2"/>
    <n v="8983.92"/>
    <n v="26"/>
    <x v="0"/>
    <n v="433.19"/>
    <n v="800.6"/>
    <x v="0"/>
    <n v="0.2"/>
    <n v="0.2"/>
    <x v="2"/>
    <x v="0"/>
    <x v="0"/>
    <s v="South-David"/>
  </r>
  <r>
    <n v="1066"/>
    <d v="2023-01-09T00:00:00"/>
    <x v="5"/>
    <s v="Monday"/>
    <x v="4"/>
    <x v="0"/>
    <n v="6264.04"/>
    <n v="48"/>
    <x v="2"/>
    <n v="2588.54"/>
    <n v="2872.8"/>
    <x v="1"/>
    <n v="0.17"/>
    <n v="0.17"/>
    <x v="2"/>
    <x v="0"/>
    <x v="0"/>
    <s v="North-Alice"/>
  </r>
  <r>
    <n v="1075"/>
    <d v="2023-06-15T00:00:00"/>
    <x v="6"/>
    <s v="Thursday"/>
    <x v="3"/>
    <x v="0"/>
    <n v="9736.49"/>
    <n v="26"/>
    <x v="0"/>
    <n v="1749.34"/>
    <n v="1935.25"/>
    <x v="1"/>
    <n v="0.14000000000000001"/>
    <n v="0.14000000000000001"/>
    <x v="1"/>
    <x v="2"/>
    <x v="0"/>
    <s v="North-Eve"/>
  </r>
  <r>
    <n v="1051"/>
    <d v="2023-11-15T00:00:00"/>
    <x v="8"/>
    <s v="Wednesday"/>
    <x v="4"/>
    <x v="0"/>
    <n v="4703.59"/>
    <n v="23"/>
    <x v="3"/>
    <n v="1676.42"/>
    <n v="2082.52"/>
    <x v="1"/>
    <n v="0.15"/>
    <n v="0.15"/>
    <x v="1"/>
    <x v="1"/>
    <x v="1"/>
    <s v="North-Alice"/>
  </r>
  <r>
    <n v="1038"/>
    <d v="2023-08-02T00:00:00"/>
    <x v="3"/>
    <s v="Wednesday"/>
    <x v="4"/>
    <x v="3"/>
    <n v="8489.14"/>
    <n v="43"/>
    <x v="0"/>
    <n v="3031.17"/>
    <n v="3231.32"/>
    <x v="0"/>
    <n v="0.22"/>
    <n v="0.22"/>
    <x v="4"/>
    <x v="0"/>
    <x v="1"/>
    <s v="East-Alice"/>
  </r>
  <r>
    <n v="1064"/>
    <d v="2023-04-27T00:00:00"/>
    <x v="1"/>
    <s v="Thursday"/>
    <x v="0"/>
    <x v="0"/>
    <n v="717.7"/>
    <n v="13"/>
    <x v="2"/>
    <n v="1645.51"/>
    <n v="2045.53"/>
    <x v="0"/>
    <n v="0.28000000000000003"/>
    <n v="0.28000000000000003"/>
    <x v="4"/>
    <x v="0"/>
    <x v="1"/>
    <s v="North-Bob"/>
  </r>
  <r>
    <n v="1098"/>
    <d v="2023-12-10T00:00:00"/>
    <x v="9"/>
    <s v="Sunday"/>
    <x v="3"/>
    <x v="3"/>
    <n v="3419.26"/>
    <n v="28"/>
    <x v="3"/>
    <n v="3895.62"/>
    <n v="4055.44"/>
    <x v="1"/>
    <n v="0.03"/>
    <n v="0.03"/>
    <x v="3"/>
    <x v="1"/>
    <x v="1"/>
    <s v="East-Eve"/>
  </r>
  <r>
    <n v="1038"/>
    <d v="2023-03-13T00:00:00"/>
    <x v="4"/>
    <s v="Monday"/>
    <x v="1"/>
    <x v="0"/>
    <n v="763.46"/>
    <n v="9"/>
    <x v="2"/>
    <n v="400.42"/>
    <n v="446.11"/>
    <x v="1"/>
    <n v="0.01"/>
    <n v="0.01"/>
    <x v="3"/>
    <x v="1"/>
    <x v="1"/>
    <s v="North-David"/>
  </r>
  <r>
    <n v="1050"/>
    <d v="2023-03-05T00:00:00"/>
    <x v="4"/>
    <s v="Sunday"/>
    <x v="0"/>
    <x v="0"/>
    <n v="9755.9"/>
    <n v="20"/>
    <x v="3"/>
    <n v="3318.92"/>
    <n v="3785.91"/>
    <x v="1"/>
    <n v="0.24"/>
    <n v="0.24"/>
    <x v="4"/>
    <x v="1"/>
    <x v="0"/>
    <s v="North-Bob"/>
  </r>
  <r>
    <n v="1098"/>
    <d v="2023-07-24T00:00:00"/>
    <x v="11"/>
    <s v="Monday"/>
    <x v="4"/>
    <x v="2"/>
    <n v="8188.04"/>
    <n v="19"/>
    <x v="3"/>
    <n v="4055.51"/>
    <n v="4258.84"/>
    <x v="0"/>
    <n v="0.03"/>
    <n v="0.03"/>
    <x v="3"/>
    <x v="2"/>
    <x v="0"/>
    <s v="South-Alice"/>
  </r>
  <r>
    <n v="1082"/>
    <d v="2023-07-28T00:00:00"/>
    <x v="11"/>
    <s v="Friday"/>
    <x v="4"/>
    <x v="3"/>
    <n v="8540.2199999999993"/>
    <n v="48"/>
    <x v="1"/>
    <n v="3380.52"/>
    <n v="3778.94"/>
    <x v="0"/>
    <n v="0.3"/>
    <n v="0.3"/>
    <x v="4"/>
    <x v="1"/>
    <x v="0"/>
    <s v="East-Alice"/>
  </r>
  <r>
    <n v="1030"/>
    <d v="2023-03-13T00:00:00"/>
    <x v="4"/>
    <s v="Monday"/>
    <x v="4"/>
    <x v="0"/>
    <n v="9385.86"/>
    <n v="39"/>
    <x v="1"/>
    <n v="2511.2800000000002"/>
    <n v="2658.06"/>
    <x v="1"/>
    <n v="0.19"/>
    <n v="0.19"/>
    <x v="2"/>
    <x v="2"/>
    <x v="1"/>
    <s v="North-Alice"/>
  </r>
  <r>
    <n v="1079"/>
    <d v="2023-10-04T00:00:00"/>
    <x v="7"/>
    <s v="Wednesday"/>
    <x v="3"/>
    <x v="3"/>
    <n v="942.52"/>
    <n v="12"/>
    <x v="1"/>
    <n v="4754.0200000000004"/>
    <n v="5080.74"/>
    <x v="1"/>
    <n v="0.2"/>
    <n v="0.2"/>
    <x v="2"/>
    <x v="0"/>
    <x v="0"/>
    <s v="East-Eve"/>
  </r>
  <r>
    <n v="1091"/>
    <d v="2023-10-01T00:00:00"/>
    <x v="7"/>
    <s v="Sunday"/>
    <x v="3"/>
    <x v="3"/>
    <n v="3917.42"/>
    <n v="15"/>
    <x v="3"/>
    <n v="1534.7"/>
    <n v="1972.62"/>
    <x v="0"/>
    <n v="0.06"/>
    <n v="0.06"/>
    <x v="0"/>
    <x v="2"/>
    <x v="1"/>
    <s v="East-Eve"/>
  </r>
  <r>
    <n v="1051"/>
    <d v="2023-11-16T00:00:00"/>
    <x v="8"/>
    <s v="Thursday"/>
    <x v="0"/>
    <x v="1"/>
    <n v="803.25"/>
    <n v="31"/>
    <x v="0"/>
    <n v="144.88"/>
    <n v="175.29"/>
    <x v="1"/>
    <n v="7.0000000000000007E-2"/>
    <n v="7.0000000000000007E-2"/>
    <x v="0"/>
    <x v="1"/>
    <x v="0"/>
    <s v="West-Bob"/>
  </r>
  <r>
    <n v="1063"/>
    <d v="2023-12-04T00:00:00"/>
    <x v="9"/>
    <s v="Monday"/>
    <x v="1"/>
    <x v="2"/>
    <n v="2186.85"/>
    <n v="14"/>
    <x v="2"/>
    <n v="2188.35"/>
    <n v="2605.3599999999901"/>
    <x v="0"/>
    <n v="0.2"/>
    <n v="0.2"/>
    <x v="2"/>
    <x v="2"/>
    <x v="1"/>
    <s v="South-David"/>
  </r>
  <r>
    <n v="1098"/>
    <d v="2024-01-01T00:00:00"/>
    <x v="5"/>
    <s v="Monday"/>
    <x v="0"/>
    <x v="2"/>
    <n v="2370.7199999999998"/>
    <n v="11"/>
    <x v="2"/>
    <n v="213.41"/>
    <n v="503.36"/>
    <x v="0"/>
    <n v="0.27"/>
    <n v="0.27"/>
    <x v="4"/>
    <x v="1"/>
    <x v="0"/>
    <s v="South-Bob"/>
  </r>
  <r>
    <n v="1052"/>
    <d v="2023-04-05T00:00:00"/>
    <x v="1"/>
    <s v="Wednesday"/>
    <x v="2"/>
    <x v="2"/>
    <n v="4744.16"/>
    <n v="26"/>
    <x v="2"/>
    <n v="4771.99"/>
    <n v="5079.6499999999996"/>
    <x v="1"/>
    <n v="0.28999999999999998"/>
    <n v="0.28999999999999998"/>
    <x v="4"/>
    <x v="2"/>
    <x v="0"/>
    <s v="South-Charlie"/>
  </r>
  <r>
    <n v="1038"/>
    <d v="2023-06-15T00:00:00"/>
    <x v="6"/>
    <s v="Thursday"/>
    <x v="4"/>
    <x v="1"/>
    <n v="2758.77"/>
    <n v="42"/>
    <x v="1"/>
    <n v="1089.0899999999999"/>
    <n v="1355.44"/>
    <x v="1"/>
    <n v="0.06"/>
    <n v="0.06"/>
    <x v="0"/>
    <x v="0"/>
    <x v="1"/>
    <s v="West-Alice"/>
  </r>
  <r>
    <n v="1097"/>
    <d v="2023-02-01T00:00:00"/>
    <x v="0"/>
    <s v="Wednesday"/>
    <x v="4"/>
    <x v="1"/>
    <n v="1099.68"/>
    <n v="27"/>
    <x v="3"/>
    <n v="3955.19"/>
    <n v="4393.68"/>
    <x v="0"/>
    <n v="0.04"/>
    <n v="0.04"/>
    <x v="3"/>
    <x v="2"/>
    <x v="0"/>
    <s v="West-Alice"/>
  </r>
  <r>
    <n v="1088"/>
    <d v="2023-01-11T00:00:00"/>
    <x v="5"/>
    <s v="Wednesday"/>
    <x v="4"/>
    <x v="2"/>
    <n v="1758.16"/>
    <n v="11"/>
    <x v="1"/>
    <n v="3884.13"/>
    <n v="3915.41"/>
    <x v="0"/>
    <n v="0.02"/>
    <n v="0.02"/>
    <x v="3"/>
    <x v="0"/>
    <x v="0"/>
    <s v="South-Alice"/>
  </r>
  <r>
    <n v="1079"/>
    <d v="2023-10-28T00:00:00"/>
    <x v="7"/>
    <s v="Saturday"/>
    <x v="0"/>
    <x v="1"/>
    <n v="1558.03"/>
    <n v="38"/>
    <x v="0"/>
    <n v="1127.76"/>
    <n v="1265.6600000000001"/>
    <x v="0"/>
    <n v="0.26"/>
    <n v="0.26"/>
    <x v="4"/>
    <x v="1"/>
    <x v="1"/>
    <s v="West-Bob"/>
  </r>
  <r>
    <n v="1030"/>
    <d v="2023-08-05T00:00:00"/>
    <x v="3"/>
    <s v="Saturday"/>
    <x v="0"/>
    <x v="1"/>
    <n v="9733.4599999999991"/>
    <n v="34"/>
    <x v="3"/>
    <n v="3125.07"/>
    <n v="3564.19"/>
    <x v="0"/>
    <n v="0.09"/>
    <n v="0.09"/>
    <x v="0"/>
    <x v="0"/>
    <x v="0"/>
    <s v="West-Bob"/>
  </r>
  <r>
    <n v="1051"/>
    <d v="2023-10-16T00:00:00"/>
    <x v="7"/>
    <s v="Monday"/>
    <x v="4"/>
    <x v="1"/>
    <n v="7617"/>
    <n v="43"/>
    <x v="2"/>
    <n v="287.99"/>
    <n v="666.64"/>
    <x v="0"/>
    <n v="0"/>
    <n v="0"/>
    <x v="3"/>
    <x v="1"/>
    <x v="0"/>
    <s v="West-Alice"/>
  </r>
  <r>
    <n v="1081"/>
    <d v="2023-04-12T00:00:00"/>
    <x v="1"/>
    <s v="Wednesday"/>
    <x v="0"/>
    <x v="2"/>
    <n v="9680.84"/>
    <n v="19"/>
    <x v="1"/>
    <n v="2443.69"/>
    <n v="2462.34"/>
    <x v="1"/>
    <n v="7.0000000000000007E-2"/>
    <n v="7.0000000000000007E-2"/>
    <x v="0"/>
    <x v="1"/>
    <x v="1"/>
    <s v="South-Bob"/>
  </r>
  <r>
    <n v="1005"/>
    <d v="2023-09-24T00:00:00"/>
    <x v="2"/>
    <s v="Sunday"/>
    <x v="3"/>
    <x v="2"/>
    <n v="4453.43"/>
    <n v="6"/>
    <x v="1"/>
    <n v="122.5"/>
    <n v="385.83"/>
    <x v="0"/>
    <n v="0.1"/>
    <n v="0.1"/>
    <x v="0"/>
    <x v="0"/>
    <x v="1"/>
    <s v="South-Eve"/>
  </r>
  <r>
    <n v="1029"/>
    <d v="2023-08-02T00:00:00"/>
    <x v="3"/>
    <s v="Wednesday"/>
    <x v="3"/>
    <x v="2"/>
    <n v="2855.85"/>
    <n v="46"/>
    <x v="0"/>
    <n v="4609.66"/>
    <n v="4879.1499999999996"/>
    <x v="0"/>
    <n v="0.3"/>
    <n v="0.3"/>
    <x v="4"/>
    <x v="0"/>
    <x v="1"/>
    <s v="South-Eve"/>
  </r>
  <r>
    <n v="1004"/>
    <d v="2023-06-28T00:00:00"/>
    <x v="6"/>
    <s v="Wednesday"/>
    <x v="0"/>
    <x v="1"/>
    <n v="8003.1"/>
    <n v="38"/>
    <x v="0"/>
    <n v="4881.63"/>
    <n v="5088.0600000000004"/>
    <x v="0"/>
    <n v="0.16"/>
    <n v="0.16"/>
    <x v="2"/>
    <x v="2"/>
    <x v="1"/>
    <s v="West-Bob"/>
  </r>
  <r>
    <n v="1010"/>
    <d v="2023-03-29T00:00:00"/>
    <x v="4"/>
    <s v="Wednesday"/>
    <x v="4"/>
    <x v="2"/>
    <n v="3329.91"/>
    <n v="49"/>
    <x v="1"/>
    <n v="1150.3"/>
    <n v="1306.02"/>
    <x v="1"/>
    <n v="0.06"/>
    <n v="0.06"/>
    <x v="0"/>
    <x v="2"/>
    <x v="1"/>
    <s v="South-Alice"/>
  </r>
  <r>
    <n v="1056"/>
    <d v="2023-02-10T00:00:00"/>
    <x v="0"/>
    <s v="Friday"/>
    <x v="0"/>
    <x v="1"/>
    <n v="3063.9"/>
    <n v="42"/>
    <x v="0"/>
    <n v="1080.1199999999999"/>
    <n v="1424.1699999999901"/>
    <x v="1"/>
    <n v="0.1"/>
    <n v="0.1"/>
    <x v="0"/>
    <x v="0"/>
    <x v="0"/>
    <s v="West-Bob"/>
  </r>
  <r>
    <n v="1017"/>
    <d v="2023-03-17T00:00:00"/>
    <x v="4"/>
    <s v="Friday"/>
    <x v="0"/>
    <x v="0"/>
    <n v="2401.81"/>
    <n v="28"/>
    <x v="2"/>
    <n v="3780.91"/>
    <n v="3892.73"/>
    <x v="0"/>
    <n v="0.1"/>
    <n v="0.1"/>
    <x v="0"/>
    <x v="0"/>
    <x v="1"/>
    <s v="North-Bob"/>
  </r>
  <r>
    <n v="1074"/>
    <d v="2023-02-15T00:00:00"/>
    <x v="0"/>
    <s v="Wednesday"/>
    <x v="0"/>
    <x v="1"/>
    <n v="1383.82"/>
    <n v="1"/>
    <x v="0"/>
    <n v="1304.23"/>
    <n v="1705.71"/>
    <x v="0"/>
    <n v="0.01"/>
    <n v="0.01"/>
    <x v="3"/>
    <x v="0"/>
    <x v="1"/>
    <s v="West-Bob"/>
  </r>
  <r>
    <n v="1017"/>
    <d v="2023-06-09T00:00:00"/>
    <x v="6"/>
    <s v="Friday"/>
    <x v="2"/>
    <x v="3"/>
    <n v="2638.98"/>
    <n v="35"/>
    <x v="0"/>
    <n v="4480.63"/>
    <n v="4884.12"/>
    <x v="1"/>
    <n v="0.04"/>
    <n v="0.04"/>
    <x v="3"/>
    <x v="0"/>
    <x v="0"/>
    <s v="East-Charlie"/>
  </r>
  <r>
    <n v="1084"/>
    <d v="2023-03-21T00:00:00"/>
    <x v="4"/>
    <s v="Tuesday"/>
    <x v="3"/>
    <x v="2"/>
    <n v="3617.67"/>
    <n v="40"/>
    <x v="1"/>
    <n v="2890.95"/>
    <n v="3104.43"/>
    <x v="1"/>
    <n v="0.21"/>
    <n v="0.21"/>
    <x v="4"/>
    <x v="1"/>
    <x v="0"/>
    <s v="South-Eve"/>
  </r>
  <r>
    <n v="1088"/>
    <d v="2023-11-06T00:00:00"/>
    <x v="8"/>
    <s v="Monday"/>
    <x v="1"/>
    <x v="2"/>
    <n v="6772.54"/>
    <n v="8"/>
    <x v="1"/>
    <n v="1786.35"/>
    <n v="1935.29"/>
    <x v="1"/>
    <n v="0.04"/>
    <n v="0.04"/>
    <x v="3"/>
    <x v="0"/>
    <x v="0"/>
    <s v="South-David"/>
  </r>
  <r>
    <n v="1069"/>
    <d v="2023-03-27T00:00:00"/>
    <x v="4"/>
    <s v="Monday"/>
    <x v="1"/>
    <x v="3"/>
    <n v="719.39"/>
    <n v="47"/>
    <x v="3"/>
    <n v="4171.83"/>
    <n v="4320.93"/>
    <x v="1"/>
    <n v="7.0000000000000007E-2"/>
    <n v="7.0000000000000007E-2"/>
    <x v="0"/>
    <x v="0"/>
    <x v="0"/>
    <s v="East-David"/>
  </r>
  <r>
    <n v="1034"/>
    <d v="2023-04-02T00:00:00"/>
    <x v="1"/>
    <s v="Sunday"/>
    <x v="2"/>
    <x v="1"/>
    <n v="2184.02"/>
    <n v="7"/>
    <x v="3"/>
    <n v="2492.36"/>
    <n v="2738.68"/>
    <x v="0"/>
    <n v="0.11"/>
    <n v="0.11"/>
    <x v="1"/>
    <x v="0"/>
    <x v="0"/>
    <s v="West-Charlie"/>
  </r>
  <r>
    <n v="1006"/>
    <d v="2023-05-28T00:00:00"/>
    <x v="10"/>
    <s v="Sunday"/>
    <x v="0"/>
    <x v="0"/>
    <n v="8109.33"/>
    <n v="11"/>
    <x v="1"/>
    <n v="4562.58"/>
    <n v="4925.17"/>
    <x v="1"/>
    <n v="0.23"/>
    <n v="0.23"/>
    <x v="4"/>
    <x v="0"/>
    <x v="1"/>
    <s v="North-Bob"/>
  </r>
  <r>
    <n v="1053"/>
    <d v="2023-06-10T00:00:00"/>
    <x v="6"/>
    <s v="Saturday"/>
    <x v="2"/>
    <x v="3"/>
    <n v="1554.53"/>
    <n v="39"/>
    <x v="0"/>
    <n v="4643.67"/>
    <n v="4829.5200000000004"/>
    <x v="0"/>
    <n v="0.17"/>
    <n v="0.17"/>
    <x v="2"/>
    <x v="1"/>
    <x v="0"/>
    <s v="East-Charlie"/>
  </r>
  <r>
    <n v="1066"/>
    <d v="2023-07-21T00:00:00"/>
    <x v="11"/>
    <s v="Friday"/>
    <x v="2"/>
    <x v="3"/>
    <n v="3492.19"/>
    <n v="4"/>
    <x v="0"/>
    <n v="868.83"/>
    <n v="1177.75"/>
    <x v="0"/>
    <n v="0.21"/>
    <n v="0.21"/>
    <x v="4"/>
    <x v="2"/>
    <x v="1"/>
    <s v="East-Charlie"/>
  </r>
  <r>
    <n v="1077"/>
    <d v="2023-08-30T00:00:00"/>
    <x v="3"/>
    <s v="Wednesday"/>
    <x v="4"/>
    <x v="1"/>
    <n v="8660.1200000000008"/>
    <n v="25"/>
    <x v="3"/>
    <n v="61.5"/>
    <n v="258.91999999999899"/>
    <x v="1"/>
    <n v="0.17"/>
    <n v="0.17"/>
    <x v="2"/>
    <x v="2"/>
    <x v="0"/>
    <s v="West-Alice"/>
  </r>
  <r>
    <n v="1043"/>
    <d v="2023-12-19T00:00:00"/>
    <x v="9"/>
    <s v="Tuesday"/>
    <x v="3"/>
    <x v="2"/>
    <n v="1633.76"/>
    <n v="12"/>
    <x v="3"/>
    <n v="4920.46"/>
    <n v="5079.68"/>
    <x v="1"/>
    <n v="0.21"/>
    <n v="0.21"/>
    <x v="4"/>
    <x v="2"/>
    <x v="1"/>
    <s v="South-Eve"/>
  </r>
  <r>
    <n v="1075"/>
    <d v="2023-01-02T00:00:00"/>
    <x v="5"/>
    <s v="Monday"/>
    <x v="1"/>
    <x v="1"/>
    <n v="919.09"/>
    <n v="26"/>
    <x v="3"/>
    <n v="4535.38"/>
    <n v="4557.5600000000004"/>
    <x v="1"/>
    <n v="0"/>
    <n v="0"/>
    <x v="3"/>
    <x v="2"/>
    <x v="0"/>
    <s v="West-David"/>
  </r>
  <r>
    <n v="1023"/>
    <d v="2023-08-13T00:00:00"/>
    <x v="3"/>
    <s v="Sunday"/>
    <x v="0"/>
    <x v="3"/>
    <n v="4896.93"/>
    <n v="38"/>
    <x v="2"/>
    <n v="324.45"/>
    <n v="336.37"/>
    <x v="1"/>
    <n v="0.28000000000000003"/>
    <n v="0.28000000000000003"/>
    <x v="4"/>
    <x v="2"/>
    <x v="1"/>
    <s v="East-Bob"/>
  </r>
  <r>
    <n v="1055"/>
    <d v="2023-10-16T00:00:00"/>
    <x v="7"/>
    <s v="Monday"/>
    <x v="1"/>
    <x v="3"/>
    <n v="3093.95"/>
    <n v="46"/>
    <x v="2"/>
    <n v="4173.5200000000004"/>
    <n v="4294.8500000000004"/>
    <x v="0"/>
    <n v="0.03"/>
    <n v="0.03"/>
    <x v="3"/>
    <x v="1"/>
    <x v="1"/>
    <s v="East-David"/>
  </r>
  <r>
    <n v="1080"/>
    <d v="2023-08-21T00:00:00"/>
    <x v="3"/>
    <s v="Monday"/>
    <x v="1"/>
    <x v="2"/>
    <n v="5677.74"/>
    <n v="12"/>
    <x v="3"/>
    <n v="2316.13"/>
    <n v="2525.27"/>
    <x v="0"/>
    <n v="0.12"/>
    <n v="0.12"/>
    <x v="1"/>
    <x v="2"/>
    <x v="1"/>
    <s v="South-David"/>
  </r>
  <r>
    <n v="1095"/>
    <d v="2023-03-18T00:00:00"/>
    <x v="4"/>
    <s v="Saturday"/>
    <x v="3"/>
    <x v="2"/>
    <n v="8057.67"/>
    <n v="43"/>
    <x v="0"/>
    <n v="1331.86"/>
    <n v="1758.98"/>
    <x v="0"/>
    <n v="0.23"/>
    <n v="0.23"/>
    <x v="4"/>
    <x v="1"/>
    <x v="1"/>
    <s v="South-Eve"/>
  </r>
  <r>
    <n v="1075"/>
    <d v="2023-04-26T00:00:00"/>
    <x v="1"/>
    <s v="Wednesday"/>
    <x v="1"/>
    <x v="2"/>
    <n v="1457.77"/>
    <n v="37"/>
    <x v="3"/>
    <n v="4399.8"/>
    <n v="4801.0600000000004"/>
    <x v="1"/>
    <n v="0.13"/>
    <n v="0.13"/>
    <x v="1"/>
    <x v="1"/>
    <x v="1"/>
    <s v="South-David"/>
  </r>
  <r>
    <n v="1016"/>
    <d v="2023-06-03T00:00:00"/>
    <x v="6"/>
    <s v="Saturday"/>
    <x v="1"/>
    <x v="1"/>
    <n v="5848.92"/>
    <n v="46"/>
    <x v="2"/>
    <n v="1023.5"/>
    <n v="1164.4100000000001"/>
    <x v="0"/>
    <n v="0.28000000000000003"/>
    <n v="0.28000000000000003"/>
    <x v="4"/>
    <x v="2"/>
    <x v="1"/>
    <s v="West-David"/>
  </r>
  <r>
    <n v="1008"/>
    <d v="2023-04-13T00:00:00"/>
    <x v="1"/>
    <s v="Thursday"/>
    <x v="2"/>
    <x v="2"/>
    <n v="5104.54"/>
    <n v="24"/>
    <x v="0"/>
    <n v="4739.13"/>
    <n v="4868.95"/>
    <x v="1"/>
    <n v="0.14000000000000001"/>
    <n v="0.14000000000000001"/>
    <x v="1"/>
    <x v="2"/>
    <x v="1"/>
    <s v="South-Charlie"/>
  </r>
  <r>
    <n v="1004"/>
    <d v="2023-07-13T00:00:00"/>
    <x v="11"/>
    <s v="Thursday"/>
    <x v="3"/>
    <x v="3"/>
    <n v="1526.38"/>
    <n v="16"/>
    <x v="2"/>
    <n v="1067.83"/>
    <n v="1189.22"/>
    <x v="0"/>
    <n v="0.26"/>
    <n v="0.26"/>
    <x v="4"/>
    <x v="2"/>
    <x v="1"/>
    <s v="East-Eve"/>
  </r>
  <r>
    <n v="1004"/>
    <d v="2023-06-15T00:00:00"/>
    <x v="6"/>
    <s v="Thursday"/>
    <x v="4"/>
    <x v="3"/>
    <n v="6277.59"/>
    <n v="13"/>
    <x v="0"/>
    <n v="3087.73"/>
    <n v="3263.96"/>
    <x v="1"/>
    <n v="0.24"/>
    <n v="0.24"/>
    <x v="4"/>
    <x v="0"/>
    <x v="1"/>
    <s v="East-Alice"/>
  </r>
  <r>
    <n v="1056"/>
    <d v="2023-12-25T00:00:00"/>
    <x v="9"/>
    <s v="Monday"/>
    <x v="0"/>
    <x v="0"/>
    <n v="2809.04"/>
    <n v="25"/>
    <x v="2"/>
    <n v="1154.28"/>
    <n v="1408.4"/>
    <x v="0"/>
    <n v="0.28999999999999998"/>
    <n v="0.28999999999999998"/>
    <x v="4"/>
    <x v="1"/>
    <x v="1"/>
    <s v="North-Bob"/>
  </r>
  <r>
    <n v="1025"/>
    <d v="2023-03-31T00:00:00"/>
    <x v="4"/>
    <s v="Friday"/>
    <x v="1"/>
    <x v="1"/>
    <n v="4929.5600000000004"/>
    <n v="4"/>
    <x v="0"/>
    <n v="2751.06"/>
    <n v="2976.0099999999902"/>
    <x v="0"/>
    <n v="0.28000000000000003"/>
    <n v="0.28000000000000003"/>
    <x v="4"/>
    <x v="2"/>
    <x v="0"/>
    <s v="West-David"/>
  </r>
  <r>
    <n v="1067"/>
    <d v="2023-06-23T00:00:00"/>
    <x v="6"/>
    <s v="Friday"/>
    <x v="0"/>
    <x v="0"/>
    <n v="914.5"/>
    <n v="11"/>
    <x v="0"/>
    <n v="3435.68"/>
    <n v="3552.6299999999901"/>
    <x v="1"/>
    <n v="0.27"/>
    <n v="0.27"/>
    <x v="4"/>
    <x v="0"/>
    <x v="1"/>
    <s v="North-Bob"/>
  </r>
  <r>
    <n v="1096"/>
    <d v="2023-05-02T00:00:00"/>
    <x v="10"/>
    <s v="Tuesday"/>
    <x v="4"/>
    <x v="3"/>
    <n v="4649.88"/>
    <n v="32"/>
    <x v="0"/>
    <n v="991.63"/>
    <n v="1065.55"/>
    <x v="0"/>
    <n v="0.22"/>
    <n v="0.22"/>
    <x v="4"/>
    <x v="1"/>
    <x v="1"/>
    <s v="East-Alice"/>
  </r>
  <r>
    <n v="1067"/>
    <d v="2023-05-23T00:00:00"/>
    <x v="10"/>
    <s v="Tuesday"/>
    <x v="0"/>
    <x v="0"/>
    <n v="3133.99"/>
    <n v="49"/>
    <x v="0"/>
    <n v="2628.38"/>
    <n v="2644.54"/>
    <x v="0"/>
    <n v="0.11"/>
    <n v="0.11"/>
    <x v="1"/>
    <x v="0"/>
    <x v="0"/>
    <s v="North-Bob"/>
  </r>
  <r>
    <n v="1027"/>
    <d v="2023-04-16T00:00:00"/>
    <x v="1"/>
    <s v="Sunday"/>
    <x v="4"/>
    <x v="3"/>
    <n v="8241.57"/>
    <n v="7"/>
    <x v="1"/>
    <n v="2371.85"/>
    <n v="2457.29"/>
    <x v="1"/>
    <n v="0.03"/>
    <n v="0.03"/>
    <x v="3"/>
    <x v="0"/>
    <x v="1"/>
    <s v="East-Alice"/>
  </r>
  <r>
    <n v="1093"/>
    <d v="2023-11-01T00:00:00"/>
    <x v="8"/>
    <s v="Wednesday"/>
    <x v="2"/>
    <x v="0"/>
    <n v="664.09"/>
    <n v="46"/>
    <x v="2"/>
    <n v="401.64"/>
    <n v="757.26"/>
    <x v="1"/>
    <n v="0.21"/>
    <n v="0.21"/>
    <x v="4"/>
    <x v="2"/>
    <x v="1"/>
    <s v="North-Charlie"/>
  </r>
  <r>
    <n v="1032"/>
    <d v="2023-12-26T00:00:00"/>
    <x v="9"/>
    <s v="Tuesday"/>
    <x v="1"/>
    <x v="2"/>
    <n v="4244.21"/>
    <n v="11"/>
    <x v="2"/>
    <n v="4100.62"/>
    <n v="4230"/>
    <x v="1"/>
    <n v="0.28999999999999998"/>
    <n v="0.28999999999999998"/>
    <x v="4"/>
    <x v="1"/>
    <x v="0"/>
    <s v="South-David"/>
  </r>
  <r>
    <n v="1050"/>
    <d v="2023-11-13T00:00:00"/>
    <x v="8"/>
    <s v="Monday"/>
    <x v="4"/>
    <x v="0"/>
    <n v="4638.47"/>
    <n v="28"/>
    <x v="1"/>
    <n v="1711.63"/>
    <n v="1951.24"/>
    <x v="1"/>
    <n v="0.22"/>
    <n v="0.22"/>
    <x v="4"/>
    <x v="0"/>
    <x v="0"/>
    <s v="North-Alice"/>
  </r>
  <r>
    <n v="1061"/>
    <d v="2023-05-03T00:00:00"/>
    <x v="10"/>
    <s v="Wednesday"/>
    <x v="0"/>
    <x v="2"/>
    <n v="7277.56"/>
    <n v="41"/>
    <x v="0"/>
    <n v="2894.18"/>
    <n v="3193.92"/>
    <x v="1"/>
    <n v="0.28000000000000003"/>
    <n v="0.28000000000000003"/>
    <x v="4"/>
    <x v="1"/>
    <x v="1"/>
    <s v="South-Bob"/>
  </r>
  <r>
    <n v="1051"/>
    <d v="2023-01-09T00:00:00"/>
    <x v="5"/>
    <s v="Monday"/>
    <x v="1"/>
    <x v="2"/>
    <n v="5785.45"/>
    <n v="23"/>
    <x v="0"/>
    <n v="2598.1799999999998"/>
    <n v="3042.73"/>
    <x v="0"/>
    <n v="0.24"/>
    <n v="0.24"/>
    <x v="4"/>
    <x v="2"/>
    <x v="0"/>
    <s v="South-David"/>
  </r>
  <r>
    <n v="1019"/>
    <d v="2023-09-19T00:00:00"/>
    <x v="2"/>
    <s v="Tuesday"/>
    <x v="2"/>
    <x v="1"/>
    <n v="6705.4"/>
    <n v="45"/>
    <x v="2"/>
    <n v="2590.64"/>
    <n v="3036.18"/>
    <x v="1"/>
    <n v="0.05"/>
    <n v="0.05"/>
    <x v="3"/>
    <x v="1"/>
    <x v="1"/>
    <s v="West-Charlie"/>
  </r>
  <r>
    <n v="1021"/>
    <d v="2023-03-14T00:00:00"/>
    <x v="4"/>
    <s v="Tuesday"/>
    <x v="1"/>
    <x v="2"/>
    <n v="7792.79"/>
    <n v="23"/>
    <x v="1"/>
    <n v="580.75"/>
    <n v="956.16"/>
    <x v="0"/>
    <n v="7.0000000000000007E-2"/>
    <n v="7.0000000000000007E-2"/>
    <x v="0"/>
    <x v="0"/>
    <x v="1"/>
    <s v="South-David"/>
  </r>
  <r>
    <n v="1005"/>
    <d v="2023-12-25T00:00:00"/>
    <x v="9"/>
    <s v="Monday"/>
    <x v="4"/>
    <x v="2"/>
    <n v="8635.81"/>
    <n v="28"/>
    <x v="0"/>
    <n v="2146.2399999999998"/>
    <n v="2173.4699999999998"/>
    <x v="0"/>
    <n v="0.1"/>
    <n v="0.1"/>
    <x v="0"/>
    <x v="0"/>
    <x v="1"/>
    <s v="South-Alice"/>
  </r>
  <r>
    <n v="1082"/>
    <d v="2023-08-11T00:00:00"/>
    <x v="3"/>
    <s v="Friday"/>
    <x v="2"/>
    <x v="0"/>
    <n v="3207.37"/>
    <n v="43"/>
    <x v="0"/>
    <n v="2289.2199999999998"/>
    <n v="2581"/>
    <x v="1"/>
    <n v="0.05"/>
    <n v="0.05"/>
    <x v="3"/>
    <x v="1"/>
    <x v="0"/>
    <s v="North-Charlie"/>
  </r>
  <r>
    <n v="1092"/>
    <d v="2023-02-10T00:00:00"/>
    <x v="0"/>
    <s v="Friday"/>
    <x v="0"/>
    <x v="3"/>
    <n v="5426.42"/>
    <n v="47"/>
    <x v="0"/>
    <n v="3681.53"/>
    <n v="4076.96"/>
    <x v="0"/>
    <n v="0.17"/>
    <n v="0.17"/>
    <x v="2"/>
    <x v="0"/>
    <x v="1"/>
    <s v="East-Bob"/>
  </r>
  <r>
    <n v="1042"/>
    <d v="2023-07-23T00:00:00"/>
    <x v="11"/>
    <s v="Sunday"/>
    <x v="2"/>
    <x v="1"/>
    <n v="8417.07"/>
    <n v="26"/>
    <x v="3"/>
    <n v="4208.09"/>
    <n v="4226.5600000000004"/>
    <x v="0"/>
    <n v="0.28999999999999998"/>
    <n v="0.28999999999999998"/>
    <x v="4"/>
    <x v="0"/>
    <x v="1"/>
    <s v="West-Charlie"/>
  </r>
  <r>
    <n v="1061"/>
    <d v="2023-09-21T00:00:00"/>
    <x v="2"/>
    <s v="Thursday"/>
    <x v="2"/>
    <x v="2"/>
    <n v="9895.57"/>
    <n v="25"/>
    <x v="1"/>
    <n v="2747.66"/>
    <n v="3027.0099999999902"/>
    <x v="1"/>
    <n v="0.23"/>
    <n v="0.23"/>
    <x v="4"/>
    <x v="0"/>
    <x v="0"/>
    <s v="South-Charlie"/>
  </r>
  <r>
    <n v="1022"/>
    <d v="2023-11-24T00:00:00"/>
    <x v="8"/>
    <s v="Friday"/>
    <x v="3"/>
    <x v="1"/>
    <n v="8906.24"/>
    <n v="29"/>
    <x v="0"/>
    <n v="479.58"/>
    <n v="909.88"/>
    <x v="0"/>
    <n v="0.13"/>
    <n v="0.13"/>
    <x v="1"/>
    <x v="2"/>
    <x v="1"/>
    <s v="West-Eve"/>
  </r>
  <r>
    <n v="1021"/>
    <d v="2023-06-27T00:00:00"/>
    <x v="6"/>
    <s v="Tuesday"/>
    <x v="2"/>
    <x v="0"/>
    <n v="3777.53"/>
    <n v="19"/>
    <x v="3"/>
    <n v="1222.4000000000001"/>
    <n v="1464.71"/>
    <x v="1"/>
    <n v="0"/>
    <n v="0"/>
    <x v="3"/>
    <x v="2"/>
    <x v="1"/>
    <s v="North-Charlie"/>
  </r>
  <r>
    <n v="1070"/>
    <d v="2023-12-14T00:00:00"/>
    <x v="9"/>
    <s v="Thursday"/>
    <x v="2"/>
    <x v="2"/>
    <n v="2032.15"/>
    <n v="33"/>
    <x v="1"/>
    <n v="866.42"/>
    <n v="878.43"/>
    <x v="1"/>
    <n v="0.09"/>
    <n v="0.09"/>
    <x v="0"/>
    <x v="0"/>
    <x v="1"/>
    <s v="South-Charlie"/>
  </r>
  <r>
    <n v="1001"/>
    <d v="2023-11-14T00:00:00"/>
    <x v="8"/>
    <s v="Tuesday"/>
    <x v="1"/>
    <x v="0"/>
    <n v="4944.99"/>
    <n v="36"/>
    <x v="0"/>
    <n v="666.84"/>
    <n v="682.24"/>
    <x v="1"/>
    <n v="0.16"/>
    <n v="0.16"/>
    <x v="2"/>
    <x v="1"/>
    <x v="1"/>
    <s v="North-David"/>
  </r>
  <r>
    <n v="1005"/>
    <d v="2023-03-25T00:00:00"/>
    <x v="4"/>
    <s v="Saturday"/>
    <x v="0"/>
    <x v="1"/>
    <n v="7442.25"/>
    <n v="14"/>
    <x v="2"/>
    <n v="1861.2"/>
    <n v="2075.35"/>
    <x v="0"/>
    <n v="0.1"/>
    <n v="0.1"/>
    <x v="0"/>
    <x v="2"/>
    <x v="1"/>
    <s v="West-Bob"/>
  </r>
  <r>
    <n v="1012"/>
    <d v="2023-11-14T00:00:00"/>
    <x v="8"/>
    <s v="Tuesday"/>
    <x v="1"/>
    <x v="0"/>
    <n v="4976.43"/>
    <n v="14"/>
    <x v="3"/>
    <n v="1185.5"/>
    <n v="1271.45"/>
    <x v="0"/>
    <n v="0.03"/>
    <n v="0.03"/>
    <x v="3"/>
    <x v="1"/>
    <x v="1"/>
    <s v="North-David"/>
  </r>
  <r>
    <n v="1090"/>
    <d v="2023-04-21T00:00:00"/>
    <x v="1"/>
    <s v="Friday"/>
    <x v="1"/>
    <x v="1"/>
    <n v="4883.49"/>
    <n v="35"/>
    <x v="3"/>
    <n v="1130.5999999999999"/>
    <n v="1466.1799999999901"/>
    <x v="0"/>
    <n v="0.13"/>
    <n v="0.13"/>
    <x v="1"/>
    <x v="0"/>
    <x v="0"/>
    <s v="West-David"/>
  </r>
  <r>
    <n v="1046"/>
    <d v="2023-09-08T00:00:00"/>
    <x v="2"/>
    <s v="Friday"/>
    <x v="4"/>
    <x v="0"/>
    <n v="8398.48"/>
    <n v="30"/>
    <x v="0"/>
    <n v="320.73"/>
    <n v="678.04"/>
    <x v="0"/>
    <n v="0.08"/>
    <n v="0.08"/>
    <x v="0"/>
    <x v="0"/>
    <x v="1"/>
    <s v="North-Alice"/>
  </r>
  <r>
    <n v="1034"/>
    <d v="2023-01-07T00:00:00"/>
    <x v="5"/>
    <s v="Saturday"/>
    <x v="1"/>
    <x v="1"/>
    <n v="3677.9"/>
    <n v="28"/>
    <x v="0"/>
    <n v="137.47"/>
    <n v="234.63"/>
    <x v="1"/>
    <n v="0.27"/>
    <n v="0.27"/>
    <x v="4"/>
    <x v="1"/>
    <x v="1"/>
    <s v="West-David"/>
  </r>
  <r>
    <n v="1049"/>
    <d v="2023-03-25T00:00:00"/>
    <x v="4"/>
    <s v="Saturday"/>
    <x v="3"/>
    <x v="3"/>
    <n v="8611.9699999999993"/>
    <n v="17"/>
    <x v="3"/>
    <n v="558.70000000000005"/>
    <n v="1004.08"/>
    <x v="0"/>
    <n v="0.03"/>
    <n v="0.03"/>
    <x v="3"/>
    <x v="2"/>
    <x v="0"/>
    <s v="East-Eve"/>
  </r>
  <r>
    <n v="1078"/>
    <d v="2023-07-27T00:00:00"/>
    <x v="11"/>
    <s v="Thursday"/>
    <x v="3"/>
    <x v="0"/>
    <n v="4127.37"/>
    <n v="3"/>
    <x v="2"/>
    <n v="902.38"/>
    <n v="1128.9100000000001"/>
    <x v="1"/>
    <n v="0.01"/>
    <n v="0.01"/>
    <x v="3"/>
    <x v="1"/>
    <x v="1"/>
    <s v="North-Eve"/>
  </r>
  <r>
    <n v="1090"/>
    <d v="2023-11-10T00:00:00"/>
    <x v="8"/>
    <s v="Friday"/>
    <x v="4"/>
    <x v="0"/>
    <n v="3349.51"/>
    <n v="16"/>
    <x v="2"/>
    <n v="2183.37"/>
    <n v="2263.3599999999901"/>
    <x v="0"/>
    <n v="0"/>
    <n v="0"/>
    <x v="3"/>
    <x v="1"/>
    <x v="1"/>
    <s v="North-Alice"/>
  </r>
  <r>
    <n v="1045"/>
    <d v="2023-01-22T00:00:00"/>
    <x v="5"/>
    <s v="Sunday"/>
    <x v="0"/>
    <x v="3"/>
    <n v="4594.5"/>
    <n v="46"/>
    <x v="1"/>
    <n v="2577.08"/>
    <n v="2961.56"/>
    <x v="0"/>
    <n v="0.1"/>
    <n v="0.1"/>
    <x v="0"/>
    <x v="0"/>
    <x v="0"/>
    <s v="East-Bob"/>
  </r>
  <r>
    <n v="1027"/>
    <d v="2023-01-03T00:00:00"/>
    <x v="5"/>
    <s v="Tuesday"/>
    <x v="0"/>
    <x v="3"/>
    <n v="7648.22"/>
    <n v="30"/>
    <x v="0"/>
    <n v="745.93"/>
    <n v="1143.02"/>
    <x v="0"/>
    <n v="0.2"/>
    <n v="0.2"/>
    <x v="2"/>
    <x v="2"/>
    <x v="0"/>
    <s v="East-Bob"/>
  </r>
  <r>
    <n v="1073"/>
    <d v="2023-05-07T00:00:00"/>
    <x v="10"/>
    <s v="Sunday"/>
    <x v="1"/>
    <x v="0"/>
    <n v="1347.42"/>
    <n v="29"/>
    <x v="2"/>
    <n v="2152.6799999999998"/>
    <n v="2475.9299999999998"/>
    <x v="0"/>
    <n v="0.22"/>
    <n v="0.22"/>
    <x v="4"/>
    <x v="1"/>
    <x v="0"/>
    <s v="North-David"/>
  </r>
  <r>
    <n v="1026"/>
    <d v="2023-10-24T00:00:00"/>
    <x v="7"/>
    <s v="Tuesday"/>
    <x v="1"/>
    <x v="3"/>
    <n v="2044.55"/>
    <n v="45"/>
    <x v="1"/>
    <n v="1741.66"/>
    <n v="2169.86"/>
    <x v="0"/>
    <n v="0.14000000000000001"/>
    <n v="0.14000000000000001"/>
    <x v="1"/>
    <x v="2"/>
    <x v="0"/>
    <s v="East-David"/>
  </r>
  <r>
    <n v="1047"/>
    <d v="2023-07-07T00:00:00"/>
    <x v="11"/>
    <s v="Friday"/>
    <x v="1"/>
    <x v="2"/>
    <n v="9519.2999999999993"/>
    <n v="15"/>
    <x v="2"/>
    <n v="957.95"/>
    <n v="1329.26"/>
    <x v="1"/>
    <n v="0.21"/>
    <n v="0.21"/>
    <x v="4"/>
    <x v="0"/>
    <x v="0"/>
    <s v="South-David"/>
  </r>
  <r>
    <n v="1086"/>
    <d v="2023-12-28T00:00:00"/>
    <x v="9"/>
    <s v="Thursday"/>
    <x v="0"/>
    <x v="1"/>
    <n v="1837.37"/>
    <n v="46"/>
    <x v="0"/>
    <n v="83.86"/>
    <n v="526.14"/>
    <x v="0"/>
    <n v="0.11"/>
    <n v="0.11"/>
    <x v="1"/>
    <x v="2"/>
    <x v="0"/>
    <s v="West-Bob"/>
  </r>
  <r>
    <n v="1056"/>
    <d v="2023-01-14T00:00:00"/>
    <x v="5"/>
    <s v="Saturday"/>
    <x v="2"/>
    <x v="1"/>
    <n v="5720.5"/>
    <n v="25"/>
    <x v="1"/>
    <n v="2361.7399999999998"/>
    <n v="2584.35"/>
    <x v="0"/>
    <n v="0.2"/>
    <n v="0.2"/>
    <x v="2"/>
    <x v="0"/>
    <x v="0"/>
    <s v="West-Charlie"/>
  </r>
  <r>
    <n v="1094"/>
    <d v="2023-01-12T00:00:00"/>
    <x v="5"/>
    <s v="Thursday"/>
    <x v="3"/>
    <x v="1"/>
    <n v="5835.21"/>
    <n v="38"/>
    <x v="1"/>
    <n v="3443.98"/>
    <n v="3820.3"/>
    <x v="0"/>
    <n v="0.01"/>
    <n v="0.01"/>
    <x v="3"/>
    <x v="2"/>
    <x v="1"/>
    <s v="West-Eve"/>
  </r>
  <r>
    <n v="1063"/>
    <d v="2023-03-28T00:00:00"/>
    <x v="4"/>
    <s v="Tuesday"/>
    <x v="2"/>
    <x v="2"/>
    <n v="4947.28"/>
    <n v="42"/>
    <x v="1"/>
    <n v="1170.07"/>
    <n v="1669.94999999999"/>
    <x v="0"/>
    <n v="0.12"/>
    <n v="0.12"/>
    <x v="1"/>
    <x v="1"/>
    <x v="1"/>
    <s v="South-Charlie"/>
  </r>
  <r>
    <n v="1048"/>
    <d v="2023-01-12T00:00:00"/>
    <x v="5"/>
    <s v="Thursday"/>
    <x v="2"/>
    <x v="3"/>
    <n v="6482.98"/>
    <n v="47"/>
    <x v="2"/>
    <n v="702.44"/>
    <n v="1067.6600000000001"/>
    <x v="1"/>
    <n v="0.24"/>
    <n v="0.24"/>
    <x v="4"/>
    <x v="0"/>
    <x v="1"/>
    <s v="East-Charlie"/>
  </r>
  <r>
    <n v="1061"/>
    <d v="2023-01-25T00:00:00"/>
    <x v="5"/>
    <s v="Wednesday"/>
    <x v="0"/>
    <x v="3"/>
    <n v="2375.2800000000002"/>
    <n v="38"/>
    <x v="0"/>
    <n v="4440.8599999999997"/>
    <n v="4506.8099999999904"/>
    <x v="0"/>
    <n v="0.24"/>
    <n v="0.24"/>
    <x v="4"/>
    <x v="1"/>
    <x v="0"/>
    <s v="East-Bob"/>
  </r>
  <r>
    <n v="1081"/>
    <d v="2023-10-28T00:00:00"/>
    <x v="7"/>
    <s v="Saturday"/>
    <x v="2"/>
    <x v="0"/>
    <n v="5571.36"/>
    <n v="23"/>
    <x v="1"/>
    <n v="1411.37"/>
    <n v="1675.35"/>
    <x v="1"/>
    <n v="0.21"/>
    <n v="0.21"/>
    <x v="4"/>
    <x v="0"/>
    <x v="1"/>
    <s v="North-Charlie"/>
  </r>
  <r>
    <n v="1026"/>
    <d v="2023-08-31T00:00:00"/>
    <x v="3"/>
    <s v="Thursday"/>
    <x v="4"/>
    <x v="3"/>
    <n v="3784.52"/>
    <n v="25"/>
    <x v="3"/>
    <n v="1156.8800000000001"/>
    <n v="1454.68"/>
    <x v="0"/>
    <n v="0.06"/>
    <n v="0.06"/>
    <x v="0"/>
    <x v="2"/>
    <x v="0"/>
    <s v="East-Alice"/>
  </r>
  <r>
    <n v="1036"/>
    <d v="2023-05-02T00:00:00"/>
    <x v="10"/>
    <s v="Tuesday"/>
    <x v="1"/>
    <x v="0"/>
    <n v="6650.51"/>
    <n v="42"/>
    <x v="0"/>
    <n v="4292.63"/>
    <n v="4387.99"/>
    <x v="1"/>
    <n v="7.0000000000000007E-2"/>
    <n v="7.0000000000000007E-2"/>
    <x v="0"/>
    <x v="2"/>
    <x v="1"/>
    <s v="North-David"/>
  </r>
  <r>
    <n v="1001"/>
    <d v="2023-05-27T00:00:00"/>
    <x v="10"/>
    <s v="Saturday"/>
    <x v="4"/>
    <x v="2"/>
    <n v="1498.11"/>
    <n v="7"/>
    <x v="3"/>
    <n v="4094.68"/>
    <n v="4576.5"/>
    <x v="1"/>
    <n v="0.3"/>
    <n v="0.3"/>
    <x v="4"/>
    <x v="0"/>
    <x v="1"/>
    <s v="South-Alice"/>
  </r>
  <r>
    <n v="1008"/>
    <d v="2023-02-24T00:00:00"/>
    <x v="0"/>
    <s v="Friday"/>
    <x v="3"/>
    <x v="1"/>
    <n v="5751.69"/>
    <n v="22"/>
    <x v="3"/>
    <n v="2269.3200000000002"/>
    <n v="2365.35"/>
    <x v="1"/>
    <n v="0.03"/>
    <n v="0.03"/>
    <x v="3"/>
    <x v="0"/>
    <x v="1"/>
    <s v="West-Eve"/>
  </r>
  <r>
    <n v="1099"/>
    <d v="2023-08-26T00:00:00"/>
    <x v="3"/>
    <s v="Saturday"/>
    <x v="1"/>
    <x v="1"/>
    <n v="1934.18"/>
    <n v="17"/>
    <x v="1"/>
    <n v="2471.73"/>
    <n v="2568.73"/>
    <x v="1"/>
    <n v="0.05"/>
    <n v="0.05"/>
    <x v="3"/>
    <x v="0"/>
    <x v="1"/>
    <s v="West-David"/>
  </r>
  <r>
    <n v="1052"/>
    <d v="2023-12-22T00:00:00"/>
    <x v="9"/>
    <s v="Friday"/>
    <x v="2"/>
    <x v="1"/>
    <n v="2858.57"/>
    <n v="18"/>
    <x v="1"/>
    <n v="1127.8599999999999"/>
    <n v="1586.29"/>
    <x v="1"/>
    <n v="0.04"/>
    <n v="0.04"/>
    <x v="3"/>
    <x v="2"/>
    <x v="0"/>
    <s v="West-Charlie"/>
  </r>
  <r>
    <n v="1079"/>
    <d v="2023-06-22T00:00:00"/>
    <x v="6"/>
    <s v="Thursday"/>
    <x v="3"/>
    <x v="3"/>
    <n v="2265.23"/>
    <n v="49"/>
    <x v="2"/>
    <n v="437.59"/>
    <n v="675.54"/>
    <x v="0"/>
    <n v="0.1"/>
    <n v="0.1"/>
    <x v="0"/>
    <x v="0"/>
    <x v="0"/>
    <s v="East-Eve"/>
  </r>
  <r>
    <n v="1047"/>
    <d v="2023-08-09T00:00:00"/>
    <x v="3"/>
    <s v="Wednesday"/>
    <x v="1"/>
    <x v="0"/>
    <n v="1910.09"/>
    <n v="41"/>
    <x v="2"/>
    <n v="2888.49"/>
    <n v="2929.45"/>
    <x v="1"/>
    <n v="0.06"/>
    <n v="0.06"/>
    <x v="0"/>
    <x v="0"/>
    <x v="1"/>
    <s v="North-David"/>
  </r>
  <r>
    <n v="1056"/>
    <d v="2023-04-29T00:00:00"/>
    <x v="1"/>
    <s v="Saturday"/>
    <x v="2"/>
    <x v="0"/>
    <n v="8274.5400000000009"/>
    <n v="10"/>
    <x v="2"/>
    <n v="536.80999999999995"/>
    <n v="839.92"/>
    <x v="0"/>
    <n v="0.15"/>
    <n v="0.15"/>
    <x v="1"/>
    <x v="1"/>
    <x v="0"/>
    <s v="North-Charlie"/>
  </r>
  <r>
    <n v="1086"/>
    <d v="2023-11-05T00:00:00"/>
    <x v="8"/>
    <s v="Sunday"/>
    <x v="4"/>
    <x v="2"/>
    <n v="2928.5"/>
    <n v="10"/>
    <x v="0"/>
    <n v="2273.91"/>
    <n v="2578.7999999999902"/>
    <x v="1"/>
    <n v="0.14000000000000001"/>
    <n v="0.14000000000000001"/>
    <x v="1"/>
    <x v="0"/>
    <x v="0"/>
    <s v="South-Alice"/>
  </r>
  <r>
    <n v="1014"/>
    <d v="2023-07-02T00:00:00"/>
    <x v="11"/>
    <s v="Sunday"/>
    <x v="1"/>
    <x v="3"/>
    <n v="9278.5300000000007"/>
    <n v="7"/>
    <x v="2"/>
    <n v="4705.46"/>
    <n v="4747.07"/>
    <x v="1"/>
    <n v="0.27"/>
    <n v="0.27"/>
    <x v="4"/>
    <x v="1"/>
    <x v="1"/>
    <s v="East-David"/>
  </r>
  <r>
    <n v="1090"/>
    <d v="2023-10-15T00:00:00"/>
    <x v="7"/>
    <s v="Sunday"/>
    <x v="2"/>
    <x v="2"/>
    <n v="9702.27"/>
    <n v="48"/>
    <x v="3"/>
    <n v="4766.53"/>
    <n v="5253.07"/>
    <x v="0"/>
    <n v="0.01"/>
    <n v="0.01"/>
    <x v="3"/>
    <x v="1"/>
    <x v="0"/>
    <s v="South-Charlie"/>
  </r>
  <r>
    <n v="1028"/>
    <d v="2023-11-03T00:00:00"/>
    <x v="8"/>
    <s v="Friday"/>
    <x v="4"/>
    <x v="0"/>
    <n v="5755.48"/>
    <n v="38"/>
    <x v="2"/>
    <n v="1234.69"/>
    <n v="1511.26"/>
    <x v="1"/>
    <n v="0.1"/>
    <n v="0.1"/>
    <x v="0"/>
    <x v="1"/>
    <x v="0"/>
    <s v="North-Alice"/>
  </r>
  <r>
    <n v="1087"/>
    <d v="2023-10-27T00:00:00"/>
    <x v="7"/>
    <s v="Friday"/>
    <x v="3"/>
    <x v="0"/>
    <n v="1515.71"/>
    <n v="27"/>
    <x v="1"/>
    <n v="3139.36"/>
    <n v="3423.66"/>
    <x v="1"/>
    <n v="0.18"/>
    <n v="0.18"/>
    <x v="2"/>
    <x v="2"/>
    <x v="0"/>
    <s v="North-Eve"/>
  </r>
  <r>
    <n v="1078"/>
    <d v="2023-03-23T00:00:00"/>
    <x v="4"/>
    <s v="Thursday"/>
    <x v="3"/>
    <x v="1"/>
    <n v="3808.03"/>
    <n v="33"/>
    <x v="2"/>
    <n v="2396.6799999999998"/>
    <n v="2661.54"/>
    <x v="1"/>
    <n v="0.18"/>
    <n v="0.18"/>
    <x v="2"/>
    <x v="1"/>
    <x v="0"/>
    <s v="West-Eve"/>
  </r>
  <r>
    <n v="1088"/>
    <d v="2023-07-30T00:00:00"/>
    <x v="11"/>
    <s v="Sunday"/>
    <x v="3"/>
    <x v="3"/>
    <n v="7997.55"/>
    <n v="1"/>
    <x v="0"/>
    <n v="4384.6400000000003"/>
    <n v="4693.8999999999996"/>
    <x v="1"/>
    <n v="0.14000000000000001"/>
    <n v="0.14000000000000001"/>
    <x v="1"/>
    <x v="0"/>
    <x v="1"/>
    <s v="East-Eve"/>
  </r>
  <r>
    <n v="1002"/>
    <d v="2023-05-30T00:00:00"/>
    <x v="10"/>
    <s v="Tuesday"/>
    <x v="3"/>
    <x v="0"/>
    <n v="3737.17"/>
    <n v="44"/>
    <x v="0"/>
    <n v="1393.58"/>
    <n v="1533.09"/>
    <x v="0"/>
    <n v="0.24"/>
    <n v="0.24"/>
    <x v="4"/>
    <x v="2"/>
    <x v="1"/>
    <s v="North-Eve"/>
  </r>
  <r>
    <n v="1026"/>
    <d v="2023-02-06T00:00:00"/>
    <x v="0"/>
    <s v="Monday"/>
    <x v="0"/>
    <x v="1"/>
    <n v="961.47"/>
    <n v="34"/>
    <x v="3"/>
    <n v="68.33"/>
    <n v="219.07999999999899"/>
    <x v="1"/>
    <n v="0.02"/>
    <n v="0.02"/>
    <x v="3"/>
    <x v="2"/>
    <x v="0"/>
    <s v="West-Bob"/>
  </r>
  <r>
    <n v="1014"/>
    <d v="2023-12-18T00:00:00"/>
    <x v="9"/>
    <s v="Monday"/>
    <x v="1"/>
    <x v="3"/>
    <n v="5612.17"/>
    <n v="4"/>
    <x v="0"/>
    <n v="854.68"/>
    <n v="1115.24"/>
    <x v="1"/>
    <n v="0.24"/>
    <n v="0.24"/>
    <x v="4"/>
    <x v="2"/>
    <x v="1"/>
    <s v="East-David"/>
  </r>
  <r>
    <n v="1059"/>
    <d v="2023-11-08T00:00:00"/>
    <x v="8"/>
    <s v="Wednesday"/>
    <x v="1"/>
    <x v="2"/>
    <n v="8466.7000000000007"/>
    <n v="17"/>
    <x v="2"/>
    <n v="1780.14"/>
    <n v="2185.42"/>
    <x v="0"/>
    <n v="0.15"/>
    <n v="0.15"/>
    <x v="1"/>
    <x v="2"/>
    <x v="1"/>
    <s v="South-David"/>
  </r>
  <r>
    <n v="1056"/>
    <d v="2023-12-27T00:00:00"/>
    <x v="9"/>
    <s v="Wednesday"/>
    <x v="0"/>
    <x v="3"/>
    <n v="7979.67"/>
    <n v="4"/>
    <x v="1"/>
    <n v="1612.82"/>
    <n v="1647.25"/>
    <x v="0"/>
    <n v="0.04"/>
    <n v="0.04"/>
    <x v="3"/>
    <x v="2"/>
    <x v="1"/>
    <s v="East-Bob"/>
  </r>
  <r>
    <n v="1007"/>
    <d v="2023-02-28T00:00:00"/>
    <x v="0"/>
    <s v="Tuesday"/>
    <x v="2"/>
    <x v="3"/>
    <n v="1833.72"/>
    <n v="43"/>
    <x v="0"/>
    <n v="3967.25"/>
    <n v="4272.92"/>
    <x v="1"/>
    <n v="0.27"/>
    <n v="0.27"/>
    <x v="4"/>
    <x v="2"/>
    <x v="0"/>
    <s v="East-Charlie"/>
  </r>
  <r>
    <n v="1003"/>
    <d v="2023-05-11T00:00:00"/>
    <x v="10"/>
    <s v="Thursday"/>
    <x v="2"/>
    <x v="0"/>
    <n v="6760.37"/>
    <n v="26"/>
    <x v="3"/>
    <n v="3418.78"/>
    <n v="3824.1"/>
    <x v="1"/>
    <n v="0.19"/>
    <n v="0.19"/>
    <x v="2"/>
    <x v="2"/>
    <x v="0"/>
    <s v="North-Charlie"/>
  </r>
  <r>
    <n v="1023"/>
    <d v="2023-07-21T00:00:00"/>
    <x v="11"/>
    <s v="Friday"/>
    <x v="3"/>
    <x v="0"/>
    <n v="2282.9899999999998"/>
    <n v="4"/>
    <x v="2"/>
    <n v="1532.8"/>
    <n v="1619.69"/>
    <x v="0"/>
    <n v="0.05"/>
    <n v="0.05"/>
    <x v="3"/>
    <x v="1"/>
    <x v="1"/>
    <s v="North-Eve"/>
  </r>
  <r>
    <n v="1018"/>
    <d v="2023-08-31T00:00:00"/>
    <x v="3"/>
    <s v="Thursday"/>
    <x v="4"/>
    <x v="3"/>
    <n v="2260.25"/>
    <n v="1"/>
    <x v="3"/>
    <n v="2315.83"/>
    <n v="2333.19"/>
    <x v="1"/>
    <n v="0.01"/>
    <n v="0.01"/>
    <x v="3"/>
    <x v="0"/>
    <x v="1"/>
    <s v="East-Alice"/>
  </r>
  <r>
    <n v="1038"/>
    <d v="2023-02-04T00:00:00"/>
    <x v="0"/>
    <s v="Saturday"/>
    <x v="2"/>
    <x v="0"/>
    <n v="8753.31"/>
    <n v="7"/>
    <x v="0"/>
    <n v="523.02"/>
    <n v="686.25"/>
    <x v="0"/>
    <n v="0.04"/>
    <n v="0.04"/>
    <x v="3"/>
    <x v="0"/>
    <x v="0"/>
    <s v="North-Charlie"/>
  </r>
  <r>
    <n v="1099"/>
    <d v="2023-04-03T00:00:00"/>
    <x v="1"/>
    <s v="Monday"/>
    <x v="4"/>
    <x v="0"/>
    <n v="2571.7199999999998"/>
    <n v="30"/>
    <x v="0"/>
    <n v="4495.82"/>
    <n v="4794.0099999999902"/>
    <x v="1"/>
    <n v="0.18"/>
    <n v="0.18"/>
    <x v="2"/>
    <x v="1"/>
    <x v="1"/>
    <s v="North-Alice"/>
  </r>
  <r>
    <n v="1015"/>
    <d v="2023-07-26T00:00:00"/>
    <x v="11"/>
    <s v="Wednesday"/>
    <x v="1"/>
    <x v="0"/>
    <n v="2706.15"/>
    <n v="9"/>
    <x v="3"/>
    <n v="4680.3500000000004"/>
    <n v="4758.1099999999997"/>
    <x v="0"/>
    <n v="0.05"/>
    <n v="0.05"/>
    <x v="3"/>
    <x v="1"/>
    <x v="0"/>
    <s v="North-David"/>
  </r>
  <r>
    <n v="1064"/>
    <d v="2023-12-19T00:00:00"/>
    <x v="9"/>
    <s v="Tuesday"/>
    <x v="4"/>
    <x v="1"/>
    <n v="106.47"/>
    <n v="35"/>
    <x v="2"/>
    <n v="4900.03"/>
    <n v="5118.83"/>
    <x v="0"/>
    <n v="7.0000000000000007E-2"/>
    <n v="7.0000000000000007E-2"/>
    <x v="0"/>
    <x v="2"/>
    <x v="1"/>
    <s v="West-Alice"/>
  </r>
  <r>
    <n v="1089"/>
    <d v="2023-11-28T00:00:00"/>
    <x v="8"/>
    <s v="Tuesday"/>
    <x v="1"/>
    <x v="1"/>
    <n v="8719.6200000000008"/>
    <n v="8"/>
    <x v="0"/>
    <n v="4349.34"/>
    <n v="4629.9799999999996"/>
    <x v="0"/>
    <n v="0.01"/>
    <n v="0.01"/>
    <x v="3"/>
    <x v="2"/>
    <x v="0"/>
    <s v="West-David"/>
  </r>
  <r>
    <n v="1028"/>
    <d v="2023-11-01T00:00:00"/>
    <x v="8"/>
    <s v="Wednesday"/>
    <x v="0"/>
    <x v="3"/>
    <n v="7946.69"/>
    <n v="24"/>
    <x v="1"/>
    <n v="911.11"/>
    <n v="1214.56"/>
    <x v="1"/>
    <n v="0.22"/>
    <n v="0.22"/>
    <x v="4"/>
    <x v="1"/>
    <x v="0"/>
    <s v="East-Bob"/>
  </r>
  <r>
    <n v="1074"/>
    <d v="2023-12-16T00:00:00"/>
    <x v="9"/>
    <s v="Saturday"/>
    <x v="0"/>
    <x v="0"/>
    <n v="6310.56"/>
    <n v="19"/>
    <x v="0"/>
    <n v="278.67"/>
    <n v="423.13"/>
    <x v="1"/>
    <n v="0.24"/>
    <n v="0.24"/>
    <x v="4"/>
    <x v="2"/>
    <x v="0"/>
    <s v="North-Bob"/>
  </r>
  <r>
    <n v="1039"/>
    <d v="2023-08-01T00:00:00"/>
    <x v="3"/>
    <s v="Tuesday"/>
    <x v="3"/>
    <x v="1"/>
    <n v="7527.63"/>
    <n v="36"/>
    <x v="2"/>
    <n v="2919"/>
    <n v="3125.01"/>
    <x v="1"/>
    <n v="0.24"/>
    <n v="0.24"/>
    <x v="4"/>
    <x v="0"/>
    <x v="0"/>
    <s v="West-Eve"/>
  </r>
  <r>
    <n v="1057"/>
    <d v="2023-06-08T00:00:00"/>
    <x v="6"/>
    <s v="Thursday"/>
    <x v="2"/>
    <x v="3"/>
    <n v="1605.28"/>
    <n v="43"/>
    <x v="0"/>
    <n v="4567.3900000000003"/>
    <n v="4958.78"/>
    <x v="1"/>
    <n v="0.04"/>
    <n v="0.04"/>
    <x v="3"/>
    <x v="0"/>
    <x v="1"/>
    <s v="East-Charlie"/>
  </r>
  <r>
    <n v="1017"/>
    <d v="2023-01-24T00:00:00"/>
    <x v="5"/>
    <s v="Tuesday"/>
    <x v="3"/>
    <x v="0"/>
    <n v="4637.3999999999996"/>
    <n v="27"/>
    <x v="3"/>
    <n v="927.89"/>
    <n v="1399.09"/>
    <x v="0"/>
    <n v="0.27"/>
    <n v="0.27"/>
    <x v="4"/>
    <x v="2"/>
    <x v="0"/>
    <s v="North-Eve"/>
  </r>
  <r>
    <n v="1086"/>
    <d v="2023-10-20T00:00:00"/>
    <x v="7"/>
    <s v="Friday"/>
    <x v="1"/>
    <x v="2"/>
    <n v="3577.07"/>
    <n v="32"/>
    <x v="0"/>
    <n v="84.86"/>
    <n v="517.17999999999995"/>
    <x v="0"/>
    <n v="0.2"/>
    <n v="0.2"/>
    <x v="2"/>
    <x v="2"/>
    <x v="1"/>
    <s v="South-David"/>
  </r>
  <r>
    <n v="1090"/>
    <d v="2023-01-04T00:00:00"/>
    <x v="5"/>
    <s v="Wednesday"/>
    <x v="3"/>
    <x v="0"/>
    <n v="1028.3900000000001"/>
    <n v="14"/>
    <x v="0"/>
    <n v="4037.21"/>
    <n v="4323.71"/>
    <x v="0"/>
    <n v="0.27"/>
    <n v="0.27"/>
    <x v="4"/>
    <x v="2"/>
    <x v="0"/>
    <s v="North-Eve"/>
  </r>
  <r>
    <n v="1044"/>
    <d v="2023-08-08T00:00:00"/>
    <x v="3"/>
    <s v="Tuesday"/>
    <x v="4"/>
    <x v="0"/>
    <n v="4912.6899999999996"/>
    <n v="18"/>
    <x v="2"/>
    <n v="430.14"/>
    <n v="641.17999999999995"/>
    <x v="1"/>
    <n v="0.13"/>
    <n v="0.13"/>
    <x v="1"/>
    <x v="0"/>
    <x v="0"/>
    <s v="North-Alice"/>
  </r>
  <r>
    <n v="1025"/>
    <d v="2023-12-30T00:00:00"/>
    <x v="9"/>
    <s v="Saturday"/>
    <x v="1"/>
    <x v="1"/>
    <n v="9215.32"/>
    <n v="28"/>
    <x v="3"/>
    <n v="2097.84"/>
    <n v="2270.9899999999998"/>
    <x v="1"/>
    <n v="0.13"/>
    <n v="0.13"/>
    <x v="1"/>
    <x v="2"/>
    <x v="1"/>
    <s v="West-David"/>
  </r>
  <r>
    <n v="1017"/>
    <d v="2023-01-20T00:00:00"/>
    <x v="5"/>
    <s v="Friday"/>
    <x v="0"/>
    <x v="3"/>
    <n v="496.59"/>
    <n v="29"/>
    <x v="2"/>
    <n v="3410.49"/>
    <n v="3481.72"/>
    <x v="1"/>
    <n v="0.24"/>
    <n v="0.24"/>
    <x v="4"/>
    <x v="1"/>
    <x v="1"/>
    <s v="East-Bob"/>
  </r>
  <r>
    <n v="1013"/>
    <d v="2023-06-01T00:00:00"/>
    <x v="6"/>
    <s v="Thursday"/>
    <x v="2"/>
    <x v="3"/>
    <n v="2985.46"/>
    <n v="16"/>
    <x v="0"/>
    <n v="1222.1500000000001"/>
    <n v="1284.3599999999999"/>
    <x v="0"/>
    <n v="0.03"/>
    <n v="0.03"/>
    <x v="3"/>
    <x v="2"/>
    <x v="1"/>
    <s v="East-Charlie"/>
  </r>
  <r>
    <n v="1084"/>
    <d v="2023-02-19T00:00:00"/>
    <x v="0"/>
    <s v="Sunday"/>
    <x v="1"/>
    <x v="1"/>
    <n v="2154.66"/>
    <n v="35"/>
    <x v="1"/>
    <n v="465.61"/>
    <n v="812.91"/>
    <x v="1"/>
    <n v="0.16"/>
    <n v="0.16"/>
    <x v="2"/>
    <x v="1"/>
    <x v="0"/>
    <s v="West-David"/>
  </r>
  <r>
    <n v="1025"/>
    <d v="2023-06-26T00:00:00"/>
    <x v="6"/>
    <s v="Monday"/>
    <x v="1"/>
    <x v="0"/>
    <n v="2457.65"/>
    <n v="47"/>
    <x v="0"/>
    <n v="3861.61"/>
    <n v="3998.91"/>
    <x v="1"/>
    <n v="0.25"/>
    <n v="0.25"/>
    <x v="4"/>
    <x v="2"/>
    <x v="0"/>
    <s v="North-David"/>
  </r>
  <r>
    <n v="1068"/>
    <d v="2023-04-06T00:00:00"/>
    <x v="1"/>
    <s v="Thursday"/>
    <x v="4"/>
    <x v="2"/>
    <n v="9093.5"/>
    <n v="31"/>
    <x v="2"/>
    <n v="3169.37"/>
    <n v="3304.15"/>
    <x v="0"/>
    <n v="0.25"/>
    <n v="0.25"/>
    <x v="4"/>
    <x v="2"/>
    <x v="1"/>
    <s v="South-Alice"/>
  </r>
  <r>
    <n v="1010"/>
    <d v="2023-04-15T00:00:00"/>
    <x v="1"/>
    <s v="Saturday"/>
    <x v="2"/>
    <x v="0"/>
    <n v="4733.88"/>
    <n v="4"/>
    <x v="1"/>
    <n v="4943.03"/>
    <n v="5442.15"/>
    <x v="0"/>
    <n v="0.28999999999999998"/>
    <n v="0.28999999999999998"/>
    <x v="4"/>
    <x v="0"/>
    <x v="0"/>
    <s v="North-Charlie"/>
  </r>
  <r>
    <n v="1067"/>
    <d v="2023-09-07T00:00:00"/>
    <x v="2"/>
    <s v="Thursday"/>
    <x v="0"/>
    <x v="0"/>
    <n v="4716.3599999999997"/>
    <n v="37"/>
    <x v="2"/>
    <n v="1754.32"/>
    <n v="1856.3999999999901"/>
    <x v="1"/>
    <n v="0.21"/>
    <n v="0.21"/>
    <x v="4"/>
    <x v="1"/>
    <x v="1"/>
    <s v="North-Bob"/>
  </r>
  <r>
    <n v="1018"/>
    <d v="2023-04-27T00:00:00"/>
    <x v="1"/>
    <s v="Thursday"/>
    <x v="1"/>
    <x v="2"/>
    <n v="7629.7"/>
    <n v="17"/>
    <x v="2"/>
    <n v="355.72"/>
    <n v="438.27"/>
    <x v="0"/>
    <n v="0.06"/>
    <n v="0.06"/>
    <x v="0"/>
    <x v="1"/>
    <x v="0"/>
    <s v="South-David"/>
  </r>
  <r>
    <n v="1100"/>
    <d v="2023-12-20T00:00:00"/>
    <x v="9"/>
    <s v="Wednesday"/>
    <x v="1"/>
    <x v="1"/>
    <n v="1629.47"/>
    <n v="39"/>
    <x v="3"/>
    <n v="3685.03"/>
    <n v="3743.39"/>
    <x v="1"/>
    <n v="0.01"/>
    <n v="0.01"/>
    <x v="3"/>
    <x v="1"/>
    <x v="0"/>
    <s v="West-David"/>
  </r>
  <r>
    <n v="1086"/>
    <d v="2023-08-16T00:00:00"/>
    <x v="3"/>
    <s v="Wednesday"/>
    <x v="4"/>
    <x v="3"/>
    <n v="4923.93"/>
    <n v="48"/>
    <x v="1"/>
    <n v="2632.58"/>
    <n v="2926.68"/>
    <x v="0"/>
    <n v="0.14000000000000001"/>
    <n v="0.14000000000000001"/>
    <x v="1"/>
    <x v="0"/>
    <x v="0"/>
    <s v="East-Alic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52"/>
    <x v="0"/>
    <s v="North"/>
    <s v="February"/>
    <n v="5053.97"/>
    <s v="Furniture"/>
    <n v="18"/>
    <s v="Returning"/>
    <s v="Cash"/>
    <n v="0.09"/>
    <n v="0.09"/>
    <s v="6-10%"/>
    <s v="Online"/>
    <s v="North-Bob"/>
  </r>
  <r>
    <n v="1093"/>
    <x v="0"/>
    <s v="West"/>
    <s v="April"/>
    <n v="4384.0200000000004"/>
    <s v="Furniture"/>
    <n v="17"/>
    <s v="Returning"/>
    <s v="Cash"/>
    <n v="0.11"/>
    <n v="0.11"/>
    <s v="11-15%"/>
    <s v="Retail"/>
    <s v="West-Bob"/>
  </r>
  <r>
    <n v="1015"/>
    <x v="1"/>
    <s v="South"/>
    <s v="September"/>
    <n v="4631.2299999999996"/>
    <s v="Food"/>
    <n v="30"/>
    <s v="Returning"/>
    <s v="Bank Transfer"/>
    <n v="0.2"/>
    <n v="0.2"/>
    <s v="16-20%"/>
    <s v="Retail"/>
    <s v="South-David"/>
  </r>
  <r>
    <n v="1072"/>
    <x v="0"/>
    <s v="South"/>
    <s v="August"/>
    <n v="2167.94"/>
    <s v="Clothing"/>
    <n v="39"/>
    <s v="New"/>
    <s v="Credit Card"/>
    <n v="0.02"/>
    <n v="0.02"/>
    <s v="0-5%"/>
    <s v="Retail"/>
    <s v="South-Bob"/>
  </r>
  <r>
    <n v="1061"/>
    <x v="2"/>
    <s v="East"/>
    <s v="March"/>
    <n v="3750.2"/>
    <s v="Electronics"/>
    <n v="13"/>
    <s v="New"/>
    <s v="Credit Card"/>
    <n v="0.08"/>
    <n v="0.08"/>
    <s v="6-10%"/>
    <s v="Online"/>
    <s v="East-Charlie"/>
  </r>
  <r>
    <n v="1021"/>
    <x v="2"/>
    <s v="West"/>
    <s v="February"/>
    <n v="3761.15"/>
    <s v="Food"/>
    <n v="32"/>
    <s v="New"/>
    <s v="Cash"/>
    <n v="0.21"/>
    <n v="0.21"/>
    <s v="21%+"/>
    <s v="Online"/>
    <s v="West-Charlie"/>
  </r>
  <r>
    <n v="1083"/>
    <x v="0"/>
    <s v="West"/>
    <s v="April"/>
    <n v="618.30999999999995"/>
    <s v="Furniture"/>
    <n v="29"/>
    <s v="Returning"/>
    <s v="Cash"/>
    <n v="0.14000000000000001"/>
    <n v="0.14000000000000001"/>
    <s v="11-15%"/>
    <s v="Online"/>
    <s v="West-Bob"/>
  </r>
  <r>
    <n v="1087"/>
    <x v="3"/>
    <s v="South"/>
    <s v="January"/>
    <n v="7698.92"/>
    <s v="Furniture"/>
    <n v="46"/>
    <s v="New"/>
    <s v="Bank Transfer"/>
    <n v="0.12"/>
    <n v="0.12"/>
    <s v="11-15%"/>
    <s v="Online"/>
    <s v="South-Eve"/>
  </r>
  <r>
    <n v="1075"/>
    <x v="1"/>
    <s v="South"/>
    <s v="June"/>
    <n v="4223.3900000000003"/>
    <s v="Furniture"/>
    <n v="30"/>
    <s v="New"/>
    <s v="Bank Transfer"/>
    <n v="0.05"/>
    <n v="0.05"/>
    <s v="0-5%"/>
    <s v="Online"/>
    <s v="South-David"/>
  </r>
  <r>
    <n v="1075"/>
    <x v="1"/>
    <s v="South"/>
    <s v="June"/>
    <n v="4223.3900000000003"/>
    <s v="Furniture"/>
    <n v="30"/>
    <s v="New"/>
    <s v="Bank Transfer"/>
    <n v="0.05"/>
    <n v="0.05"/>
    <s v="0-5%"/>
    <s v="Online"/>
    <s v="South-David"/>
  </r>
  <r>
    <n v="1088"/>
    <x v="3"/>
    <s v="North"/>
    <s v="November"/>
    <n v="8518.4500000000007"/>
    <s v="Furniture"/>
    <n v="13"/>
    <s v="New"/>
    <s v="Bank Transfer"/>
    <n v="0.23"/>
    <n v="0.23"/>
    <s v="21%+"/>
    <s v="Retail"/>
    <s v="North-Eve"/>
  </r>
  <r>
    <n v="1100"/>
    <x v="0"/>
    <s v="West"/>
    <s v="August"/>
    <n v="2198.7399999999998"/>
    <s v="Food"/>
    <n v="43"/>
    <s v="Returning"/>
    <s v="Bank Transfer"/>
    <n v="0.08"/>
    <n v="0.08"/>
    <s v="6-10%"/>
    <s v="Online"/>
    <s v="West-Bob"/>
  </r>
  <r>
    <n v="1024"/>
    <x v="3"/>
    <s v="West"/>
    <s v="November"/>
    <n v="6607.8"/>
    <s v="Food"/>
    <n v="21"/>
    <s v="Returning"/>
    <s v="Bank Transfer"/>
    <n v="0"/>
    <n v="0"/>
    <s v="0-5%"/>
    <s v="Retail"/>
    <s v="West-Eve"/>
  </r>
  <r>
    <n v="1003"/>
    <x v="4"/>
    <s v="South"/>
    <s v="December"/>
    <n v="4775.59"/>
    <s v="Furniture"/>
    <n v="30"/>
    <s v="New"/>
    <s v="Cash"/>
    <n v="0.2"/>
    <n v="0.2"/>
    <s v="16-20%"/>
    <s v="Online"/>
    <s v="South-Alice"/>
  </r>
  <r>
    <n v="1022"/>
    <x v="2"/>
    <s v="South"/>
    <s v="August"/>
    <n v="8813.5499999999993"/>
    <s v="Food"/>
    <n v="21"/>
    <s v="New"/>
    <s v="Bank Transfer"/>
    <n v="0.28999999999999998"/>
    <n v="0.28999999999999998"/>
    <s v="21%+"/>
    <s v="Retail"/>
    <s v="South-Charlie"/>
  </r>
  <r>
    <n v="1053"/>
    <x v="0"/>
    <s v="North"/>
    <s v="October"/>
    <n v="2235.83"/>
    <s v="Furniture"/>
    <n v="48"/>
    <s v="New"/>
    <s v="Cash"/>
    <n v="0.18"/>
    <n v="0.18"/>
    <s v="16-20%"/>
    <s v="Retail"/>
    <s v="North-Bob"/>
  </r>
  <r>
    <n v="1002"/>
    <x v="1"/>
    <s v="North"/>
    <s v="May"/>
    <n v="6810.35"/>
    <s v="Furniture"/>
    <n v="17"/>
    <s v="Returning"/>
    <s v="Cash"/>
    <n v="0.04"/>
    <n v="0.04"/>
    <s v="0-5%"/>
    <s v="Online"/>
    <s v="North-David"/>
  </r>
  <r>
    <n v="1088"/>
    <x v="3"/>
    <s v="North"/>
    <s v="November"/>
    <n v="8518.4500000000007"/>
    <s v="Furniture"/>
    <n v="13"/>
    <s v="New"/>
    <s v="Bank Transfer"/>
    <n v="0.23"/>
    <n v="0.23"/>
    <s v="21%+"/>
    <s v="Retail"/>
    <s v="North-Eve"/>
  </r>
  <r>
    <n v="1030"/>
    <x v="1"/>
    <s v="West"/>
    <s v="July"/>
    <n v="3023.48"/>
    <s v="Clothing"/>
    <n v="19"/>
    <s v="Returning"/>
    <s v="Cash"/>
    <n v="0.26"/>
    <n v="0.26"/>
    <s v="21%+"/>
    <s v="Online"/>
    <s v="West-David"/>
  </r>
  <r>
    <n v="1038"/>
    <x v="0"/>
    <s v="South"/>
    <s v="March"/>
    <n v="1452.35"/>
    <s v="Clothing"/>
    <n v="15"/>
    <s v="Returning"/>
    <s v="Cash"/>
    <n v="7.0000000000000007E-2"/>
    <n v="7.0000000000000007E-2"/>
    <s v="6-10%"/>
    <s v="Online"/>
    <s v="South-Bob"/>
  </r>
  <r>
    <n v="1002"/>
    <x v="1"/>
    <s v="North"/>
    <s v="May"/>
    <n v="6810.35"/>
    <s v="Furniture"/>
    <n v="17"/>
    <s v="Returning"/>
    <s v="Cash"/>
    <n v="0.04"/>
    <n v="0.04"/>
    <s v="0-5%"/>
    <s v="Online"/>
    <s v="North-David"/>
  </r>
  <r>
    <n v="1064"/>
    <x v="3"/>
    <s v="East"/>
    <s v="January"/>
    <n v="7412.11"/>
    <s v="Electronics"/>
    <n v="10"/>
    <s v="New"/>
    <s v="Cash"/>
    <n v="0.12"/>
    <n v="0.12"/>
    <s v="11-15%"/>
    <s v="Online"/>
    <s v="East-Eve"/>
  </r>
  <r>
    <n v="1060"/>
    <x v="3"/>
    <s v="East"/>
    <s v="December"/>
    <n v="3224.71"/>
    <s v="Clothing"/>
    <n v="44"/>
    <s v="New"/>
    <s v="Bank Transfer"/>
    <n v="0.06"/>
    <n v="0.06"/>
    <s v="6-10%"/>
    <s v="Retail"/>
    <s v="East-Eve"/>
  </r>
  <r>
    <n v="1021"/>
    <x v="2"/>
    <s v="West"/>
    <s v="February"/>
    <n v="3761.15"/>
    <s v="Food"/>
    <n v="32"/>
    <s v="New"/>
    <s v="Cash"/>
    <n v="0.21"/>
    <n v="0.21"/>
    <s v="21%+"/>
    <s v="Online"/>
    <s v="West-Charlie"/>
  </r>
  <r>
    <n v="1033"/>
    <x v="1"/>
    <s v="South"/>
    <s v="November"/>
    <n v="4011.8"/>
    <s v="Furniture"/>
    <n v="23"/>
    <s v="Returning"/>
    <s v="Bank Transfer"/>
    <n v="0.22"/>
    <n v="0.22"/>
    <s v="21%+"/>
    <s v="Retail"/>
    <s v="South-David"/>
  </r>
  <r>
    <n v="1076"/>
    <x v="3"/>
    <s v="East"/>
    <s v="December"/>
    <n v="7160.75"/>
    <s v="Clothing"/>
    <n v="30"/>
    <s v="New"/>
    <s v="Credit Card"/>
    <n v="0.2"/>
    <n v="0.2"/>
    <s v="16-20%"/>
    <s v="Retail"/>
    <s v="East-Eve"/>
  </r>
  <r>
    <n v="1058"/>
    <x v="4"/>
    <s v="North"/>
    <s v="April"/>
    <n v="2072.23"/>
    <s v="Furniture"/>
    <n v="33"/>
    <s v="Returning"/>
    <s v="Bank Transfer"/>
    <n v="7.0000000000000007E-2"/>
    <n v="7.0000000000000007E-2"/>
    <s v="6-10%"/>
    <s v="Retail"/>
    <s v="North-Alice"/>
  </r>
  <r>
    <n v="1022"/>
    <x v="2"/>
    <s v="South"/>
    <s v="August"/>
    <n v="8813.5499999999993"/>
    <s v="Food"/>
    <n v="21"/>
    <s v="New"/>
    <s v="Bank Transfer"/>
    <n v="0.28999999999999998"/>
    <n v="0.28999999999999998"/>
    <s v="21%+"/>
    <s v="Retail"/>
    <s v="South-Charlie"/>
  </r>
  <r>
    <n v="1089"/>
    <x v="0"/>
    <s v="West"/>
    <s v="November"/>
    <n v="2945.36"/>
    <s v="Furniture"/>
    <n v="47"/>
    <s v="New"/>
    <s v="Bank Transfer"/>
    <n v="0.17"/>
    <n v="0.17"/>
    <s v="16-20%"/>
    <s v="Retail"/>
    <s v="West-Bob"/>
  </r>
  <r>
    <n v="1049"/>
    <x v="4"/>
    <s v="West"/>
    <s v="May"/>
    <n v="3741.08"/>
    <s v="Furniture"/>
    <n v="1"/>
    <s v="Returning"/>
    <s v="Bank Transfer"/>
    <n v="0.17"/>
    <n v="0.17"/>
    <s v="16-20%"/>
    <s v="Online"/>
    <s v="West-Alice"/>
  </r>
  <r>
    <n v="1091"/>
    <x v="2"/>
    <s v="South"/>
    <s v="September"/>
    <n v="675.11"/>
    <s v="Food"/>
    <n v="44"/>
    <s v="Returning"/>
    <s v="Bank Transfer"/>
    <n v="0.06"/>
    <n v="0.06"/>
    <s v="6-10%"/>
    <s v="Retail"/>
    <s v="South-Charlie"/>
  </r>
  <r>
    <n v="1059"/>
    <x v="4"/>
    <s v="North"/>
    <s v="August"/>
    <n v="1203.97"/>
    <s v="Food"/>
    <n v="35"/>
    <s v="Returning"/>
    <s v="Credit Card"/>
    <n v="0.02"/>
    <n v="0.02"/>
    <s v="0-5%"/>
    <s v="Online"/>
    <s v="North-Alice"/>
  </r>
  <r>
    <n v="1042"/>
    <x v="4"/>
    <s v="North"/>
    <s v="January"/>
    <n v="5207.03"/>
    <s v="Food"/>
    <n v="11"/>
    <s v="Returning"/>
    <s v="Cash"/>
    <n v="0.02"/>
    <n v="0.02"/>
    <s v="0-5%"/>
    <s v="Online"/>
    <s v="North-Alice"/>
  </r>
  <r>
    <n v="1092"/>
    <x v="1"/>
    <s v="West"/>
    <s v="February"/>
    <n v="2749.17"/>
    <s v="Furniture"/>
    <n v="34"/>
    <s v="New"/>
    <s v="Credit Card"/>
    <n v="0.3"/>
    <n v="0.3"/>
    <s v="21%+"/>
    <s v="Online"/>
    <s v="West-David"/>
  </r>
  <r>
    <n v="1060"/>
    <x v="3"/>
    <s v="East"/>
    <s v="December"/>
    <n v="3224.71"/>
    <s v="Clothing"/>
    <n v="44"/>
    <s v="New"/>
    <s v="Bank Transfer"/>
    <n v="0.06"/>
    <n v="0.06"/>
    <s v="6-10%"/>
    <s v="Retail"/>
    <s v="East-Eve"/>
  </r>
  <r>
    <n v="1080"/>
    <x v="2"/>
    <s v="South"/>
    <s v="February"/>
    <n v="245.46"/>
    <s v="Electronics"/>
    <n v="9"/>
    <s v="New"/>
    <s v="Credit Card"/>
    <n v="0.28000000000000003"/>
    <n v="0.28000000000000003"/>
    <s v="21%+"/>
    <s v="Retail"/>
    <s v="South-Charlie"/>
  </r>
  <r>
    <n v="1015"/>
    <x v="1"/>
    <s v="South"/>
    <s v="September"/>
    <n v="4631.2299999999996"/>
    <s v="Food"/>
    <n v="30"/>
    <s v="Returning"/>
    <s v="Bank Transfer"/>
    <n v="0.2"/>
    <n v="0.2"/>
    <s v="16-20%"/>
    <s v="Retail"/>
    <s v="South-David"/>
  </r>
  <r>
    <n v="1062"/>
    <x v="3"/>
    <s v="East"/>
    <s v="January"/>
    <n v="3439.72"/>
    <s v="Clothing"/>
    <n v="15"/>
    <s v="New"/>
    <s v="Credit Card"/>
    <n v="0.28999999999999998"/>
    <n v="0.28999999999999998"/>
    <s v="21%+"/>
    <s v="Online"/>
    <s v="East-Eve"/>
  </r>
  <r>
    <n v="1062"/>
    <x v="3"/>
    <s v="East"/>
    <s v="January"/>
    <n v="3439.72"/>
    <s v="Clothing"/>
    <n v="15"/>
    <s v="New"/>
    <s v="Credit Card"/>
    <n v="0.28999999999999998"/>
    <n v="0.28999999999999998"/>
    <s v="21%+"/>
    <s v="Online"/>
    <s v="East-Eve"/>
  </r>
  <r>
    <n v="1047"/>
    <x v="1"/>
    <s v="North"/>
    <s v="August"/>
    <n v="1331.25"/>
    <s v="Electronics"/>
    <n v="33"/>
    <s v="Returning"/>
    <s v="Credit Card"/>
    <n v="0.15"/>
    <n v="0.15"/>
    <s v="11-15%"/>
    <s v="Online"/>
    <s v="North-David"/>
  </r>
  <r>
    <n v="1062"/>
    <x v="3"/>
    <s v="East"/>
    <s v="January"/>
    <n v="3439.72"/>
    <s v="Clothing"/>
    <n v="15"/>
    <s v="New"/>
    <s v="Credit Card"/>
    <n v="0.28999999999999998"/>
    <n v="0.28999999999999998"/>
    <s v="21%+"/>
    <s v="Online"/>
    <s v="East-Eve"/>
  </r>
  <r>
    <n v="1051"/>
    <x v="3"/>
    <s v="North"/>
    <s v="January"/>
    <n v="4979.3599999999997"/>
    <s v="Electronics"/>
    <n v="14"/>
    <s v="New"/>
    <s v="Bank Transfer"/>
    <n v="0.1"/>
    <n v="0.1"/>
    <s v="6-10%"/>
    <s v="Retail"/>
    <s v="North-Eve"/>
  </r>
  <r>
    <n v="1055"/>
    <x v="2"/>
    <s v="West"/>
    <s v="December"/>
    <n v="4102.47"/>
    <s v="Furniture"/>
    <n v="8"/>
    <s v="Returning"/>
    <s v="Bank Transfer"/>
    <n v="0.13"/>
    <n v="0.13"/>
    <s v="11-15%"/>
    <s v="Online"/>
    <s v="West-Charlie"/>
  </r>
  <r>
    <n v="1064"/>
    <x v="3"/>
    <s v="East"/>
    <s v="January"/>
    <n v="7412.11"/>
    <s v="Electronics"/>
    <n v="10"/>
    <s v="New"/>
    <s v="Cash"/>
    <n v="0.12"/>
    <n v="0.12"/>
    <s v="11-15%"/>
    <s v="Online"/>
    <s v="East-Eve"/>
  </r>
  <r>
    <n v="1003"/>
    <x v="4"/>
    <s v="South"/>
    <s v="December"/>
    <n v="4775.59"/>
    <s v="Furniture"/>
    <n v="30"/>
    <s v="New"/>
    <s v="Cash"/>
    <n v="0.2"/>
    <n v="0.2"/>
    <s v="16-20%"/>
    <s v="Online"/>
    <s v="South-Alice"/>
  </r>
  <r>
    <n v="1051"/>
    <x v="3"/>
    <s v="North"/>
    <s v="January"/>
    <n v="4979.3599999999997"/>
    <s v="Electronics"/>
    <n v="14"/>
    <s v="New"/>
    <s v="Bank Transfer"/>
    <n v="0.1"/>
    <n v="0.1"/>
    <s v="6-10%"/>
    <s v="Retail"/>
    <s v="North-Eve"/>
  </r>
  <r>
    <n v="1007"/>
    <x v="3"/>
    <s v="West"/>
    <s v="March"/>
    <n v="4694.54"/>
    <s v="Food"/>
    <n v="1"/>
    <s v="Returning"/>
    <s v="Credit Card"/>
    <n v="0.2"/>
    <n v="0.2"/>
    <s v="16-20%"/>
    <s v="Online"/>
    <s v="West-Eve"/>
  </r>
  <r>
    <n v="1021"/>
    <x v="2"/>
    <s v="West"/>
    <s v="February"/>
    <n v="3761.15"/>
    <s v="Food"/>
    <n v="32"/>
    <s v="New"/>
    <s v="Cash"/>
    <n v="0.21"/>
    <n v="0.21"/>
    <s v="21%+"/>
    <s v="Online"/>
    <s v="West-Charlie"/>
  </r>
  <r>
    <n v="1073"/>
    <x v="1"/>
    <s v="West"/>
    <s v="December"/>
    <n v="5238.42"/>
    <s v="Furniture"/>
    <n v="40"/>
    <s v="Returning"/>
    <s v="Credit Card"/>
    <n v="0.17"/>
    <n v="0.17"/>
    <s v="16-20%"/>
    <s v="Retail"/>
    <s v="West-David"/>
  </r>
  <r>
    <n v="1039"/>
    <x v="4"/>
    <s v="East"/>
    <s v="July"/>
    <n v="6807.67"/>
    <s v="Clothing"/>
    <n v="42"/>
    <s v="Returning"/>
    <s v="Credit Card"/>
    <n v="0.19"/>
    <n v="0.19"/>
    <s v="16-20%"/>
    <s v="Retail"/>
    <s v="East-Alice"/>
  </r>
  <r>
    <n v="1018"/>
    <x v="4"/>
    <s v="East"/>
    <s v="January"/>
    <n v="3187.45"/>
    <s v="Clothing"/>
    <n v="11"/>
    <s v="Returning"/>
    <s v="Cash"/>
    <n v="0"/>
    <n v="0"/>
    <s v="0-5%"/>
    <s v="Online"/>
    <s v="East-Alice"/>
  </r>
  <r>
    <n v="1004"/>
    <x v="3"/>
    <s v="South"/>
    <s v="June"/>
    <n v="7762.51"/>
    <s v="Electronics"/>
    <n v="39"/>
    <s v="Returning"/>
    <s v="Cash"/>
    <n v="0.05"/>
    <n v="0.05"/>
    <s v="0-5%"/>
    <s v="Online"/>
    <s v="South-Eve"/>
  </r>
  <r>
    <n v="1089"/>
    <x v="0"/>
    <s v="West"/>
    <s v="November"/>
    <n v="2945.36"/>
    <s v="Furniture"/>
    <n v="47"/>
    <s v="New"/>
    <s v="Bank Transfer"/>
    <n v="0.17"/>
    <n v="0.17"/>
    <s v="16-20%"/>
    <s v="Retail"/>
    <s v="West-Bob"/>
  </r>
  <r>
    <n v="1060"/>
    <x v="3"/>
    <s v="East"/>
    <s v="December"/>
    <n v="3224.71"/>
    <s v="Clothing"/>
    <n v="44"/>
    <s v="New"/>
    <s v="Bank Transfer"/>
    <n v="0.06"/>
    <n v="0.06"/>
    <s v="6-10%"/>
    <s v="Retail"/>
    <s v="East-Eve"/>
  </r>
  <r>
    <n v="1014"/>
    <x v="1"/>
    <s v="West"/>
    <s v="November"/>
    <n v="9762.5400000000009"/>
    <s v="Food"/>
    <n v="17"/>
    <s v="New"/>
    <s v="Bank Transfer"/>
    <n v="0.2"/>
    <n v="0.2"/>
    <s v="16-20%"/>
    <s v="Online"/>
    <s v="West-David"/>
  </r>
  <r>
    <n v="1009"/>
    <x v="4"/>
    <s v="North"/>
    <s v="April"/>
    <n v="1342.95"/>
    <s v="Clothing"/>
    <n v="33"/>
    <s v="New"/>
    <s v="Credit Card"/>
    <n v="0.05"/>
    <n v="0.05"/>
    <s v="0-5%"/>
    <s v="Online"/>
    <s v="North-Alice"/>
  </r>
  <r>
    <n v="1090"/>
    <x v="4"/>
    <s v="West"/>
    <s v="November"/>
    <n v="267.77999999999997"/>
    <s v="Electronics"/>
    <n v="32"/>
    <s v="Returning"/>
    <s v="Cash"/>
    <n v="0.22"/>
    <n v="0.22"/>
    <s v="21%+"/>
    <s v="Retail"/>
    <s v="West-Alice"/>
  </r>
  <r>
    <n v="1053"/>
    <x v="0"/>
    <s v="North"/>
    <s v="October"/>
    <n v="2235.83"/>
    <s v="Furniture"/>
    <n v="48"/>
    <s v="New"/>
    <s v="Cash"/>
    <n v="0.18"/>
    <n v="0.18"/>
    <s v="16-20%"/>
    <s v="Retail"/>
    <s v="North-Bob"/>
  </r>
  <r>
    <n v="1002"/>
    <x v="1"/>
    <s v="North"/>
    <s v="May"/>
    <n v="6810.35"/>
    <s v="Furniture"/>
    <n v="17"/>
    <s v="Returning"/>
    <s v="Cash"/>
    <n v="0.04"/>
    <n v="0.04"/>
    <s v="0-5%"/>
    <s v="Online"/>
    <s v="North-David"/>
  </r>
  <r>
    <n v="1084"/>
    <x v="4"/>
    <s v="West"/>
    <s v="August"/>
    <n v="1290.05"/>
    <s v="Furniture"/>
    <n v="21"/>
    <s v="New"/>
    <s v="Cash"/>
    <n v="0.08"/>
    <n v="0.08"/>
    <s v="6-10%"/>
    <s v="Online"/>
    <s v="West-Alice"/>
  </r>
  <r>
    <n v="1092"/>
    <x v="1"/>
    <s v="West"/>
    <s v="February"/>
    <n v="2749.17"/>
    <s v="Furniture"/>
    <n v="34"/>
    <s v="New"/>
    <s v="Credit Card"/>
    <n v="0.3"/>
    <n v="0.3"/>
    <s v="21%+"/>
    <s v="Online"/>
    <s v="West-David"/>
  </r>
  <r>
    <n v="1060"/>
    <x v="3"/>
    <s v="East"/>
    <s v="December"/>
    <n v="3224.71"/>
    <s v="Clothing"/>
    <n v="44"/>
    <s v="New"/>
    <s v="Bank Transfer"/>
    <n v="0.06"/>
    <n v="0.06"/>
    <s v="6-10%"/>
    <s v="Retail"/>
    <s v="East-Eve"/>
  </r>
  <r>
    <n v="1071"/>
    <x v="3"/>
    <s v="West"/>
    <s v="May"/>
    <n v="3003.76"/>
    <s v="Furniture"/>
    <n v="6"/>
    <s v="Returning"/>
    <s v="Bank Transfer"/>
    <n v="0.06"/>
    <n v="0.06"/>
    <s v="6-10%"/>
    <s v="Retail"/>
    <s v="West-Eve"/>
  </r>
  <r>
    <n v="1044"/>
    <x v="1"/>
    <s v="South"/>
    <s v="February"/>
    <n v="7754.1"/>
    <s v="Food"/>
    <n v="22"/>
    <s v="Returning"/>
    <s v="Bank Transfer"/>
    <n v="0.22"/>
    <n v="0.22"/>
    <s v="21%+"/>
    <s v="Retail"/>
    <s v="South-David"/>
  </r>
  <r>
    <n v="1008"/>
    <x v="3"/>
    <s v="North"/>
    <s v="January"/>
    <n v="5227.8100000000004"/>
    <s v="Clothing"/>
    <n v="38"/>
    <s v="Returning"/>
    <s v="Cash"/>
    <n v="0.05"/>
    <n v="0.05"/>
    <s v="0-5%"/>
    <s v="Online"/>
    <s v="North-Eve"/>
  </r>
  <r>
    <n v="1047"/>
    <x v="1"/>
    <s v="North"/>
    <s v="August"/>
    <n v="1331.25"/>
    <s v="Electronics"/>
    <n v="33"/>
    <s v="Returning"/>
    <s v="Credit Card"/>
    <n v="0.15"/>
    <n v="0.15"/>
    <s v="11-15%"/>
    <s v="Online"/>
    <s v="North-David"/>
  </r>
  <r>
    <n v="1035"/>
    <x v="4"/>
    <s v="South"/>
    <s v="May"/>
    <n v="3780.22"/>
    <s v="Food"/>
    <n v="45"/>
    <s v="New"/>
    <s v="Credit Card"/>
    <n v="0.15"/>
    <n v="0.15"/>
    <s v="11-15%"/>
    <s v="Retail"/>
    <s v="South-Alice"/>
  </r>
  <r>
    <n v="1078"/>
    <x v="1"/>
    <s v="East"/>
    <s v="November"/>
    <n v="113.4"/>
    <s v="Furniture"/>
    <n v="8"/>
    <s v="Returning"/>
    <s v="Bank Transfer"/>
    <n v="0.03"/>
    <n v="0.03"/>
    <s v="0-5%"/>
    <s v="Online"/>
    <s v="East-David"/>
  </r>
  <r>
    <n v="1081"/>
    <x v="1"/>
    <s v="East"/>
    <s v="February"/>
    <n v="3068.03"/>
    <s v="Furniture"/>
    <n v="41"/>
    <s v="New"/>
    <s v="Bank Transfer"/>
    <n v="0.21"/>
    <n v="0.21"/>
    <s v="21%+"/>
    <s v="Online"/>
    <s v="East-David"/>
  </r>
  <r>
    <n v="1036"/>
    <x v="1"/>
    <s v="North"/>
    <s v="October"/>
    <n v="6499.94"/>
    <s v="Clothing"/>
    <n v="49"/>
    <s v="New"/>
    <s v="Cash"/>
    <n v="0.16"/>
    <n v="0.16"/>
    <s v="16-20%"/>
    <s v="Online"/>
    <s v="North-David"/>
  </r>
  <r>
    <n v="1050"/>
    <x v="2"/>
    <s v="East"/>
    <s v="May"/>
    <n v="9744.52"/>
    <s v="Clothing"/>
    <n v="35"/>
    <s v="Returning"/>
    <s v="Bank Transfer"/>
    <n v="0.09"/>
    <n v="0.09"/>
    <s v="6-10%"/>
    <s v="Retail"/>
    <s v="East-Charlie"/>
  </r>
  <r>
    <n v="1004"/>
    <x v="3"/>
    <s v="South"/>
    <s v="June"/>
    <n v="7762.51"/>
    <s v="Electronics"/>
    <n v="39"/>
    <s v="Returning"/>
    <s v="Cash"/>
    <n v="0.05"/>
    <n v="0.05"/>
    <s v="0-5%"/>
    <s v="Online"/>
    <s v="South-Eve"/>
  </r>
  <r>
    <n v="1002"/>
    <x v="1"/>
    <s v="North"/>
    <s v="May"/>
    <n v="6810.35"/>
    <s v="Furniture"/>
    <n v="17"/>
    <s v="Returning"/>
    <s v="Cash"/>
    <n v="0.04"/>
    <n v="0.04"/>
    <s v="0-5%"/>
    <s v="Online"/>
    <s v="North-David"/>
  </r>
  <r>
    <n v="1006"/>
    <x v="0"/>
    <s v="North"/>
    <s v="September"/>
    <n v="8995.75"/>
    <s v="Food"/>
    <n v="49"/>
    <s v="New"/>
    <s v="Cash"/>
    <n v="0.08"/>
    <n v="0.08"/>
    <s v="6-10%"/>
    <s v="Retail"/>
    <s v="North-Bob"/>
  </r>
  <r>
    <n v="1054"/>
    <x v="0"/>
    <s v="South"/>
    <s v="June"/>
    <n v="7853.66"/>
    <s v="Furniture"/>
    <n v="21"/>
    <s v="New"/>
    <s v="Bank Transfer"/>
    <n v="0.05"/>
    <n v="0.05"/>
    <s v="0-5%"/>
    <s v="Online"/>
    <s v="South-Bob"/>
  </r>
  <r>
    <n v="1004"/>
    <x v="3"/>
    <s v="South"/>
    <s v="June"/>
    <n v="7762.51"/>
    <s v="Electronics"/>
    <n v="39"/>
    <s v="Returning"/>
    <s v="Cash"/>
    <n v="0.05"/>
    <n v="0.05"/>
    <s v="0-5%"/>
    <s v="Online"/>
    <s v="South-Eve"/>
  </r>
  <r>
    <n v="1054"/>
    <x v="0"/>
    <s v="South"/>
    <s v="June"/>
    <n v="7853.66"/>
    <s v="Furniture"/>
    <n v="21"/>
    <s v="New"/>
    <s v="Bank Transfer"/>
    <n v="0.05"/>
    <n v="0.05"/>
    <s v="0-5%"/>
    <s v="Online"/>
    <s v="South-Bob"/>
  </r>
  <r>
    <n v="1093"/>
    <x v="0"/>
    <s v="West"/>
    <s v="April"/>
    <n v="4384.0200000000004"/>
    <s v="Furniture"/>
    <n v="17"/>
    <s v="Returning"/>
    <s v="Cash"/>
    <n v="0.11"/>
    <n v="0.11"/>
    <s v="11-15%"/>
    <s v="Retail"/>
    <s v="West-Bob"/>
  </r>
  <r>
    <n v="1063"/>
    <x v="0"/>
    <s v="West"/>
    <s v="May"/>
    <n v="3098.87"/>
    <s v="Food"/>
    <n v="39"/>
    <s v="Returning"/>
    <s v="Cash"/>
    <n v="0.21"/>
    <n v="0.21"/>
    <s v="21%+"/>
    <s v="Retail"/>
    <s v="West-Bob"/>
  </r>
  <r>
    <n v="1018"/>
    <x v="4"/>
    <s v="East"/>
    <s v="January"/>
    <n v="3187.45"/>
    <s v="Clothing"/>
    <n v="11"/>
    <s v="Returning"/>
    <s v="Cash"/>
    <n v="0"/>
    <n v="0"/>
    <s v="0-5%"/>
    <s v="Online"/>
    <s v="East-Alice"/>
  </r>
  <r>
    <n v="1090"/>
    <x v="4"/>
    <s v="West"/>
    <s v="November"/>
    <n v="267.77999999999997"/>
    <s v="Electronics"/>
    <n v="32"/>
    <s v="Returning"/>
    <s v="Cash"/>
    <n v="0.22"/>
    <n v="0.22"/>
    <s v="21%+"/>
    <s v="Retail"/>
    <s v="West-Alice"/>
  </r>
  <r>
    <n v="1044"/>
    <x v="1"/>
    <s v="South"/>
    <s v="February"/>
    <n v="7754.1"/>
    <s v="Food"/>
    <n v="22"/>
    <s v="Returning"/>
    <s v="Bank Transfer"/>
    <n v="0.22"/>
    <n v="0.22"/>
    <s v="21%+"/>
    <s v="Retail"/>
    <s v="South-David"/>
  </r>
  <r>
    <n v="1034"/>
    <x v="3"/>
    <s v="East"/>
    <s v="May"/>
    <n v="4892.3599999999997"/>
    <s v="Clothing"/>
    <n v="19"/>
    <s v="Returning"/>
    <s v="Credit Card"/>
    <n v="0.17"/>
    <n v="0.17"/>
    <s v="16-20%"/>
    <s v="Retail"/>
    <s v="East-Eve"/>
  </r>
  <r>
    <n v="1074"/>
    <x v="3"/>
    <s v="West"/>
    <s v="March"/>
    <n v="7499.7"/>
    <s v="Food"/>
    <n v="38"/>
    <s v="Returning"/>
    <s v="Credit Card"/>
    <n v="0.19"/>
    <n v="0.19"/>
    <s v="16-20%"/>
    <s v="Online"/>
    <s v="West-Eve"/>
  </r>
  <r>
    <n v="1062"/>
    <x v="3"/>
    <s v="East"/>
    <s v="January"/>
    <n v="3439.72"/>
    <s v="Clothing"/>
    <n v="15"/>
    <s v="New"/>
    <s v="Credit Card"/>
    <n v="0.28999999999999998"/>
    <n v="0.28999999999999998"/>
    <s v="21%+"/>
    <s v="Online"/>
    <s v="East-Eve"/>
  </r>
  <r>
    <n v="1100"/>
    <x v="0"/>
    <s v="West"/>
    <s v="August"/>
    <n v="2198.7399999999998"/>
    <s v="Food"/>
    <n v="43"/>
    <s v="Returning"/>
    <s v="Bank Transfer"/>
    <n v="0.08"/>
    <n v="0.08"/>
    <s v="6-10%"/>
    <s v="Online"/>
    <s v="West-Bob"/>
  </r>
  <r>
    <n v="1014"/>
    <x v="1"/>
    <s v="West"/>
    <s v="November"/>
    <n v="9762.5400000000009"/>
    <s v="Food"/>
    <n v="17"/>
    <s v="New"/>
    <s v="Bank Transfer"/>
    <n v="0.2"/>
    <n v="0.2"/>
    <s v="16-20%"/>
    <s v="Online"/>
    <s v="West-David"/>
  </r>
  <r>
    <n v="1095"/>
    <x v="4"/>
    <s v="East"/>
    <s v="November"/>
    <n v="9432.9699999999993"/>
    <s v="Electronics"/>
    <n v="37"/>
    <s v="New"/>
    <s v="Credit Card"/>
    <n v="0.1"/>
    <n v="0.1"/>
    <s v="6-10%"/>
    <s v="Retail"/>
    <s v="East-Alice"/>
  </r>
  <r>
    <n v="1048"/>
    <x v="2"/>
    <s v="North"/>
    <s v="September"/>
    <n v="7873.38"/>
    <s v="Furniture"/>
    <n v="4"/>
    <s v="New"/>
    <s v="Credit Card"/>
    <n v="0.22"/>
    <n v="0.22"/>
    <s v="21%+"/>
    <s v="Retail"/>
    <s v="North-Charlie"/>
  </r>
  <r>
    <n v="1015"/>
    <x v="1"/>
    <s v="South"/>
    <s v="September"/>
    <n v="4631.2299999999996"/>
    <s v="Food"/>
    <n v="30"/>
    <s v="Returning"/>
    <s v="Bank Transfer"/>
    <n v="0.2"/>
    <n v="0.2"/>
    <s v="16-20%"/>
    <s v="Retail"/>
    <s v="South-David"/>
  </r>
  <r>
    <n v="1072"/>
    <x v="0"/>
    <s v="South"/>
    <s v="August"/>
    <n v="2167.94"/>
    <s v="Clothing"/>
    <n v="39"/>
    <s v="New"/>
    <s v="Credit Card"/>
    <n v="0.02"/>
    <n v="0.02"/>
    <s v="0-5%"/>
    <s v="Retail"/>
    <s v="South-Bob"/>
  </r>
  <r>
    <n v="1078"/>
    <x v="1"/>
    <s v="East"/>
    <s v="November"/>
    <n v="113.4"/>
    <s v="Furniture"/>
    <n v="8"/>
    <s v="Returning"/>
    <s v="Bank Transfer"/>
    <n v="0.03"/>
    <n v="0.03"/>
    <s v="0-5%"/>
    <s v="Online"/>
    <s v="East-David"/>
  </r>
  <r>
    <n v="1087"/>
    <x v="3"/>
    <s v="South"/>
    <s v="January"/>
    <n v="7698.92"/>
    <s v="Furniture"/>
    <n v="46"/>
    <s v="New"/>
    <s v="Bank Transfer"/>
    <n v="0.12"/>
    <n v="0.12"/>
    <s v="11-15%"/>
    <s v="Online"/>
    <s v="South-Eve"/>
  </r>
  <r>
    <n v="1062"/>
    <x v="3"/>
    <s v="East"/>
    <s v="January"/>
    <n v="3439.72"/>
    <s v="Clothing"/>
    <n v="15"/>
    <s v="New"/>
    <s v="Credit Card"/>
    <n v="0.28999999999999998"/>
    <n v="0.28999999999999998"/>
    <s v="21%+"/>
    <s v="Online"/>
    <s v="East-Eve"/>
  </r>
  <r>
    <n v="1040"/>
    <x v="2"/>
    <s v="East"/>
    <s v="March"/>
    <n v="2331.27"/>
    <s v="Clothing"/>
    <n v="13"/>
    <s v="Returning"/>
    <s v="Credit Card"/>
    <n v="0.24"/>
    <n v="0.24"/>
    <s v="21%+"/>
    <s v="Online"/>
    <s v="East-Charlie"/>
  </r>
  <r>
    <n v="1085"/>
    <x v="2"/>
    <s v="South"/>
    <s v="November"/>
    <n v="2038.75"/>
    <s v="Furniture"/>
    <n v="32"/>
    <s v="Returning"/>
    <s v="Credit Card"/>
    <n v="0.04"/>
    <n v="0.04"/>
    <s v="0-5%"/>
    <s v="Retail"/>
    <s v="South-Charlie"/>
  </r>
  <r>
    <n v="1080"/>
    <x v="2"/>
    <s v="South"/>
    <s v="February"/>
    <n v="245.46"/>
    <s v="Electronics"/>
    <n v="9"/>
    <s v="New"/>
    <s v="Credit Card"/>
    <n v="0.28000000000000003"/>
    <n v="0.28000000000000003"/>
    <s v="21%+"/>
    <s v="Retail"/>
    <s v="South-Charlie"/>
  </r>
  <r>
    <n v="1082"/>
    <x v="4"/>
    <s v="South"/>
    <s v="November"/>
    <n v="6261.9"/>
    <s v="Electronics"/>
    <n v="41"/>
    <s v="Returning"/>
    <s v="Bank Transfer"/>
    <n v="0.21"/>
    <n v="0.21"/>
    <s v="21%+"/>
    <s v="Online"/>
    <s v="South-Alice"/>
  </r>
  <r>
    <n v="1053"/>
    <x v="0"/>
    <s v="North"/>
    <s v="October"/>
    <n v="2235.83"/>
    <s v="Furniture"/>
    <n v="48"/>
    <s v="New"/>
    <s v="Cash"/>
    <n v="0.18"/>
    <n v="0.18"/>
    <s v="16-20%"/>
    <s v="Retail"/>
    <s v="North-Bob"/>
  </r>
  <r>
    <n v="1024"/>
    <x v="3"/>
    <s v="West"/>
    <s v="November"/>
    <n v="6607.8"/>
    <s v="Food"/>
    <n v="21"/>
    <s v="Returning"/>
    <s v="Bank Transfer"/>
    <n v="0"/>
    <n v="0"/>
    <s v="0-5%"/>
    <s v="Retail"/>
    <s v="West-Eve"/>
  </r>
  <r>
    <n v="1026"/>
    <x v="4"/>
    <s v="West"/>
    <s v="February"/>
    <n v="1554.93"/>
    <s v="Electronics"/>
    <n v="19"/>
    <s v="New"/>
    <s v="Credit Card"/>
    <n v="0.05"/>
    <n v="0.05"/>
    <s v="0-5%"/>
    <s v="Retail"/>
    <s v="West-Alice"/>
  </r>
  <r>
    <n v="1089"/>
    <x v="0"/>
    <s v="West"/>
    <s v="November"/>
    <n v="2945.36"/>
    <s v="Furniture"/>
    <n v="47"/>
    <s v="New"/>
    <s v="Bank Transfer"/>
    <n v="0.17"/>
    <n v="0.17"/>
    <s v="16-20%"/>
    <s v="Retail"/>
    <s v="West-Bob"/>
  </r>
  <r>
    <n v="1060"/>
    <x v="3"/>
    <s v="East"/>
    <s v="December"/>
    <n v="3224.71"/>
    <s v="Clothing"/>
    <n v="44"/>
    <s v="New"/>
    <s v="Bank Transfer"/>
    <n v="0.06"/>
    <n v="0.06"/>
    <s v="6-10%"/>
    <s v="Retail"/>
    <s v="East-Eve"/>
  </r>
  <r>
    <n v="1041"/>
    <x v="1"/>
    <s v="South"/>
    <s v="November"/>
    <n v="3942.84"/>
    <s v="Food"/>
    <n v="40"/>
    <s v="New"/>
    <s v="Cash"/>
    <n v="0.18"/>
    <n v="0.18"/>
    <s v="16-20%"/>
    <s v="Online"/>
    <s v="South-David"/>
  </r>
  <r>
    <n v="1029"/>
    <x v="1"/>
    <s v="East"/>
    <s v="March"/>
    <n v="6773.89"/>
    <s v="Clothing"/>
    <n v="28"/>
    <s v="New"/>
    <s v="Credit Card"/>
    <n v="0.15"/>
    <n v="0.15"/>
    <s v="11-15%"/>
    <s v="Retail"/>
    <s v="East-David"/>
  </r>
  <r>
    <n v="1015"/>
    <x v="1"/>
    <s v="South"/>
    <s v="September"/>
    <n v="4631.2299999999996"/>
    <s v="Food"/>
    <n v="30"/>
    <s v="Returning"/>
    <s v="Bank Transfer"/>
    <n v="0.2"/>
    <n v="0.2"/>
    <s v="16-20%"/>
    <s v="Retail"/>
    <s v="South-David"/>
  </r>
  <r>
    <n v="1045"/>
    <x v="1"/>
    <s v="South"/>
    <s v="December"/>
    <n v="3517.4"/>
    <s v="Clothing"/>
    <n v="42"/>
    <s v="Returning"/>
    <s v="Cash"/>
    <n v="0.1"/>
    <n v="0.1"/>
    <s v="6-10%"/>
    <s v="Online"/>
    <s v="South-David"/>
  </r>
  <r>
    <n v="1065"/>
    <x v="0"/>
    <s v="East"/>
    <s v="November"/>
    <n v="9183.11"/>
    <s v="Food"/>
    <n v="18"/>
    <s v="New"/>
    <s v="Bank Transfer"/>
    <n v="0.02"/>
    <n v="0.02"/>
    <s v="0-5%"/>
    <s v="Retail"/>
    <s v="East-Bob"/>
  </r>
  <r>
    <n v="1089"/>
    <x v="0"/>
    <s v="West"/>
    <s v="November"/>
    <n v="2945.36"/>
    <s v="Furniture"/>
    <n v="47"/>
    <s v="New"/>
    <s v="Bank Transfer"/>
    <n v="0.17"/>
    <n v="0.17"/>
    <s v="16-20%"/>
    <s v="Retail"/>
    <s v="West-Bob"/>
  </r>
  <r>
    <n v="1071"/>
    <x v="3"/>
    <s v="West"/>
    <s v="May"/>
    <n v="3003.76"/>
    <s v="Furniture"/>
    <n v="6"/>
    <s v="Returning"/>
    <s v="Bank Transfer"/>
    <n v="0.06"/>
    <n v="0.06"/>
    <s v="6-10%"/>
    <s v="Retail"/>
    <s v="West-Eve"/>
  </r>
  <r>
    <n v="1009"/>
    <x v="4"/>
    <s v="North"/>
    <s v="April"/>
    <n v="1342.95"/>
    <s v="Clothing"/>
    <n v="33"/>
    <s v="New"/>
    <s v="Credit Card"/>
    <n v="0.05"/>
    <n v="0.05"/>
    <s v="0-5%"/>
    <s v="Online"/>
    <s v="North-Alice"/>
  </r>
  <r>
    <n v="1088"/>
    <x v="3"/>
    <s v="North"/>
    <s v="November"/>
    <n v="8518.4500000000007"/>
    <s v="Furniture"/>
    <n v="13"/>
    <s v="New"/>
    <s v="Bank Transfer"/>
    <n v="0.23"/>
    <n v="0.23"/>
    <s v="21%+"/>
    <s v="Retail"/>
    <s v="North-Eve"/>
  </r>
  <r>
    <n v="1001"/>
    <x v="4"/>
    <s v="North"/>
    <s v="November"/>
    <n v="715.81"/>
    <s v="Electronics"/>
    <n v="8"/>
    <s v="New"/>
    <s v="Bank Transfer"/>
    <n v="0.09"/>
    <n v="0.09"/>
    <s v="6-10%"/>
    <s v="Retail"/>
    <s v="North-Alice"/>
  </r>
  <r>
    <n v="1008"/>
    <x v="3"/>
    <s v="North"/>
    <s v="January"/>
    <n v="5227.8100000000004"/>
    <s v="Clothing"/>
    <n v="38"/>
    <s v="Returning"/>
    <s v="Cash"/>
    <n v="0.05"/>
    <n v="0.05"/>
    <s v="0-5%"/>
    <s v="Online"/>
    <s v="North-Eve"/>
  </r>
  <r>
    <n v="1088"/>
    <x v="3"/>
    <s v="North"/>
    <s v="November"/>
    <n v="8518.4500000000007"/>
    <s v="Furniture"/>
    <n v="13"/>
    <s v="New"/>
    <s v="Bank Transfer"/>
    <n v="0.23"/>
    <n v="0.23"/>
    <s v="21%+"/>
    <s v="Retail"/>
    <s v="North-Eve"/>
  </r>
  <r>
    <n v="1063"/>
    <x v="0"/>
    <s v="West"/>
    <s v="May"/>
    <n v="3098.87"/>
    <s v="Food"/>
    <n v="39"/>
    <s v="Returning"/>
    <s v="Cash"/>
    <n v="0.21"/>
    <n v="0.21"/>
    <s v="21%+"/>
    <s v="Retail"/>
    <s v="West-Bob"/>
  </r>
  <r>
    <n v="1011"/>
    <x v="4"/>
    <s v="South"/>
    <s v="June"/>
    <n v="4531.97"/>
    <s v="Furniture"/>
    <n v="38"/>
    <s v="New"/>
    <s v="Bank Transfer"/>
    <n v="0.06"/>
    <n v="0.06"/>
    <s v="6-10%"/>
    <s v="Online"/>
    <s v="South-Alice"/>
  </r>
  <r>
    <n v="1081"/>
    <x v="1"/>
    <s v="East"/>
    <s v="February"/>
    <n v="3068.03"/>
    <s v="Furniture"/>
    <n v="41"/>
    <s v="New"/>
    <s v="Bank Transfer"/>
    <n v="0.21"/>
    <n v="0.21"/>
    <s v="21%+"/>
    <s v="Online"/>
    <s v="East-David"/>
  </r>
  <r>
    <n v="1008"/>
    <x v="3"/>
    <s v="North"/>
    <s v="January"/>
    <n v="5227.8100000000004"/>
    <s v="Clothing"/>
    <n v="38"/>
    <s v="Returning"/>
    <s v="Cash"/>
    <n v="0.05"/>
    <n v="0.05"/>
    <s v="0-5%"/>
    <s v="Online"/>
    <s v="North-Eve"/>
  </r>
  <r>
    <n v="1035"/>
    <x v="4"/>
    <s v="South"/>
    <s v="May"/>
    <n v="3780.22"/>
    <s v="Food"/>
    <n v="45"/>
    <s v="New"/>
    <s v="Credit Card"/>
    <n v="0.15"/>
    <n v="0.15"/>
    <s v="11-15%"/>
    <s v="Retail"/>
    <s v="South-Alice"/>
  </r>
  <r>
    <n v="1035"/>
    <x v="4"/>
    <s v="South"/>
    <s v="May"/>
    <n v="3780.22"/>
    <s v="Food"/>
    <n v="45"/>
    <s v="New"/>
    <s v="Credit Card"/>
    <n v="0.15"/>
    <n v="0.15"/>
    <s v="11-15%"/>
    <s v="Retail"/>
    <s v="South-Alice"/>
  </r>
  <r>
    <n v="1033"/>
    <x v="1"/>
    <s v="South"/>
    <s v="November"/>
    <n v="4011.8"/>
    <s v="Furniture"/>
    <n v="23"/>
    <s v="Returning"/>
    <s v="Bank Transfer"/>
    <n v="0.22"/>
    <n v="0.22"/>
    <s v="21%+"/>
    <s v="Retail"/>
    <s v="South-David"/>
  </r>
  <r>
    <n v="1005"/>
    <x v="4"/>
    <s v="East"/>
    <s v="March"/>
    <n v="6828.24"/>
    <s v="Electronics"/>
    <n v="12"/>
    <s v="New"/>
    <s v="Credit Card"/>
    <n v="0.04"/>
    <n v="0.04"/>
    <s v="0-5%"/>
    <s v="Retail"/>
    <s v="East-Alice"/>
  </r>
  <r>
    <n v="1041"/>
    <x v="1"/>
    <s v="South"/>
    <s v="November"/>
    <n v="3942.84"/>
    <s v="Food"/>
    <n v="40"/>
    <s v="New"/>
    <s v="Cash"/>
    <n v="0.18"/>
    <n v="0.18"/>
    <s v="16-20%"/>
    <s v="Online"/>
    <s v="South-David"/>
  </r>
  <r>
    <n v="1028"/>
    <x v="4"/>
    <s v="East"/>
    <s v="February"/>
    <n v="2819.57"/>
    <s v="Clothing"/>
    <n v="24"/>
    <s v="Returning"/>
    <s v="Bank Transfer"/>
    <n v="0.16"/>
    <n v="0.16"/>
    <s v="16-20%"/>
    <s v="Retail"/>
    <s v="East-Alice"/>
  </r>
  <r>
    <n v="1007"/>
    <x v="3"/>
    <s v="West"/>
    <s v="March"/>
    <n v="4694.54"/>
    <s v="Food"/>
    <n v="1"/>
    <s v="Returning"/>
    <s v="Credit Card"/>
    <n v="0.2"/>
    <n v="0.2"/>
    <s v="16-20%"/>
    <s v="Online"/>
    <s v="West-Eve"/>
  </r>
  <r>
    <n v="1073"/>
    <x v="1"/>
    <s v="West"/>
    <s v="December"/>
    <n v="5238.42"/>
    <s v="Furniture"/>
    <n v="40"/>
    <s v="Returning"/>
    <s v="Credit Card"/>
    <n v="0.17"/>
    <n v="0.17"/>
    <s v="16-20%"/>
    <s v="Retail"/>
    <s v="West-David"/>
  </r>
  <r>
    <n v="1072"/>
    <x v="0"/>
    <s v="South"/>
    <s v="August"/>
    <n v="2167.94"/>
    <s v="Clothing"/>
    <n v="39"/>
    <s v="New"/>
    <s v="Credit Card"/>
    <n v="0.02"/>
    <n v="0.02"/>
    <s v="0-5%"/>
    <s v="Retail"/>
    <s v="South-Bob"/>
  </r>
  <r>
    <n v="1012"/>
    <x v="1"/>
    <s v="North"/>
    <s v="October"/>
    <n v="4384.88"/>
    <s v="Furniture"/>
    <n v="34"/>
    <s v="New"/>
    <s v="Bank Transfer"/>
    <n v="0.21"/>
    <n v="0.21"/>
    <s v="21%+"/>
    <s v="Retail"/>
    <s v="North-David"/>
  </r>
  <r>
    <n v="1034"/>
    <x v="3"/>
    <s v="East"/>
    <s v="May"/>
    <n v="4892.3599999999997"/>
    <s v="Clothing"/>
    <n v="19"/>
    <s v="Returning"/>
    <s v="Credit Card"/>
    <n v="0.17"/>
    <n v="0.17"/>
    <s v="16-20%"/>
    <s v="Retail"/>
    <s v="East-Eve"/>
  </r>
  <r>
    <n v="1033"/>
    <x v="1"/>
    <s v="South"/>
    <s v="November"/>
    <n v="4011.8"/>
    <s v="Furniture"/>
    <n v="23"/>
    <s v="Returning"/>
    <s v="Bank Transfer"/>
    <n v="0.22"/>
    <n v="0.22"/>
    <s v="21%+"/>
    <s v="Retail"/>
    <s v="South-David"/>
  </r>
  <r>
    <n v="1048"/>
    <x v="2"/>
    <s v="North"/>
    <s v="September"/>
    <n v="7873.38"/>
    <s v="Furniture"/>
    <n v="4"/>
    <s v="New"/>
    <s v="Credit Card"/>
    <n v="0.22"/>
    <n v="0.22"/>
    <s v="21%+"/>
    <s v="Retail"/>
    <s v="North-Charlie"/>
  </r>
  <r>
    <n v="1023"/>
    <x v="3"/>
    <s v="East"/>
    <s v="June"/>
    <n v="2170.94"/>
    <s v="Clothing"/>
    <n v="9"/>
    <s v="Returning"/>
    <s v="Cash"/>
    <n v="0.25"/>
    <n v="0.25"/>
    <s v="21%+"/>
    <s v="Retail"/>
    <s v="East-Eve"/>
  </r>
  <r>
    <n v="1062"/>
    <x v="3"/>
    <s v="East"/>
    <s v="January"/>
    <n v="3439.72"/>
    <s v="Clothing"/>
    <n v="15"/>
    <s v="New"/>
    <s v="Credit Card"/>
    <n v="0.28999999999999998"/>
    <n v="0.28999999999999998"/>
    <s v="21%+"/>
    <s v="Online"/>
    <s v="East-Eve"/>
  </r>
  <r>
    <n v="1088"/>
    <x v="3"/>
    <s v="North"/>
    <s v="November"/>
    <n v="8518.4500000000007"/>
    <s v="Furniture"/>
    <n v="13"/>
    <s v="New"/>
    <s v="Bank Transfer"/>
    <n v="0.23"/>
    <n v="0.23"/>
    <s v="21%+"/>
    <s v="Retail"/>
    <s v="North-Eve"/>
  </r>
  <r>
    <n v="1037"/>
    <x v="0"/>
    <s v="North"/>
    <s v="January"/>
    <n v="9813.81"/>
    <s v="Clothing"/>
    <n v="40"/>
    <s v="Returning"/>
    <s v="Bank Transfer"/>
    <n v="0.26"/>
    <n v="0.26"/>
    <s v="21%+"/>
    <s v="Online"/>
    <s v="North-Bob"/>
  </r>
  <r>
    <n v="1099"/>
    <x v="1"/>
    <s v="East"/>
    <s v="March"/>
    <n v="7952.11"/>
    <s v="Furniture"/>
    <n v="10"/>
    <s v="New"/>
    <s v="Credit Card"/>
    <n v="0"/>
    <n v="0"/>
    <s v="0-5%"/>
    <s v="Online"/>
    <s v="East-David"/>
  </r>
  <r>
    <n v="1044"/>
    <x v="1"/>
    <s v="South"/>
    <s v="February"/>
    <n v="7754.1"/>
    <s v="Food"/>
    <n v="22"/>
    <s v="Returning"/>
    <s v="Bank Transfer"/>
    <n v="0.22"/>
    <n v="0.22"/>
    <s v="21%+"/>
    <s v="Retail"/>
    <s v="South-David"/>
  </r>
  <r>
    <n v="1086"/>
    <x v="0"/>
    <s v="East"/>
    <s v="June"/>
    <n v="2495.5700000000002"/>
    <s v="Electronics"/>
    <n v="3"/>
    <s v="New"/>
    <s v="Cash"/>
    <n v="0.27"/>
    <n v="0.27"/>
    <s v="21%+"/>
    <s v="Online"/>
    <s v="East-Bob"/>
  </r>
  <r>
    <n v="1091"/>
    <x v="2"/>
    <s v="South"/>
    <s v="September"/>
    <n v="675.11"/>
    <s v="Food"/>
    <n v="44"/>
    <s v="Returning"/>
    <s v="Bank Transfer"/>
    <n v="0.06"/>
    <n v="0.06"/>
    <s v="6-10%"/>
    <s v="Retail"/>
    <s v="South-Charlie"/>
  </r>
  <r>
    <n v="1035"/>
    <x v="4"/>
    <s v="South"/>
    <s v="May"/>
    <n v="3780.22"/>
    <s v="Food"/>
    <n v="45"/>
    <s v="New"/>
    <s v="Credit Card"/>
    <n v="0.15"/>
    <n v="0.15"/>
    <s v="11-15%"/>
    <s v="Retail"/>
    <s v="South-Alice"/>
  </r>
  <r>
    <n v="1065"/>
    <x v="0"/>
    <s v="East"/>
    <s v="November"/>
    <n v="9183.11"/>
    <s v="Food"/>
    <n v="18"/>
    <s v="New"/>
    <s v="Bank Transfer"/>
    <n v="0.02"/>
    <n v="0.02"/>
    <s v="0-5%"/>
    <s v="Retail"/>
    <s v="East-Bob"/>
  </r>
  <r>
    <n v="1099"/>
    <x v="1"/>
    <s v="East"/>
    <s v="March"/>
    <n v="7952.11"/>
    <s v="Furniture"/>
    <n v="10"/>
    <s v="New"/>
    <s v="Credit Card"/>
    <n v="0"/>
    <n v="0"/>
    <s v="0-5%"/>
    <s v="Online"/>
    <s v="East-David"/>
  </r>
  <r>
    <n v="1047"/>
    <x v="1"/>
    <s v="North"/>
    <s v="August"/>
    <n v="1331.25"/>
    <s v="Electronics"/>
    <n v="33"/>
    <s v="Returning"/>
    <s v="Credit Card"/>
    <n v="0.15"/>
    <n v="0.15"/>
    <s v="11-15%"/>
    <s v="Online"/>
    <s v="North-David"/>
  </r>
  <r>
    <n v="1078"/>
    <x v="1"/>
    <s v="East"/>
    <s v="November"/>
    <n v="113.4"/>
    <s v="Furniture"/>
    <n v="8"/>
    <s v="Returning"/>
    <s v="Bank Transfer"/>
    <n v="0.03"/>
    <n v="0.03"/>
    <s v="0-5%"/>
    <s v="Online"/>
    <s v="East-David"/>
  </r>
  <r>
    <n v="1003"/>
    <x v="4"/>
    <s v="South"/>
    <s v="December"/>
    <n v="4775.59"/>
    <s v="Furniture"/>
    <n v="30"/>
    <s v="New"/>
    <s v="Cash"/>
    <n v="0.2"/>
    <n v="0.2"/>
    <s v="16-20%"/>
    <s v="Online"/>
    <s v="South-Alice"/>
  </r>
  <r>
    <n v="1001"/>
    <x v="4"/>
    <s v="North"/>
    <s v="November"/>
    <n v="715.81"/>
    <s v="Electronics"/>
    <n v="8"/>
    <s v="New"/>
    <s v="Bank Transfer"/>
    <n v="0.09"/>
    <n v="0.09"/>
    <s v="6-10%"/>
    <s v="Retail"/>
    <s v="North-Alice"/>
  </r>
  <r>
    <n v="1005"/>
    <x v="4"/>
    <s v="East"/>
    <s v="March"/>
    <n v="6828.24"/>
    <s v="Electronics"/>
    <n v="12"/>
    <s v="New"/>
    <s v="Credit Card"/>
    <n v="0.04"/>
    <n v="0.04"/>
    <s v="0-5%"/>
    <s v="Retail"/>
    <s v="East-Alice"/>
  </r>
  <r>
    <n v="1090"/>
    <x v="4"/>
    <s v="West"/>
    <s v="November"/>
    <n v="267.77999999999997"/>
    <s v="Electronics"/>
    <n v="32"/>
    <s v="Returning"/>
    <s v="Cash"/>
    <n v="0.22"/>
    <n v="0.22"/>
    <s v="21%+"/>
    <s v="Retail"/>
    <s v="West-Alice"/>
  </r>
  <r>
    <n v="1014"/>
    <x v="1"/>
    <s v="West"/>
    <s v="November"/>
    <n v="9762.5400000000009"/>
    <s v="Food"/>
    <n v="17"/>
    <s v="New"/>
    <s v="Bank Transfer"/>
    <n v="0.2"/>
    <n v="0.2"/>
    <s v="16-20%"/>
    <s v="Online"/>
    <s v="West-David"/>
  </r>
  <r>
    <n v="1027"/>
    <x v="0"/>
    <s v="West"/>
    <s v="January"/>
    <n v="6261.2"/>
    <s v="Food"/>
    <n v="26"/>
    <s v="Returning"/>
    <s v="Cash"/>
    <n v="0.14000000000000001"/>
    <n v="0.14000000000000001"/>
    <s v="11-15%"/>
    <s v="Retail"/>
    <s v="West-Bob"/>
  </r>
  <r>
    <n v="1009"/>
    <x v="4"/>
    <s v="North"/>
    <s v="April"/>
    <n v="1342.95"/>
    <s v="Clothing"/>
    <n v="33"/>
    <s v="New"/>
    <s v="Credit Card"/>
    <n v="0.05"/>
    <n v="0.05"/>
    <s v="0-5%"/>
    <s v="Online"/>
    <s v="North-Alice"/>
  </r>
  <r>
    <n v="1079"/>
    <x v="1"/>
    <s v="South"/>
    <s v="June"/>
    <n v="1982.07"/>
    <s v="Furniture"/>
    <n v="34"/>
    <s v="Returning"/>
    <s v="Credit Card"/>
    <n v="0.15"/>
    <n v="0.15"/>
    <s v="11-15%"/>
    <s v="Online"/>
    <s v="South-David"/>
  </r>
  <r>
    <n v="1015"/>
    <x v="1"/>
    <s v="South"/>
    <s v="September"/>
    <n v="4631.2299999999996"/>
    <s v="Food"/>
    <n v="30"/>
    <s v="Returning"/>
    <s v="Bank Transfer"/>
    <n v="0.2"/>
    <n v="0.2"/>
    <s v="16-20%"/>
    <s v="Retail"/>
    <s v="South-David"/>
  </r>
  <r>
    <n v="1090"/>
    <x v="4"/>
    <s v="West"/>
    <s v="November"/>
    <n v="267.77999999999997"/>
    <s v="Electronics"/>
    <n v="32"/>
    <s v="Returning"/>
    <s v="Cash"/>
    <n v="0.22"/>
    <n v="0.22"/>
    <s v="21%+"/>
    <s v="Retail"/>
    <s v="West-Alice"/>
  </r>
  <r>
    <n v="1042"/>
    <x v="4"/>
    <s v="North"/>
    <s v="January"/>
    <n v="5207.03"/>
    <s v="Food"/>
    <n v="11"/>
    <s v="Returning"/>
    <s v="Cash"/>
    <n v="0.02"/>
    <n v="0.02"/>
    <s v="0-5%"/>
    <s v="Online"/>
    <s v="North-Alice"/>
  </r>
  <r>
    <n v="1077"/>
    <x v="3"/>
    <s v="West"/>
    <s v="February"/>
    <n v="9605.34"/>
    <s v="Clothing"/>
    <n v="12"/>
    <s v="New"/>
    <s v="Credit Card"/>
    <n v="0.28999999999999998"/>
    <n v="0.28999999999999998"/>
    <s v="21%+"/>
    <s v="Retail"/>
    <s v="West-Eve"/>
  </r>
  <r>
    <n v="1051"/>
    <x v="3"/>
    <s v="North"/>
    <s v="January"/>
    <n v="4979.3599999999997"/>
    <s v="Electronics"/>
    <n v="14"/>
    <s v="New"/>
    <s v="Bank Transfer"/>
    <n v="0.1"/>
    <n v="0.1"/>
    <s v="6-10%"/>
    <s v="Retail"/>
    <s v="North-Eve"/>
  </r>
  <r>
    <n v="1063"/>
    <x v="0"/>
    <s v="West"/>
    <s v="May"/>
    <n v="3098.87"/>
    <s v="Food"/>
    <n v="39"/>
    <s v="Returning"/>
    <s v="Cash"/>
    <n v="0.21"/>
    <n v="0.21"/>
    <s v="21%+"/>
    <s v="Retail"/>
    <s v="West-Bob"/>
  </r>
  <r>
    <n v="1096"/>
    <x v="3"/>
    <s v="South"/>
    <s v="September"/>
    <n v="7597.37"/>
    <s v="Electronics"/>
    <n v="23"/>
    <s v="New"/>
    <s v="Cash"/>
    <n v="0.25"/>
    <n v="0.25"/>
    <s v="21%+"/>
    <s v="Retail"/>
    <s v="South-Eve"/>
  </r>
  <r>
    <n v="1052"/>
    <x v="0"/>
    <s v="North"/>
    <s v="February"/>
    <n v="5053.97"/>
    <s v="Furniture"/>
    <n v="18"/>
    <s v="Returning"/>
    <s v="Cash"/>
    <n v="0.09"/>
    <n v="0.09"/>
    <s v="6-10%"/>
    <s v="Online"/>
    <s v="North-Bob"/>
  </r>
  <r>
    <n v="1096"/>
    <x v="3"/>
    <s v="South"/>
    <s v="September"/>
    <n v="7597.37"/>
    <s v="Electronics"/>
    <n v="23"/>
    <s v="New"/>
    <s v="Cash"/>
    <n v="0.25"/>
    <n v="0.25"/>
    <s v="21%+"/>
    <s v="Retail"/>
    <s v="South-Eve"/>
  </r>
  <r>
    <n v="1004"/>
    <x v="3"/>
    <s v="South"/>
    <s v="June"/>
    <n v="7762.51"/>
    <s v="Electronics"/>
    <n v="39"/>
    <s v="Returning"/>
    <s v="Cash"/>
    <n v="0.05"/>
    <n v="0.05"/>
    <s v="0-5%"/>
    <s v="Online"/>
    <s v="South-Eve"/>
  </r>
  <r>
    <n v="1094"/>
    <x v="3"/>
    <s v="North"/>
    <s v="January"/>
    <n v="2548.67"/>
    <s v="Electronics"/>
    <n v="25"/>
    <s v="New"/>
    <s v="Bank Transfer"/>
    <n v="0.17"/>
    <n v="0.17"/>
    <s v="16-20%"/>
    <s v="Online"/>
    <s v="North-Eve"/>
  </r>
  <r>
    <n v="1023"/>
    <x v="3"/>
    <s v="East"/>
    <s v="June"/>
    <n v="2170.94"/>
    <s v="Clothing"/>
    <n v="9"/>
    <s v="Returning"/>
    <s v="Cash"/>
    <n v="0.25"/>
    <n v="0.25"/>
    <s v="21%+"/>
    <s v="Retail"/>
    <s v="East-Eve"/>
  </r>
  <r>
    <n v="1015"/>
    <x v="1"/>
    <s v="South"/>
    <s v="September"/>
    <n v="4631.2299999999996"/>
    <s v="Food"/>
    <n v="30"/>
    <s v="Returning"/>
    <s v="Bank Transfer"/>
    <n v="0.2"/>
    <n v="0.2"/>
    <s v="16-20%"/>
    <s v="Retail"/>
    <s v="South-David"/>
  </r>
  <r>
    <n v="1043"/>
    <x v="0"/>
    <s v="South"/>
    <s v="November"/>
    <n v="1710.73"/>
    <s v="Electronics"/>
    <n v="3"/>
    <s v="New"/>
    <s v="Bank Transfer"/>
    <n v="0.25"/>
    <n v="0.25"/>
    <s v="21%+"/>
    <s v="Online"/>
    <s v="South-Bob"/>
  </r>
  <r>
    <n v="1029"/>
    <x v="1"/>
    <s v="East"/>
    <s v="March"/>
    <n v="6773.89"/>
    <s v="Clothing"/>
    <n v="28"/>
    <s v="New"/>
    <s v="Credit Card"/>
    <n v="0.15"/>
    <n v="0.15"/>
    <s v="11-15%"/>
    <s v="Retail"/>
    <s v="East-David"/>
  </r>
  <r>
    <n v="1036"/>
    <x v="1"/>
    <s v="North"/>
    <s v="October"/>
    <n v="6499.94"/>
    <s v="Clothing"/>
    <n v="49"/>
    <s v="New"/>
    <s v="Cash"/>
    <n v="0.16"/>
    <n v="0.16"/>
    <s v="16-20%"/>
    <s v="Online"/>
    <s v="North-David"/>
  </r>
  <r>
    <n v="1013"/>
    <x v="1"/>
    <s v="East"/>
    <s v="October"/>
    <n v="5039.07"/>
    <s v="Electronics"/>
    <n v="20"/>
    <s v="Returning"/>
    <s v="Bank Transfer"/>
    <n v="0.1"/>
    <n v="0.1"/>
    <s v="6-10%"/>
    <s v="Online"/>
    <s v="East-David"/>
  </r>
  <r>
    <n v="1032"/>
    <x v="3"/>
    <s v="West"/>
    <s v="June"/>
    <n v="219.82"/>
    <s v="Electronics"/>
    <n v="49"/>
    <s v="Returning"/>
    <s v="Credit Card"/>
    <n v="0.09"/>
    <n v="0.09"/>
    <s v="6-10%"/>
    <s v="Online"/>
    <s v="West-Eve"/>
  </r>
  <r>
    <n v="1071"/>
    <x v="3"/>
    <s v="West"/>
    <s v="May"/>
    <n v="3003.76"/>
    <s v="Furniture"/>
    <n v="6"/>
    <s v="Returning"/>
    <s v="Bank Transfer"/>
    <n v="0.06"/>
    <n v="0.06"/>
    <s v="6-10%"/>
    <s v="Retail"/>
    <s v="West-Eve"/>
  </r>
  <r>
    <n v="1059"/>
    <x v="4"/>
    <s v="North"/>
    <s v="August"/>
    <n v="1203.97"/>
    <s v="Food"/>
    <n v="35"/>
    <s v="Returning"/>
    <s v="Credit Card"/>
    <n v="0.02"/>
    <n v="0.02"/>
    <s v="0-5%"/>
    <s v="Online"/>
    <s v="North-Alice"/>
  </r>
  <r>
    <n v="1086"/>
    <x v="0"/>
    <s v="East"/>
    <s v="June"/>
    <n v="2495.5700000000002"/>
    <s v="Electronics"/>
    <n v="3"/>
    <s v="New"/>
    <s v="Cash"/>
    <n v="0.27"/>
    <n v="0.27"/>
    <s v="21%+"/>
    <s v="Online"/>
    <s v="East-Bob"/>
  </r>
  <r>
    <n v="1028"/>
    <x v="4"/>
    <s v="East"/>
    <s v="February"/>
    <n v="2819.57"/>
    <s v="Clothing"/>
    <n v="24"/>
    <s v="Returning"/>
    <s v="Bank Transfer"/>
    <n v="0.16"/>
    <n v="0.16"/>
    <s v="16-20%"/>
    <s v="Retail"/>
    <s v="East-Alice"/>
  </r>
  <r>
    <n v="1066"/>
    <x v="2"/>
    <s v="North"/>
    <s v="July"/>
    <n v="6380.2"/>
    <s v="Furniture"/>
    <n v="15"/>
    <s v="Returning"/>
    <s v="Bank Transfer"/>
    <n v="0.04"/>
    <n v="0.04"/>
    <s v="0-5%"/>
    <s v="Retail"/>
    <s v="North-Charlie"/>
  </r>
  <r>
    <n v="1042"/>
    <x v="4"/>
    <s v="North"/>
    <s v="January"/>
    <n v="5207.03"/>
    <s v="Food"/>
    <n v="11"/>
    <s v="Returning"/>
    <s v="Cash"/>
    <n v="0.02"/>
    <n v="0.02"/>
    <s v="0-5%"/>
    <s v="Online"/>
    <s v="North-Alice"/>
  </r>
  <r>
    <n v="1045"/>
    <x v="1"/>
    <s v="South"/>
    <s v="December"/>
    <n v="3517.4"/>
    <s v="Clothing"/>
    <n v="42"/>
    <s v="Returning"/>
    <s v="Cash"/>
    <n v="0.1"/>
    <n v="0.1"/>
    <s v="6-10%"/>
    <s v="Online"/>
    <s v="South-David"/>
  </r>
  <r>
    <n v="1062"/>
    <x v="3"/>
    <s v="East"/>
    <s v="January"/>
    <n v="3439.72"/>
    <s v="Clothing"/>
    <n v="15"/>
    <s v="New"/>
    <s v="Credit Card"/>
    <n v="0.28999999999999998"/>
    <n v="0.28999999999999998"/>
    <s v="21%+"/>
    <s v="Online"/>
    <s v="East-Eve"/>
  </r>
  <r>
    <n v="1057"/>
    <x v="2"/>
    <s v="West"/>
    <s v="September"/>
    <n v="7315.73"/>
    <s v="Food"/>
    <n v="25"/>
    <s v="New"/>
    <s v="Bank Transfer"/>
    <n v="0.02"/>
    <n v="0.02"/>
    <s v="0-5%"/>
    <s v="Retail"/>
    <s v="West-Charlie"/>
  </r>
  <r>
    <n v="1006"/>
    <x v="0"/>
    <s v="North"/>
    <s v="September"/>
    <n v="8995.75"/>
    <s v="Food"/>
    <n v="49"/>
    <s v="New"/>
    <s v="Cash"/>
    <n v="0.08"/>
    <n v="0.08"/>
    <s v="6-10%"/>
    <s v="Retail"/>
    <s v="North-Bob"/>
  </r>
  <r>
    <n v="1028"/>
    <x v="4"/>
    <s v="East"/>
    <s v="February"/>
    <n v="2819.57"/>
    <s v="Clothing"/>
    <n v="24"/>
    <s v="Returning"/>
    <s v="Bank Transfer"/>
    <n v="0.16"/>
    <n v="0.16"/>
    <s v="16-20%"/>
    <s v="Retail"/>
    <s v="East-Alice"/>
  </r>
  <r>
    <n v="1028"/>
    <x v="4"/>
    <s v="East"/>
    <s v="February"/>
    <n v="2819.57"/>
    <s v="Clothing"/>
    <n v="24"/>
    <s v="Returning"/>
    <s v="Bank Transfer"/>
    <n v="0.16"/>
    <n v="0.16"/>
    <s v="16-20%"/>
    <s v="Retail"/>
    <s v="East-Alice"/>
  </r>
  <r>
    <n v="1044"/>
    <x v="1"/>
    <s v="South"/>
    <s v="February"/>
    <n v="7754.1"/>
    <s v="Food"/>
    <n v="22"/>
    <s v="Returning"/>
    <s v="Bank Transfer"/>
    <n v="0.22"/>
    <n v="0.22"/>
    <s v="21%+"/>
    <s v="Retail"/>
    <s v="South-David"/>
  </r>
  <r>
    <n v="1084"/>
    <x v="4"/>
    <s v="West"/>
    <s v="August"/>
    <n v="1290.05"/>
    <s v="Furniture"/>
    <n v="21"/>
    <s v="New"/>
    <s v="Cash"/>
    <n v="0.08"/>
    <n v="0.08"/>
    <s v="6-10%"/>
    <s v="Online"/>
    <s v="West-Alice"/>
  </r>
  <r>
    <n v="1030"/>
    <x v="1"/>
    <s v="West"/>
    <s v="July"/>
    <n v="3023.48"/>
    <s v="Clothing"/>
    <n v="19"/>
    <s v="Returning"/>
    <s v="Cash"/>
    <n v="0.26"/>
    <n v="0.26"/>
    <s v="21%+"/>
    <s v="Online"/>
    <s v="West-David"/>
  </r>
  <r>
    <n v="1062"/>
    <x v="3"/>
    <s v="East"/>
    <s v="January"/>
    <n v="3439.72"/>
    <s v="Clothing"/>
    <n v="15"/>
    <s v="New"/>
    <s v="Credit Card"/>
    <n v="0.28999999999999998"/>
    <n v="0.28999999999999998"/>
    <s v="21%+"/>
    <s v="Online"/>
    <s v="East-Eve"/>
  </r>
  <r>
    <n v="1075"/>
    <x v="1"/>
    <s v="South"/>
    <s v="June"/>
    <n v="4223.3900000000003"/>
    <s v="Furniture"/>
    <n v="30"/>
    <s v="New"/>
    <s v="Bank Transfer"/>
    <n v="0.05"/>
    <n v="0.05"/>
    <s v="0-5%"/>
    <s v="Online"/>
    <s v="South-David"/>
  </r>
  <r>
    <n v="1092"/>
    <x v="1"/>
    <s v="West"/>
    <s v="February"/>
    <n v="2749.17"/>
    <s v="Furniture"/>
    <n v="34"/>
    <s v="New"/>
    <s v="Credit Card"/>
    <n v="0.3"/>
    <n v="0.3"/>
    <s v="21%+"/>
    <s v="Online"/>
    <s v="West-David"/>
  </r>
  <r>
    <n v="1089"/>
    <x v="0"/>
    <s v="West"/>
    <s v="November"/>
    <n v="2945.36"/>
    <s v="Furniture"/>
    <n v="47"/>
    <s v="New"/>
    <s v="Bank Transfer"/>
    <n v="0.17"/>
    <n v="0.17"/>
    <s v="16-20%"/>
    <s v="Retail"/>
    <s v="West-Bob"/>
  </r>
  <r>
    <n v="1062"/>
    <x v="3"/>
    <s v="East"/>
    <s v="January"/>
    <n v="3439.72"/>
    <s v="Clothing"/>
    <n v="15"/>
    <s v="New"/>
    <s v="Credit Card"/>
    <n v="0.28999999999999998"/>
    <n v="0.28999999999999998"/>
    <s v="21%+"/>
    <s v="Online"/>
    <s v="East-Eve"/>
  </r>
  <r>
    <n v="1097"/>
    <x v="4"/>
    <s v="East"/>
    <s v="October"/>
    <n v="7633.98"/>
    <s v="Electronics"/>
    <n v="27"/>
    <s v="Returning"/>
    <s v="Credit Card"/>
    <n v="0.05"/>
    <n v="0.05"/>
    <s v="0-5%"/>
    <s v="Retail"/>
    <s v="East-Alice"/>
  </r>
  <r>
    <n v="1001"/>
    <x v="4"/>
    <s v="North"/>
    <s v="November"/>
    <n v="715.81"/>
    <s v="Electronics"/>
    <n v="8"/>
    <s v="New"/>
    <s v="Bank Transfer"/>
    <n v="0.09"/>
    <n v="0.09"/>
    <s v="6-10%"/>
    <s v="Retail"/>
    <s v="North-Alice"/>
  </r>
  <r>
    <n v="1027"/>
    <x v="0"/>
    <s v="West"/>
    <s v="January"/>
    <n v="6261.2"/>
    <s v="Food"/>
    <n v="26"/>
    <s v="Returning"/>
    <s v="Cash"/>
    <n v="0.14000000000000001"/>
    <n v="0.14000000000000001"/>
    <s v="11-15%"/>
    <s v="Retail"/>
    <s v="West-Bob"/>
  </r>
  <r>
    <n v="1062"/>
    <x v="3"/>
    <s v="East"/>
    <s v="January"/>
    <n v="3439.72"/>
    <s v="Clothing"/>
    <n v="15"/>
    <s v="New"/>
    <s v="Credit Card"/>
    <n v="0.28999999999999998"/>
    <n v="0.28999999999999998"/>
    <s v="21%+"/>
    <s v="Online"/>
    <s v="East-Eve"/>
  </r>
  <r>
    <n v="1077"/>
    <x v="3"/>
    <s v="West"/>
    <s v="February"/>
    <n v="9605.34"/>
    <s v="Clothing"/>
    <n v="12"/>
    <s v="New"/>
    <s v="Credit Card"/>
    <n v="0.28999999999999998"/>
    <n v="0.28999999999999998"/>
    <s v="21%+"/>
    <s v="Retail"/>
    <s v="West-Eve"/>
  </r>
  <r>
    <n v="1003"/>
    <x v="4"/>
    <s v="South"/>
    <s v="December"/>
    <n v="4775.59"/>
    <s v="Furniture"/>
    <n v="30"/>
    <s v="New"/>
    <s v="Cash"/>
    <n v="0.2"/>
    <n v="0.2"/>
    <s v="16-20%"/>
    <s v="Online"/>
    <s v="South-Alice"/>
  </r>
  <r>
    <n v="1070"/>
    <x v="1"/>
    <s v="North"/>
    <s v="November"/>
    <n v="5813.51"/>
    <s v="Furniture"/>
    <n v="40"/>
    <s v="New"/>
    <s v="Cash"/>
    <n v="0.28999999999999998"/>
    <n v="0.28999999999999998"/>
    <s v="21%+"/>
    <s v="Online"/>
    <s v="North-David"/>
  </r>
  <r>
    <n v="1072"/>
    <x v="0"/>
    <s v="South"/>
    <s v="August"/>
    <n v="2167.94"/>
    <s v="Clothing"/>
    <n v="39"/>
    <s v="New"/>
    <s v="Credit Card"/>
    <n v="0.02"/>
    <n v="0.02"/>
    <s v="0-5%"/>
    <s v="Retail"/>
    <s v="South-Bob"/>
  </r>
  <r>
    <n v="1027"/>
    <x v="0"/>
    <s v="West"/>
    <s v="January"/>
    <n v="6261.2"/>
    <s v="Food"/>
    <n v="26"/>
    <s v="Returning"/>
    <s v="Cash"/>
    <n v="0.14000000000000001"/>
    <n v="0.14000000000000001"/>
    <s v="11-15%"/>
    <s v="Retail"/>
    <s v="West-Bob"/>
  </r>
  <r>
    <n v="1009"/>
    <x v="4"/>
    <s v="North"/>
    <s v="April"/>
    <n v="1342.95"/>
    <s v="Clothing"/>
    <n v="33"/>
    <s v="New"/>
    <s v="Credit Card"/>
    <n v="0.05"/>
    <n v="0.05"/>
    <s v="0-5%"/>
    <s v="Online"/>
    <s v="North-Alice"/>
  </r>
  <r>
    <n v="1062"/>
    <x v="3"/>
    <s v="East"/>
    <s v="January"/>
    <n v="3439.72"/>
    <s v="Clothing"/>
    <n v="15"/>
    <s v="New"/>
    <s v="Credit Card"/>
    <n v="0.28999999999999998"/>
    <n v="0.28999999999999998"/>
    <s v="21%+"/>
    <s v="Online"/>
    <s v="East-Eve"/>
  </r>
  <r>
    <n v="1037"/>
    <x v="0"/>
    <s v="North"/>
    <s v="January"/>
    <n v="9813.81"/>
    <s v="Clothing"/>
    <n v="40"/>
    <s v="Returning"/>
    <s v="Bank Transfer"/>
    <n v="0.26"/>
    <n v="0.26"/>
    <s v="21%+"/>
    <s v="Online"/>
    <s v="North-Bob"/>
  </r>
  <r>
    <n v="1097"/>
    <x v="4"/>
    <s v="East"/>
    <s v="October"/>
    <n v="7633.98"/>
    <s v="Electronics"/>
    <n v="27"/>
    <s v="Returning"/>
    <s v="Credit Card"/>
    <n v="0.05"/>
    <n v="0.05"/>
    <s v="0-5%"/>
    <s v="Retail"/>
    <s v="East-Alice"/>
  </r>
  <r>
    <n v="1051"/>
    <x v="3"/>
    <s v="North"/>
    <s v="January"/>
    <n v="4979.3599999999997"/>
    <s v="Electronics"/>
    <n v="14"/>
    <s v="New"/>
    <s v="Bank Transfer"/>
    <n v="0.1"/>
    <n v="0.1"/>
    <s v="6-10%"/>
    <s v="Retail"/>
    <s v="North-Eve"/>
  </r>
  <r>
    <n v="1044"/>
    <x v="1"/>
    <s v="South"/>
    <s v="February"/>
    <n v="7754.1"/>
    <s v="Food"/>
    <n v="22"/>
    <s v="Returning"/>
    <s v="Bank Transfer"/>
    <n v="0.22"/>
    <n v="0.22"/>
    <s v="21%+"/>
    <s v="Retail"/>
    <s v="South-David"/>
  </r>
  <r>
    <n v="1024"/>
    <x v="3"/>
    <s v="West"/>
    <s v="November"/>
    <n v="6607.8"/>
    <s v="Food"/>
    <n v="21"/>
    <s v="Returning"/>
    <s v="Bank Transfer"/>
    <n v="0"/>
    <n v="0"/>
    <s v="0-5%"/>
    <s v="Retail"/>
    <s v="West-Eve"/>
  </r>
  <r>
    <n v="1079"/>
    <x v="1"/>
    <s v="South"/>
    <s v="June"/>
    <n v="1982.07"/>
    <s v="Furniture"/>
    <n v="34"/>
    <s v="Returning"/>
    <s v="Credit Card"/>
    <n v="0.15"/>
    <n v="0.15"/>
    <s v="11-15%"/>
    <s v="Online"/>
    <s v="South-David"/>
  </r>
  <r>
    <n v="1059"/>
    <x v="4"/>
    <s v="North"/>
    <s v="August"/>
    <n v="1203.97"/>
    <s v="Food"/>
    <n v="35"/>
    <s v="Returning"/>
    <s v="Credit Card"/>
    <n v="0.02"/>
    <n v="0.02"/>
    <s v="0-5%"/>
    <s v="Online"/>
    <s v="North-Alice"/>
  </r>
  <r>
    <n v="1032"/>
    <x v="3"/>
    <s v="West"/>
    <s v="June"/>
    <n v="219.82"/>
    <s v="Electronics"/>
    <n v="49"/>
    <s v="Returning"/>
    <s v="Credit Card"/>
    <n v="0.09"/>
    <n v="0.09"/>
    <s v="6-10%"/>
    <s v="Online"/>
    <s v="West-Eve"/>
  </r>
  <r>
    <n v="1096"/>
    <x v="3"/>
    <s v="South"/>
    <s v="September"/>
    <n v="7597.37"/>
    <s v="Electronics"/>
    <n v="23"/>
    <s v="New"/>
    <s v="Cash"/>
    <n v="0.25"/>
    <n v="0.25"/>
    <s v="21%+"/>
    <s v="Retail"/>
    <s v="South-Eve"/>
  </r>
  <r>
    <n v="1088"/>
    <x v="3"/>
    <s v="North"/>
    <s v="November"/>
    <n v="8518.4500000000007"/>
    <s v="Furniture"/>
    <n v="13"/>
    <s v="New"/>
    <s v="Bank Transfer"/>
    <n v="0.23"/>
    <n v="0.23"/>
    <s v="21%+"/>
    <s v="Retail"/>
    <s v="North-Eve"/>
  </r>
  <r>
    <n v="1052"/>
    <x v="0"/>
    <s v="North"/>
    <s v="February"/>
    <n v="5053.97"/>
    <s v="Furniture"/>
    <n v="18"/>
    <s v="Returning"/>
    <s v="Cash"/>
    <n v="0.09"/>
    <n v="0.09"/>
    <s v="6-10%"/>
    <s v="Online"/>
    <s v="North-Bob"/>
  </r>
  <r>
    <n v="1062"/>
    <x v="3"/>
    <s v="East"/>
    <s v="January"/>
    <n v="3439.72"/>
    <s v="Clothing"/>
    <n v="15"/>
    <s v="New"/>
    <s v="Credit Card"/>
    <n v="0.28999999999999998"/>
    <n v="0.28999999999999998"/>
    <s v="21%+"/>
    <s v="Online"/>
    <s v="East-Eve"/>
  </r>
  <r>
    <n v="1058"/>
    <x v="4"/>
    <s v="North"/>
    <s v="April"/>
    <n v="2072.23"/>
    <s v="Furniture"/>
    <n v="33"/>
    <s v="Returning"/>
    <s v="Bank Transfer"/>
    <n v="7.0000000000000007E-2"/>
    <n v="7.0000000000000007E-2"/>
    <s v="6-10%"/>
    <s v="Retail"/>
    <s v="North-Alice"/>
  </r>
  <r>
    <n v="1052"/>
    <x v="0"/>
    <s v="North"/>
    <s v="February"/>
    <n v="5053.97"/>
    <s v="Furniture"/>
    <n v="18"/>
    <s v="Returning"/>
    <s v="Cash"/>
    <n v="0.09"/>
    <n v="0.09"/>
    <s v="6-10%"/>
    <s v="Online"/>
    <s v="North-Bob"/>
  </r>
  <r>
    <n v="1012"/>
    <x v="1"/>
    <s v="North"/>
    <s v="October"/>
    <n v="4384.88"/>
    <s v="Furniture"/>
    <n v="34"/>
    <s v="New"/>
    <s v="Bank Transfer"/>
    <n v="0.21"/>
    <n v="0.21"/>
    <s v="21%+"/>
    <s v="Retail"/>
    <s v="North-David"/>
  </r>
  <r>
    <n v="1039"/>
    <x v="4"/>
    <s v="East"/>
    <s v="July"/>
    <n v="6807.67"/>
    <s v="Clothing"/>
    <n v="42"/>
    <s v="Returning"/>
    <s v="Credit Card"/>
    <n v="0.19"/>
    <n v="0.19"/>
    <s v="16-20%"/>
    <s v="Retail"/>
    <s v="East-Alice"/>
  </r>
  <r>
    <n v="1002"/>
    <x v="1"/>
    <s v="North"/>
    <s v="May"/>
    <n v="6810.35"/>
    <s v="Furniture"/>
    <n v="17"/>
    <s v="Returning"/>
    <s v="Cash"/>
    <n v="0.04"/>
    <n v="0.04"/>
    <s v="0-5%"/>
    <s v="Online"/>
    <s v="North-David"/>
  </r>
  <r>
    <n v="1003"/>
    <x v="4"/>
    <s v="South"/>
    <s v="December"/>
    <n v="4775.59"/>
    <s v="Furniture"/>
    <n v="30"/>
    <s v="New"/>
    <s v="Cash"/>
    <n v="0.2"/>
    <n v="0.2"/>
    <s v="16-20%"/>
    <s v="Online"/>
    <s v="South-Alice"/>
  </r>
  <r>
    <n v="1056"/>
    <x v="1"/>
    <s v="East"/>
    <s v="May"/>
    <n v="7611.88"/>
    <s v="Clothing"/>
    <n v="28"/>
    <s v="Returning"/>
    <s v="Bank Transfer"/>
    <n v="0.2"/>
    <n v="0.2"/>
    <s v="16-20%"/>
    <s v="Online"/>
    <s v="East-David"/>
  </r>
  <r>
    <n v="1081"/>
    <x v="1"/>
    <s v="East"/>
    <s v="February"/>
    <n v="3068.03"/>
    <s v="Furniture"/>
    <n v="41"/>
    <s v="New"/>
    <s v="Bank Transfer"/>
    <n v="0.21"/>
    <n v="0.21"/>
    <s v="21%+"/>
    <s v="Online"/>
    <s v="East-David"/>
  </r>
  <r>
    <n v="1059"/>
    <x v="4"/>
    <s v="North"/>
    <s v="August"/>
    <n v="1203.97"/>
    <s v="Food"/>
    <n v="35"/>
    <s v="Returning"/>
    <s v="Credit Card"/>
    <n v="0.02"/>
    <n v="0.02"/>
    <s v="0-5%"/>
    <s v="Online"/>
    <s v="North-Alice"/>
  </r>
  <r>
    <n v="1002"/>
    <x v="1"/>
    <s v="North"/>
    <s v="May"/>
    <n v="6810.35"/>
    <s v="Furniture"/>
    <n v="17"/>
    <s v="Returning"/>
    <s v="Cash"/>
    <n v="0.04"/>
    <n v="0.04"/>
    <s v="0-5%"/>
    <s v="Online"/>
    <s v="North-David"/>
  </r>
  <r>
    <n v="1002"/>
    <x v="1"/>
    <s v="North"/>
    <s v="May"/>
    <n v="6810.35"/>
    <s v="Furniture"/>
    <n v="17"/>
    <s v="Returning"/>
    <s v="Cash"/>
    <n v="0.04"/>
    <n v="0.04"/>
    <s v="0-5%"/>
    <s v="Online"/>
    <s v="North-David"/>
  </r>
  <r>
    <n v="1092"/>
    <x v="1"/>
    <s v="West"/>
    <s v="February"/>
    <n v="2749.17"/>
    <s v="Furniture"/>
    <n v="34"/>
    <s v="New"/>
    <s v="Credit Card"/>
    <n v="0.3"/>
    <n v="0.3"/>
    <s v="21%+"/>
    <s v="Online"/>
    <s v="West-David"/>
  </r>
  <r>
    <n v="1054"/>
    <x v="0"/>
    <s v="South"/>
    <s v="June"/>
    <n v="7853.66"/>
    <s v="Furniture"/>
    <n v="21"/>
    <s v="New"/>
    <s v="Bank Transfer"/>
    <n v="0.05"/>
    <n v="0.05"/>
    <s v="0-5%"/>
    <s v="Online"/>
    <s v="South-Bob"/>
  </r>
  <r>
    <n v="1087"/>
    <x v="3"/>
    <s v="South"/>
    <s v="January"/>
    <n v="7698.92"/>
    <s v="Furniture"/>
    <n v="46"/>
    <s v="New"/>
    <s v="Bank Transfer"/>
    <n v="0.12"/>
    <n v="0.12"/>
    <s v="11-15%"/>
    <s v="Online"/>
    <s v="South-Eve"/>
  </r>
  <r>
    <n v="1096"/>
    <x v="3"/>
    <s v="South"/>
    <s v="September"/>
    <n v="7597.37"/>
    <s v="Electronics"/>
    <n v="23"/>
    <s v="New"/>
    <s v="Cash"/>
    <n v="0.25"/>
    <n v="0.25"/>
    <s v="21%+"/>
    <s v="Retail"/>
    <s v="South-Eve"/>
  </r>
  <r>
    <n v="1097"/>
    <x v="4"/>
    <s v="East"/>
    <s v="October"/>
    <n v="7633.98"/>
    <s v="Electronics"/>
    <n v="27"/>
    <s v="Returning"/>
    <s v="Credit Card"/>
    <n v="0.05"/>
    <n v="0.05"/>
    <s v="0-5%"/>
    <s v="Retail"/>
    <s v="East-Alice"/>
  </r>
  <r>
    <n v="1001"/>
    <x v="4"/>
    <s v="North"/>
    <s v="November"/>
    <n v="715.81"/>
    <s v="Electronics"/>
    <n v="8"/>
    <s v="New"/>
    <s v="Bank Transfer"/>
    <n v="0.09"/>
    <n v="0.09"/>
    <s v="6-10%"/>
    <s v="Retail"/>
    <s v="North-Alice"/>
  </r>
  <r>
    <n v="1019"/>
    <x v="1"/>
    <s v="West"/>
    <s v="October"/>
    <n v="5952.19"/>
    <s v="Food"/>
    <n v="31"/>
    <s v="New"/>
    <s v="Bank Transfer"/>
    <n v="0.04"/>
    <n v="0.04"/>
    <s v="0-5%"/>
    <s v="Online"/>
    <s v="West-David"/>
  </r>
  <r>
    <n v="1002"/>
    <x v="1"/>
    <s v="North"/>
    <s v="May"/>
    <n v="6810.35"/>
    <s v="Furniture"/>
    <n v="17"/>
    <s v="Returning"/>
    <s v="Cash"/>
    <n v="0.04"/>
    <n v="0.04"/>
    <s v="0-5%"/>
    <s v="Online"/>
    <s v="North-David"/>
  </r>
  <r>
    <n v="1053"/>
    <x v="0"/>
    <s v="North"/>
    <s v="October"/>
    <n v="2235.83"/>
    <s v="Furniture"/>
    <n v="48"/>
    <s v="New"/>
    <s v="Cash"/>
    <n v="0.18"/>
    <n v="0.18"/>
    <s v="16-20%"/>
    <s v="Retail"/>
    <s v="North-Bob"/>
  </r>
  <r>
    <n v="1044"/>
    <x v="1"/>
    <s v="South"/>
    <s v="February"/>
    <n v="7754.1"/>
    <s v="Food"/>
    <n v="22"/>
    <s v="Returning"/>
    <s v="Bank Transfer"/>
    <n v="0.22"/>
    <n v="0.22"/>
    <s v="21%+"/>
    <s v="Retail"/>
    <s v="South-David"/>
  </r>
  <r>
    <n v="1090"/>
    <x v="4"/>
    <s v="West"/>
    <s v="November"/>
    <n v="267.77999999999997"/>
    <s v="Electronics"/>
    <n v="32"/>
    <s v="Returning"/>
    <s v="Cash"/>
    <n v="0.22"/>
    <n v="0.22"/>
    <s v="21%+"/>
    <s v="Retail"/>
    <s v="West-Alice"/>
  </r>
  <r>
    <n v="1032"/>
    <x v="3"/>
    <s v="West"/>
    <s v="June"/>
    <n v="219.82"/>
    <s v="Electronics"/>
    <n v="49"/>
    <s v="Returning"/>
    <s v="Credit Card"/>
    <n v="0.09"/>
    <n v="0.09"/>
    <s v="6-10%"/>
    <s v="Online"/>
    <s v="West-Eve"/>
  </r>
  <r>
    <n v="1070"/>
    <x v="1"/>
    <s v="North"/>
    <s v="November"/>
    <n v="5813.51"/>
    <s v="Furniture"/>
    <n v="40"/>
    <s v="New"/>
    <s v="Cash"/>
    <n v="0.28999999999999998"/>
    <n v="0.28999999999999998"/>
    <s v="21%+"/>
    <s v="Online"/>
    <s v="North-David"/>
  </r>
  <r>
    <n v="1032"/>
    <x v="3"/>
    <s v="West"/>
    <s v="June"/>
    <n v="219.82"/>
    <s v="Electronics"/>
    <n v="49"/>
    <s v="Returning"/>
    <s v="Credit Card"/>
    <n v="0.09"/>
    <n v="0.09"/>
    <s v="6-10%"/>
    <s v="Online"/>
    <s v="West-Eve"/>
  </r>
  <r>
    <n v="1068"/>
    <x v="0"/>
    <s v="North"/>
    <s v="February"/>
    <n v="5118.51"/>
    <s v="Clothing"/>
    <n v="22"/>
    <s v="Returning"/>
    <s v="Bank Transfer"/>
    <n v="0.26"/>
    <n v="0.26"/>
    <s v="21%+"/>
    <s v="Online"/>
    <s v="North-Bob"/>
  </r>
  <r>
    <n v="1055"/>
    <x v="2"/>
    <s v="West"/>
    <s v="December"/>
    <n v="4102.47"/>
    <s v="Furniture"/>
    <n v="8"/>
    <s v="Returning"/>
    <s v="Bank Transfer"/>
    <n v="0.13"/>
    <n v="0.13"/>
    <s v="11-15%"/>
    <s v="Online"/>
    <s v="West-Charlie"/>
  </r>
  <r>
    <n v="1075"/>
    <x v="1"/>
    <s v="South"/>
    <s v="June"/>
    <n v="4223.3900000000003"/>
    <s v="Furniture"/>
    <n v="30"/>
    <s v="New"/>
    <s v="Bank Transfer"/>
    <n v="0.05"/>
    <n v="0.05"/>
    <s v="0-5%"/>
    <s v="Online"/>
    <s v="South-David"/>
  </r>
  <r>
    <n v="1056"/>
    <x v="1"/>
    <s v="East"/>
    <s v="May"/>
    <n v="7611.88"/>
    <s v="Clothing"/>
    <n v="28"/>
    <s v="Returning"/>
    <s v="Bank Transfer"/>
    <n v="0.2"/>
    <n v="0.2"/>
    <s v="16-20%"/>
    <s v="Online"/>
    <s v="East-David"/>
  </r>
  <r>
    <n v="1017"/>
    <x v="1"/>
    <s v="East"/>
    <s v="July"/>
    <n v="3388.69"/>
    <s v="Food"/>
    <n v="1"/>
    <s v="Returning"/>
    <s v="Bank Transfer"/>
    <n v="0.28999999999999998"/>
    <n v="0.28999999999999998"/>
    <s v="21%+"/>
    <s v="Online"/>
    <s v="East-David"/>
  </r>
  <r>
    <n v="1038"/>
    <x v="0"/>
    <s v="South"/>
    <s v="March"/>
    <n v="1452.35"/>
    <s v="Clothing"/>
    <n v="15"/>
    <s v="Returning"/>
    <s v="Cash"/>
    <n v="7.0000000000000007E-2"/>
    <n v="7.0000000000000007E-2"/>
    <s v="6-10%"/>
    <s v="Online"/>
    <s v="South-Bob"/>
  </r>
  <r>
    <n v="1024"/>
    <x v="3"/>
    <s v="West"/>
    <s v="November"/>
    <n v="6607.8"/>
    <s v="Food"/>
    <n v="21"/>
    <s v="Returning"/>
    <s v="Bank Transfer"/>
    <n v="0"/>
    <n v="0"/>
    <s v="0-5%"/>
    <s v="Retail"/>
    <s v="West-Eve"/>
  </r>
  <r>
    <n v="1069"/>
    <x v="1"/>
    <s v="West"/>
    <s v="June"/>
    <n v="6581.04"/>
    <s v="Clothing"/>
    <n v="42"/>
    <s v="New"/>
    <s v="Credit Card"/>
    <n v="0.28000000000000003"/>
    <n v="0.28000000000000003"/>
    <s v="21%+"/>
    <s v="Retail"/>
    <s v="West-David"/>
  </r>
  <r>
    <n v="1098"/>
    <x v="3"/>
    <s v="West"/>
    <s v="October"/>
    <n v="1600.79"/>
    <s v="Furniture"/>
    <n v="21"/>
    <s v="New"/>
    <s v="Bank Transfer"/>
    <n v="0.18"/>
    <n v="0.18"/>
    <s v="16-20%"/>
    <s v="Online"/>
    <s v="West-Eve"/>
  </r>
  <r>
    <n v="1070"/>
    <x v="1"/>
    <s v="North"/>
    <s v="November"/>
    <n v="5813.51"/>
    <s v="Furniture"/>
    <n v="40"/>
    <s v="New"/>
    <s v="Cash"/>
    <n v="0.28999999999999998"/>
    <n v="0.28999999999999998"/>
    <s v="21%+"/>
    <s v="Online"/>
    <s v="North-David"/>
  </r>
  <r>
    <n v="1086"/>
    <x v="0"/>
    <s v="East"/>
    <s v="June"/>
    <n v="2495.5700000000002"/>
    <s v="Electronics"/>
    <n v="3"/>
    <s v="New"/>
    <s v="Cash"/>
    <n v="0.27"/>
    <n v="0.27"/>
    <s v="21%+"/>
    <s v="Online"/>
    <s v="East-Bob"/>
  </r>
  <r>
    <n v="1011"/>
    <x v="4"/>
    <s v="South"/>
    <s v="June"/>
    <n v="4531.97"/>
    <s v="Furniture"/>
    <n v="38"/>
    <s v="New"/>
    <s v="Bank Transfer"/>
    <n v="0.06"/>
    <n v="0.06"/>
    <s v="6-10%"/>
    <s v="Online"/>
    <s v="South-Alice"/>
  </r>
  <r>
    <n v="1016"/>
    <x v="3"/>
    <s v="East"/>
    <s v="March"/>
    <n v="4309.76"/>
    <s v="Electronics"/>
    <n v="38"/>
    <s v="Returning"/>
    <s v="Cash"/>
    <n v="0.26"/>
    <n v="0.26"/>
    <s v="21%+"/>
    <s v="Online"/>
    <s v="East-Eve"/>
  </r>
  <r>
    <n v="1097"/>
    <x v="4"/>
    <s v="East"/>
    <s v="October"/>
    <n v="7633.98"/>
    <s v="Electronics"/>
    <n v="27"/>
    <s v="Returning"/>
    <s v="Credit Card"/>
    <n v="0.05"/>
    <n v="0.05"/>
    <s v="0-5%"/>
    <s v="Retail"/>
    <s v="East-Alice"/>
  </r>
  <r>
    <n v="1073"/>
    <x v="1"/>
    <s v="West"/>
    <s v="December"/>
    <n v="5238.42"/>
    <s v="Furniture"/>
    <n v="40"/>
    <s v="Returning"/>
    <s v="Credit Card"/>
    <n v="0.17"/>
    <n v="0.17"/>
    <s v="16-20%"/>
    <s v="Retail"/>
    <s v="West-David"/>
  </r>
  <r>
    <n v="1059"/>
    <x v="4"/>
    <s v="North"/>
    <s v="August"/>
    <n v="1203.97"/>
    <s v="Food"/>
    <n v="35"/>
    <s v="Returning"/>
    <s v="Credit Card"/>
    <n v="0.02"/>
    <n v="0.02"/>
    <s v="0-5%"/>
    <s v="Online"/>
    <s v="North-Alice"/>
  </r>
  <r>
    <n v="1070"/>
    <x v="1"/>
    <s v="North"/>
    <s v="November"/>
    <n v="5813.51"/>
    <s v="Furniture"/>
    <n v="40"/>
    <s v="New"/>
    <s v="Cash"/>
    <n v="0.28999999999999998"/>
    <n v="0.28999999999999998"/>
    <s v="21%+"/>
    <s v="Online"/>
    <s v="North-David"/>
  </r>
  <r>
    <n v="1080"/>
    <x v="2"/>
    <s v="South"/>
    <s v="February"/>
    <n v="245.46"/>
    <s v="Electronics"/>
    <n v="9"/>
    <s v="New"/>
    <s v="Credit Card"/>
    <n v="0.28000000000000003"/>
    <n v="0.28000000000000003"/>
    <s v="21%+"/>
    <s v="Retail"/>
    <s v="South-Charlie"/>
  </r>
  <r>
    <n v="1093"/>
    <x v="0"/>
    <s v="West"/>
    <s v="April"/>
    <n v="4384.0200000000004"/>
    <s v="Furniture"/>
    <n v="17"/>
    <s v="Returning"/>
    <s v="Cash"/>
    <n v="0.11"/>
    <n v="0.11"/>
    <s v="11-15%"/>
    <s v="Retail"/>
    <s v="West-Bob"/>
  </r>
  <r>
    <n v="1003"/>
    <x v="4"/>
    <s v="South"/>
    <s v="December"/>
    <n v="4775.59"/>
    <s v="Furniture"/>
    <n v="30"/>
    <s v="New"/>
    <s v="Cash"/>
    <n v="0.2"/>
    <n v="0.2"/>
    <s v="16-20%"/>
    <s v="Online"/>
    <s v="South-Alice"/>
  </r>
  <r>
    <n v="1020"/>
    <x v="3"/>
    <s v="North"/>
    <s v="September"/>
    <n v="9733.4699999999993"/>
    <s v="Clothing"/>
    <n v="26"/>
    <s v="New"/>
    <s v="Credit Card"/>
    <n v="0.01"/>
    <n v="0.01"/>
    <s v="0-5%"/>
    <s v="Retail"/>
    <s v="North-Eve"/>
  </r>
  <r>
    <n v="1059"/>
    <x v="4"/>
    <s v="North"/>
    <s v="August"/>
    <n v="1203.97"/>
    <s v="Food"/>
    <n v="35"/>
    <s v="Returning"/>
    <s v="Credit Card"/>
    <n v="0.02"/>
    <n v="0.02"/>
    <s v="0-5%"/>
    <s v="Online"/>
    <s v="North-Alice"/>
  </r>
  <r>
    <n v="1036"/>
    <x v="1"/>
    <s v="North"/>
    <s v="October"/>
    <n v="6499.94"/>
    <s v="Clothing"/>
    <n v="49"/>
    <s v="New"/>
    <s v="Cash"/>
    <n v="0.16"/>
    <n v="0.16"/>
    <s v="16-20%"/>
    <s v="Online"/>
    <s v="North-David"/>
  </r>
  <r>
    <n v="1019"/>
    <x v="1"/>
    <s v="West"/>
    <s v="October"/>
    <n v="5952.19"/>
    <s v="Food"/>
    <n v="31"/>
    <s v="New"/>
    <s v="Bank Transfer"/>
    <n v="0.04"/>
    <n v="0.04"/>
    <s v="0-5%"/>
    <s v="Online"/>
    <s v="West-David"/>
  </r>
  <r>
    <n v="1090"/>
    <x v="4"/>
    <s v="West"/>
    <s v="November"/>
    <n v="267.77999999999997"/>
    <s v="Electronics"/>
    <n v="32"/>
    <s v="Returning"/>
    <s v="Cash"/>
    <n v="0.22"/>
    <n v="0.22"/>
    <s v="21%+"/>
    <s v="Retail"/>
    <s v="West-Alice"/>
  </r>
  <r>
    <n v="1067"/>
    <x v="3"/>
    <s v="South"/>
    <s v="June"/>
    <n v="114.59"/>
    <s v="Food"/>
    <n v="48"/>
    <s v="Returning"/>
    <s v="Bank Transfer"/>
    <n v="0.1"/>
    <n v="0.1"/>
    <s v="6-10%"/>
    <s v="Online"/>
    <s v="South-Eve"/>
  </r>
  <r>
    <n v="1019"/>
    <x v="1"/>
    <s v="West"/>
    <s v="October"/>
    <n v="5952.19"/>
    <s v="Food"/>
    <n v="31"/>
    <s v="New"/>
    <s v="Bank Transfer"/>
    <n v="0.04"/>
    <n v="0.04"/>
    <s v="0-5%"/>
    <s v="Online"/>
    <s v="West-David"/>
  </r>
  <r>
    <n v="1020"/>
    <x v="3"/>
    <s v="North"/>
    <s v="September"/>
    <n v="9733.4699999999993"/>
    <s v="Clothing"/>
    <n v="26"/>
    <s v="New"/>
    <s v="Credit Card"/>
    <n v="0.01"/>
    <n v="0.01"/>
    <s v="0-5%"/>
    <s v="Retail"/>
    <s v="North-Eve"/>
  </r>
  <r>
    <n v="1096"/>
    <x v="3"/>
    <s v="South"/>
    <s v="September"/>
    <n v="7597.37"/>
    <s v="Electronics"/>
    <n v="23"/>
    <s v="New"/>
    <s v="Cash"/>
    <n v="0.25"/>
    <n v="0.25"/>
    <s v="21%+"/>
    <s v="Retail"/>
    <s v="South-Eve"/>
  </r>
  <r>
    <n v="1071"/>
    <x v="3"/>
    <s v="West"/>
    <s v="May"/>
    <n v="3003.76"/>
    <s v="Furniture"/>
    <n v="6"/>
    <s v="Returning"/>
    <s v="Bank Transfer"/>
    <n v="0.06"/>
    <n v="0.06"/>
    <s v="6-10%"/>
    <s v="Retail"/>
    <s v="West-Eve"/>
  </r>
  <r>
    <n v="1052"/>
    <x v="0"/>
    <s v="North"/>
    <s v="February"/>
    <n v="5053.97"/>
    <s v="Furniture"/>
    <n v="18"/>
    <s v="Returning"/>
    <s v="Cash"/>
    <n v="0.09"/>
    <n v="0.09"/>
    <s v="6-10%"/>
    <s v="Online"/>
    <s v="North-Bob"/>
  </r>
  <r>
    <n v="1033"/>
    <x v="1"/>
    <s v="South"/>
    <s v="November"/>
    <n v="4011.8"/>
    <s v="Furniture"/>
    <n v="23"/>
    <s v="Returning"/>
    <s v="Bank Transfer"/>
    <n v="0.22"/>
    <n v="0.22"/>
    <s v="21%+"/>
    <s v="Retail"/>
    <s v="South-David"/>
  </r>
  <r>
    <n v="1040"/>
    <x v="2"/>
    <s v="East"/>
    <s v="March"/>
    <n v="2331.27"/>
    <s v="Clothing"/>
    <n v="13"/>
    <s v="Returning"/>
    <s v="Credit Card"/>
    <n v="0.24"/>
    <n v="0.24"/>
    <s v="21%+"/>
    <s v="Online"/>
    <s v="East-Charlie"/>
  </r>
  <r>
    <n v="1039"/>
    <x v="4"/>
    <s v="East"/>
    <s v="July"/>
    <n v="6807.67"/>
    <s v="Clothing"/>
    <n v="42"/>
    <s v="Returning"/>
    <s v="Credit Card"/>
    <n v="0.19"/>
    <n v="0.19"/>
    <s v="16-20%"/>
    <s v="Retail"/>
    <s v="East-Alice"/>
  </r>
  <r>
    <n v="1082"/>
    <x v="4"/>
    <s v="South"/>
    <s v="November"/>
    <n v="6261.9"/>
    <s v="Electronics"/>
    <n v="41"/>
    <s v="Returning"/>
    <s v="Bank Transfer"/>
    <n v="0.21"/>
    <n v="0.21"/>
    <s v="21%+"/>
    <s v="Online"/>
    <s v="South-Alice"/>
  </r>
  <r>
    <n v="1001"/>
    <x v="4"/>
    <s v="North"/>
    <s v="November"/>
    <n v="715.81"/>
    <s v="Electronics"/>
    <n v="8"/>
    <s v="New"/>
    <s v="Bank Transfer"/>
    <n v="0.09"/>
    <n v="0.09"/>
    <s v="6-10%"/>
    <s v="Retail"/>
    <s v="North-Alice"/>
  </r>
  <r>
    <n v="1011"/>
    <x v="4"/>
    <s v="South"/>
    <s v="June"/>
    <n v="4531.97"/>
    <s v="Furniture"/>
    <n v="38"/>
    <s v="New"/>
    <s v="Bank Transfer"/>
    <n v="0.06"/>
    <n v="0.06"/>
    <s v="6-10%"/>
    <s v="Online"/>
    <s v="South-Alice"/>
  </r>
  <r>
    <n v="1092"/>
    <x v="1"/>
    <s v="West"/>
    <s v="February"/>
    <n v="2749.17"/>
    <s v="Furniture"/>
    <n v="34"/>
    <s v="New"/>
    <s v="Credit Card"/>
    <n v="0.3"/>
    <n v="0.3"/>
    <s v="21%+"/>
    <s v="Online"/>
    <s v="West-David"/>
  </r>
  <r>
    <n v="1057"/>
    <x v="2"/>
    <s v="West"/>
    <s v="September"/>
    <n v="7315.73"/>
    <s v="Food"/>
    <n v="25"/>
    <s v="New"/>
    <s v="Bank Transfer"/>
    <n v="0.02"/>
    <n v="0.02"/>
    <s v="0-5%"/>
    <s v="Retail"/>
    <s v="West-Charlie"/>
  </r>
  <r>
    <n v="1089"/>
    <x v="0"/>
    <s v="West"/>
    <s v="November"/>
    <n v="2945.36"/>
    <s v="Furniture"/>
    <n v="47"/>
    <s v="New"/>
    <s v="Bank Transfer"/>
    <n v="0.17"/>
    <n v="0.17"/>
    <s v="16-20%"/>
    <s v="Retail"/>
    <s v="West-Bob"/>
  </r>
  <r>
    <n v="1050"/>
    <x v="2"/>
    <s v="East"/>
    <s v="May"/>
    <n v="9744.52"/>
    <s v="Clothing"/>
    <n v="35"/>
    <s v="Returning"/>
    <s v="Bank Transfer"/>
    <n v="0.09"/>
    <n v="0.09"/>
    <s v="6-10%"/>
    <s v="Retail"/>
    <s v="East-Charlie"/>
  </r>
  <r>
    <n v="1023"/>
    <x v="3"/>
    <s v="East"/>
    <s v="June"/>
    <n v="2170.94"/>
    <s v="Clothing"/>
    <n v="9"/>
    <s v="Returning"/>
    <s v="Cash"/>
    <n v="0.25"/>
    <n v="0.25"/>
    <s v="21%+"/>
    <s v="Retail"/>
    <s v="East-Eve"/>
  </r>
  <r>
    <n v="1031"/>
    <x v="1"/>
    <s v="North"/>
    <s v="December"/>
    <n v="7567.06"/>
    <s v="Food"/>
    <n v="22"/>
    <s v="New"/>
    <s v="Bank Transfer"/>
    <n v="0.2"/>
    <n v="0.2"/>
    <s v="16-20%"/>
    <s v="Online"/>
    <s v="North-David"/>
  </r>
  <r>
    <n v="1094"/>
    <x v="3"/>
    <s v="North"/>
    <s v="January"/>
    <n v="2548.67"/>
    <s v="Electronics"/>
    <n v="25"/>
    <s v="New"/>
    <s v="Bank Transfer"/>
    <n v="0.17"/>
    <n v="0.17"/>
    <s v="16-20%"/>
    <s v="Online"/>
    <s v="North-Eve"/>
  </r>
  <r>
    <n v="1042"/>
    <x v="4"/>
    <s v="North"/>
    <s v="January"/>
    <n v="5207.03"/>
    <s v="Food"/>
    <n v="11"/>
    <s v="Returning"/>
    <s v="Cash"/>
    <n v="0.02"/>
    <n v="0.02"/>
    <s v="0-5%"/>
    <s v="Online"/>
    <s v="North-Alice"/>
  </r>
  <r>
    <n v="1099"/>
    <x v="1"/>
    <s v="East"/>
    <s v="March"/>
    <n v="7952.11"/>
    <s v="Furniture"/>
    <n v="10"/>
    <s v="New"/>
    <s v="Credit Card"/>
    <n v="0"/>
    <n v="0"/>
    <s v="0-5%"/>
    <s v="Online"/>
    <s v="East-David"/>
  </r>
  <r>
    <n v="1007"/>
    <x v="3"/>
    <s v="West"/>
    <s v="March"/>
    <n v="4694.54"/>
    <s v="Food"/>
    <n v="1"/>
    <s v="Returning"/>
    <s v="Credit Card"/>
    <n v="0.2"/>
    <n v="0.2"/>
    <s v="16-20%"/>
    <s v="Online"/>
    <s v="West-Eve"/>
  </r>
  <r>
    <n v="1016"/>
    <x v="3"/>
    <s v="East"/>
    <s v="March"/>
    <n v="4309.76"/>
    <s v="Electronics"/>
    <n v="38"/>
    <s v="Returning"/>
    <s v="Cash"/>
    <n v="0.26"/>
    <n v="0.26"/>
    <s v="21%+"/>
    <s v="Online"/>
    <s v="East-Eve"/>
  </r>
  <r>
    <n v="1090"/>
    <x v="4"/>
    <s v="West"/>
    <s v="November"/>
    <n v="267.77999999999997"/>
    <s v="Electronics"/>
    <n v="32"/>
    <s v="Returning"/>
    <s v="Cash"/>
    <n v="0.22"/>
    <n v="0.22"/>
    <s v="21%+"/>
    <s v="Retail"/>
    <s v="West-Alice"/>
  </r>
  <r>
    <n v="1060"/>
    <x v="3"/>
    <s v="East"/>
    <s v="December"/>
    <n v="3224.71"/>
    <s v="Clothing"/>
    <n v="44"/>
    <s v="New"/>
    <s v="Bank Transfer"/>
    <n v="0.06"/>
    <n v="0.06"/>
    <s v="6-10%"/>
    <s v="Retail"/>
    <s v="East-Eve"/>
  </r>
  <r>
    <n v="1002"/>
    <x v="1"/>
    <s v="North"/>
    <s v="May"/>
    <n v="6810.35"/>
    <s v="Furniture"/>
    <n v="17"/>
    <s v="Returning"/>
    <s v="Cash"/>
    <n v="0.04"/>
    <n v="0.04"/>
    <s v="0-5%"/>
    <s v="Online"/>
    <s v="North-David"/>
  </r>
  <r>
    <n v="1001"/>
    <x v="4"/>
    <s v="North"/>
    <s v="November"/>
    <n v="715.81"/>
    <s v="Electronics"/>
    <n v="8"/>
    <s v="New"/>
    <s v="Bank Transfer"/>
    <n v="0.09"/>
    <n v="0.09"/>
    <s v="6-10%"/>
    <s v="Retail"/>
    <s v="North-Alice"/>
  </r>
  <r>
    <n v="1048"/>
    <x v="2"/>
    <s v="North"/>
    <s v="September"/>
    <n v="7873.38"/>
    <s v="Furniture"/>
    <n v="4"/>
    <s v="New"/>
    <s v="Credit Card"/>
    <n v="0.22"/>
    <n v="0.22"/>
    <s v="21%+"/>
    <s v="Retail"/>
    <s v="North-Charlie"/>
  </r>
  <r>
    <n v="1012"/>
    <x v="1"/>
    <s v="North"/>
    <s v="October"/>
    <n v="4384.88"/>
    <s v="Furniture"/>
    <n v="34"/>
    <s v="New"/>
    <s v="Bank Transfer"/>
    <n v="0.21"/>
    <n v="0.21"/>
    <s v="21%+"/>
    <s v="Retail"/>
    <s v="North-David"/>
  </r>
  <r>
    <n v="1069"/>
    <x v="1"/>
    <s v="West"/>
    <s v="June"/>
    <n v="6581.04"/>
    <s v="Clothing"/>
    <n v="42"/>
    <s v="New"/>
    <s v="Credit Card"/>
    <n v="0.28000000000000003"/>
    <n v="0.28000000000000003"/>
    <s v="21%+"/>
    <s v="Retail"/>
    <s v="West-David"/>
  </r>
  <r>
    <n v="1037"/>
    <x v="0"/>
    <s v="North"/>
    <s v="January"/>
    <n v="9813.81"/>
    <s v="Clothing"/>
    <n v="40"/>
    <s v="Returning"/>
    <s v="Bank Transfer"/>
    <n v="0.26"/>
    <n v="0.26"/>
    <s v="21%+"/>
    <s v="Online"/>
    <s v="North-Bob"/>
  </r>
  <r>
    <n v="1032"/>
    <x v="3"/>
    <s v="West"/>
    <s v="June"/>
    <n v="219.82"/>
    <s v="Electronics"/>
    <n v="49"/>
    <s v="Returning"/>
    <s v="Credit Card"/>
    <n v="0.09"/>
    <n v="0.09"/>
    <s v="6-10%"/>
    <s v="Online"/>
    <s v="West-Eve"/>
  </r>
  <r>
    <n v="1009"/>
    <x v="4"/>
    <s v="North"/>
    <s v="April"/>
    <n v="1342.95"/>
    <s v="Clothing"/>
    <n v="33"/>
    <s v="New"/>
    <s v="Credit Card"/>
    <n v="0.05"/>
    <n v="0.05"/>
    <s v="0-5%"/>
    <s v="Online"/>
    <s v="North-Alice"/>
  </r>
  <r>
    <n v="1099"/>
    <x v="1"/>
    <s v="East"/>
    <s v="March"/>
    <n v="7952.11"/>
    <s v="Furniture"/>
    <n v="10"/>
    <s v="New"/>
    <s v="Credit Card"/>
    <n v="0"/>
    <n v="0"/>
    <s v="0-5%"/>
    <s v="Online"/>
    <s v="East-David"/>
  </r>
  <r>
    <n v="1019"/>
    <x v="1"/>
    <s v="West"/>
    <s v="October"/>
    <n v="5952.19"/>
    <s v="Food"/>
    <n v="31"/>
    <s v="New"/>
    <s v="Bank Transfer"/>
    <n v="0.04"/>
    <n v="0.04"/>
    <s v="0-5%"/>
    <s v="Online"/>
    <s v="West-David"/>
  </r>
  <r>
    <n v="1048"/>
    <x v="2"/>
    <s v="North"/>
    <s v="September"/>
    <n v="7873.38"/>
    <s v="Furniture"/>
    <n v="4"/>
    <s v="New"/>
    <s v="Credit Card"/>
    <n v="0.22"/>
    <n v="0.22"/>
    <s v="21%+"/>
    <s v="Retail"/>
    <s v="North-Charlie"/>
  </r>
  <r>
    <n v="1080"/>
    <x v="2"/>
    <s v="South"/>
    <s v="February"/>
    <n v="245.46"/>
    <s v="Electronics"/>
    <n v="9"/>
    <s v="New"/>
    <s v="Credit Card"/>
    <n v="0.28000000000000003"/>
    <n v="0.28000000000000003"/>
    <s v="21%+"/>
    <s v="Retail"/>
    <s v="South-Charlie"/>
  </r>
  <r>
    <n v="1003"/>
    <x v="4"/>
    <s v="South"/>
    <s v="December"/>
    <n v="4775.59"/>
    <s v="Furniture"/>
    <n v="30"/>
    <s v="New"/>
    <s v="Cash"/>
    <n v="0.2"/>
    <n v="0.2"/>
    <s v="16-20%"/>
    <s v="Online"/>
    <s v="South-Alice"/>
  </r>
  <r>
    <n v="1020"/>
    <x v="3"/>
    <s v="North"/>
    <s v="September"/>
    <n v="9733.4699999999993"/>
    <s v="Clothing"/>
    <n v="26"/>
    <s v="New"/>
    <s v="Credit Card"/>
    <n v="0.01"/>
    <n v="0.01"/>
    <s v="0-5%"/>
    <s v="Retail"/>
    <s v="North-Eve"/>
  </r>
  <r>
    <n v="1024"/>
    <x v="3"/>
    <s v="West"/>
    <s v="November"/>
    <n v="6607.8"/>
    <s v="Food"/>
    <n v="21"/>
    <s v="Returning"/>
    <s v="Bank Transfer"/>
    <n v="0"/>
    <n v="0"/>
    <s v="0-5%"/>
    <s v="Retail"/>
    <s v="West-Eve"/>
  </r>
  <r>
    <n v="1054"/>
    <x v="0"/>
    <s v="South"/>
    <s v="June"/>
    <n v="7853.66"/>
    <s v="Furniture"/>
    <n v="21"/>
    <s v="New"/>
    <s v="Bank Transfer"/>
    <n v="0.05"/>
    <n v="0.05"/>
    <s v="0-5%"/>
    <s v="Online"/>
    <s v="South-Bob"/>
  </r>
  <r>
    <n v="1033"/>
    <x v="1"/>
    <s v="South"/>
    <s v="November"/>
    <n v="4011.8"/>
    <s v="Furniture"/>
    <n v="23"/>
    <s v="Returning"/>
    <s v="Bank Transfer"/>
    <n v="0.22"/>
    <n v="0.22"/>
    <s v="21%+"/>
    <s v="Retail"/>
    <s v="South-David"/>
  </r>
  <r>
    <n v="1024"/>
    <x v="3"/>
    <s v="West"/>
    <s v="November"/>
    <n v="6607.8"/>
    <s v="Food"/>
    <n v="21"/>
    <s v="Returning"/>
    <s v="Bank Transfer"/>
    <n v="0"/>
    <n v="0"/>
    <s v="0-5%"/>
    <s v="Retail"/>
    <s v="West-Eve"/>
  </r>
  <r>
    <n v="1075"/>
    <x v="1"/>
    <s v="South"/>
    <s v="June"/>
    <n v="4223.3900000000003"/>
    <s v="Furniture"/>
    <n v="30"/>
    <s v="New"/>
    <s v="Bank Transfer"/>
    <n v="0.05"/>
    <n v="0.05"/>
    <s v="0-5%"/>
    <s v="Online"/>
    <s v="South-David"/>
  </r>
  <r>
    <n v="1072"/>
    <x v="0"/>
    <s v="South"/>
    <s v="August"/>
    <n v="2167.94"/>
    <s v="Clothing"/>
    <n v="39"/>
    <s v="New"/>
    <s v="Credit Card"/>
    <n v="0.02"/>
    <n v="0.02"/>
    <s v="0-5%"/>
    <s v="Retail"/>
    <s v="South-Bob"/>
  </r>
  <r>
    <n v="1036"/>
    <x v="1"/>
    <s v="North"/>
    <s v="October"/>
    <n v="6499.94"/>
    <s v="Clothing"/>
    <n v="49"/>
    <s v="New"/>
    <s v="Cash"/>
    <n v="0.16"/>
    <n v="0.16"/>
    <s v="16-20%"/>
    <s v="Online"/>
    <s v="North-David"/>
  </r>
  <r>
    <n v="1038"/>
    <x v="0"/>
    <s v="South"/>
    <s v="March"/>
    <n v="1452.35"/>
    <s v="Clothing"/>
    <n v="15"/>
    <s v="Returning"/>
    <s v="Cash"/>
    <n v="7.0000000000000007E-2"/>
    <n v="7.0000000000000007E-2"/>
    <s v="6-10%"/>
    <s v="Online"/>
    <s v="South-Bob"/>
  </r>
  <r>
    <n v="1084"/>
    <x v="4"/>
    <s v="West"/>
    <s v="August"/>
    <n v="1290.05"/>
    <s v="Furniture"/>
    <n v="21"/>
    <s v="New"/>
    <s v="Cash"/>
    <n v="0.08"/>
    <n v="0.08"/>
    <s v="6-10%"/>
    <s v="Online"/>
    <s v="West-Alice"/>
  </r>
  <r>
    <n v="1099"/>
    <x v="1"/>
    <s v="East"/>
    <s v="March"/>
    <n v="7952.11"/>
    <s v="Furniture"/>
    <n v="10"/>
    <s v="New"/>
    <s v="Credit Card"/>
    <n v="0"/>
    <n v="0"/>
    <s v="0-5%"/>
    <s v="Online"/>
    <s v="East-David"/>
  </r>
  <r>
    <n v="1089"/>
    <x v="0"/>
    <s v="West"/>
    <s v="November"/>
    <n v="2945.36"/>
    <s v="Furniture"/>
    <n v="47"/>
    <s v="New"/>
    <s v="Bank Transfer"/>
    <n v="0.17"/>
    <n v="0.17"/>
    <s v="16-20%"/>
    <s v="Retail"/>
    <s v="West-Bob"/>
  </r>
  <r>
    <n v="1099"/>
    <x v="1"/>
    <s v="East"/>
    <s v="March"/>
    <n v="7952.11"/>
    <s v="Furniture"/>
    <n v="10"/>
    <s v="New"/>
    <s v="Credit Card"/>
    <n v="0"/>
    <n v="0"/>
    <s v="0-5%"/>
    <s v="Online"/>
    <s v="East-David"/>
  </r>
  <r>
    <n v="1025"/>
    <x v="1"/>
    <s v="North"/>
    <s v="October"/>
    <n v="3422.54"/>
    <s v="Food"/>
    <n v="44"/>
    <s v="New"/>
    <s v="Credit Card"/>
    <n v="0.02"/>
    <n v="0.02"/>
    <s v="0-5%"/>
    <s v="Retail"/>
    <s v="North-David"/>
  </r>
  <r>
    <n v="1093"/>
    <x v="0"/>
    <s v="West"/>
    <s v="April"/>
    <n v="4384.0200000000004"/>
    <s v="Furniture"/>
    <n v="17"/>
    <s v="Returning"/>
    <s v="Cash"/>
    <n v="0.11"/>
    <n v="0.11"/>
    <s v="11-15%"/>
    <s v="Retail"/>
    <s v="West-Bob"/>
  </r>
  <r>
    <n v="1018"/>
    <x v="4"/>
    <s v="East"/>
    <s v="January"/>
    <n v="3187.45"/>
    <s v="Clothing"/>
    <n v="11"/>
    <s v="Returning"/>
    <s v="Cash"/>
    <n v="0"/>
    <n v="0"/>
    <s v="0-5%"/>
    <s v="Online"/>
    <s v="East-Alice"/>
  </r>
  <r>
    <n v="1082"/>
    <x v="4"/>
    <s v="South"/>
    <s v="November"/>
    <n v="6261.9"/>
    <s v="Electronics"/>
    <n v="41"/>
    <s v="Returning"/>
    <s v="Bank Transfer"/>
    <n v="0.21"/>
    <n v="0.21"/>
    <s v="21%+"/>
    <s v="Online"/>
    <s v="South-Alice"/>
  </r>
  <r>
    <n v="1066"/>
    <x v="2"/>
    <s v="North"/>
    <s v="July"/>
    <n v="6380.2"/>
    <s v="Furniture"/>
    <n v="15"/>
    <s v="Returning"/>
    <s v="Bank Transfer"/>
    <n v="0.04"/>
    <n v="0.04"/>
    <s v="0-5%"/>
    <s v="Retail"/>
    <s v="North-Charlie"/>
  </r>
  <r>
    <n v="1054"/>
    <x v="0"/>
    <s v="South"/>
    <s v="June"/>
    <n v="7853.66"/>
    <s v="Furniture"/>
    <n v="21"/>
    <s v="New"/>
    <s v="Bank Transfer"/>
    <n v="0.05"/>
    <n v="0.05"/>
    <s v="0-5%"/>
    <s v="Online"/>
    <s v="South-Bob"/>
  </r>
  <r>
    <n v="1035"/>
    <x v="4"/>
    <s v="South"/>
    <s v="May"/>
    <n v="3780.22"/>
    <s v="Food"/>
    <n v="45"/>
    <s v="New"/>
    <s v="Credit Card"/>
    <n v="0.15"/>
    <n v="0.15"/>
    <s v="11-15%"/>
    <s v="Retail"/>
    <s v="South-Alice"/>
  </r>
  <r>
    <n v="1080"/>
    <x v="2"/>
    <s v="South"/>
    <s v="February"/>
    <n v="245.46"/>
    <s v="Electronics"/>
    <n v="9"/>
    <s v="New"/>
    <s v="Credit Card"/>
    <n v="0.28000000000000003"/>
    <n v="0.28000000000000003"/>
    <s v="21%+"/>
    <s v="Retail"/>
    <s v="South-Charlie"/>
  </r>
  <r>
    <n v="1061"/>
    <x v="2"/>
    <s v="East"/>
    <s v="March"/>
    <n v="3750.2"/>
    <s v="Electronics"/>
    <n v="13"/>
    <s v="New"/>
    <s v="Credit Card"/>
    <n v="0.08"/>
    <n v="0.08"/>
    <s v="6-10%"/>
    <s v="Online"/>
    <s v="East-Charlie"/>
  </r>
  <r>
    <n v="1041"/>
    <x v="1"/>
    <s v="South"/>
    <s v="November"/>
    <n v="3942.84"/>
    <s v="Food"/>
    <n v="40"/>
    <s v="New"/>
    <s v="Cash"/>
    <n v="0.18"/>
    <n v="0.18"/>
    <s v="16-20%"/>
    <s v="Online"/>
    <s v="South-David"/>
  </r>
  <r>
    <n v="1100"/>
    <x v="0"/>
    <s v="West"/>
    <s v="August"/>
    <n v="2198.7399999999998"/>
    <s v="Food"/>
    <n v="43"/>
    <s v="Returning"/>
    <s v="Bank Transfer"/>
    <n v="0.08"/>
    <n v="0.08"/>
    <s v="6-10%"/>
    <s v="Online"/>
    <s v="West-Bob"/>
  </r>
  <r>
    <n v="1033"/>
    <x v="1"/>
    <s v="South"/>
    <s v="November"/>
    <n v="4011.8"/>
    <s v="Furniture"/>
    <n v="23"/>
    <s v="Returning"/>
    <s v="Bank Transfer"/>
    <n v="0.22"/>
    <n v="0.22"/>
    <s v="21%+"/>
    <s v="Retail"/>
    <s v="South-David"/>
  </r>
  <r>
    <n v="1068"/>
    <x v="0"/>
    <s v="North"/>
    <s v="February"/>
    <n v="5118.51"/>
    <s v="Clothing"/>
    <n v="22"/>
    <s v="Returning"/>
    <s v="Bank Transfer"/>
    <n v="0.26"/>
    <n v="0.26"/>
    <s v="21%+"/>
    <s v="Online"/>
    <s v="North-Bob"/>
  </r>
  <r>
    <n v="1033"/>
    <x v="1"/>
    <s v="South"/>
    <s v="November"/>
    <n v="4011.8"/>
    <s v="Furniture"/>
    <n v="23"/>
    <s v="Returning"/>
    <s v="Bank Transfer"/>
    <n v="0.22"/>
    <n v="0.22"/>
    <s v="21%+"/>
    <s v="Retail"/>
    <s v="South-David"/>
  </r>
  <r>
    <n v="1014"/>
    <x v="1"/>
    <s v="West"/>
    <s v="November"/>
    <n v="9762.5400000000009"/>
    <s v="Food"/>
    <n v="17"/>
    <s v="New"/>
    <s v="Bank Transfer"/>
    <n v="0.2"/>
    <n v="0.2"/>
    <s v="16-20%"/>
    <s v="Online"/>
    <s v="West-David"/>
  </r>
  <r>
    <n v="1021"/>
    <x v="2"/>
    <s v="West"/>
    <s v="February"/>
    <n v="3761.15"/>
    <s v="Food"/>
    <n v="32"/>
    <s v="New"/>
    <s v="Cash"/>
    <n v="0.21"/>
    <n v="0.21"/>
    <s v="21%+"/>
    <s v="Online"/>
    <s v="West-Charlie"/>
  </r>
  <r>
    <n v="1048"/>
    <x v="2"/>
    <s v="North"/>
    <s v="September"/>
    <n v="7873.38"/>
    <s v="Furniture"/>
    <n v="4"/>
    <s v="New"/>
    <s v="Credit Card"/>
    <n v="0.22"/>
    <n v="0.22"/>
    <s v="21%+"/>
    <s v="Retail"/>
    <s v="North-Charlie"/>
  </r>
  <r>
    <n v="1020"/>
    <x v="3"/>
    <s v="North"/>
    <s v="September"/>
    <n v="9733.4699999999993"/>
    <s v="Clothing"/>
    <n v="26"/>
    <s v="New"/>
    <s v="Credit Card"/>
    <n v="0.01"/>
    <n v="0.01"/>
    <s v="0-5%"/>
    <s v="Retail"/>
    <s v="North-Eve"/>
  </r>
  <r>
    <n v="1008"/>
    <x v="3"/>
    <s v="North"/>
    <s v="January"/>
    <n v="5227.8100000000004"/>
    <s v="Clothing"/>
    <n v="38"/>
    <s v="Returning"/>
    <s v="Cash"/>
    <n v="0.05"/>
    <n v="0.05"/>
    <s v="0-5%"/>
    <s v="Online"/>
    <s v="North-Eve"/>
  </r>
  <r>
    <n v="1007"/>
    <x v="3"/>
    <s v="West"/>
    <s v="March"/>
    <n v="4694.54"/>
    <s v="Food"/>
    <n v="1"/>
    <s v="Returning"/>
    <s v="Credit Card"/>
    <n v="0.2"/>
    <n v="0.2"/>
    <s v="16-20%"/>
    <s v="Online"/>
    <s v="West-Eve"/>
  </r>
  <r>
    <n v="1067"/>
    <x v="3"/>
    <s v="South"/>
    <s v="June"/>
    <n v="114.59"/>
    <s v="Food"/>
    <n v="48"/>
    <s v="Returning"/>
    <s v="Bank Transfer"/>
    <n v="0.1"/>
    <n v="0.1"/>
    <s v="6-10%"/>
    <s v="Online"/>
    <s v="South-Eve"/>
  </r>
  <r>
    <n v="1017"/>
    <x v="1"/>
    <s v="East"/>
    <s v="July"/>
    <n v="3388.69"/>
    <s v="Food"/>
    <n v="1"/>
    <s v="Returning"/>
    <s v="Bank Transfer"/>
    <n v="0.28999999999999998"/>
    <n v="0.28999999999999998"/>
    <s v="21%+"/>
    <s v="Online"/>
    <s v="East-David"/>
  </r>
  <r>
    <n v="1033"/>
    <x v="1"/>
    <s v="South"/>
    <s v="November"/>
    <n v="4011.8"/>
    <s v="Furniture"/>
    <n v="23"/>
    <s v="Returning"/>
    <s v="Bank Transfer"/>
    <n v="0.22"/>
    <n v="0.22"/>
    <s v="21%+"/>
    <s v="Retail"/>
    <s v="South-David"/>
  </r>
  <r>
    <n v="1048"/>
    <x v="2"/>
    <s v="North"/>
    <s v="September"/>
    <n v="7873.38"/>
    <s v="Furniture"/>
    <n v="4"/>
    <s v="New"/>
    <s v="Credit Card"/>
    <n v="0.22"/>
    <n v="0.22"/>
    <s v="21%+"/>
    <s v="Retail"/>
    <s v="North-Charlie"/>
  </r>
  <r>
    <n v="1076"/>
    <x v="3"/>
    <s v="East"/>
    <s v="December"/>
    <n v="7160.75"/>
    <s v="Clothing"/>
    <n v="30"/>
    <s v="New"/>
    <s v="Credit Card"/>
    <n v="0.2"/>
    <n v="0.2"/>
    <s v="16-20%"/>
    <s v="Retail"/>
    <s v="East-Eve"/>
  </r>
  <r>
    <n v="1059"/>
    <x v="4"/>
    <s v="North"/>
    <s v="August"/>
    <n v="1203.97"/>
    <s v="Food"/>
    <n v="35"/>
    <s v="Returning"/>
    <s v="Credit Card"/>
    <n v="0.02"/>
    <n v="0.02"/>
    <s v="0-5%"/>
    <s v="Online"/>
    <s v="North-Alice"/>
  </r>
  <r>
    <n v="1086"/>
    <x v="0"/>
    <s v="East"/>
    <s v="June"/>
    <n v="2495.5700000000002"/>
    <s v="Electronics"/>
    <n v="3"/>
    <s v="New"/>
    <s v="Cash"/>
    <n v="0.27"/>
    <n v="0.27"/>
    <s v="21%+"/>
    <s v="Online"/>
    <s v="East-Bob"/>
  </r>
  <r>
    <n v="1022"/>
    <x v="2"/>
    <s v="South"/>
    <s v="August"/>
    <n v="8813.5499999999993"/>
    <s v="Food"/>
    <n v="21"/>
    <s v="New"/>
    <s v="Bank Transfer"/>
    <n v="0.28999999999999998"/>
    <n v="0.28999999999999998"/>
    <s v="21%+"/>
    <s v="Retail"/>
    <s v="South-Charlie"/>
  </r>
  <r>
    <n v="1030"/>
    <x v="1"/>
    <s v="West"/>
    <s v="July"/>
    <n v="3023.48"/>
    <s v="Clothing"/>
    <n v="19"/>
    <s v="Returning"/>
    <s v="Cash"/>
    <n v="0.26"/>
    <n v="0.26"/>
    <s v="21%+"/>
    <s v="Online"/>
    <s v="West-David"/>
  </r>
  <r>
    <n v="1038"/>
    <x v="0"/>
    <s v="South"/>
    <s v="March"/>
    <n v="1452.35"/>
    <s v="Clothing"/>
    <n v="15"/>
    <s v="Returning"/>
    <s v="Cash"/>
    <n v="7.0000000000000007E-2"/>
    <n v="7.0000000000000007E-2"/>
    <s v="6-10%"/>
    <s v="Online"/>
    <s v="South-Bob"/>
  </r>
  <r>
    <n v="1051"/>
    <x v="3"/>
    <s v="North"/>
    <s v="January"/>
    <n v="4979.3599999999997"/>
    <s v="Electronics"/>
    <n v="14"/>
    <s v="New"/>
    <s v="Bank Transfer"/>
    <n v="0.1"/>
    <n v="0.1"/>
    <s v="6-10%"/>
    <s v="Retail"/>
    <s v="North-Eve"/>
  </r>
  <r>
    <n v="1054"/>
    <x v="0"/>
    <s v="South"/>
    <s v="June"/>
    <n v="7853.66"/>
    <s v="Furniture"/>
    <n v="21"/>
    <s v="New"/>
    <s v="Bank Transfer"/>
    <n v="0.05"/>
    <n v="0.05"/>
    <s v="0-5%"/>
    <s v="Online"/>
    <s v="South-Bob"/>
  </r>
  <r>
    <n v="1008"/>
    <x v="3"/>
    <s v="North"/>
    <s v="January"/>
    <n v="5227.8100000000004"/>
    <s v="Clothing"/>
    <n v="38"/>
    <s v="Returning"/>
    <s v="Cash"/>
    <n v="0.05"/>
    <n v="0.05"/>
    <s v="0-5%"/>
    <s v="Online"/>
    <s v="North-Eve"/>
  </r>
  <r>
    <n v="1027"/>
    <x v="0"/>
    <s v="West"/>
    <s v="January"/>
    <n v="6261.2"/>
    <s v="Food"/>
    <n v="26"/>
    <s v="Returning"/>
    <s v="Cash"/>
    <n v="0.14000000000000001"/>
    <n v="0.14000000000000001"/>
    <s v="11-15%"/>
    <s v="Retail"/>
    <s v="West-Bob"/>
  </r>
  <r>
    <n v="1027"/>
    <x v="0"/>
    <s v="West"/>
    <s v="January"/>
    <n v="6261.2"/>
    <s v="Food"/>
    <n v="26"/>
    <s v="Returning"/>
    <s v="Cash"/>
    <n v="0.14000000000000001"/>
    <n v="0.14000000000000001"/>
    <s v="11-15%"/>
    <s v="Retail"/>
    <s v="West-Bob"/>
  </r>
  <r>
    <n v="1098"/>
    <x v="3"/>
    <s v="West"/>
    <s v="October"/>
    <n v="1600.79"/>
    <s v="Furniture"/>
    <n v="21"/>
    <s v="New"/>
    <s v="Bank Transfer"/>
    <n v="0.18"/>
    <n v="0.18"/>
    <s v="16-20%"/>
    <s v="Online"/>
    <s v="West-Eve"/>
  </r>
  <r>
    <n v="1021"/>
    <x v="2"/>
    <s v="West"/>
    <s v="February"/>
    <n v="3761.15"/>
    <s v="Food"/>
    <n v="32"/>
    <s v="New"/>
    <s v="Cash"/>
    <n v="0.21"/>
    <n v="0.21"/>
    <s v="21%+"/>
    <s v="Online"/>
    <s v="West-Charlie"/>
  </r>
  <r>
    <n v="1030"/>
    <x v="1"/>
    <s v="West"/>
    <s v="July"/>
    <n v="3023.48"/>
    <s v="Clothing"/>
    <n v="19"/>
    <s v="Returning"/>
    <s v="Cash"/>
    <n v="0.26"/>
    <n v="0.26"/>
    <s v="21%+"/>
    <s v="Online"/>
    <s v="West-David"/>
  </r>
  <r>
    <n v="1097"/>
    <x v="4"/>
    <s v="East"/>
    <s v="October"/>
    <n v="7633.98"/>
    <s v="Electronics"/>
    <n v="27"/>
    <s v="Returning"/>
    <s v="Credit Card"/>
    <n v="0.05"/>
    <n v="0.05"/>
    <s v="0-5%"/>
    <s v="Retail"/>
    <s v="East-Alice"/>
  </r>
  <r>
    <n v="1028"/>
    <x v="4"/>
    <s v="East"/>
    <s v="February"/>
    <n v="2819.57"/>
    <s v="Clothing"/>
    <n v="24"/>
    <s v="Returning"/>
    <s v="Bank Transfer"/>
    <n v="0.16"/>
    <n v="0.16"/>
    <s v="16-20%"/>
    <s v="Retail"/>
    <s v="East-Alice"/>
  </r>
  <r>
    <n v="1064"/>
    <x v="3"/>
    <s v="East"/>
    <s v="January"/>
    <n v="7412.11"/>
    <s v="Electronics"/>
    <n v="10"/>
    <s v="New"/>
    <s v="Cash"/>
    <n v="0.12"/>
    <n v="0.12"/>
    <s v="11-15%"/>
    <s v="Online"/>
    <s v="East-Eve"/>
  </r>
  <r>
    <n v="1097"/>
    <x v="4"/>
    <s v="East"/>
    <s v="October"/>
    <n v="7633.98"/>
    <s v="Electronics"/>
    <n v="27"/>
    <s v="Returning"/>
    <s v="Credit Card"/>
    <n v="0.05"/>
    <n v="0.05"/>
    <s v="0-5%"/>
    <s v="Retail"/>
    <s v="East-Alice"/>
  </r>
  <r>
    <n v="1069"/>
    <x v="1"/>
    <s v="West"/>
    <s v="June"/>
    <n v="6581.04"/>
    <s v="Clothing"/>
    <n v="42"/>
    <s v="New"/>
    <s v="Credit Card"/>
    <n v="0.28000000000000003"/>
    <n v="0.28000000000000003"/>
    <s v="21%+"/>
    <s v="Retail"/>
    <s v="West-David"/>
  </r>
  <r>
    <n v="1061"/>
    <x v="2"/>
    <s v="East"/>
    <s v="March"/>
    <n v="3750.2"/>
    <s v="Electronics"/>
    <n v="13"/>
    <s v="New"/>
    <s v="Credit Card"/>
    <n v="0.08"/>
    <n v="0.08"/>
    <s v="6-10%"/>
    <s v="Online"/>
    <s v="East-Charlie"/>
  </r>
  <r>
    <n v="1048"/>
    <x v="2"/>
    <s v="North"/>
    <s v="September"/>
    <n v="7873.38"/>
    <s v="Furniture"/>
    <n v="4"/>
    <s v="New"/>
    <s v="Credit Card"/>
    <n v="0.22"/>
    <n v="0.22"/>
    <s v="21%+"/>
    <s v="Retail"/>
    <s v="North-Charlie"/>
  </r>
  <r>
    <n v="1019"/>
    <x v="1"/>
    <s v="West"/>
    <s v="October"/>
    <n v="5952.19"/>
    <s v="Food"/>
    <n v="31"/>
    <s v="New"/>
    <s v="Bank Transfer"/>
    <n v="0.04"/>
    <n v="0.04"/>
    <s v="0-5%"/>
    <s v="Online"/>
    <s v="West-David"/>
  </r>
  <r>
    <n v="1004"/>
    <x v="3"/>
    <s v="South"/>
    <s v="June"/>
    <n v="7762.51"/>
    <s v="Electronics"/>
    <n v="39"/>
    <s v="Returning"/>
    <s v="Cash"/>
    <n v="0.05"/>
    <n v="0.05"/>
    <s v="0-5%"/>
    <s v="Online"/>
    <s v="South-Eve"/>
  </r>
  <r>
    <n v="1035"/>
    <x v="4"/>
    <s v="South"/>
    <s v="May"/>
    <n v="3780.22"/>
    <s v="Food"/>
    <n v="45"/>
    <s v="New"/>
    <s v="Credit Card"/>
    <n v="0.15"/>
    <n v="0.15"/>
    <s v="11-15%"/>
    <s v="Retail"/>
    <s v="South-Alice"/>
  </r>
  <r>
    <n v="1064"/>
    <x v="3"/>
    <s v="East"/>
    <s v="January"/>
    <n v="7412.11"/>
    <s v="Electronics"/>
    <n v="10"/>
    <s v="New"/>
    <s v="Cash"/>
    <n v="0.12"/>
    <n v="0.12"/>
    <s v="11-15%"/>
    <s v="Online"/>
    <s v="East-Eve"/>
  </r>
  <r>
    <n v="1049"/>
    <x v="4"/>
    <s v="West"/>
    <s v="May"/>
    <n v="3741.08"/>
    <s v="Furniture"/>
    <n v="1"/>
    <s v="Returning"/>
    <s v="Bank Transfer"/>
    <n v="0.17"/>
    <n v="0.17"/>
    <s v="16-20%"/>
    <s v="Online"/>
    <s v="West-Alice"/>
  </r>
  <r>
    <n v="1017"/>
    <x v="1"/>
    <s v="East"/>
    <s v="July"/>
    <n v="3388.69"/>
    <s v="Food"/>
    <n v="1"/>
    <s v="Returning"/>
    <s v="Bank Transfer"/>
    <n v="0.28999999999999998"/>
    <n v="0.28999999999999998"/>
    <s v="21%+"/>
    <s v="Online"/>
    <s v="East-David"/>
  </r>
  <r>
    <n v="1044"/>
    <x v="1"/>
    <s v="South"/>
    <s v="February"/>
    <n v="7754.1"/>
    <s v="Food"/>
    <n v="22"/>
    <s v="Returning"/>
    <s v="Bank Transfer"/>
    <n v="0.22"/>
    <n v="0.22"/>
    <s v="21%+"/>
    <s v="Retail"/>
    <s v="South-David"/>
  </r>
  <r>
    <n v="1092"/>
    <x v="1"/>
    <s v="West"/>
    <s v="February"/>
    <n v="2749.17"/>
    <s v="Furniture"/>
    <n v="34"/>
    <s v="New"/>
    <s v="Credit Card"/>
    <n v="0.3"/>
    <n v="0.3"/>
    <s v="21%+"/>
    <s v="Online"/>
    <s v="West-David"/>
  </r>
  <r>
    <n v="1030"/>
    <x v="1"/>
    <s v="West"/>
    <s v="July"/>
    <n v="3023.48"/>
    <s v="Clothing"/>
    <n v="19"/>
    <s v="Returning"/>
    <s v="Cash"/>
    <n v="0.26"/>
    <n v="0.26"/>
    <s v="21%+"/>
    <s v="Online"/>
    <s v="West-David"/>
  </r>
  <r>
    <n v="1093"/>
    <x v="0"/>
    <s v="West"/>
    <s v="April"/>
    <n v="4384.0200000000004"/>
    <s v="Furniture"/>
    <n v="17"/>
    <s v="Returning"/>
    <s v="Cash"/>
    <n v="0.11"/>
    <n v="0.11"/>
    <s v="11-15%"/>
    <s v="Retail"/>
    <s v="West-Bob"/>
  </r>
  <r>
    <n v="1046"/>
    <x v="3"/>
    <s v="East"/>
    <s v="January"/>
    <n v="4104.82"/>
    <s v="Clothing"/>
    <n v="43"/>
    <s v="New"/>
    <s v="Bank Transfer"/>
    <n v="0.1"/>
    <n v="0.1"/>
    <s v="6-10%"/>
    <s v="Retail"/>
    <s v="East-Eve"/>
  </r>
  <r>
    <n v="1006"/>
    <x v="0"/>
    <s v="North"/>
    <s v="September"/>
    <n v="8995.75"/>
    <s v="Food"/>
    <n v="49"/>
    <s v="New"/>
    <s v="Cash"/>
    <n v="0.08"/>
    <n v="0.08"/>
    <s v="6-10%"/>
    <s v="Retail"/>
    <s v="North-Bob"/>
  </r>
  <r>
    <n v="1099"/>
    <x v="1"/>
    <s v="East"/>
    <s v="March"/>
    <n v="7952.11"/>
    <s v="Furniture"/>
    <n v="10"/>
    <s v="New"/>
    <s v="Credit Card"/>
    <n v="0"/>
    <n v="0"/>
    <s v="0-5%"/>
    <s v="Online"/>
    <s v="East-David"/>
  </r>
  <r>
    <n v="1037"/>
    <x v="0"/>
    <s v="North"/>
    <s v="January"/>
    <n v="9813.81"/>
    <s v="Clothing"/>
    <n v="40"/>
    <s v="Returning"/>
    <s v="Bank Transfer"/>
    <n v="0.26"/>
    <n v="0.26"/>
    <s v="21%+"/>
    <s v="Online"/>
    <s v="North-Bob"/>
  </r>
  <r>
    <n v="1024"/>
    <x v="3"/>
    <s v="West"/>
    <s v="November"/>
    <n v="6607.8"/>
    <s v="Food"/>
    <n v="21"/>
    <s v="Returning"/>
    <s v="Bank Transfer"/>
    <n v="0"/>
    <n v="0"/>
    <s v="0-5%"/>
    <s v="Retail"/>
    <s v="West-Eve"/>
  </r>
  <r>
    <n v="1093"/>
    <x v="0"/>
    <s v="West"/>
    <s v="April"/>
    <n v="4384.0200000000004"/>
    <s v="Furniture"/>
    <n v="17"/>
    <s v="Returning"/>
    <s v="Cash"/>
    <n v="0.11"/>
    <n v="0.11"/>
    <s v="11-15%"/>
    <s v="Retail"/>
    <s v="West-Bob"/>
  </r>
  <r>
    <n v="1046"/>
    <x v="3"/>
    <s v="East"/>
    <s v="January"/>
    <n v="4104.82"/>
    <s v="Clothing"/>
    <n v="43"/>
    <s v="New"/>
    <s v="Bank Transfer"/>
    <n v="0.1"/>
    <n v="0.1"/>
    <s v="6-10%"/>
    <s v="Retail"/>
    <s v="East-Eve"/>
  </r>
  <r>
    <n v="1053"/>
    <x v="0"/>
    <s v="North"/>
    <s v="October"/>
    <n v="2235.83"/>
    <s v="Furniture"/>
    <n v="48"/>
    <s v="New"/>
    <s v="Cash"/>
    <n v="0.18"/>
    <n v="0.18"/>
    <s v="16-20%"/>
    <s v="Retail"/>
    <s v="North-Bob"/>
  </r>
  <r>
    <n v="1095"/>
    <x v="4"/>
    <s v="East"/>
    <s v="November"/>
    <n v="9432.9699999999993"/>
    <s v="Electronics"/>
    <n v="37"/>
    <s v="New"/>
    <s v="Credit Card"/>
    <n v="0.1"/>
    <n v="0.1"/>
    <s v="6-10%"/>
    <s v="Retail"/>
    <s v="East-Alice"/>
  </r>
  <r>
    <n v="1099"/>
    <x v="1"/>
    <s v="East"/>
    <s v="March"/>
    <n v="7952.11"/>
    <s v="Furniture"/>
    <n v="10"/>
    <s v="New"/>
    <s v="Credit Card"/>
    <n v="0"/>
    <n v="0"/>
    <s v="0-5%"/>
    <s v="Online"/>
    <s v="East-David"/>
  </r>
  <r>
    <n v="1060"/>
    <x v="3"/>
    <s v="East"/>
    <s v="December"/>
    <n v="3224.71"/>
    <s v="Clothing"/>
    <n v="44"/>
    <s v="New"/>
    <s v="Bank Transfer"/>
    <n v="0.06"/>
    <n v="0.06"/>
    <s v="6-10%"/>
    <s v="Retail"/>
    <s v="East-Eve"/>
  </r>
  <r>
    <n v="1097"/>
    <x v="4"/>
    <s v="East"/>
    <s v="October"/>
    <n v="7633.98"/>
    <s v="Electronics"/>
    <n v="27"/>
    <s v="Returning"/>
    <s v="Credit Card"/>
    <n v="0.05"/>
    <n v="0.05"/>
    <s v="0-5%"/>
    <s v="Retail"/>
    <s v="East-Alice"/>
  </r>
  <r>
    <n v="1063"/>
    <x v="0"/>
    <s v="West"/>
    <s v="May"/>
    <n v="3098.87"/>
    <s v="Food"/>
    <n v="39"/>
    <s v="Returning"/>
    <s v="Cash"/>
    <n v="0.21"/>
    <n v="0.21"/>
    <s v="21%+"/>
    <s v="Retail"/>
    <s v="West-Bob"/>
  </r>
  <r>
    <n v="1085"/>
    <x v="2"/>
    <s v="South"/>
    <s v="November"/>
    <n v="2038.75"/>
    <s v="Furniture"/>
    <n v="32"/>
    <s v="Returning"/>
    <s v="Credit Card"/>
    <n v="0.04"/>
    <n v="0.04"/>
    <s v="0-5%"/>
    <s v="Retail"/>
    <s v="South-Charlie"/>
  </r>
  <r>
    <n v="1032"/>
    <x v="3"/>
    <s v="West"/>
    <s v="June"/>
    <n v="219.82"/>
    <s v="Electronics"/>
    <n v="49"/>
    <s v="Returning"/>
    <s v="Credit Card"/>
    <n v="0.09"/>
    <n v="0.09"/>
    <s v="6-10%"/>
    <s v="Online"/>
    <s v="West-Eve"/>
  </r>
  <r>
    <n v="1087"/>
    <x v="3"/>
    <s v="South"/>
    <s v="January"/>
    <n v="7698.92"/>
    <s v="Furniture"/>
    <n v="46"/>
    <s v="New"/>
    <s v="Bank Transfer"/>
    <n v="0.12"/>
    <n v="0.12"/>
    <s v="11-15%"/>
    <s v="Online"/>
    <s v="South-Eve"/>
  </r>
  <r>
    <n v="1033"/>
    <x v="1"/>
    <s v="South"/>
    <s v="November"/>
    <n v="4011.8"/>
    <s v="Furniture"/>
    <n v="23"/>
    <s v="Returning"/>
    <s v="Bank Transfer"/>
    <n v="0.22"/>
    <n v="0.22"/>
    <s v="21%+"/>
    <s v="Retail"/>
    <s v="South-David"/>
  </r>
  <r>
    <n v="1067"/>
    <x v="3"/>
    <s v="South"/>
    <s v="June"/>
    <n v="114.59"/>
    <s v="Food"/>
    <n v="48"/>
    <s v="Returning"/>
    <s v="Bank Transfer"/>
    <n v="0.1"/>
    <n v="0.1"/>
    <s v="6-10%"/>
    <s v="Online"/>
    <s v="South-Eve"/>
  </r>
  <r>
    <n v="1018"/>
    <x v="4"/>
    <s v="East"/>
    <s v="January"/>
    <n v="3187.45"/>
    <s v="Clothing"/>
    <n v="11"/>
    <s v="Returning"/>
    <s v="Cash"/>
    <n v="0"/>
    <n v="0"/>
    <s v="0-5%"/>
    <s v="Online"/>
    <s v="East-Alice"/>
  </r>
  <r>
    <n v="1025"/>
    <x v="1"/>
    <s v="North"/>
    <s v="October"/>
    <n v="3422.54"/>
    <s v="Food"/>
    <n v="44"/>
    <s v="New"/>
    <s v="Credit Card"/>
    <n v="0.02"/>
    <n v="0.02"/>
    <s v="0-5%"/>
    <s v="Retail"/>
    <s v="North-David"/>
  </r>
  <r>
    <n v="1095"/>
    <x v="4"/>
    <s v="East"/>
    <s v="November"/>
    <n v="9432.9699999999993"/>
    <s v="Electronics"/>
    <n v="37"/>
    <s v="New"/>
    <s v="Credit Card"/>
    <n v="0.1"/>
    <n v="0.1"/>
    <s v="6-10%"/>
    <s v="Retail"/>
    <s v="East-Alice"/>
  </r>
  <r>
    <n v="1054"/>
    <x v="0"/>
    <s v="South"/>
    <s v="June"/>
    <n v="7853.66"/>
    <s v="Furniture"/>
    <n v="21"/>
    <s v="New"/>
    <s v="Bank Transfer"/>
    <n v="0.05"/>
    <n v="0.05"/>
    <s v="0-5%"/>
    <s v="Online"/>
    <s v="South-Bob"/>
  </r>
  <r>
    <n v="1058"/>
    <x v="4"/>
    <s v="North"/>
    <s v="April"/>
    <n v="2072.23"/>
    <s v="Furniture"/>
    <n v="33"/>
    <s v="Returning"/>
    <s v="Bank Transfer"/>
    <n v="7.0000000000000007E-2"/>
    <n v="7.0000000000000007E-2"/>
    <s v="6-10%"/>
    <s v="Retail"/>
    <s v="North-Alice"/>
  </r>
  <r>
    <n v="1067"/>
    <x v="3"/>
    <s v="South"/>
    <s v="June"/>
    <n v="114.59"/>
    <s v="Food"/>
    <n v="48"/>
    <s v="Returning"/>
    <s v="Bank Transfer"/>
    <n v="0.1"/>
    <n v="0.1"/>
    <s v="6-10%"/>
    <s v="Online"/>
    <s v="South-Eve"/>
  </r>
  <r>
    <n v="1046"/>
    <x v="3"/>
    <s v="East"/>
    <s v="January"/>
    <n v="4104.82"/>
    <s v="Clothing"/>
    <n v="43"/>
    <s v="New"/>
    <s v="Bank Transfer"/>
    <n v="0.1"/>
    <n v="0.1"/>
    <s v="6-10%"/>
    <s v="Retail"/>
    <s v="East-Eve"/>
  </r>
  <r>
    <n v="1024"/>
    <x v="3"/>
    <s v="West"/>
    <s v="November"/>
    <n v="6607.8"/>
    <s v="Food"/>
    <n v="21"/>
    <s v="Returning"/>
    <s v="Bank Transfer"/>
    <n v="0"/>
    <n v="0"/>
    <s v="0-5%"/>
    <s v="Retail"/>
    <s v="West-Eve"/>
  </r>
  <r>
    <n v="1032"/>
    <x v="3"/>
    <s v="West"/>
    <s v="June"/>
    <n v="219.82"/>
    <s v="Electronics"/>
    <n v="49"/>
    <s v="Returning"/>
    <s v="Credit Card"/>
    <n v="0.09"/>
    <n v="0.09"/>
    <s v="6-10%"/>
    <s v="Online"/>
    <s v="West-Eve"/>
  </r>
  <r>
    <n v="1047"/>
    <x v="1"/>
    <s v="North"/>
    <s v="August"/>
    <n v="1331.25"/>
    <s v="Electronics"/>
    <n v="33"/>
    <s v="Returning"/>
    <s v="Credit Card"/>
    <n v="0.15"/>
    <n v="0.15"/>
    <s v="11-15%"/>
    <s v="Online"/>
    <s v="North-David"/>
  </r>
  <r>
    <n v="1086"/>
    <x v="0"/>
    <s v="East"/>
    <s v="June"/>
    <n v="2495.5700000000002"/>
    <s v="Electronics"/>
    <n v="3"/>
    <s v="New"/>
    <s v="Cash"/>
    <n v="0.27"/>
    <n v="0.27"/>
    <s v="21%+"/>
    <s v="Online"/>
    <s v="East-Bob"/>
  </r>
  <r>
    <n v="1023"/>
    <x v="3"/>
    <s v="East"/>
    <s v="June"/>
    <n v="2170.94"/>
    <s v="Clothing"/>
    <n v="9"/>
    <s v="Returning"/>
    <s v="Cash"/>
    <n v="0.25"/>
    <n v="0.25"/>
    <s v="21%+"/>
    <s v="Retail"/>
    <s v="East-Eve"/>
  </r>
  <r>
    <n v="1066"/>
    <x v="2"/>
    <s v="North"/>
    <s v="July"/>
    <n v="6380.2"/>
    <s v="Furniture"/>
    <n v="15"/>
    <s v="Returning"/>
    <s v="Bank Transfer"/>
    <n v="0.04"/>
    <n v="0.04"/>
    <s v="0-5%"/>
    <s v="Retail"/>
    <s v="North-Charlie"/>
  </r>
  <r>
    <n v="1027"/>
    <x v="0"/>
    <s v="West"/>
    <s v="January"/>
    <n v="6261.2"/>
    <s v="Food"/>
    <n v="26"/>
    <s v="Returning"/>
    <s v="Cash"/>
    <n v="0.14000000000000001"/>
    <n v="0.14000000000000001"/>
    <s v="11-15%"/>
    <s v="Retail"/>
    <s v="West-Bob"/>
  </r>
  <r>
    <n v="1002"/>
    <x v="1"/>
    <s v="North"/>
    <s v="May"/>
    <n v="6810.35"/>
    <s v="Furniture"/>
    <n v="17"/>
    <s v="Returning"/>
    <s v="Cash"/>
    <n v="0.04"/>
    <n v="0.04"/>
    <s v="0-5%"/>
    <s v="Online"/>
    <s v="North-David"/>
  </r>
  <r>
    <n v="1090"/>
    <x v="4"/>
    <s v="West"/>
    <s v="November"/>
    <n v="267.77999999999997"/>
    <s v="Electronics"/>
    <n v="32"/>
    <s v="Returning"/>
    <s v="Cash"/>
    <n v="0.22"/>
    <n v="0.22"/>
    <s v="21%+"/>
    <s v="Retail"/>
    <s v="West-Alice"/>
  </r>
  <r>
    <n v="1017"/>
    <x v="1"/>
    <s v="East"/>
    <s v="July"/>
    <n v="3388.69"/>
    <s v="Food"/>
    <n v="1"/>
    <s v="Returning"/>
    <s v="Bank Transfer"/>
    <n v="0.28999999999999998"/>
    <n v="0.28999999999999998"/>
    <s v="21%+"/>
    <s v="Online"/>
    <s v="East-David"/>
  </r>
  <r>
    <n v="1033"/>
    <x v="1"/>
    <s v="South"/>
    <s v="November"/>
    <n v="4011.8"/>
    <s v="Furniture"/>
    <n v="23"/>
    <s v="Returning"/>
    <s v="Bank Transfer"/>
    <n v="0.22"/>
    <n v="0.22"/>
    <s v="21%+"/>
    <s v="Retail"/>
    <s v="South-David"/>
  </r>
  <r>
    <n v="1009"/>
    <x v="4"/>
    <s v="North"/>
    <s v="April"/>
    <n v="1342.95"/>
    <s v="Clothing"/>
    <n v="33"/>
    <s v="New"/>
    <s v="Credit Card"/>
    <n v="0.05"/>
    <n v="0.05"/>
    <s v="0-5%"/>
    <s v="Online"/>
    <s v="North-Alice"/>
  </r>
  <r>
    <n v="1043"/>
    <x v="0"/>
    <s v="South"/>
    <s v="November"/>
    <n v="1710.73"/>
    <s v="Electronics"/>
    <n v="3"/>
    <s v="New"/>
    <s v="Bank Transfer"/>
    <n v="0.25"/>
    <n v="0.25"/>
    <s v="21%+"/>
    <s v="Online"/>
    <s v="South-Bob"/>
  </r>
  <r>
    <n v="1048"/>
    <x v="2"/>
    <s v="North"/>
    <s v="September"/>
    <n v="7873.38"/>
    <s v="Furniture"/>
    <n v="4"/>
    <s v="New"/>
    <s v="Credit Card"/>
    <n v="0.22"/>
    <n v="0.22"/>
    <s v="21%+"/>
    <s v="Retail"/>
    <s v="North-Charlie"/>
  </r>
  <r>
    <n v="1039"/>
    <x v="4"/>
    <s v="East"/>
    <s v="July"/>
    <n v="6807.67"/>
    <s v="Clothing"/>
    <n v="42"/>
    <s v="Returning"/>
    <s v="Credit Card"/>
    <n v="0.19"/>
    <n v="0.19"/>
    <s v="16-20%"/>
    <s v="Retail"/>
    <s v="East-Alice"/>
  </r>
  <r>
    <n v="1093"/>
    <x v="0"/>
    <s v="West"/>
    <s v="April"/>
    <n v="4384.0200000000004"/>
    <s v="Furniture"/>
    <n v="17"/>
    <s v="Returning"/>
    <s v="Cash"/>
    <n v="0.11"/>
    <n v="0.11"/>
    <s v="11-15%"/>
    <s v="Retail"/>
    <s v="West-Bob"/>
  </r>
  <r>
    <n v="1042"/>
    <x v="4"/>
    <s v="North"/>
    <s v="January"/>
    <n v="5207.03"/>
    <s v="Food"/>
    <n v="11"/>
    <s v="Returning"/>
    <s v="Cash"/>
    <n v="0.02"/>
    <n v="0.02"/>
    <s v="0-5%"/>
    <s v="Online"/>
    <s v="North-Alice"/>
  </r>
  <r>
    <n v="1026"/>
    <x v="4"/>
    <s v="West"/>
    <s v="February"/>
    <n v="1554.93"/>
    <s v="Electronics"/>
    <n v="19"/>
    <s v="New"/>
    <s v="Credit Card"/>
    <n v="0.05"/>
    <n v="0.05"/>
    <s v="0-5%"/>
    <s v="Retail"/>
    <s v="West-Alice"/>
  </r>
  <r>
    <n v="1099"/>
    <x v="1"/>
    <s v="East"/>
    <s v="March"/>
    <n v="7952.11"/>
    <s v="Furniture"/>
    <n v="10"/>
    <s v="New"/>
    <s v="Credit Card"/>
    <n v="0"/>
    <n v="0"/>
    <s v="0-5%"/>
    <s v="Online"/>
    <s v="East-David"/>
  </r>
  <r>
    <n v="1050"/>
    <x v="2"/>
    <s v="East"/>
    <s v="May"/>
    <n v="9744.52"/>
    <s v="Clothing"/>
    <n v="35"/>
    <s v="Returning"/>
    <s v="Bank Transfer"/>
    <n v="0.09"/>
    <n v="0.09"/>
    <s v="6-10%"/>
    <s v="Retail"/>
    <s v="East-Charlie"/>
  </r>
  <r>
    <n v="1025"/>
    <x v="1"/>
    <s v="North"/>
    <s v="October"/>
    <n v="3422.54"/>
    <s v="Food"/>
    <n v="44"/>
    <s v="New"/>
    <s v="Credit Card"/>
    <n v="0.02"/>
    <n v="0.02"/>
    <s v="0-5%"/>
    <s v="Retail"/>
    <s v="North-David"/>
  </r>
  <r>
    <n v="1024"/>
    <x v="3"/>
    <s v="West"/>
    <s v="November"/>
    <n v="6607.8"/>
    <s v="Food"/>
    <n v="21"/>
    <s v="Returning"/>
    <s v="Bank Transfer"/>
    <n v="0"/>
    <n v="0"/>
    <s v="0-5%"/>
    <s v="Retail"/>
    <s v="West-Eve"/>
  </r>
  <r>
    <n v="1013"/>
    <x v="1"/>
    <s v="East"/>
    <s v="October"/>
    <n v="5039.07"/>
    <s v="Electronics"/>
    <n v="20"/>
    <s v="Returning"/>
    <s v="Bank Transfer"/>
    <n v="0.1"/>
    <n v="0.1"/>
    <s v="6-10%"/>
    <s v="Online"/>
    <s v="East-David"/>
  </r>
  <r>
    <n v="1060"/>
    <x v="3"/>
    <s v="East"/>
    <s v="December"/>
    <n v="3224.71"/>
    <s v="Clothing"/>
    <n v="44"/>
    <s v="New"/>
    <s v="Bank Transfer"/>
    <n v="0.06"/>
    <n v="0.06"/>
    <s v="6-10%"/>
    <s v="Retail"/>
    <s v="East-Eve"/>
  </r>
  <r>
    <n v="1007"/>
    <x v="3"/>
    <s v="West"/>
    <s v="March"/>
    <n v="4694.54"/>
    <s v="Food"/>
    <n v="1"/>
    <s v="Returning"/>
    <s v="Credit Card"/>
    <n v="0.2"/>
    <n v="0.2"/>
    <s v="16-20%"/>
    <s v="Online"/>
    <s v="West-Eve"/>
  </r>
  <r>
    <n v="1057"/>
    <x v="2"/>
    <s v="West"/>
    <s v="September"/>
    <n v="7315.73"/>
    <s v="Food"/>
    <n v="25"/>
    <s v="New"/>
    <s v="Bank Transfer"/>
    <n v="0.02"/>
    <n v="0.02"/>
    <s v="0-5%"/>
    <s v="Retail"/>
    <s v="West-Charlie"/>
  </r>
  <r>
    <n v="1036"/>
    <x v="1"/>
    <s v="North"/>
    <s v="October"/>
    <n v="6499.94"/>
    <s v="Clothing"/>
    <n v="49"/>
    <s v="New"/>
    <s v="Cash"/>
    <n v="0.16"/>
    <n v="0.16"/>
    <s v="16-20%"/>
    <s v="Online"/>
    <s v="North-David"/>
  </r>
  <r>
    <n v="1045"/>
    <x v="1"/>
    <s v="South"/>
    <s v="December"/>
    <n v="3517.4"/>
    <s v="Clothing"/>
    <n v="42"/>
    <s v="Returning"/>
    <s v="Cash"/>
    <n v="0.1"/>
    <n v="0.1"/>
    <s v="6-10%"/>
    <s v="Online"/>
    <s v="South-David"/>
  </r>
  <r>
    <n v="1020"/>
    <x v="3"/>
    <s v="North"/>
    <s v="September"/>
    <n v="9733.4699999999993"/>
    <s v="Clothing"/>
    <n v="26"/>
    <s v="New"/>
    <s v="Credit Card"/>
    <n v="0.01"/>
    <n v="0.01"/>
    <s v="0-5%"/>
    <s v="Retail"/>
    <s v="North-Eve"/>
  </r>
  <r>
    <n v="1065"/>
    <x v="0"/>
    <s v="East"/>
    <s v="November"/>
    <n v="9183.11"/>
    <s v="Food"/>
    <n v="18"/>
    <s v="New"/>
    <s v="Bank Transfer"/>
    <n v="0.02"/>
    <n v="0.02"/>
    <s v="0-5%"/>
    <s v="Retail"/>
    <s v="East-Bob"/>
  </r>
  <r>
    <n v="1008"/>
    <x v="3"/>
    <s v="North"/>
    <s v="January"/>
    <n v="5227.8100000000004"/>
    <s v="Clothing"/>
    <n v="38"/>
    <s v="Returning"/>
    <s v="Cash"/>
    <n v="0.05"/>
    <n v="0.05"/>
    <s v="0-5%"/>
    <s v="Online"/>
    <s v="North-Eve"/>
  </r>
  <r>
    <n v="1016"/>
    <x v="3"/>
    <s v="East"/>
    <s v="March"/>
    <n v="4309.76"/>
    <s v="Electronics"/>
    <n v="38"/>
    <s v="Returning"/>
    <s v="Cash"/>
    <n v="0.26"/>
    <n v="0.26"/>
    <s v="21%+"/>
    <s v="Online"/>
    <s v="East-Eve"/>
  </r>
  <r>
    <n v="1014"/>
    <x v="1"/>
    <s v="West"/>
    <s v="November"/>
    <n v="9762.5400000000009"/>
    <s v="Food"/>
    <n v="17"/>
    <s v="New"/>
    <s v="Bank Transfer"/>
    <n v="0.2"/>
    <n v="0.2"/>
    <s v="16-20%"/>
    <s v="Online"/>
    <s v="West-David"/>
  </r>
  <r>
    <n v="1076"/>
    <x v="3"/>
    <s v="East"/>
    <s v="December"/>
    <n v="7160.75"/>
    <s v="Clothing"/>
    <n v="30"/>
    <s v="New"/>
    <s v="Credit Card"/>
    <n v="0.2"/>
    <n v="0.2"/>
    <s v="16-20%"/>
    <s v="Retail"/>
    <s v="East-Eve"/>
  </r>
  <r>
    <n v="1087"/>
    <x v="3"/>
    <s v="South"/>
    <s v="January"/>
    <n v="7698.92"/>
    <s v="Furniture"/>
    <n v="46"/>
    <s v="New"/>
    <s v="Bank Transfer"/>
    <n v="0.12"/>
    <n v="0.12"/>
    <s v="11-15%"/>
    <s v="Online"/>
    <s v="South-Eve"/>
  </r>
  <r>
    <n v="1015"/>
    <x v="1"/>
    <s v="South"/>
    <s v="September"/>
    <n v="4631.2299999999996"/>
    <s v="Food"/>
    <n v="30"/>
    <s v="Returning"/>
    <s v="Bank Transfer"/>
    <n v="0.2"/>
    <n v="0.2"/>
    <s v="16-20%"/>
    <s v="Retail"/>
    <s v="South-David"/>
  </r>
  <r>
    <n v="1092"/>
    <x v="1"/>
    <s v="West"/>
    <s v="February"/>
    <n v="2749.17"/>
    <s v="Furniture"/>
    <n v="34"/>
    <s v="New"/>
    <s v="Credit Card"/>
    <n v="0.3"/>
    <n v="0.3"/>
    <s v="21%+"/>
    <s v="Online"/>
    <s v="West-David"/>
  </r>
  <r>
    <n v="1098"/>
    <x v="3"/>
    <s v="West"/>
    <s v="October"/>
    <n v="1600.79"/>
    <s v="Furniture"/>
    <n v="21"/>
    <s v="New"/>
    <s v="Bank Transfer"/>
    <n v="0.18"/>
    <n v="0.18"/>
    <s v="16-20%"/>
    <s v="Online"/>
    <s v="West-Eve"/>
  </r>
  <r>
    <n v="1066"/>
    <x v="2"/>
    <s v="North"/>
    <s v="July"/>
    <n v="6380.2"/>
    <s v="Furniture"/>
    <n v="15"/>
    <s v="Returning"/>
    <s v="Bank Transfer"/>
    <n v="0.04"/>
    <n v="0.04"/>
    <s v="0-5%"/>
    <s v="Retail"/>
    <s v="North-Charlie"/>
  </r>
  <r>
    <n v="1032"/>
    <x v="3"/>
    <s v="West"/>
    <s v="June"/>
    <n v="219.82"/>
    <s v="Electronics"/>
    <n v="49"/>
    <s v="Returning"/>
    <s v="Credit Card"/>
    <n v="0.09"/>
    <n v="0.09"/>
    <s v="6-10%"/>
    <s v="Online"/>
    <s v="West-Eve"/>
  </r>
  <r>
    <n v="1087"/>
    <x v="3"/>
    <s v="South"/>
    <s v="January"/>
    <n v="7698.92"/>
    <s v="Furniture"/>
    <n v="46"/>
    <s v="New"/>
    <s v="Bank Transfer"/>
    <n v="0.12"/>
    <n v="0.12"/>
    <s v="11-15%"/>
    <s v="Online"/>
    <s v="South-Eve"/>
  </r>
  <r>
    <n v="1063"/>
    <x v="0"/>
    <s v="West"/>
    <s v="May"/>
    <n v="3098.87"/>
    <s v="Food"/>
    <n v="39"/>
    <s v="Returning"/>
    <s v="Cash"/>
    <n v="0.21"/>
    <n v="0.21"/>
    <s v="21%+"/>
    <s v="Retail"/>
    <s v="West-Bob"/>
  </r>
  <r>
    <n v="1086"/>
    <x v="0"/>
    <s v="East"/>
    <s v="June"/>
    <n v="2495.5700000000002"/>
    <s v="Electronics"/>
    <n v="3"/>
    <s v="New"/>
    <s v="Cash"/>
    <n v="0.27"/>
    <n v="0.27"/>
    <s v="21%+"/>
    <s v="Online"/>
    <s v="East-Bob"/>
  </r>
  <r>
    <n v="1051"/>
    <x v="3"/>
    <s v="North"/>
    <s v="January"/>
    <n v="4979.3599999999997"/>
    <s v="Electronics"/>
    <n v="14"/>
    <s v="New"/>
    <s v="Bank Transfer"/>
    <n v="0.1"/>
    <n v="0.1"/>
    <s v="6-10%"/>
    <s v="Retail"/>
    <s v="North-Eve"/>
  </r>
  <r>
    <n v="1025"/>
    <x v="1"/>
    <s v="North"/>
    <s v="October"/>
    <n v="3422.54"/>
    <s v="Food"/>
    <n v="44"/>
    <s v="New"/>
    <s v="Credit Card"/>
    <n v="0.02"/>
    <n v="0.02"/>
    <s v="0-5%"/>
    <s v="Retail"/>
    <s v="North-David"/>
  </r>
  <r>
    <n v="1058"/>
    <x v="4"/>
    <s v="North"/>
    <s v="April"/>
    <n v="2072.23"/>
    <s v="Furniture"/>
    <n v="33"/>
    <s v="Returning"/>
    <s v="Bank Transfer"/>
    <n v="7.0000000000000007E-2"/>
    <n v="7.0000000000000007E-2"/>
    <s v="6-10%"/>
    <s v="Retail"/>
    <s v="North-Alice"/>
  </r>
  <r>
    <n v="1063"/>
    <x v="0"/>
    <s v="West"/>
    <s v="May"/>
    <n v="3098.87"/>
    <s v="Food"/>
    <n v="39"/>
    <s v="Returning"/>
    <s v="Cash"/>
    <n v="0.21"/>
    <n v="0.21"/>
    <s v="21%+"/>
    <s v="Retail"/>
    <s v="West-Bob"/>
  </r>
  <r>
    <n v="1062"/>
    <x v="3"/>
    <s v="East"/>
    <s v="January"/>
    <n v="3439.72"/>
    <s v="Clothing"/>
    <n v="15"/>
    <s v="New"/>
    <s v="Credit Card"/>
    <n v="0.28999999999999998"/>
    <n v="0.28999999999999998"/>
    <s v="21%+"/>
    <s v="Online"/>
    <s v="East-Eve"/>
  </r>
  <r>
    <n v="1022"/>
    <x v="2"/>
    <s v="South"/>
    <s v="August"/>
    <n v="8813.5499999999993"/>
    <s v="Food"/>
    <n v="21"/>
    <s v="New"/>
    <s v="Bank Transfer"/>
    <n v="0.28999999999999998"/>
    <n v="0.28999999999999998"/>
    <s v="21%+"/>
    <s v="Retail"/>
    <s v="South-Charlie"/>
  </r>
  <r>
    <n v="1058"/>
    <x v="4"/>
    <s v="North"/>
    <s v="April"/>
    <n v="2072.23"/>
    <s v="Furniture"/>
    <n v="33"/>
    <s v="Returning"/>
    <s v="Bank Transfer"/>
    <n v="7.0000000000000007E-2"/>
    <n v="7.0000000000000007E-2"/>
    <s v="6-10%"/>
    <s v="Retail"/>
    <s v="North-Alice"/>
  </r>
  <r>
    <n v="1058"/>
    <x v="4"/>
    <s v="North"/>
    <s v="April"/>
    <n v="2072.23"/>
    <s v="Furniture"/>
    <n v="33"/>
    <s v="Returning"/>
    <s v="Bank Transfer"/>
    <n v="7.0000000000000007E-2"/>
    <n v="7.0000000000000007E-2"/>
    <s v="6-10%"/>
    <s v="Retail"/>
    <s v="North-Alice"/>
  </r>
  <r>
    <n v="1086"/>
    <x v="0"/>
    <s v="East"/>
    <s v="June"/>
    <n v="2495.5700000000002"/>
    <s v="Electronics"/>
    <n v="3"/>
    <s v="New"/>
    <s v="Cash"/>
    <n v="0.27"/>
    <n v="0.27"/>
    <s v="21%+"/>
    <s v="Online"/>
    <s v="East-Bob"/>
  </r>
  <r>
    <n v="1049"/>
    <x v="4"/>
    <s v="West"/>
    <s v="May"/>
    <n v="3741.08"/>
    <s v="Furniture"/>
    <n v="1"/>
    <s v="Returning"/>
    <s v="Bank Transfer"/>
    <n v="0.17"/>
    <n v="0.17"/>
    <s v="16-20%"/>
    <s v="Online"/>
    <s v="West-Alice"/>
  </r>
  <r>
    <n v="1052"/>
    <x v="0"/>
    <s v="North"/>
    <s v="February"/>
    <n v="5053.97"/>
    <s v="Furniture"/>
    <n v="18"/>
    <s v="Returning"/>
    <s v="Cash"/>
    <n v="0.09"/>
    <n v="0.09"/>
    <s v="6-10%"/>
    <s v="Online"/>
    <s v="North-Bob"/>
  </r>
  <r>
    <n v="1042"/>
    <x v="4"/>
    <s v="North"/>
    <s v="January"/>
    <n v="5207.03"/>
    <s v="Food"/>
    <n v="11"/>
    <s v="Returning"/>
    <s v="Cash"/>
    <n v="0.02"/>
    <n v="0.02"/>
    <s v="0-5%"/>
    <s v="Online"/>
    <s v="North-Alice"/>
  </r>
  <r>
    <n v="1070"/>
    <x v="1"/>
    <s v="North"/>
    <s v="November"/>
    <n v="5813.51"/>
    <s v="Furniture"/>
    <n v="40"/>
    <s v="New"/>
    <s v="Cash"/>
    <n v="0.28999999999999998"/>
    <n v="0.28999999999999998"/>
    <s v="21%+"/>
    <s v="Online"/>
    <s v="North-David"/>
  </r>
  <r>
    <n v="1015"/>
    <x v="1"/>
    <s v="South"/>
    <s v="September"/>
    <n v="4631.2299999999996"/>
    <s v="Food"/>
    <n v="30"/>
    <s v="Returning"/>
    <s v="Bank Transfer"/>
    <n v="0.2"/>
    <n v="0.2"/>
    <s v="16-20%"/>
    <s v="Retail"/>
    <s v="South-David"/>
  </r>
  <r>
    <n v="1054"/>
    <x v="0"/>
    <s v="South"/>
    <s v="June"/>
    <n v="7853.66"/>
    <s v="Furniture"/>
    <n v="21"/>
    <s v="New"/>
    <s v="Bank Transfer"/>
    <n v="0.05"/>
    <n v="0.05"/>
    <s v="0-5%"/>
    <s v="Online"/>
    <s v="South-Bob"/>
  </r>
  <r>
    <n v="1060"/>
    <x v="3"/>
    <s v="East"/>
    <s v="December"/>
    <n v="3224.71"/>
    <s v="Clothing"/>
    <n v="44"/>
    <s v="New"/>
    <s v="Bank Transfer"/>
    <n v="0.06"/>
    <n v="0.06"/>
    <s v="6-10%"/>
    <s v="Retail"/>
    <s v="East-Eve"/>
  </r>
  <r>
    <n v="1097"/>
    <x v="4"/>
    <s v="East"/>
    <s v="October"/>
    <n v="7633.98"/>
    <s v="Electronics"/>
    <n v="27"/>
    <s v="Returning"/>
    <s v="Credit Card"/>
    <n v="0.05"/>
    <n v="0.05"/>
    <s v="0-5%"/>
    <s v="Retail"/>
    <s v="East-Alice"/>
  </r>
  <r>
    <n v="1008"/>
    <x v="3"/>
    <s v="North"/>
    <s v="January"/>
    <n v="5227.8100000000004"/>
    <s v="Clothing"/>
    <n v="38"/>
    <s v="Returning"/>
    <s v="Cash"/>
    <n v="0.05"/>
    <n v="0.05"/>
    <s v="0-5%"/>
    <s v="Online"/>
    <s v="North-Eve"/>
  </r>
  <r>
    <n v="1053"/>
    <x v="0"/>
    <s v="North"/>
    <s v="October"/>
    <n v="2235.83"/>
    <s v="Furniture"/>
    <n v="48"/>
    <s v="New"/>
    <s v="Cash"/>
    <n v="0.18"/>
    <n v="0.18"/>
    <s v="16-20%"/>
    <s v="Retail"/>
    <s v="North-Bob"/>
  </r>
  <r>
    <n v="1060"/>
    <x v="3"/>
    <s v="East"/>
    <s v="December"/>
    <n v="3224.71"/>
    <s v="Clothing"/>
    <n v="44"/>
    <s v="New"/>
    <s v="Bank Transfer"/>
    <n v="0.06"/>
    <n v="0.06"/>
    <s v="6-10%"/>
    <s v="Retail"/>
    <s v="East-Eve"/>
  </r>
  <r>
    <n v="1005"/>
    <x v="4"/>
    <s v="East"/>
    <s v="March"/>
    <n v="6828.24"/>
    <s v="Electronics"/>
    <n v="12"/>
    <s v="New"/>
    <s v="Credit Card"/>
    <n v="0.04"/>
    <n v="0.04"/>
    <s v="0-5%"/>
    <s v="Retail"/>
    <s v="East-Alice"/>
  </r>
  <r>
    <n v="1068"/>
    <x v="0"/>
    <s v="North"/>
    <s v="February"/>
    <n v="5118.51"/>
    <s v="Clothing"/>
    <n v="22"/>
    <s v="Returning"/>
    <s v="Bank Transfer"/>
    <n v="0.26"/>
    <n v="0.26"/>
    <s v="21%+"/>
    <s v="Online"/>
    <s v="North-Bob"/>
  </r>
  <r>
    <n v="1006"/>
    <x v="0"/>
    <s v="North"/>
    <s v="September"/>
    <n v="8995.75"/>
    <s v="Food"/>
    <n v="49"/>
    <s v="New"/>
    <s v="Cash"/>
    <n v="0.08"/>
    <n v="0.08"/>
    <s v="6-10%"/>
    <s v="Retail"/>
    <s v="North-Bob"/>
  </r>
  <r>
    <n v="1096"/>
    <x v="3"/>
    <s v="South"/>
    <s v="September"/>
    <n v="7597.37"/>
    <s v="Electronics"/>
    <n v="23"/>
    <s v="New"/>
    <s v="Cash"/>
    <n v="0.25"/>
    <n v="0.25"/>
    <s v="21%+"/>
    <s v="Retail"/>
    <s v="South-Eve"/>
  </r>
  <r>
    <n v="1094"/>
    <x v="3"/>
    <s v="North"/>
    <s v="January"/>
    <n v="2548.67"/>
    <s v="Electronics"/>
    <n v="25"/>
    <s v="New"/>
    <s v="Bank Transfer"/>
    <n v="0.17"/>
    <n v="0.17"/>
    <s v="16-20%"/>
    <s v="Online"/>
    <s v="North-Eve"/>
  </r>
  <r>
    <n v="1047"/>
    <x v="1"/>
    <s v="North"/>
    <s v="August"/>
    <n v="1331.25"/>
    <s v="Electronics"/>
    <n v="33"/>
    <s v="Returning"/>
    <s v="Credit Card"/>
    <n v="0.15"/>
    <n v="0.15"/>
    <s v="11-15%"/>
    <s v="Online"/>
    <s v="North-David"/>
  </r>
  <r>
    <n v="1099"/>
    <x v="1"/>
    <s v="East"/>
    <s v="March"/>
    <n v="7952.11"/>
    <s v="Furniture"/>
    <n v="10"/>
    <s v="New"/>
    <s v="Credit Card"/>
    <n v="0"/>
    <n v="0"/>
    <s v="0-5%"/>
    <s v="Online"/>
    <s v="East-David"/>
  </r>
  <r>
    <n v="1055"/>
    <x v="2"/>
    <s v="West"/>
    <s v="December"/>
    <n v="4102.47"/>
    <s v="Furniture"/>
    <n v="8"/>
    <s v="Returning"/>
    <s v="Bank Transfer"/>
    <n v="0.13"/>
    <n v="0.13"/>
    <s v="11-15%"/>
    <s v="Online"/>
    <s v="West-Charlie"/>
  </r>
  <r>
    <n v="1040"/>
    <x v="2"/>
    <s v="East"/>
    <s v="March"/>
    <n v="2331.27"/>
    <s v="Clothing"/>
    <n v="13"/>
    <s v="Returning"/>
    <s v="Credit Card"/>
    <n v="0.24"/>
    <n v="0.24"/>
    <s v="21%+"/>
    <s v="Online"/>
    <s v="East-Charlie"/>
  </r>
  <r>
    <n v="1052"/>
    <x v="0"/>
    <s v="North"/>
    <s v="February"/>
    <n v="5053.97"/>
    <s v="Furniture"/>
    <n v="18"/>
    <s v="Returning"/>
    <s v="Cash"/>
    <n v="0.09"/>
    <n v="0.09"/>
    <s v="6-10%"/>
    <s v="Online"/>
    <s v="North-Bob"/>
  </r>
  <r>
    <n v="1016"/>
    <x v="3"/>
    <s v="East"/>
    <s v="March"/>
    <n v="4309.76"/>
    <s v="Electronics"/>
    <n v="38"/>
    <s v="Returning"/>
    <s v="Cash"/>
    <n v="0.26"/>
    <n v="0.26"/>
    <s v="21%+"/>
    <s v="Online"/>
    <s v="East-Eve"/>
  </r>
  <r>
    <n v="1013"/>
    <x v="1"/>
    <s v="East"/>
    <s v="October"/>
    <n v="5039.07"/>
    <s v="Electronics"/>
    <n v="20"/>
    <s v="Returning"/>
    <s v="Bank Transfer"/>
    <n v="0.1"/>
    <n v="0.1"/>
    <s v="6-10%"/>
    <s v="Online"/>
    <s v="East-David"/>
  </r>
  <r>
    <n v="1030"/>
    <x v="1"/>
    <s v="West"/>
    <s v="July"/>
    <n v="3023.48"/>
    <s v="Clothing"/>
    <n v="19"/>
    <s v="Returning"/>
    <s v="Cash"/>
    <n v="0.26"/>
    <n v="0.26"/>
    <s v="21%+"/>
    <s v="Online"/>
    <s v="West-David"/>
  </r>
  <r>
    <n v="1019"/>
    <x v="1"/>
    <s v="West"/>
    <s v="October"/>
    <n v="5952.19"/>
    <s v="Food"/>
    <n v="31"/>
    <s v="New"/>
    <s v="Bank Transfer"/>
    <n v="0.04"/>
    <n v="0.04"/>
    <s v="0-5%"/>
    <s v="Online"/>
    <s v="West-David"/>
  </r>
  <r>
    <n v="1017"/>
    <x v="1"/>
    <s v="East"/>
    <s v="July"/>
    <n v="3388.69"/>
    <s v="Food"/>
    <n v="1"/>
    <s v="Returning"/>
    <s v="Bank Transfer"/>
    <n v="0.28999999999999998"/>
    <n v="0.28999999999999998"/>
    <s v="21%+"/>
    <s v="Online"/>
    <s v="East-David"/>
  </r>
  <r>
    <n v="1063"/>
    <x v="0"/>
    <s v="West"/>
    <s v="May"/>
    <n v="3098.87"/>
    <s v="Food"/>
    <n v="39"/>
    <s v="Returning"/>
    <s v="Cash"/>
    <n v="0.21"/>
    <n v="0.21"/>
    <s v="21%+"/>
    <s v="Retail"/>
    <s v="West-Bob"/>
  </r>
  <r>
    <n v="1019"/>
    <x v="1"/>
    <s v="West"/>
    <s v="October"/>
    <n v="5952.19"/>
    <s v="Food"/>
    <n v="31"/>
    <s v="New"/>
    <s v="Bank Transfer"/>
    <n v="0.04"/>
    <n v="0.04"/>
    <s v="0-5%"/>
    <s v="Online"/>
    <s v="West-David"/>
  </r>
  <r>
    <n v="1092"/>
    <x v="1"/>
    <s v="West"/>
    <s v="February"/>
    <n v="2749.17"/>
    <s v="Furniture"/>
    <n v="34"/>
    <s v="New"/>
    <s v="Credit Card"/>
    <n v="0.3"/>
    <n v="0.3"/>
    <s v="21%+"/>
    <s v="Online"/>
    <s v="West-David"/>
  </r>
  <r>
    <n v="1058"/>
    <x v="4"/>
    <s v="North"/>
    <s v="April"/>
    <n v="2072.23"/>
    <s v="Furniture"/>
    <n v="33"/>
    <s v="Returning"/>
    <s v="Bank Transfer"/>
    <n v="7.0000000000000007E-2"/>
    <n v="7.0000000000000007E-2"/>
    <s v="6-10%"/>
    <s v="Retail"/>
    <s v="North-Alice"/>
  </r>
  <r>
    <n v="1055"/>
    <x v="2"/>
    <s v="West"/>
    <s v="December"/>
    <n v="4102.47"/>
    <s v="Furniture"/>
    <n v="8"/>
    <s v="Returning"/>
    <s v="Bank Transfer"/>
    <n v="0.13"/>
    <n v="0.13"/>
    <s v="11-15%"/>
    <s v="Online"/>
    <s v="West-Charlie"/>
  </r>
  <r>
    <n v="1090"/>
    <x v="4"/>
    <s v="West"/>
    <s v="November"/>
    <n v="267.77999999999997"/>
    <s v="Electronics"/>
    <n v="32"/>
    <s v="Returning"/>
    <s v="Cash"/>
    <n v="0.22"/>
    <n v="0.22"/>
    <s v="21%+"/>
    <s v="Retail"/>
    <s v="West-Alice"/>
  </r>
  <r>
    <n v="1090"/>
    <x v="4"/>
    <s v="West"/>
    <s v="November"/>
    <n v="267.77999999999997"/>
    <s v="Electronics"/>
    <n v="32"/>
    <s v="Returning"/>
    <s v="Cash"/>
    <n v="0.22"/>
    <n v="0.22"/>
    <s v="21%+"/>
    <s v="Retail"/>
    <s v="West-Alice"/>
  </r>
  <r>
    <n v="1062"/>
    <x v="3"/>
    <s v="East"/>
    <s v="January"/>
    <n v="3439.72"/>
    <s v="Clothing"/>
    <n v="15"/>
    <s v="New"/>
    <s v="Credit Card"/>
    <n v="0.28999999999999998"/>
    <n v="0.28999999999999998"/>
    <s v="21%+"/>
    <s v="Online"/>
    <s v="East-Eve"/>
  </r>
  <r>
    <n v="1023"/>
    <x v="3"/>
    <s v="East"/>
    <s v="June"/>
    <n v="2170.94"/>
    <s v="Clothing"/>
    <n v="9"/>
    <s v="Returning"/>
    <s v="Cash"/>
    <n v="0.25"/>
    <n v="0.25"/>
    <s v="21%+"/>
    <s v="Retail"/>
    <s v="East-Eve"/>
  </r>
  <r>
    <n v="1009"/>
    <x v="4"/>
    <s v="North"/>
    <s v="April"/>
    <n v="1342.95"/>
    <s v="Clothing"/>
    <n v="33"/>
    <s v="New"/>
    <s v="Credit Card"/>
    <n v="0.05"/>
    <n v="0.05"/>
    <s v="0-5%"/>
    <s v="Online"/>
    <s v="North-Alice"/>
  </r>
  <r>
    <n v="1012"/>
    <x v="1"/>
    <s v="North"/>
    <s v="October"/>
    <n v="4384.88"/>
    <s v="Furniture"/>
    <n v="34"/>
    <s v="New"/>
    <s v="Bank Transfer"/>
    <n v="0.21"/>
    <n v="0.21"/>
    <s v="21%+"/>
    <s v="Retail"/>
    <s v="North-David"/>
  </r>
  <r>
    <n v="1001"/>
    <x v="4"/>
    <s v="North"/>
    <s v="November"/>
    <n v="715.81"/>
    <s v="Electronics"/>
    <n v="8"/>
    <s v="New"/>
    <s v="Bank Transfer"/>
    <n v="0.09"/>
    <n v="0.09"/>
    <s v="6-10%"/>
    <s v="Retail"/>
    <s v="North-Alice"/>
  </r>
  <r>
    <n v="1058"/>
    <x v="4"/>
    <s v="North"/>
    <s v="April"/>
    <n v="2072.23"/>
    <s v="Furniture"/>
    <n v="33"/>
    <s v="Returning"/>
    <s v="Bank Transfer"/>
    <n v="7.0000000000000007E-2"/>
    <n v="7.0000000000000007E-2"/>
    <s v="6-10%"/>
    <s v="Retail"/>
    <s v="North-Alice"/>
  </r>
  <r>
    <n v="1001"/>
    <x v="4"/>
    <s v="North"/>
    <s v="November"/>
    <n v="715.81"/>
    <s v="Electronics"/>
    <n v="8"/>
    <s v="New"/>
    <s v="Bank Transfer"/>
    <n v="0.09"/>
    <n v="0.09"/>
    <s v="6-10%"/>
    <s v="Retail"/>
    <s v="North-Alice"/>
  </r>
  <r>
    <n v="1034"/>
    <x v="3"/>
    <s v="East"/>
    <s v="May"/>
    <n v="4892.3599999999997"/>
    <s v="Clothing"/>
    <n v="19"/>
    <s v="Returning"/>
    <s v="Credit Card"/>
    <n v="0.17"/>
    <n v="0.17"/>
    <s v="16-20%"/>
    <s v="Retail"/>
    <s v="East-Eve"/>
  </r>
  <r>
    <n v="1096"/>
    <x v="3"/>
    <s v="South"/>
    <s v="September"/>
    <n v="7597.37"/>
    <s v="Electronics"/>
    <n v="23"/>
    <s v="New"/>
    <s v="Cash"/>
    <n v="0.25"/>
    <n v="0.25"/>
    <s v="21%+"/>
    <s v="Retail"/>
    <s v="South-Eve"/>
  </r>
  <r>
    <n v="1048"/>
    <x v="2"/>
    <s v="North"/>
    <s v="September"/>
    <n v="7873.38"/>
    <s v="Furniture"/>
    <n v="4"/>
    <s v="New"/>
    <s v="Credit Card"/>
    <n v="0.22"/>
    <n v="0.22"/>
    <s v="21%+"/>
    <s v="Retail"/>
    <s v="North-Charlie"/>
  </r>
  <r>
    <n v="1089"/>
    <x v="0"/>
    <s v="West"/>
    <s v="November"/>
    <n v="2945.36"/>
    <s v="Furniture"/>
    <n v="47"/>
    <s v="New"/>
    <s v="Bank Transfer"/>
    <n v="0.17"/>
    <n v="0.17"/>
    <s v="16-20%"/>
    <s v="Retail"/>
    <s v="West-Bob"/>
  </r>
  <r>
    <n v="1001"/>
    <x v="4"/>
    <s v="North"/>
    <s v="November"/>
    <n v="715.81"/>
    <s v="Electronics"/>
    <n v="8"/>
    <s v="New"/>
    <s v="Bank Transfer"/>
    <n v="0.09"/>
    <n v="0.09"/>
    <s v="6-10%"/>
    <s v="Retail"/>
    <s v="North-Alice"/>
  </r>
  <r>
    <n v="1016"/>
    <x v="3"/>
    <s v="East"/>
    <s v="March"/>
    <n v="4309.76"/>
    <s v="Electronics"/>
    <n v="38"/>
    <s v="Returning"/>
    <s v="Cash"/>
    <n v="0.26"/>
    <n v="0.26"/>
    <s v="21%+"/>
    <s v="Online"/>
    <s v="East-Eve"/>
  </r>
  <r>
    <n v="1061"/>
    <x v="2"/>
    <s v="East"/>
    <s v="March"/>
    <n v="3750.2"/>
    <s v="Electronics"/>
    <n v="13"/>
    <s v="New"/>
    <s v="Credit Card"/>
    <n v="0.08"/>
    <n v="0.08"/>
    <s v="6-10%"/>
    <s v="Online"/>
    <s v="East-Charlie"/>
  </r>
  <r>
    <n v="1064"/>
    <x v="3"/>
    <s v="East"/>
    <s v="January"/>
    <n v="7412.11"/>
    <s v="Electronics"/>
    <n v="10"/>
    <s v="New"/>
    <s v="Cash"/>
    <n v="0.12"/>
    <n v="0.12"/>
    <s v="11-15%"/>
    <s v="Online"/>
    <s v="East-Eve"/>
  </r>
  <r>
    <n v="1063"/>
    <x v="0"/>
    <s v="West"/>
    <s v="May"/>
    <n v="3098.87"/>
    <s v="Food"/>
    <n v="39"/>
    <s v="Returning"/>
    <s v="Cash"/>
    <n v="0.21"/>
    <n v="0.21"/>
    <s v="21%+"/>
    <s v="Retail"/>
    <s v="West-Bob"/>
  </r>
  <r>
    <n v="1069"/>
    <x v="1"/>
    <s v="West"/>
    <s v="June"/>
    <n v="6581.04"/>
    <s v="Clothing"/>
    <n v="42"/>
    <s v="New"/>
    <s v="Credit Card"/>
    <n v="0.28000000000000003"/>
    <n v="0.28000000000000003"/>
    <s v="21%+"/>
    <s v="Retail"/>
    <s v="West-David"/>
  </r>
  <r>
    <n v="1022"/>
    <x v="2"/>
    <s v="South"/>
    <s v="August"/>
    <n v="8813.5499999999993"/>
    <s v="Food"/>
    <n v="21"/>
    <s v="New"/>
    <s v="Bank Transfer"/>
    <n v="0.28999999999999998"/>
    <n v="0.28999999999999998"/>
    <s v="21%+"/>
    <s v="Retail"/>
    <s v="South-Charlie"/>
  </r>
  <r>
    <n v="1093"/>
    <x v="0"/>
    <s v="West"/>
    <s v="April"/>
    <n v="4384.0200000000004"/>
    <s v="Furniture"/>
    <n v="17"/>
    <s v="Returning"/>
    <s v="Cash"/>
    <n v="0.11"/>
    <n v="0.11"/>
    <s v="11-15%"/>
    <s v="Retail"/>
    <s v="West-Bob"/>
  </r>
  <r>
    <n v="1067"/>
    <x v="3"/>
    <s v="South"/>
    <s v="June"/>
    <n v="114.59"/>
    <s v="Food"/>
    <n v="48"/>
    <s v="Returning"/>
    <s v="Bank Transfer"/>
    <n v="0.1"/>
    <n v="0.1"/>
    <s v="6-10%"/>
    <s v="Online"/>
    <s v="South-Eve"/>
  </r>
  <r>
    <n v="1076"/>
    <x v="3"/>
    <s v="East"/>
    <s v="December"/>
    <n v="7160.75"/>
    <s v="Clothing"/>
    <n v="30"/>
    <s v="New"/>
    <s v="Credit Card"/>
    <n v="0.2"/>
    <n v="0.2"/>
    <s v="16-20%"/>
    <s v="Retail"/>
    <s v="East-Eve"/>
  </r>
  <r>
    <n v="1026"/>
    <x v="4"/>
    <s v="West"/>
    <s v="February"/>
    <n v="1554.93"/>
    <s v="Electronics"/>
    <n v="19"/>
    <s v="New"/>
    <s v="Credit Card"/>
    <n v="0.05"/>
    <n v="0.05"/>
    <s v="0-5%"/>
    <s v="Retail"/>
    <s v="West-Alice"/>
  </r>
  <r>
    <n v="1016"/>
    <x v="3"/>
    <s v="East"/>
    <s v="March"/>
    <n v="4309.76"/>
    <s v="Electronics"/>
    <n v="38"/>
    <s v="Returning"/>
    <s v="Cash"/>
    <n v="0.26"/>
    <n v="0.26"/>
    <s v="21%+"/>
    <s v="Online"/>
    <s v="East-Eve"/>
  </r>
  <r>
    <n v="1051"/>
    <x v="3"/>
    <s v="North"/>
    <s v="January"/>
    <n v="4979.3599999999997"/>
    <s v="Electronics"/>
    <n v="14"/>
    <s v="New"/>
    <s v="Bank Transfer"/>
    <n v="0.1"/>
    <n v="0.1"/>
    <s v="6-10%"/>
    <s v="Retail"/>
    <s v="North-Eve"/>
  </r>
  <r>
    <n v="1086"/>
    <x v="0"/>
    <s v="East"/>
    <s v="June"/>
    <n v="2495.5700000000002"/>
    <s v="Electronics"/>
    <n v="3"/>
    <s v="New"/>
    <s v="Cash"/>
    <n v="0.27"/>
    <n v="0.27"/>
    <s v="21%+"/>
    <s v="Online"/>
    <s v="East-Bob"/>
  </r>
  <r>
    <n v="1057"/>
    <x v="2"/>
    <s v="West"/>
    <s v="September"/>
    <n v="7315.73"/>
    <s v="Food"/>
    <n v="25"/>
    <s v="New"/>
    <s v="Bank Transfer"/>
    <n v="0.02"/>
    <n v="0.02"/>
    <s v="0-5%"/>
    <s v="Retail"/>
    <s v="West-Charlie"/>
  </r>
  <r>
    <n v="1029"/>
    <x v="1"/>
    <s v="East"/>
    <s v="March"/>
    <n v="6773.89"/>
    <s v="Clothing"/>
    <n v="28"/>
    <s v="New"/>
    <s v="Credit Card"/>
    <n v="0.15"/>
    <n v="0.15"/>
    <s v="11-15%"/>
    <s v="Retail"/>
    <s v="East-David"/>
  </r>
  <r>
    <n v="1078"/>
    <x v="1"/>
    <s v="East"/>
    <s v="November"/>
    <n v="113.4"/>
    <s v="Furniture"/>
    <n v="8"/>
    <s v="Returning"/>
    <s v="Bank Transfer"/>
    <n v="0.03"/>
    <n v="0.03"/>
    <s v="0-5%"/>
    <s v="Online"/>
    <s v="East-David"/>
  </r>
  <r>
    <n v="1092"/>
    <x v="1"/>
    <s v="West"/>
    <s v="February"/>
    <n v="2749.17"/>
    <s v="Furniture"/>
    <n v="34"/>
    <s v="New"/>
    <s v="Credit Card"/>
    <n v="0.3"/>
    <n v="0.3"/>
    <s v="21%+"/>
    <s v="Online"/>
    <s v="West-David"/>
  </r>
  <r>
    <n v="1069"/>
    <x v="1"/>
    <s v="West"/>
    <s v="June"/>
    <n v="6581.04"/>
    <s v="Clothing"/>
    <n v="42"/>
    <s v="New"/>
    <s v="Credit Card"/>
    <n v="0.28000000000000003"/>
    <n v="0.28000000000000003"/>
    <s v="21%+"/>
    <s v="Retail"/>
    <s v="West-David"/>
  </r>
  <r>
    <n v="1047"/>
    <x v="1"/>
    <s v="North"/>
    <s v="August"/>
    <n v="1331.25"/>
    <s v="Electronics"/>
    <n v="33"/>
    <s v="Returning"/>
    <s v="Credit Card"/>
    <n v="0.15"/>
    <n v="0.15"/>
    <s v="11-15%"/>
    <s v="Online"/>
    <s v="North-David"/>
  </r>
  <r>
    <n v="1094"/>
    <x v="3"/>
    <s v="North"/>
    <s v="January"/>
    <n v="2548.67"/>
    <s v="Electronics"/>
    <n v="25"/>
    <s v="New"/>
    <s v="Bank Transfer"/>
    <n v="0.17"/>
    <n v="0.17"/>
    <s v="16-20%"/>
    <s v="Online"/>
    <s v="North-Eve"/>
  </r>
  <r>
    <n v="1062"/>
    <x v="3"/>
    <s v="East"/>
    <s v="January"/>
    <n v="3439.72"/>
    <s v="Clothing"/>
    <n v="15"/>
    <s v="New"/>
    <s v="Credit Card"/>
    <n v="0.28999999999999998"/>
    <n v="0.28999999999999998"/>
    <s v="21%+"/>
    <s v="Online"/>
    <s v="East-Eve"/>
  </r>
  <r>
    <n v="1069"/>
    <x v="1"/>
    <s v="West"/>
    <s v="June"/>
    <n v="6581.04"/>
    <s v="Clothing"/>
    <n v="42"/>
    <s v="New"/>
    <s v="Credit Card"/>
    <n v="0.28000000000000003"/>
    <n v="0.28000000000000003"/>
    <s v="21%+"/>
    <s v="Retail"/>
    <s v="West-David"/>
  </r>
  <r>
    <n v="1076"/>
    <x v="3"/>
    <s v="East"/>
    <s v="December"/>
    <n v="7160.75"/>
    <s v="Clothing"/>
    <n v="30"/>
    <s v="New"/>
    <s v="Credit Card"/>
    <n v="0.2"/>
    <n v="0.2"/>
    <s v="16-20%"/>
    <s v="Retail"/>
    <s v="East-Eve"/>
  </r>
  <r>
    <n v="1016"/>
    <x v="3"/>
    <s v="East"/>
    <s v="March"/>
    <n v="4309.76"/>
    <s v="Electronics"/>
    <n v="38"/>
    <s v="Returning"/>
    <s v="Cash"/>
    <n v="0.26"/>
    <n v="0.26"/>
    <s v="21%+"/>
    <s v="Online"/>
    <s v="East-Eve"/>
  </r>
  <r>
    <n v="1090"/>
    <x v="4"/>
    <s v="West"/>
    <s v="November"/>
    <n v="267.77999999999997"/>
    <s v="Electronics"/>
    <n v="32"/>
    <s v="Returning"/>
    <s v="Cash"/>
    <n v="0.22"/>
    <n v="0.22"/>
    <s v="21%+"/>
    <s v="Retail"/>
    <s v="West-Alice"/>
  </r>
  <r>
    <n v="1090"/>
    <x v="4"/>
    <s v="West"/>
    <s v="November"/>
    <n v="267.77999999999997"/>
    <s v="Electronics"/>
    <n v="32"/>
    <s v="Returning"/>
    <s v="Cash"/>
    <n v="0.22"/>
    <n v="0.22"/>
    <s v="21%+"/>
    <s v="Retail"/>
    <s v="West-Alice"/>
  </r>
  <r>
    <n v="1048"/>
    <x v="2"/>
    <s v="North"/>
    <s v="September"/>
    <n v="7873.38"/>
    <s v="Furniture"/>
    <n v="4"/>
    <s v="New"/>
    <s v="Credit Card"/>
    <n v="0.22"/>
    <n v="0.22"/>
    <s v="21%+"/>
    <s v="Retail"/>
    <s v="North-Charlie"/>
  </r>
  <r>
    <n v="1085"/>
    <x v="2"/>
    <s v="South"/>
    <s v="November"/>
    <n v="2038.75"/>
    <s v="Furniture"/>
    <n v="32"/>
    <s v="Returning"/>
    <s v="Credit Card"/>
    <n v="0.04"/>
    <n v="0.04"/>
    <s v="0-5%"/>
    <s v="Retail"/>
    <s v="South-Charlie"/>
  </r>
  <r>
    <n v="1039"/>
    <x v="4"/>
    <s v="East"/>
    <s v="July"/>
    <n v="6807.67"/>
    <s v="Clothing"/>
    <n v="42"/>
    <s v="Returning"/>
    <s v="Credit Card"/>
    <n v="0.19"/>
    <n v="0.19"/>
    <s v="16-20%"/>
    <s v="Retail"/>
    <s v="East-Alice"/>
  </r>
  <r>
    <n v="1100"/>
    <x v="0"/>
    <s v="West"/>
    <s v="August"/>
    <n v="2198.7399999999998"/>
    <s v="Food"/>
    <n v="43"/>
    <s v="Returning"/>
    <s v="Bank Transfer"/>
    <n v="0.08"/>
    <n v="0.08"/>
    <s v="6-10%"/>
    <s v="Online"/>
    <s v="West-Bob"/>
  </r>
  <r>
    <n v="1033"/>
    <x v="1"/>
    <s v="South"/>
    <s v="November"/>
    <n v="4011.8"/>
    <s v="Furniture"/>
    <n v="23"/>
    <s v="Returning"/>
    <s v="Bank Transfer"/>
    <n v="0.22"/>
    <n v="0.22"/>
    <s v="21%+"/>
    <s v="Retail"/>
    <s v="South-David"/>
  </r>
  <r>
    <n v="1094"/>
    <x v="3"/>
    <s v="North"/>
    <s v="January"/>
    <n v="2548.67"/>
    <s v="Electronics"/>
    <n v="25"/>
    <s v="New"/>
    <s v="Bank Transfer"/>
    <n v="0.17"/>
    <n v="0.17"/>
    <s v="16-20%"/>
    <s v="Online"/>
    <s v="North-Eve"/>
  </r>
  <r>
    <n v="1023"/>
    <x v="3"/>
    <s v="East"/>
    <s v="June"/>
    <n v="2170.94"/>
    <s v="Clothing"/>
    <n v="9"/>
    <s v="Returning"/>
    <s v="Cash"/>
    <n v="0.25"/>
    <n v="0.25"/>
    <s v="21%+"/>
    <s v="Retail"/>
    <s v="East-Eve"/>
  </r>
  <r>
    <n v="1010"/>
    <x v="1"/>
    <s v="East"/>
    <s v="February"/>
    <n v="1678.97"/>
    <s v="Furniture"/>
    <n v="47"/>
    <s v="Returning"/>
    <s v="Bank Transfer"/>
    <n v="0.06"/>
    <n v="0.06"/>
    <s v="6-10%"/>
    <s v="Online"/>
    <s v="East-David"/>
  </r>
  <r>
    <n v="1069"/>
    <x v="1"/>
    <s v="West"/>
    <s v="June"/>
    <n v="6581.04"/>
    <s v="Clothing"/>
    <n v="42"/>
    <s v="New"/>
    <s v="Credit Card"/>
    <n v="0.28000000000000003"/>
    <n v="0.28000000000000003"/>
    <s v="21%+"/>
    <s v="Retail"/>
    <s v="West-David"/>
  </r>
  <r>
    <n v="1100"/>
    <x v="0"/>
    <s v="West"/>
    <s v="August"/>
    <n v="2198.7399999999998"/>
    <s v="Food"/>
    <n v="43"/>
    <s v="Returning"/>
    <s v="Bank Transfer"/>
    <n v="0.08"/>
    <n v="0.08"/>
    <s v="6-10%"/>
    <s v="Online"/>
    <s v="West-Bob"/>
  </r>
  <r>
    <n v="1034"/>
    <x v="3"/>
    <s v="East"/>
    <s v="May"/>
    <n v="4892.3599999999997"/>
    <s v="Clothing"/>
    <n v="19"/>
    <s v="Returning"/>
    <s v="Credit Card"/>
    <n v="0.17"/>
    <n v="0.17"/>
    <s v="16-20%"/>
    <s v="Retail"/>
    <s v="East-Eve"/>
  </r>
  <r>
    <n v="1052"/>
    <x v="0"/>
    <s v="North"/>
    <s v="February"/>
    <n v="5053.97"/>
    <s v="Furniture"/>
    <n v="18"/>
    <s v="Returning"/>
    <s v="Cash"/>
    <n v="0.09"/>
    <n v="0.09"/>
    <s v="6-10%"/>
    <s v="Online"/>
    <s v="North-Bob"/>
  </r>
  <r>
    <n v="1095"/>
    <x v="4"/>
    <s v="East"/>
    <s v="November"/>
    <n v="9432.9699999999993"/>
    <s v="Electronics"/>
    <n v="37"/>
    <s v="New"/>
    <s v="Credit Card"/>
    <n v="0.1"/>
    <n v="0.1"/>
    <s v="6-10%"/>
    <s v="Retail"/>
    <s v="East-Alice"/>
  </r>
  <r>
    <n v="1010"/>
    <x v="1"/>
    <s v="East"/>
    <s v="February"/>
    <n v="1678.97"/>
    <s v="Furniture"/>
    <n v="47"/>
    <s v="Returning"/>
    <s v="Bank Transfer"/>
    <n v="0.06"/>
    <n v="0.06"/>
    <s v="6-10%"/>
    <s v="Online"/>
    <s v="East-David"/>
  </r>
  <r>
    <n v="1019"/>
    <x v="1"/>
    <s v="West"/>
    <s v="October"/>
    <n v="5952.19"/>
    <s v="Food"/>
    <n v="31"/>
    <s v="New"/>
    <s v="Bank Transfer"/>
    <n v="0.04"/>
    <n v="0.04"/>
    <s v="0-5%"/>
    <s v="Online"/>
    <s v="West-David"/>
  </r>
  <r>
    <n v="1058"/>
    <x v="4"/>
    <s v="North"/>
    <s v="April"/>
    <n v="2072.23"/>
    <s v="Furniture"/>
    <n v="33"/>
    <s v="Returning"/>
    <s v="Bank Transfer"/>
    <n v="7.0000000000000007E-2"/>
    <n v="7.0000000000000007E-2"/>
    <s v="6-10%"/>
    <s v="Retail"/>
    <s v="North-Alice"/>
  </r>
  <r>
    <n v="1096"/>
    <x v="3"/>
    <s v="South"/>
    <s v="September"/>
    <n v="7597.37"/>
    <s v="Electronics"/>
    <n v="23"/>
    <s v="New"/>
    <s v="Cash"/>
    <n v="0.25"/>
    <n v="0.25"/>
    <s v="21%+"/>
    <s v="Retail"/>
    <s v="South-Eve"/>
  </r>
  <r>
    <n v="1001"/>
    <x v="4"/>
    <s v="North"/>
    <s v="November"/>
    <n v="715.81"/>
    <s v="Electronics"/>
    <n v="8"/>
    <s v="New"/>
    <s v="Bank Transfer"/>
    <n v="0.09"/>
    <n v="0.09"/>
    <s v="6-10%"/>
    <s v="Retail"/>
    <s v="North-Alice"/>
  </r>
  <r>
    <n v="1069"/>
    <x v="1"/>
    <s v="West"/>
    <s v="June"/>
    <n v="6581.04"/>
    <s v="Clothing"/>
    <n v="42"/>
    <s v="New"/>
    <s v="Credit Card"/>
    <n v="0.28000000000000003"/>
    <n v="0.28000000000000003"/>
    <s v="21%+"/>
    <s v="Retail"/>
    <s v="West-David"/>
  </r>
  <r>
    <n v="1004"/>
    <x v="3"/>
    <s v="South"/>
    <s v="June"/>
    <n v="7762.51"/>
    <s v="Electronics"/>
    <n v="39"/>
    <s v="Returning"/>
    <s v="Cash"/>
    <n v="0.05"/>
    <n v="0.05"/>
    <s v="0-5%"/>
    <s v="Online"/>
    <s v="South-Eve"/>
  </r>
  <r>
    <n v="1016"/>
    <x v="3"/>
    <s v="East"/>
    <s v="March"/>
    <n v="4309.76"/>
    <s v="Electronics"/>
    <n v="38"/>
    <s v="Returning"/>
    <s v="Cash"/>
    <n v="0.26"/>
    <n v="0.26"/>
    <s v="21%+"/>
    <s v="Online"/>
    <s v="East-Eve"/>
  </r>
  <r>
    <n v="1024"/>
    <x v="3"/>
    <s v="West"/>
    <s v="November"/>
    <n v="6607.8"/>
    <s v="Food"/>
    <n v="21"/>
    <s v="Returning"/>
    <s v="Bank Transfer"/>
    <n v="0"/>
    <n v="0"/>
    <s v="0-5%"/>
    <s v="Retail"/>
    <s v="West-Eve"/>
  </r>
  <r>
    <n v="1080"/>
    <x v="2"/>
    <s v="South"/>
    <s v="February"/>
    <n v="245.46"/>
    <s v="Electronics"/>
    <n v="9"/>
    <s v="New"/>
    <s v="Credit Card"/>
    <n v="0.28000000000000003"/>
    <n v="0.28000000000000003"/>
    <s v="21%+"/>
    <s v="Retail"/>
    <s v="South-Charlie"/>
  </r>
  <r>
    <n v="1002"/>
    <x v="1"/>
    <s v="North"/>
    <s v="May"/>
    <n v="6810.35"/>
    <s v="Furniture"/>
    <n v="17"/>
    <s v="Returning"/>
    <s v="Cash"/>
    <n v="0.04"/>
    <n v="0.04"/>
    <s v="0-5%"/>
    <s v="Online"/>
    <s v="North-David"/>
  </r>
  <r>
    <n v="1092"/>
    <x v="1"/>
    <s v="West"/>
    <s v="February"/>
    <n v="2749.17"/>
    <s v="Furniture"/>
    <n v="34"/>
    <s v="New"/>
    <s v="Credit Card"/>
    <n v="0.3"/>
    <n v="0.3"/>
    <s v="21%+"/>
    <s v="Online"/>
    <s v="West-David"/>
  </r>
  <r>
    <n v="1032"/>
    <x v="3"/>
    <s v="West"/>
    <s v="June"/>
    <n v="219.82"/>
    <s v="Electronics"/>
    <n v="49"/>
    <s v="Returning"/>
    <s v="Credit Card"/>
    <n v="0.09"/>
    <n v="0.09"/>
    <s v="6-10%"/>
    <s v="Online"/>
    <s v="West-Eve"/>
  </r>
  <r>
    <n v="1091"/>
    <x v="2"/>
    <s v="South"/>
    <s v="September"/>
    <n v="675.11"/>
    <s v="Food"/>
    <n v="44"/>
    <s v="Returning"/>
    <s v="Bank Transfer"/>
    <n v="0.06"/>
    <n v="0.06"/>
    <s v="6-10%"/>
    <s v="Retail"/>
    <s v="South-Charlie"/>
  </r>
  <r>
    <n v="1084"/>
    <x v="4"/>
    <s v="West"/>
    <s v="August"/>
    <n v="1290.05"/>
    <s v="Furniture"/>
    <n v="21"/>
    <s v="New"/>
    <s v="Cash"/>
    <n v="0.08"/>
    <n v="0.08"/>
    <s v="6-10%"/>
    <s v="Online"/>
    <s v="West-Alice"/>
  </r>
  <r>
    <n v="1024"/>
    <x v="3"/>
    <s v="West"/>
    <s v="November"/>
    <n v="6607.8"/>
    <s v="Food"/>
    <n v="21"/>
    <s v="Returning"/>
    <s v="Bank Transfer"/>
    <n v="0"/>
    <n v="0"/>
    <s v="0-5%"/>
    <s v="Retail"/>
    <s v="West-Eve"/>
  </r>
  <r>
    <n v="1012"/>
    <x v="1"/>
    <s v="North"/>
    <s v="October"/>
    <n v="4384.88"/>
    <s v="Furniture"/>
    <n v="34"/>
    <s v="New"/>
    <s v="Bank Transfer"/>
    <n v="0.21"/>
    <n v="0.21"/>
    <s v="21%+"/>
    <s v="Retail"/>
    <s v="North-David"/>
  </r>
  <r>
    <n v="1050"/>
    <x v="2"/>
    <s v="East"/>
    <s v="May"/>
    <n v="9744.52"/>
    <s v="Clothing"/>
    <n v="35"/>
    <s v="Returning"/>
    <s v="Bank Transfer"/>
    <n v="0.09"/>
    <n v="0.09"/>
    <s v="6-10%"/>
    <s v="Retail"/>
    <s v="East-Charlie"/>
  </r>
  <r>
    <n v="1035"/>
    <x v="4"/>
    <s v="South"/>
    <s v="May"/>
    <n v="3780.22"/>
    <s v="Food"/>
    <n v="45"/>
    <s v="New"/>
    <s v="Credit Card"/>
    <n v="0.15"/>
    <n v="0.15"/>
    <s v="11-15%"/>
    <s v="Retail"/>
    <s v="South-Alice"/>
  </r>
  <r>
    <n v="1033"/>
    <x v="1"/>
    <s v="South"/>
    <s v="November"/>
    <n v="4011.8"/>
    <s v="Furniture"/>
    <n v="23"/>
    <s v="Returning"/>
    <s v="Bank Transfer"/>
    <n v="0.22"/>
    <n v="0.22"/>
    <s v="21%+"/>
    <s v="Retail"/>
    <s v="South-David"/>
  </r>
  <r>
    <n v="1033"/>
    <x v="1"/>
    <s v="South"/>
    <s v="November"/>
    <n v="4011.8"/>
    <s v="Furniture"/>
    <n v="23"/>
    <s v="Returning"/>
    <s v="Bank Transfer"/>
    <n v="0.22"/>
    <n v="0.22"/>
    <s v="21%+"/>
    <s v="Retail"/>
    <s v="South-David"/>
  </r>
  <r>
    <n v="1061"/>
    <x v="2"/>
    <s v="East"/>
    <s v="March"/>
    <n v="3750.2"/>
    <s v="Electronics"/>
    <n v="13"/>
    <s v="New"/>
    <s v="Credit Card"/>
    <n v="0.08"/>
    <n v="0.08"/>
    <s v="6-10%"/>
    <s v="Online"/>
    <s v="East-Charlie"/>
  </r>
  <r>
    <n v="1051"/>
    <x v="3"/>
    <s v="North"/>
    <s v="January"/>
    <n v="4979.3599999999997"/>
    <s v="Electronics"/>
    <n v="14"/>
    <s v="New"/>
    <s v="Bank Transfer"/>
    <n v="0.1"/>
    <n v="0.1"/>
    <s v="6-10%"/>
    <s v="Retail"/>
    <s v="North-Eve"/>
  </r>
  <r>
    <n v="1043"/>
    <x v="0"/>
    <s v="South"/>
    <s v="November"/>
    <n v="1710.73"/>
    <s v="Electronics"/>
    <n v="3"/>
    <s v="New"/>
    <s v="Bank Transfer"/>
    <n v="0.25"/>
    <n v="0.25"/>
    <s v="21%+"/>
    <s v="Online"/>
    <s v="South-Bob"/>
  </r>
  <r>
    <n v="1012"/>
    <x v="1"/>
    <s v="North"/>
    <s v="October"/>
    <n v="4384.88"/>
    <s v="Furniture"/>
    <n v="34"/>
    <s v="New"/>
    <s v="Bank Transfer"/>
    <n v="0.21"/>
    <n v="0.21"/>
    <s v="21%+"/>
    <s v="Retail"/>
    <s v="North-David"/>
  </r>
  <r>
    <n v="1067"/>
    <x v="3"/>
    <s v="South"/>
    <s v="June"/>
    <n v="114.59"/>
    <s v="Food"/>
    <n v="48"/>
    <s v="Returning"/>
    <s v="Bank Transfer"/>
    <n v="0.1"/>
    <n v="0.1"/>
    <s v="6-10%"/>
    <s v="Online"/>
    <s v="South-Eve"/>
  </r>
  <r>
    <n v="1065"/>
    <x v="0"/>
    <s v="East"/>
    <s v="November"/>
    <n v="9183.11"/>
    <s v="Food"/>
    <n v="18"/>
    <s v="New"/>
    <s v="Bank Transfer"/>
    <n v="0.02"/>
    <n v="0.02"/>
    <s v="0-5%"/>
    <s v="Retail"/>
    <s v="East-Bob"/>
  </r>
  <r>
    <n v="1033"/>
    <x v="1"/>
    <s v="South"/>
    <s v="November"/>
    <n v="4011.8"/>
    <s v="Furniture"/>
    <n v="23"/>
    <s v="Returning"/>
    <s v="Bank Transfer"/>
    <n v="0.22"/>
    <n v="0.22"/>
    <s v="21%+"/>
    <s v="Retail"/>
    <s v="South-David"/>
  </r>
  <r>
    <n v="1040"/>
    <x v="2"/>
    <s v="East"/>
    <s v="March"/>
    <n v="2331.27"/>
    <s v="Clothing"/>
    <n v="13"/>
    <s v="Returning"/>
    <s v="Credit Card"/>
    <n v="0.24"/>
    <n v="0.24"/>
    <s v="21%+"/>
    <s v="Online"/>
    <s v="East-Charlie"/>
  </r>
  <r>
    <n v="1074"/>
    <x v="3"/>
    <s v="West"/>
    <s v="March"/>
    <n v="7499.7"/>
    <s v="Food"/>
    <n v="38"/>
    <s v="Returning"/>
    <s v="Credit Card"/>
    <n v="0.19"/>
    <n v="0.19"/>
    <s v="16-20%"/>
    <s v="Online"/>
    <s v="West-Eve"/>
  </r>
  <r>
    <n v="1043"/>
    <x v="0"/>
    <s v="South"/>
    <s v="November"/>
    <n v="1710.73"/>
    <s v="Electronics"/>
    <n v="3"/>
    <s v="New"/>
    <s v="Bank Transfer"/>
    <n v="0.25"/>
    <n v="0.25"/>
    <s v="21%+"/>
    <s v="Online"/>
    <s v="South-Bob"/>
  </r>
  <r>
    <n v="1044"/>
    <x v="1"/>
    <s v="South"/>
    <s v="February"/>
    <n v="7754.1"/>
    <s v="Food"/>
    <n v="22"/>
    <s v="Returning"/>
    <s v="Bank Transfer"/>
    <n v="0.22"/>
    <n v="0.22"/>
    <s v="21%+"/>
    <s v="Retail"/>
    <s v="South-David"/>
  </r>
  <r>
    <n v="1029"/>
    <x v="1"/>
    <s v="East"/>
    <s v="March"/>
    <n v="6773.89"/>
    <s v="Clothing"/>
    <n v="28"/>
    <s v="New"/>
    <s v="Credit Card"/>
    <n v="0.15"/>
    <n v="0.15"/>
    <s v="11-15%"/>
    <s v="Retail"/>
    <s v="East-David"/>
  </r>
  <r>
    <n v="1013"/>
    <x v="1"/>
    <s v="East"/>
    <s v="October"/>
    <n v="5039.07"/>
    <s v="Electronics"/>
    <n v="20"/>
    <s v="Returning"/>
    <s v="Bank Transfer"/>
    <n v="0.1"/>
    <n v="0.1"/>
    <s v="6-10%"/>
    <s v="Online"/>
    <s v="East-David"/>
  </r>
  <r>
    <n v="1012"/>
    <x v="1"/>
    <s v="North"/>
    <s v="October"/>
    <n v="4384.88"/>
    <s v="Furniture"/>
    <n v="34"/>
    <s v="New"/>
    <s v="Bank Transfer"/>
    <n v="0.21"/>
    <n v="0.21"/>
    <s v="21%+"/>
    <s v="Retail"/>
    <s v="North-David"/>
  </r>
  <r>
    <n v="1095"/>
    <x v="4"/>
    <s v="East"/>
    <s v="November"/>
    <n v="9432.9699999999993"/>
    <s v="Electronics"/>
    <n v="37"/>
    <s v="New"/>
    <s v="Credit Card"/>
    <n v="0.1"/>
    <n v="0.1"/>
    <s v="6-10%"/>
    <s v="Retail"/>
    <s v="East-Alice"/>
  </r>
  <r>
    <n v="1046"/>
    <x v="3"/>
    <s v="East"/>
    <s v="January"/>
    <n v="4104.82"/>
    <s v="Clothing"/>
    <n v="43"/>
    <s v="New"/>
    <s v="Bank Transfer"/>
    <n v="0.1"/>
    <n v="0.1"/>
    <s v="6-10%"/>
    <s v="Retail"/>
    <s v="East-Eve"/>
  </r>
  <r>
    <n v="1002"/>
    <x v="1"/>
    <s v="North"/>
    <s v="May"/>
    <n v="6810.35"/>
    <s v="Furniture"/>
    <n v="17"/>
    <s v="Returning"/>
    <s v="Cash"/>
    <n v="0.04"/>
    <n v="0.04"/>
    <s v="0-5%"/>
    <s v="Online"/>
    <s v="North-David"/>
  </r>
  <r>
    <n v="1035"/>
    <x v="4"/>
    <s v="South"/>
    <s v="May"/>
    <n v="3780.22"/>
    <s v="Food"/>
    <n v="45"/>
    <s v="New"/>
    <s v="Credit Card"/>
    <n v="0.15"/>
    <n v="0.15"/>
    <s v="11-15%"/>
    <s v="Retail"/>
    <s v="South-Alice"/>
  </r>
  <r>
    <n v="1087"/>
    <x v="3"/>
    <s v="South"/>
    <s v="January"/>
    <n v="7698.92"/>
    <s v="Furniture"/>
    <n v="46"/>
    <s v="New"/>
    <s v="Bank Transfer"/>
    <n v="0.12"/>
    <n v="0.12"/>
    <s v="11-15%"/>
    <s v="Online"/>
    <s v="South-Eve"/>
  </r>
  <r>
    <n v="1081"/>
    <x v="1"/>
    <s v="East"/>
    <s v="February"/>
    <n v="3068.03"/>
    <s v="Furniture"/>
    <n v="41"/>
    <s v="New"/>
    <s v="Bank Transfer"/>
    <n v="0.21"/>
    <n v="0.21"/>
    <s v="21%+"/>
    <s v="Online"/>
    <s v="East-David"/>
  </r>
  <r>
    <n v="1090"/>
    <x v="4"/>
    <s v="West"/>
    <s v="November"/>
    <n v="267.77999999999997"/>
    <s v="Electronics"/>
    <n v="32"/>
    <s v="Returning"/>
    <s v="Cash"/>
    <n v="0.22"/>
    <n v="0.22"/>
    <s v="21%+"/>
    <s v="Retail"/>
    <s v="West-Alice"/>
  </r>
  <r>
    <n v="1008"/>
    <x v="3"/>
    <s v="North"/>
    <s v="January"/>
    <n v="5227.8100000000004"/>
    <s v="Clothing"/>
    <n v="38"/>
    <s v="Returning"/>
    <s v="Cash"/>
    <n v="0.05"/>
    <n v="0.05"/>
    <s v="0-5%"/>
    <s v="Online"/>
    <s v="North-Eve"/>
  </r>
  <r>
    <n v="1093"/>
    <x v="0"/>
    <s v="West"/>
    <s v="April"/>
    <n v="4384.0200000000004"/>
    <s v="Furniture"/>
    <n v="17"/>
    <s v="Returning"/>
    <s v="Cash"/>
    <n v="0.11"/>
    <n v="0.11"/>
    <s v="11-15%"/>
    <s v="Retail"/>
    <s v="West-Bob"/>
  </r>
  <r>
    <n v="1026"/>
    <x v="4"/>
    <s v="West"/>
    <s v="February"/>
    <n v="1554.93"/>
    <s v="Electronics"/>
    <n v="19"/>
    <s v="New"/>
    <s v="Credit Card"/>
    <n v="0.05"/>
    <n v="0.05"/>
    <s v="0-5%"/>
    <s v="Retail"/>
    <s v="West-Alice"/>
  </r>
  <r>
    <n v="1074"/>
    <x v="3"/>
    <s v="West"/>
    <s v="March"/>
    <n v="7499.7"/>
    <s v="Food"/>
    <n v="38"/>
    <s v="Returning"/>
    <s v="Credit Card"/>
    <n v="0.19"/>
    <n v="0.19"/>
    <s v="16-20%"/>
    <s v="Online"/>
    <s v="West-Eve"/>
  </r>
  <r>
    <n v="1090"/>
    <x v="4"/>
    <s v="West"/>
    <s v="November"/>
    <n v="267.77999999999997"/>
    <s v="Electronics"/>
    <n v="32"/>
    <s v="Returning"/>
    <s v="Cash"/>
    <n v="0.22"/>
    <n v="0.22"/>
    <s v="21%+"/>
    <s v="Retail"/>
    <s v="West-Alice"/>
  </r>
  <r>
    <n v="1034"/>
    <x v="3"/>
    <s v="East"/>
    <s v="May"/>
    <n v="4892.3599999999997"/>
    <s v="Clothing"/>
    <n v="19"/>
    <s v="Returning"/>
    <s v="Credit Card"/>
    <n v="0.17"/>
    <n v="0.17"/>
    <s v="16-20%"/>
    <s v="Retail"/>
    <s v="East-Eve"/>
  </r>
  <r>
    <n v="1007"/>
    <x v="3"/>
    <s v="West"/>
    <s v="March"/>
    <n v="4694.54"/>
    <s v="Food"/>
    <n v="1"/>
    <s v="Returning"/>
    <s v="Credit Card"/>
    <n v="0.2"/>
    <n v="0.2"/>
    <s v="16-20%"/>
    <s v="Online"/>
    <s v="West-Eve"/>
  </r>
  <r>
    <n v="1068"/>
    <x v="0"/>
    <s v="North"/>
    <s v="February"/>
    <n v="5118.51"/>
    <s v="Clothing"/>
    <n v="22"/>
    <s v="Returning"/>
    <s v="Bank Transfer"/>
    <n v="0.26"/>
    <n v="0.26"/>
    <s v="21%+"/>
    <s v="Online"/>
    <s v="North-Bob"/>
  </r>
  <r>
    <n v="1058"/>
    <x v="4"/>
    <s v="North"/>
    <s v="April"/>
    <n v="2072.23"/>
    <s v="Furniture"/>
    <n v="33"/>
    <s v="Returning"/>
    <s v="Bank Transfer"/>
    <n v="7.0000000000000007E-2"/>
    <n v="7.0000000000000007E-2"/>
    <s v="6-10%"/>
    <s v="Retail"/>
    <s v="North-Alice"/>
  </r>
  <r>
    <n v="1075"/>
    <x v="1"/>
    <s v="South"/>
    <s v="June"/>
    <n v="4223.3900000000003"/>
    <s v="Furniture"/>
    <n v="30"/>
    <s v="New"/>
    <s v="Bank Transfer"/>
    <n v="0.05"/>
    <n v="0.05"/>
    <s v="0-5%"/>
    <s v="Online"/>
    <s v="South-David"/>
  </r>
  <r>
    <n v="1029"/>
    <x v="1"/>
    <s v="East"/>
    <s v="March"/>
    <n v="6773.89"/>
    <s v="Clothing"/>
    <n v="28"/>
    <s v="New"/>
    <s v="Credit Card"/>
    <n v="0.15"/>
    <n v="0.15"/>
    <s v="11-15%"/>
    <s v="Retail"/>
    <s v="East-David"/>
  </r>
  <r>
    <n v="1036"/>
    <x v="1"/>
    <s v="North"/>
    <s v="October"/>
    <n v="6499.94"/>
    <s v="Clothing"/>
    <n v="49"/>
    <s v="New"/>
    <s v="Cash"/>
    <n v="0.16"/>
    <n v="0.16"/>
    <s v="16-20%"/>
    <s v="Online"/>
    <s v="North-David"/>
  </r>
  <r>
    <n v="1089"/>
    <x v="0"/>
    <s v="West"/>
    <s v="November"/>
    <n v="2945.36"/>
    <s v="Furniture"/>
    <n v="47"/>
    <s v="New"/>
    <s v="Bank Transfer"/>
    <n v="0.17"/>
    <n v="0.17"/>
    <s v="16-20%"/>
    <s v="Retail"/>
    <s v="West-Bob"/>
  </r>
  <r>
    <n v="1021"/>
    <x v="2"/>
    <s v="West"/>
    <s v="February"/>
    <n v="3761.15"/>
    <s v="Food"/>
    <n v="32"/>
    <s v="New"/>
    <s v="Cash"/>
    <n v="0.21"/>
    <n v="0.21"/>
    <s v="21%+"/>
    <s v="Online"/>
    <s v="West-Charlie"/>
  </r>
  <r>
    <n v="1036"/>
    <x v="1"/>
    <s v="North"/>
    <s v="October"/>
    <n v="6499.94"/>
    <s v="Clothing"/>
    <n v="49"/>
    <s v="New"/>
    <s v="Cash"/>
    <n v="0.16"/>
    <n v="0.16"/>
    <s v="16-20%"/>
    <s v="Online"/>
    <s v="North-David"/>
  </r>
  <r>
    <n v="1010"/>
    <x v="1"/>
    <s v="East"/>
    <s v="February"/>
    <n v="1678.97"/>
    <s v="Furniture"/>
    <n v="47"/>
    <s v="Returning"/>
    <s v="Bank Transfer"/>
    <n v="0.06"/>
    <n v="0.06"/>
    <s v="6-10%"/>
    <s v="Online"/>
    <s v="East-David"/>
  </r>
  <r>
    <n v="1073"/>
    <x v="1"/>
    <s v="West"/>
    <s v="December"/>
    <n v="5238.42"/>
    <s v="Furniture"/>
    <n v="40"/>
    <s v="Returning"/>
    <s v="Credit Card"/>
    <n v="0.17"/>
    <n v="0.17"/>
    <s v="16-20%"/>
    <s v="Retail"/>
    <s v="West-David"/>
  </r>
  <r>
    <n v="1024"/>
    <x v="3"/>
    <s v="West"/>
    <s v="November"/>
    <n v="6607.8"/>
    <s v="Food"/>
    <n v="21"/>
    <s v="Returning"/>
    <s v="Bank Transfer"/>
    <n v="0"/>
    <n v="0"/>
    <s v="0-5%"/>
    <s v="Retail"/>
    <s v="West-Eve"/>
  </r>
  <r>
    <n v="1064"/>
    <x v="3"/>
    <s v="East"/>
    <s v="January"/>
    <n v="7412.11"/>
    <s v="Electronics"/>
    <n v="10"/>
    <s v="New"/>
    <s v="Cash"/>
    <n v="0.12"/>
    <n v="0.12"/>
    <s v="11-15%"/>
    <s v="Online"/>
    <s v="East-Eve"/>
  </r>
  <r>
    <n v="1099"/>
    <x v="1"/>
    <s v="East"/>
    <s v="March"/>
    <n v="7952.11"/>
    <s v="Furniture"/>
    <n v="10"/>
    <s v="New"/>
    <s v="Credit Card"/>
    <n v="0"/>
    <n v="0"/>
    <s v="0-5%"/>
    <s v="Online"/>
    <s v="East-David"/>
  </r>
  <r>
    <n v="1049"/>
    <x v="4"/>
    <s v="West"/>
    <s v="May"/>
    <n v="3741.08"/>
    <s v="Furniture"/>
    <n v="1"/>
    <s v="Returning"/>
    <s v="Bank Transfer"/>
    <n v="0.17"/>
    <n v="0.17"/>
    <s v="16-20%"/>
    <s v="Online"/>
    <s v="West-Alice"/>
  </r>
  <r>
    <n v="1099"/>
    <x v="1"/>
    <s v="East"/>
    <s v="March"/>
    <n v="7952.11"/>
    <s v="Furniture"/>
    <n v="10"/>
    <s v="New"/>
    <s v="Credit Card"/>
    <n v="0"/>
    <n v="0"/>
    <s v="0-5%"/>
    <s v="Online"/>
    <s v="East-David"/>
  </r>
  <r>
    <n v="1036"/>
    <x v="1"/>
    <s v="North"/>
    <s v="October"/>
    <n v="6499.94"/>
    <s v="Clothing"/>
    <n v="49"/>
    <s v="New"/>
    <s v="Cash"/>
    <n v="0.16"/>
    <n v="0.16"/>
    <s v="16-20%"/>
    <s v="Online"/>
    <s v="North-David"/>
  </r>
  <r>
    <n v="1082"/>
    <x v="4"/>
    <s v="South"/>
    <s v="November"/>
    <n v="6261.9"/>
    <s v="Electronics"/>
    <n v="41"/>
    <s v="Returning"/>
    <s v="Bank Transfer"/>
    <n v="0.21"/>
    <n v="0.21"/>
    <s v="21%+"/>
    <s v="Online"/>
    <s v="South-Alice"/>
  </r>
  <r>
    <n v="1096"/>
    <x v="3"/>
    <s v="South"/>
    <s v="September"/>
    <n v="7597.37"/>
    <s v="Electronics"/>
    <n v="23"/>
    <s v="New"/>
    <s v="Cash"/>
    <n v="0.25"/>
    <n v="0.25"/>
    <s v="21%+"/>
    <s v="Retail"/>
    <s v="South-Eve"/>
  </r>
  <r>
    <n v="1024"/>
    <x v="3"/>
    <s v="West"/>
    <s v="November"/>
    <n v="6607.8"/>
    <s v="Food"/>
    <n v="21"/>
    <s v="Returning"/>
    <s v="Bank Transfer"/>
    <n v="0"/>
    <n v="0"/>
    <s v="0-5%"/>
    <s v="Retail"/>
    <s v="West-Eve"/>
  </r>
  <r>
    <n v="1023"/>
    <x v="3"/>
    <s v="East"/>
    <s v="June"/>
    <n v="2170.94"/>
    <s v="Clothing"/>
    <n v="9"/>
    <s v="Returning"/>
    <s v="Cash"/>
    <n v="0.25"/>
    <n v="0.25"/>
    <s v="21%+"/>
    <s v="Retail"/>
    <s v="East-Eve"/>
  </r>
  <r>
    <n v="1062"/>
    <x v="3"/>
    <s v="East"/>
    <s v="January"/>
    <n v="3439.72"/>
    <s v="Clothing"/>
    <n v="15"/>
    <s v="New"/>
    <s v="Credit Card"/>
    <n v="0.28999999999999998"/>
    <n v="0.28999999999999998"/>
    <s v="21%+"/>
    <s v="Online"/>
    <s v="East-Eve"/>
  </r>
  <r>
    <n v="1096"/>
    <x v="3"/>
    <s v="South"/>
    <s v="September"/>
    <n v="7597.37"/>
    <s v="Electronics"/>
    <n v="23"/>
    <s v="New"/>
    <s v="Cash"/>
    <n v="0.25"/>
    <n v="0.25"/>
    <s v="21%+"/>
    <s v="Retail"/>
    <s v="South-Eve"/>
  </r>
  <r>
    <n v="1037"/>
    <x v="0"/>
    <s v="North"/>
    <s v="January"/>
    <n v="9813.81"/>
    <s v="Clothing"/>
    <n v="40"/>
    <s v="Returning"/>
    <s v="Bank Transfer"/>
    <n v="0.26"/>
    <n v="0.26"/>
    <s v="21%+"/>
    <s v="Online"/>
    <s v="North-Bob"/>
  </r>
  <r>
    <n v="1012"/>
    <x v="1"/>
    <s v="North"/>
    <s v="October"/>
    <n v="4384.88"/>
    <s v="Furniture"/>
    <n v="34"/>
    <s v="New"/>
    <s v="Bank Transfer"/>
    <n v="0.21"/>
    <n v="0.21"/>
    <s v="21%+"/>
    <s v="Retail"/>
    <s v="North-David"/>
  </r>
  <r>
    <n v="1055"/>
    <x v="2"/>
    <s v="West"/>
    <s v="December"/>
    <n v="4102.47"/>
    <s v="Furniture"/>
    <n v="8"/>
    <s v="Returning"/>
    <s v="Bank Transfer"/>
    <n v="0.13"/>
    <n v="0.13"/>
    <s v="11-15%"/>
    <s v="Online"/>
    <s v="West-Charlie"/>
  </r>
  <r>
    <n v="1013"/>
    <x v="1"/>
    <s v="East"/>
    <s v="October"/>
    <n v="5039.07"/>
    <s v="Electronics"/>
    <n v="20"/>
    <s v="Returning"/>
    <s v="Bank Transfer"/>
    <n v="0.1"/>
    <n v="0.1"/>
    <s v="6-10%"/>
    <s v="Online"/>
    <s v="East-David"/>
  </r>
  <r>
    <n v="1023"/>
    <x v="3"/>
    <s v="East"/>
    <s v="June"/>
    <n v="2170.94"/>
    <s v="Clothing"/>
    <n v="9"/>
    <s v="Returning"/>
    <s v="Cash"/>
    <n v="0.25"/>
    <n v="0.25"/>
    <s v="21%+"/>
    <s v="Retail"/>
    <s v="East-Eve"/>
  </r>
  <r>
    <n v="1089"/>
    <x v="0"/>
    <s v="West"/>
    <s v="November"/>
    <n v="2945.36"/>
    <s v="Furniture"/>
    <n v="47"/>
    <s v="New"/>
    <s v="Bank Transfer"/>
    <n v="0.17"/>
    <n v="0.17"/>
    <s v="16-20%"/>
    <s v="Retail"/>
    <s v="West-Bob"/>
  </r>
  <r>
    <n v="1099"/>
    <x v="1"/>
    <s v="East"/>
    <s v="March"/>
    <n v="7952.11"/>
    <s v="Furniture"/>
    <n v="10"/>
    <s v="New"/>
    <s v="Credit Card"/>
    <n v="0"/>
    <n v="0"/>
    <s v="0-5%"/>
    <s v="Online"/>
    <s v="East-David"/>
  </r>
  <r>
    <n v="1030"/>
    <x v="1"/>
    <s v="West"/>
    <s v="July"/>
    <n v="3023.48"/>
    <s v="Clothing"/>
    <n v="19"/>
    <s v="Returning"/>
    <s v="Cash"/>
    <n v="0.26"/>
    <n v="0.26"/>
    <s v="21%+"/>
    <s v="Online"/>
    <s v="West-David"/>
  </r>
  <r>
    <n v="1017"/>
    <x v="1"/>
    <s v="East"/>
    <s v="July"/>
    <n v="3388.69"/>
    <s v="Food"/>
    <n v="1"/>
    <s v="Returning"/>
    <s v="Bank Transfer"/>
    <n v="0.28999999999999998"/>
    <n v="0.28999999999999998"/>
    <s v="21%+"/>
    <s v="Online"/>
    <s v="East-David"/>
  </r>
  <r>
    <n v="1062"/>
    <x v="3"/>
    <s v="East"/>
    <s v="January"/>
    <n v="3439.72"/>
    <s v="Clothing"/>
    <n v="15"/>
    <s v="New"/>
    <s v="Credit Card"/>
    <n v="0.28999999999999998"/>
    <n v="0.28999999999999998"/>
    <s v="21%+"/>
    <s v="Online"/>
    <s v="East-Eve"/>
  </r>
  <r>
    <n v="1084"/>
    <x v="4"/>
    <s v="West"/>
    <s v="August"/>
    <n v="1290.05"/>
    <s v="Furniture"/>
    <n v="21"/>
    <s v="New"/>
    <s v="Cash"/>
    <n v="0.08"/>
    <n v="0.08"/>
    <s v="6-10%"/>
    <s v="Online"/>
    <s v="West-Alice"/>
  </r>
  <r>
    <n v="1089"/>
    <x v="0"/>
    <s v="West"/>
    <s v="November"/>
    <n v="2945.36"/>
    <s v="Furniture"/>
    <n v="47"/>
    <s v="New"/>
    <s v="Bank Transfer"/>
    <n v="0.17"/>
    <n v="0.17"/>
    <s v="16-20%"/>
    <s v="Retail"/>
    <s v="West-Bob"/>
  </r>
  <r>
    <n v="1086"/>
    <x v="0"/>
    <s v="East"/>
    <s v="June"/>
    <n v="2495.5700000000002"/>
    <s v="Electronics"/>
    <n v="3"/>
    <s v="New"/>
    <s v="Cash"/>
    <n v="0.27"/>
    <n v="0.27"/>
    <s v="21%+"/>
    <s v="Online"/>
    <s v="East-Bob"/>
  </r>
  <r>
    <n v="1013"/>
    <x v="1"/>
    <s v="East"/>
    <s v="October"/>
    <n v="5039.07"/>
    <s v="Electronics"/>
    <n v="20"/>
    <s v="Returning"/>
    <s v="Bank Transfer"/>
    <n v="0.1"/>
    <n v="0.1"/>
    <s v="6-10%"/>
    <s v="Online"/>
    <s v="East-David"/>
  </r>
  <r>
    <n v="1059"/>
    <x v="4"/>
    <s v="North"/>
    <s v="August"/>
    <n v="1203.97"/>
    <s v="Food"/>
    <n v="35"/>
    <s v="Returning"/>
    <s v="Credit Card"/>
    <n v="0.02"/>
    <n v="0.02"/>
    <s v="0-5%"/>
    <s v="Online"/>
    <s v="North-Alice"/>
  </r>
  <r>
    <n v="1019"/>
    <x v="1"/>
    <s v="West"/>
    <s v="October"/>
    <n v="5952.19"/>
    <s v="Food"/>
    <n v="31"/>
    <s v="New"/>
    <s v="Bank Transfer"/>
    <n v="0.04"/>
    <n v="0.04"/>
    <s v="0-5%"/>
    <s v="Online"/>
    <s v="West-David"/>
  </r>
  <r>
    <n v="1049"/>
    <x v="4"/>
    <s v="West"/>
    <s v="May"/>
    <n v="3741.08"/>
    <s v="Furniture"/>
    <n v="1"/>
    <s v="Returning"/>
    <s v="Bank Transfer"/>
    <n v="0.17"/>
    <n v="0.17"/>
    <s v="16-20%"/>
    <s v="Online"/>
    <s v="West-Alice"/>
  </r>
  <r>
    <n v="1100"/>
    <x v="0"/>
    <s v="West"/>
    <s v="August"/>
    <n v="2198.7399999999998"/>
    <s v="Food"/>
    <n v="43"/>
    <s v="Returning"/>
    <s v="Bank Transfer"/>
    <n v="0.08"/>
    <n v="0.08"/>
    <s v="6-10%"/>
    <s v="Online"/>
    <s v="West-Bob"/>
  </r>
  <r>
    <n v="1012"/>
    <x v="1"/>
    <s v="North"/>
    <s v="October"/>
    <n v="4384.88"/>
    <s v="Furniture"/>
    <n v="34"/>
    <s v="New"/>
    <s v="Bank Transfer"/>
    <n v="0.21"/>
    <n v="0.21"/>
    <s v="21%+"/>
    <s v="Retail"/>
    <s v="North-David"/>
  </r>
  <r>
    <n v="1061"/>
    <x v="2"/>
    <s v="East"/>
    <s v="March"/>
    <n v="3750.2"/>
    <s v="Electronics"/>
    <n v="13"/>
    <s v="New"/>
    <s v="Credit Card"/>
    <n v="0.08"/>
    <n v="0.08"/>
    <s v="6-10%"/>
    <s v="Online"/>
    <s v="East-Charlie"/>
  </r>
  <r>
    <n v="1019"/>
    <x v="1"/>
    <s v="West"/>
    <s v="October"/>
    <n v="5952.19"/>
    <s v="Food"/>
    <n v="31"/>
    <s v="New"/>
    <s v="Bank Transfer"/>
    <n v="0.04"/>
    <n v="0.04"/>
    <s v="0-5%"/>
    <s v="Online"/>
    <s v="West-David"/>
  </r>
  <r>
    <n v="1076"/>
    <x v="3"/>
    <s v="East"/>
    <s v="December"/>
    <n v="7160.75"/>
    <s v="Clothing"/>
    <n v="30"/>
    <s v="New"/>
    <s v="Credit Card"/>
    <n v="0.2"/>
    <n v="0.2"/>
    <s v="16-20%"/>
    <s v="Retail"/>
    <s v="East-Eve"/>
  </r>
  <r>
    <n v="1009"/>
    <x v="4"/>
    <s v="North"/>
    <s v="April"/>
    <n v="1342.95"/>
    <s v="Clothing"/>
    <n v="33"/>
    <s v="New"/>
    <s v="Credit Card"/>
    <n v="0.05"/>
    <n v="0.05"/>
    <s v="0-5%"/>
    <s v="Online"/>
    <s v="North-Alice"/>
  </r>
  <r>
    <n v="1071"/>
    <x v="3"/>
    <s v="West"/>
    <s v="May"/>
    <n v="3003.76"/>
    <s v="Furniture"/>
    <n v="6"/>
    <s v="Returning"/>
    <s v="Bank Transfer"/>
    <n v="0.06"/>
    <n v="0.06"/>
    <s v="6-10%"/>
    <s v="Retail"/>
    <s v="West-Eve"/>
  </r>
  <r>
    <n v="1028"/>
    <x v="4"/>
    <s v="East"/>
    <s v="February"/>
    <n v="2819.57"/>
    <s v="Clothing"/>
    <n v="24"/>
    <s v="Returning"/>
    <s v="Bank Transfer"/>
    <n v="0.16"/>
    <n v="0.16"/>
    <s v="16-20%"/>
    <s v="Retail"/>
    <s v="East-Alice"/>
  </r>
  <r>
    <n v="1078"/>
    <x v="1"/>
    <s v="East"/>
    <s v="November"/>
    <n v="113.4"/>
    <s v="Furniture"/>
    <n v="8"/>
    <s v="Returning"/>
    <s v="Bank Transfer"/>
    <n v="0.03"/>
    <n v="0.03"/>
    <s v="0-5%"/>
    <s v="Online"/>
    <s v="East-David"/>
  </r>
  <r>
    <n v="1095"/>
    <x v="4"/>
    <s v="East"/>
    <s v="November"/>
    <n v="9432.9699999999993"/>
    <s v="Electronics"/>
    <n v="37"/>
    <s v="New"/>
    <s v="Credit Card"/>
    <n v="0.1"/>
    <n v="0.1"/>
    <s v="6-10%"/>
    <s v="Retail"/>
    <s v="East-Alice"/>
  </r>
  <r>
    <n v="1052"/>
    <x v="0"/>
    <s v="North"/>
    <s v="February"/>
    <n v="5053.97"/>
    <s v="Furniture"/>
    <n v="18"/>
    <s v="Returning"/>
    <s v="Cash"/>
    <n v="0.09"/>
    <n v="0.09"/>
    <s v="6-10%"/>
    <s v="Online"/>
    <s v="North-Bob"/>
  </r>
  <r>
    <n v="1083"/>
    <x v="0"/>
    <s v="West"/>
    <s v="April"/>
    <n v="618.30999999999995"/>
    <s v="Furniture"/>
    <n v="29"/>
    <s v="Returning"/>
    <s v="Cash"/>
    <n v="0.14000000000000001"/>
    <n v="0.14000000000000001"/>
    <s v="11-15%"/>
    <s v="Online"/>
    <s v="West-Bob"/>
  </r>
  <r>
    <n v="1016"/>
    <x v="3"/>
    <s v="East"/>
    <s v="March"/>
    <n v="4309.76"/>
    <s v="Electronics"/>
    <n v="38"/>
    <s v="Returning"/>
    <s v="Cash"/>
    <n v="0.26"/>
    <n v="0.26"/>
    <s v="21%+"/>
    <s v="Online"/>
    <s v="East-Eve"/>
  </r>
  <r>
    <n v="1069"/>
    <x v="1"/>
    <s v="West"/>
    <s v="June"/>
    <n v="6581.04"/>
    <s v="Clothing"/>
    <n v="42"/>
    <s v="New"/>
    <s v="Credit Card"/>
    <n v="0.28000000000000003"/>
    <n v="0.28000000000000003"/>
    <s v="21%+"/>
    <s v="Retail"/>
    <s v="West-David"/>
  </r>
  <r>
    <n v="1099"/>
    <x v="1"/>
    <s v="East"/>
    <s v="March"/>
    <n v="7952.11"/>
    <s v="Furniture"/>
    <n v="10"/>
    <s v="New"/>
    <s v="Credit Card"/>
    <n v="0"/>
    <n v="0"/>
    <s v="0-5%"/>
    <s v="Online"/>
    <s v="East-David"/>
  </r>
  <r>
    <n v="1012"/>
    <x v="1"/>
    <s v="North"/>
    <s v="October"/>
    <n v="4384.88"/>
    <s v="Furniture"/>
    <n v="34"/>
    <s v="New"/>
    <s v="Bank Transfer"/>
    <n v="0.21"/>
    <n v="0.21"/>
    <s v="21%+"/>
    <s v="Retail"/>
    <s v="North-David"/>
  </r>
  <r>
    <n v="1025"/>
    <x v="1"/>
    <s v="North"/>
    <s v="October"/>
    <n v="3422.54"/>
    <s v="Food"/>
    <n v="44"/>
    <s v="New"/>
    <s v="Credit Card"/>
    <n v="0.02"/>
    <n v="0.02"/>
    <s v="0-5%"/>
    <s v="Retail"/>
    <s v="North-David"/>
  </r>
  <r>
    <n v="1052"/>
    <x v="0"/>
    <s v="North"/>
    <s v="February"/>
    <n v="5053.97"/>
    <s v="Furniture"/>
    <n v="18"/>
    <s v="Returning"/>
    <s v="Cash"/>
    <n v="0.09"/>
    <n v="0.09"/>
    <s v="6-10%"/>
    <s v="Online"/>
    <s v="North-Bob"/>
  </r>
  <r>
    <n v="1085"/>
    <x v="2"/>
    <s v="South"/>
    <s v="November"/>
    <n v="2038.75"/>
    <s v="Furniture"/>
    <n v="32"/>
    <s v="Returning"/>
    <s v="Credit Card"/>
    <n v="0.04"/>
    <n v="0.04"/>
    <s v="0-5%"/>
    <s v="Retail"/>
    <s v="South-Charlie"/>
  </r>
  <r>
    <n v="1100"/>
    <x v="0"/>
    <s v="West"/>
    <s v="August"/>
    <n v="2198.7399999999998"/>
    <s v="Food"/>
    <n v="43"/>
    <s v="Returning"/>
    <s v="Bank Transfer"/>
    <n v="0.08"/>
    <n v="0.08"/>
    <s v="6-10%"/>
    <s v="Online"/>
    <s v="West-Bob"/>
  </r>
  <r>
    <n v="1053"/>
    <x v="0"/>
    <s v="North"/>
    <s v="October"/>
    <n v="2235.83"/>
    <s v="Furniture"/>
    <n v="48"/>
    <s v="New"/>
    <s v="Cash"/>
    <n v="0.18"/>
    <n v="0.18"/>
    <s v="16-20%"/>
    <s v="Retail"/>
    <s v="North-Bob"/>
  </r>
  <r>
    <n v="1023"/>
    <x v="3"/>
    <s v="East"/>
    <s v="June"/>
    <n v="2170.94"/>
    <s v="Clothing"/>
    <n v="9"/>
    <s v="Returning"/>
    <s v="Cash"/>
    <n v="0.25"/>
    <n v="0.25"/>
    <s v="21%+"/>
    <s v="Retail"/>
    <s v="East-Eve"/>
  </r>
  <r>
    <n v="1016"/>
    <x v="3"/>
    <s v="East"/>
    <s v="March"/>
    <n v="4309.76"/>
    <s v="Electronics"/>
    <n v="38"/>
    <s v="Returning"/>
    <s v="Cash"/>
    <n v="0.26"/>
    <n v="0.26"/>
    <s v="21%+"/>
    <s v="Online"/>
    <s v="East-Eve"/>
  </r>
  <r>
    <n v="1057"/>
    <x v="2"/>
    <s v="West"/>
    <s v="September"/>
    <n v="7315.73"/>
    <s v="Food"/>
    <n v="25"/>
    <s v="New"/>
    <s v="Bank Transfer"/>
    <n v="0.02"/>
    <n v="0.02"/>
    <s v="0-5%"/>
    <s v="Retail"/>
    <s v="West-Charlie"/>
  </r>
  <r>
    <n v="1039"/>
    <x v="4"/>
    <s v="East"/>
    <s v="July"/>
    <n v="6807.67"/>
    <s v="Clothing"/>
    <n v="42"/>
    <s v="Returning"/>
    <s v="Credit Card"/>
    <n v="0.19"/>
    <n v="0.19"/>
    <s v="16-20%"/>
    <s v="Retail"/>
    <s v="East-Alice"/>
  </r>
  <r>
    <n v="1053"/>
    <x v="0"/>
    <s v="North"/>
    <s v="October"/>
    <n v="2235.83"/>
    <s v="Furniture"/>
    <n v="48"/>
    <s v="New"/>
    <s v="Cash"/>
    <n v="0.18"/>
    <n v="0.18"/>
    <s v="16-20%"/>
    <s v="Retail"/>
    <s v="North-Bob"/>
  </r>
  <r>
    <n v="1042"/>
    <x v="4"/>
    <s v="North"/>
    <s v="January"/>
    <n v="5207.03"/>
    <s v="Food"/>
    <n v="11"/>
    <s v="Returning"/>
    <s v="Cash"/>
    <n v="0.02"/>
    <n v="0.02"/>
    <s v="0-5%"/>
    <s v="Online"/>
    <s v="North-Alice"/>
  </r>
  <r>
    <n v="1058"/>
    <x v="4"/>
    <s v="North"/>
    <s v="April"/>
    <n v="2072.23"/>
    <s v="Furniture"/>
    <n v="33"/>
    <s v="Returning"/>
    <s v="Bank Transfer"/>
    <n v="7.0000000000000007E-2"/>
    <n v="7.0000000000000007E-2"/>
    <s v="6-10%"/>
    <s v="Retail"/>
    <s v="North-Alice"/>
  </r>
  <r>
    <n v="1039"/>
    <x v="4"/>
    <s v="East"/>
    <s v="July"/>
    <n v="6807.67"/>
    <s v="Clothing"/>
    <n v="42"/>
    <s v="Returning"/>
    <s v="Credit Card"/>
    <n v="0.19"/>
    <n v="0.19"/>
    <s v="16-20%"/>
    <s v="Retail"/>
    <s v="East-Alice"/>
  </r>
  <r>
    <n v="1014"/>
    <x v="1"/>
    <s v="West"/>
    <s v="November"/>
    <n v="9762.5400000000009"/>
    <s v="Food"/>
    <n v="17"/>
    <s v="New"/>
    <s v="Bank Transfer"/>
    <n v="0.2"/>
    <n v="0.2"/>
    <s v="16-20%"/>
    <s v="Online"/>
    <s v="West-David"/>
  </r>
  <r>
    <n v="1095"/>
    <x v="4"/>
    <s v="East"/>
    <s v="November"/>
    <n v="9432.9699999999993"/>
    <s v="Electronics"/>
    <n v="37"/>
    <s v="New"/>
    <s v="Credit Card"/>
    <n v="0.1"/>
    <n v="0.1"/>
    <s v="6-10%"/>
    <s v="Retail"/>
    <s v="East-Alice"/>
  </r>
  <r>
    <n v="1005"/>
    <x v="4"/>
    <s v="East"/>
    <s v="March"/>
    <n v="6828.24"/>
    <s v="Electronics"/>
    <n v="12"/>
    <s v="New"/>
    <s v="Credit Card"/>
    <n v="0.04"/>
    <n v="0.04"/>
    <s v="0-5%"/>
    <s v="Retail"/>
    <s v="East-Alice"/>
  </r>
  <r>
    <n v="1035"/>
    <x v="4"/>
    <s v="South"/>
    <s v="May"/>
    <n v="3780.22"/>
    <s v="Food"/>
    <n v="45"/>
    <s v="New"/>
    <s v="Credit Card"/>
    <n v="0.15"/>
    <n v="0.15"/>
    <s v="11-15%"/>
    <s v="Retail"/>
    <s v="South-Alice"/>
  </r>
  <r>
    <n v="1087"/>
    <x v="3"/>
    <s v="South"/>
    <s v="January"/>
    <n v="7698.92"/>
    <s v="Furniture"/>
    <n v="46"/>
    <s v="New"/>
    <s v="Bank Transfer"/>
    <n v="0.12"/>
    <n v="0.12"/>
    <s v="11-15%"/>
    <s v="Online"/>
    <s v="South-Eve"/>
  </r>
  <r>
    <n v="1093"/>
    <x v="0"/>
    <s v="West"/>
    <s v="April"/>
    <n v="4384.0200000000004"/>
    <s v="Furniture"/>
    <n v="17"/>
    <s v="Returning"/>
    <s v="Cash"/>
    <n v="0.11"/>
    <n v="0.11"/>
    <s v="11-15%"/>
    <s v="Retail"/>
    <s v="West-Bob"/>
  </r>
  <r>
    <n v="1075"/>
    <x v="1"/>
    <s v="South"/>
    <s v="June"/>
    <n v="4223.3900000000003"/>
    <s v="Furniture"/>
    <n v="30"/>
    <s v="New"/>
    <s v="Bank Transfer"/>
    <n v="0.05"/>
    <n v="0.05"/>
    <s v="0-5%"/>
    <s v="Online"/>
    <s v="South-David"/>
  </r>
  <r>
    <n v="1018"/>
    <x v="4"/>
    <s v="East"/>
    <s v="January"/>
    <n v="3187.45"/>
    <s v="Clothing"/>
    <n v="11"/>
    <s v="Returning"/>
    <s v="Cash"/>
    <n v="0"/>
    <n v="0"/>
    <s v="0-5%"/>
    <s v="Online"/>
    <s v="East-Alice"/>
  </r>
  <r>
    <n v="1076"/>
    <x v="3"/>
    <s v="East"/>
    <s v="December"/>
    <n v="7160.75"/>
    <s v="Clothing"/>
    <n v="30"/>
    <s v="New"/>
    <s v="Credit Card"/>
    <n v="0.2"/>
    <n v="0.2"/>
    <s v="16-20%"/>
    <s v="Retail"/>
    <s v="East-Eve"/>
  </r>
  <r>
    <n v="1009"/>
    <x v="4"/>
    <s v="North"/>
    <s v="April"/>
    <n v="1342.95"/>
    <s v="Clothing"/>
    <n v="33"/>
    <s v="New"/>
    <s v="Credit Card"/>
    <n v="0.05"/>
    <n v="0.05"/>
    <s v="0-5%"/>
    <s v="Online"/>
    <s v="North-Alice"/>
  </r>
  <r>
    <n v="1074"/>
    <x v="3"/>
    <s v="West"/>
    <s v="March"/>
    <n v="7499.7"/>
    <s v="Food"/>
    <n v="38"/>
    <s v="Returning"/>
    <s v="Credit Card"/>
    <n v="0.19"/>
    <n v="0.19"/>
    <s v="16-20%"/>
    <s v="Online"/>
    <s v="West-Eve"/>
  </r>
  <r>
    <n v="1058"/>
    <x v="4"/>
    <s v="North"/>
    <s v="April"/>
    <n v="2072.23"/>
    <s v="Furniture"/>
    <n v="33"/>
    <s v="Returning"/>
    <s v="Bank Transfer"/>
    <n v="7.0000000000000007E-2"/>
    <n v="7.0000000000000007E-2"/>
    <s v="6-10%"/>
    <s v="Retail"/>
    <s v="North-Alice"/>
  </r>
  <r>
    <n v="1017"/>
    <x v="1"/>
    <s v="East"/>
    <s v="July"/>
    <n v="3388.69"/>
    <s v="Food"/>
    <n v="1"/>
    <s v="Returning"/>
    <s v="Bank Transfer"/>
    <n v="0.28999999999999998"/>
    <n v="0.28999999999999998"/>
    <s v="21%+"/>
    <s v="Online"/>
    <s v="East-David"/>
  </r>
  <r>
    <n v="1007"/>
    <x v="3"/>
    <s v="West"/>
    <s v="March"/>
    <n v="4694.54"/>
    <s v="Food"/>
    <n v="1"/>
    <s v="Returning"/>
    <s v="Credit Card"/>
    <n v="0.2"/>
    <n v="0.2"/>
    <s v="16-20%"/>
    <s v="Online"/>
    <s v="West-Eve"/>
  </r>
  <r>
    <n v="1046"/>
    <x v="3"/>
    <s v="East"/>
    <s v="January"/>
    <n v="4104.82"/>
    <s v="Clothing"/>
    <n v="43"/>
    <s v="New"/>
    <s v="Bank Transfer"/>
    <n v="0.1"/>
    <n v="0.1"/>
    <s v="6-10%"/>
    <s v="Retail"/>
    <s v="East-Eve"/>
  </r>
  <r>
    <n v="1013"/>
    <x v="1"/>
    <s v="East"/>
    <s v="October"/>
    <n v="5039.07"/>
    <s v="Electronics"/>
    <n v="20"/>
    <s v="Returning"/>
    <s v="Bank Transfer"/>
    <n v="0.1"/>
    <n v="0.1"/>
    <s v="6-10%"/>
    <s v="Online"/>
    <s v="East-David"/>
  </r>
  <r>
    <n v="1040"/>
    <x v="2"/>
    <s v="East"/>
    <s v="March"/>
    <n v="2331.27"/>
    <s v="Clothing"/>
    <n v="13"/>
    <s v="Returning"/>
    <s v="Credit Card"/>
    <n v="0.24"/>
    <n v="0.24"/>
    <s v="21%+"/>
    <s v="Online"/>
    <s v="East-Charlie"/>
  </r>
  <r>
    <n v="1042"/>
    <x v="4"/>
    <s v="North"/>
    <s v="January"/>
    <n v="5207.03"/>
    <s v="Food"/>
    <n v="11"/>
    <s v="Returning"/>
    <s v="Cash"/>
    <n v="0.02"/>
    <n v="0.02"/>
    <s v="0-5%"/>
    <s v="Online"/>
    <s v="North-Alice"/>
  </r>
  <r>
    <n v="1009"/>
    <x v="4"/>
    <s v="North"/>
    <s v="April"/>
    <n v="1342.95"/>
    <s v="Clothing"/>
    <n v="33"/>
    <s v="New"/>
    <s v="Credit Card"/>
    <n v="0.05"/>
    <n v="0.05"/>
    <s v="0-5%"/>
    <s v="Online"/>
    <s v="North-Alice"/>
  </r>
  <r>
    <n v="1050"/>
    <x v="2"/>
    <s v="East"/>
    <s v="May"/>
    <n v="9744.52"/>
    <s v="Clothing"/>
    <n v="35"/>
    <s v="Returning"/>
    <s v="Bank Transfer"/>
    <n v="0.09"/>
    <n v="0.09"/>
    <s v="6-10%"/>
    <s v="Retail"/>
    <s v="East-Charlie"/>
  </r>
  <r>
    <n v="1027"/>
    <x v="0"/>
    <s v="West"/>
    <s v="January"/>
    <n v="6261.2"/>
    <s v="Food"/>
    <n v="26"/>
    <s v="Returning"/>
    <s v="Cash"/>
    <n v="0.14000000000000001"/>
    <n v="0.14000000000000001"/>
    <s v="11-15%"/>
    <s v="Retail"/>
    <s v="West-Bob"/>
  </r>
  <r>
    <n v="1066"/>
    <x v="2"/>
    <s v="North"/>
    <s v="July"/>
    <n v="6380.2"/>
    <s v="Furniture"/>
    <n v="15"/>
    <s v="Returning"/>
    <s v="Bank Transfer"/>
    <n v="0.04"/>
    <n v="0.04"/>
    <s v="0-5%"/>
    <s v="Retail"/>
    <s v="North-Charlie"/>
  </r>
  <r>
    <n v="1005"/>
    <x v="4"/>
    <s v="East"/>
    <s v="March"/>
    <n v="6828.24"/>
    <s v="Electronics"/>
    <n v="12"/>
    <s v="New"/>
    <s v="Credit Card"/>
    <n v="0.04"/>
    <n v="0.04"/>
    <s v="0-5%"/>
    <s v="Retail"/>
    <s v="East-Alice"/>
  </r>
  <r>
    <n v="1029"/>
    <x v="1"/>
    <s v="East"/>
    <s v="March"/>
    <n v="6773.89"/>
    <s v="Clothing"/>
    <n v="28"/>
    <s v="New"/>
    <s v="Credit Card"/>
    <n v="0.15"/>
    <n v="0.15"/>
    <s v="11-15%"/>
    <s v="Retail"/>
    <s v="East-David"/>
  </r>
  <r>
    <n v="1037"/>
    <x v="0"/>
    <s v="North"/>
    <s v="January"/>
    <n v="9813.81"/>
    <s v="Clothing"/>
    <n v="40"/>
    <s v="Returning"/>
    <s v="Bank Transfer"/>
    <n v="0.26"/>
    <n v="0.26"/>
    <s v="21%+"/>
    <s v="Online"/>
    <s v="North-Bob"/>
  </r>
  <r>
    <n v="1038"/>
    <x v="0"/>
    <s v="South"/>
    <s v="March"/>
    <n v="1452.35"/>
    <s v="Clothing"/>
    <n v="15"/>
    <s v="Returning"/>
    <s v="Cash"/>
    <n v="7.0000000000000007E-2"/>
    <n v="7.0000000000000007E-2"/>
    <s v="6-10%"/>
    <s v="Online"/>
    <s v="South-Bob"/>
  </r>
  <r>
    <n v="1083"/>
    <x v="0"/>
    <s v="West"/>
    <s v="April"/>
    <n v="618.30999999999995"/>
    <s v="Furniture"/>
    <n v="29"/>
    <s v="Returning"/>
    <s v="Cash"/>
    <n v="0.14000000000000001"/>
    <n v="0.14000000000000001"/>
    <s v="11-15%"/>
    <s v="Online"/>
    <s v="West-Bob"/>
  </r>
  <r>
    <n v="1008"/>
    <x v="3"/>
    <s v="North"/>
    <s v="January"/>
    <n v="5227.8100000000004"/>
    <s v="Clothing"/>
    <n v="38"/>
    <s v="Returning"/>
    <s v="Cash"/>
    <n v="0.05"/>
    <n v="0.05"/>
    <s v="0-5%"/>
    <s v="Online"/>
    <s v="North-Eve"/>
  </r>
  <r>
    <n v="1065"/>
    <x v="0"/>
    <s v="East"/>
    <s v="November"/>
    <n v="9183.11"/>
    <s v="Food"/>
    <n v="18"/>
    <s v="New"/>
    <s v="Bank Transfer"/>
    <n v="0.02"/>
    <n v="0.02"/>
    <s v="0-5%"/>
    <s v="Retail"/>
    <s v="East-Bob"/>
  </r>
  <r>
    <n v="1086"/>
    <x v="0"/>
    <s v="East"/>
    <s v="June"/>
    <n v="2495.5700000000002"/>
    <s v="Electronics"/>
    <n v="3"/>
    <s v="New"/>
    <s v="Cash"/>
    <n v="0.27"/>
    <n v="0.27"/>
    <s v="21%+"/>
    <s v="Online"/>
    <s v="East-Bob"/>
  </r>
  <r>
    <n v="1017"/>
    <x v="1"/>
    <s v="East"/>
    <s v="July"/>
    <n v="3388.69"/>
    <s v="Food"/>
    <n v="1"/>
    <s v="Returning"/>
    <s v="Bank Transfer"/>
    <n v="0.28999999999999998"/>
    <n v="0.28999999999999998"/>
    <s v="21%+"/>
    <s v="Online"/>
    <s v="East-David"/>
  </r>
  <r>
    <n v="1071"/>
    <x v="3"/>
    <s v="West"/>
    <s v="May"/>
    <n v="3003.76"/>
    <s v="Furniture"/>
    <n v="6"/>
    <s v="Returning"/>
    <s v="Bank Transfer"/>
    <n v="0.06"/>
    <n v="0.06"/>
    <s v="6-10%"/>
    <s v="Retail"/>
    <s v="West-Eve"/>
  </r>
  <r>
    <n v="1089"/>
    <x v="0"/>
    <s v="West"/>
    <s v="November"/>
    <n v="2945.36"/>
    <s v="Furniture"/>
    <n v="47"/>
    <s v="New"/>
    <s v="Bank Transfer"/>
    <n v="0.17"/>
    <n v="0.17"/>
    <s v="16-20%"/>
    <s v="Retail"/>
    <s v="West-Bob"/>
  </r>
  <r>
    <n v="1045"/>
    <x v="1"/>
    <s v="South"/>
    <s v="December"/>
    <n v="3517.4"/>
    <s v="Clothing"/>
    <n v="42"/>
    <s v="Returning"/>
    <s v="Cash"/>
    <n v="0.1"/>
    <n v="0.1"/>
    <s v="6-10%"/>
    <s v="Online"/>
    <s v="South-David"/>
  </r>
  <r>
    <n v="1004"/>
    <x v="3"/>
    <s v="South"/>
    <s v="June"/>
    <n v="7762.51"/>
    <s v="Electronics"/>
    <n v="39"/>
    <s v="Returning"/>
    <s v="Cash"/>
    <n v="0.05"/>
    <n v="0.05"/>
    <s v="0-5%"/>
    <s v="Online"/>
    <s v="South-Eve"/>
  </r>
  <r>
    <n v="1036"/>
    <x v="1"/>
    <s v="North"/>
    <s v="October"/>
    <n v="6499.94"/>
    <s v="Clothing"/>
    <n v="49"/>
    <s v="New"/>
    <s v="Cash"/>
    <n v="0.16"/>
    <n v="0.16"/>
    <s v="16-20%"/>
    <s v="Online"/>
    <s v="North-David"/>
  </r>
  <r>
    <n v="1070"/>
    <x v="1"/>
    <s v="North"/>
    <s v="November"/>
    <n v="5813.51"/>
    <s v="Furniture"/>
    <n v="40"/>
    <s v="New"/>
    <s v="Cash"/>
    <n v="0.28999999999999998"/>
    <n v="0.28999999999999998"/>
    <s v="21%+"/>
    <s v="Online"/>
    <s v="North-David"/>
  </r>
  <r>
    <n v="1031"/>
    <x v="1"/>
    <s v="North"/>
    <s v="December"/>
    <n v="7567.06"/>
    <s v="Food"/>
    <n v="22"/>
    <s v="New"/>
    <s v="Bank Transfer"/>
    <n v="0.2"/>
    <n v="0.2"/>
    <s v="16-20%"/>
    <s v="Online"/>
    <s v="North-David"/>
  </r>
  <r>
    <n v="1019"/>
    <x v="1"/>
    <s v="West"/>
    <s v="October"/>
    <n v="5952.19"/>
    <s v="Food"/>
    <n v="31"/>
    <s v="New"/>
    <s v="Bank Transfer"/>
    <n v="0.04"/>
    <n v="0.04"/>
    <s v="0-5%"/>
    <s v="Online"/>
    <s v="West-David"/>
  </r>
  <r>
    <n v="1061"/>
    <x v="2"/>
    <s v="East"/>
    <s v="March"/>
    <n v="3750.2"/>
    <s v="Electronics"/>
    <n v="13"/>
    <s v="New"/>
    <s v="Credit Card"/>
    <n v="0.08"/>
    <n v="0.08"/>
    <s v="6-10%"/>
    <s v="Online"/>
    <s v="East-Charlie"/>
  </r>
  <r>
    <n v="1054"/>
    <x v="0"/>
    <s v="South"/>
    <s v="June"/>
    <n v="7853.66"/>
    <s v="Furniture"/>
    <n v="21"/>
    <s v="New"/>
    <s v="Bank Transfer"/>
    <n v="0.05"/>
    <n v="0.05"/>
    <s v="0-5%"/>
    <s v="Online"/>
    <s v="South-Bob"/>
  </r>
  <r>
    <n v="1039"/>
    <x v="4"/>
    <s v="East"/>
    <s v="July"/>
    <n v="6807.67"/>
    <s v="Clothing"/>
    <n v="42"/>
    <s v="Returning"/>
    <s v="Credit Card"/>
    <n v="0.19"/>
    <n v="0.19"/>
    <s v="16-20%"/>
    <s v="Retail"/>
    <s v="East-Alice"/>
  </r>
  <r>
    <n v="1091"/>
    <x v="2"/>
    <s v="South"/>
    <s v="September"/>
    <n v="675.11"/>
    <s v="Food"/>
    <n v="44"/>
    <s v="Returning"/>
    <s v="Bank Transfer"/>
    <n v="0.06"/>
    <n v="0.06"/>
    <s v="6-10%"/>
    <s v="Retail"/>
    <s v="South-Charlie"/>
  </r>
  <r>
    <n v="1074"/>
    <x v="3"/>
    <s v="West"/>
    <s v="March"/>
    <n v="7499.7"/>
    <s v="Food"/>
    <n v="38"/>
    <s v="Returning"/>
    <s v="Credit Card"/>
    <n v="0.19"/>
    <n v="0.19"/>
    <s v="16-20%"/>
    <s v="Online"/>
    <s v="West-Eve"/>
  </r>
  <r>
    <n v="1090"/>
    <x v="4"/>
    <s v="West"/>
    <s v="November"/>
    <n v="267.77999999999997"/>
    <s v="Electronics"/>
    <n v="32"/>
    <s v="Returning"/>
    <s v="Cash"/>
    <n v="0.22"/>
    <n v="0.22"/>
    <s v="21%+"/>
    <s v="Retail"/>
    <s v="West-Alice"/>
  </r>
  <r>
    <n v="1019"/>
    <x v="1"/>
    <s v="West"/>
    <s v="October"/>
    <n v="5952.19"/>
    <s v="Food"/>
    <n v="31"/>
    <s v="New"/>
    <s v="Bank Transfer"/>
    <n v="0.04"/>
    <n v="0.04"/>
    <s v="0-5%"/>
    <s v="Online"/>
    <s v="West-David"/>
  </r>
  <r>
    <n v="1039"/>
    <x v="4"/>
    <s v="East"/>
    <s v="July"/>
    <n v="6807.67"/>
    <s v="Clothing"/>
    <n v="42"/>
    <s v="Returning"/>
    <s v="Credit Card"/>
    <n v="0.19"/>
    <n v="0.19"/>
    <s v="16-20%"/>
    <s v="Retail"/>
    <s v="East-Alice"/>
  </r>
  <r>
    <n v="1067"/>
    <x v="3"/>
    <s v="South"/>
    <s v="June"/>
    <n v="114.59"/>
    <s v="Food"/>
    <n v="48"/>
    <s v="Returning"/>
    <s v="Bank Transfer"/>
    <n v="0.1"/>
    <n v="0.1"/>
    <s v="6-10%"/>
    <s v="Online"/>
    <s v="South-Eve"/>
  </r>
  <r>
    <n v="1045"/>
    <x v="1"/>
    <s v="South"/>
    <s v="December"/>
    <n v="3517.4"/>
    <s v="Clothing"/>
    <n v="42"/>
    <s v="Returning"/>
    <s v="Cash"/>
    <n v="0.1"/>
    <n v="0.1"/>
    <s v="6-10%"/>
    <s v="Online"/>
    <s v="South-David"/>
  </r>
  <r>
    <n v="1013"/>
    <x v="1"/>
    <s v="East"/>
    <s v="October"/>
    <n v="5039.07"/>
    <s v="Electronics"/>
    <n v="20"/>
    <s v="Returning"/>
    <s v="Bank Transfer"/>
    <n v="0.1"/>
    <n v="0.1"/>
    <s v="6-10%"/>
    <s v="Online"/>
    <s v="East-David"/>
  </r>
  <r>
    <n v="1092"/>
    <x v="1"/>
    <s v="West"/>
    <s v="February"/>
    <n v="2749.17"/>
    <s v="Furniture"/>
    <n v="34"/>
    <s v="New"/>
    <s v="Credit Card"/>
    <n v="0.3"/>
    <n v="0.3"/>
    <s v="21%+"/>
    <s v="Online"/>
    <s v="West-David"/>
  </r>
  <r>
    <n v="1058"/>
    <x v="4"/>
    <s v="North"/>
    <s v="April"/>
    <n v="2072.23"/>
    <s v="Furniture"/>
    <n v="33"/>
    <s v="Returning"/>
    <s v="Bank Transfer"/>
    <n v="7.0000000000000007E-2"/>
    <n v="7.0000000000000007E-2"/>
    <s v="6-10%"/>
    <s v="Retail"/>
    <s v="North-Alice"/>
  </r>
  <r>
    <n v="1020"/>
    <x v="3"/>
    <s v="North"/>
    <s v="September"/>
    <n v="9733.4699999999993"/>
    <s v="Clothing"/>
    <n v="26"/>
    <s v="New"/>
    <s v="Credit Card"/>
    <n v="0.01"/>
    <n v="0.01"/>
    <s v="0-5%"/>
    <s v="Retail"/>
    <s v="North-Eve"/>
  </r>
  <r>
    <n v="1092"/>
    <x v="1"/>
    <s v="West"/>
    <s v="February"/>
    <n v="2749.17"/>
    <s v="Furniture"/>
    <n v="34"/>
    <s v="New"/>
    <s v="Credit Card"/>
    <n v="0.3"/>
    <n v="0.3"/>
    <s v="21%+"/>
    <s v="Online"/>
    <s v="West-David"/>
  </r>
  <r>
    <n v="1072"/>
    <x v="0"/>
    <s v="South"/>
    <s v="August"/>
    <n v="2167.94"/>
    <s v="Clothing"/>
    <n v="39"/>
    <s v="New"/>
    <s v="Credit Card"/>
    <n v="0.02"/>
    <n v="0.02"/>
    <s v="0-5%"/>
    <s v="Retail"/>
    <s v="South-Bob"/>
  </r>
  <r>
    <n v="1061"/>
    <x v="2"/>
    <s v="East"/>
    <s v="March"/>
    <n v="3750.2"/>
    <s v="Electronics"/>
    <n v="13"/>
    <s v="New"/>
    <s v="Credit Card"/>
    <n v="0.08"/>
    <n v="0.08"/>
    <s v="6-10%"/>
    <s v="Online"/>
    <s v="East-Charlie"/>
  </r>
  <r>
    <n v="1039"/>
    <x v="4"/>
    <s v="East"/>
    <s v="July"/>
    <n v="6807.67"/>
    <s v="Clothing"/>
    <n v="42"/>
    <s v="Returning"/>
    <s v="Credit Card"/>
    <n v="0.19"/>
    <n v="0.19"/>
    <s v="16-20%"/>
    <s v="Retail"/>
    <s v="East-Alice"/>
  </r>
  <r>
    <n v="1001"/>
    <x v="4"/>
    <s v="North"/>
    <s v="November"/>
    <n v="715.81"/>
    <s v="Electronics"/>
    <n v="8"/>
    <s v="New"/>
    <s v="Bank Transfer"/>
    <n v="0.09"/>
    <n v="0.09"/>
    <s v="6-10%"/>
    <s v="Retail"/>
    <s v="North-Alice"/>
  </r>
  <r>
    <n v="1003"/>
    <x v="4"/>
    <s v="South"/>
    <s v="December"/>
    <n v="4775.59"/>
    <s v="Furniture"/>
    <n v="30"/>
    <s v="New"/>
    <s v="Cash"/>
    <n v="0.2"/>
    <n v="0.2"/>
    <s v="16-20%"/>
    <s v="Online"/>
    <s v="South-Alice"/>
  </r>
  <r>
    <n v="1077"/>
    <x v="3"/>
    <s v="West"/>
    <s v="February"/>
    <n v="9605.34"/>
    <s v="Clothing"/>
    <n v="12"/>
    <s v="New"/>
    <s v="Credit Card"/>
    <n v="0.28999999999999998"/>
    <n v="0.28999999999999998"/>
    <s v="21%+"/>
    <s v="Retail"/>
    <s v="West-Eve"/>
  </r>
  <r>
    <n v="1092"/>
    <x v="1"/>
    <s v="West"/>
    <s v="February"/>
    <n v="2749.17"/>
    <s v="Furniture"/>
    <n v="34"/>
    <s v="New"/>
    <s v="Credit Card"/>
    <n v="0.3"/>
    <n v="0.3"/>
    <s v="21%+"/>
    <s v="Online"/>
    <s v="West-David"/>
  </r>
  <r>
    <n v="1062"/>
    <x v="3"/>
    <s v="East"/>
    <s v="January"/>
    <n v="3439.72"/>
    <s v="Clothing"/>
    <n v="15"/>
    <s v="New"/>
    <s v="Credit Card"/>
    <n v="0.28999999999999998"/>
    <n v="0.28999999999999998"/>
    <s v="21%+"/>
    <s v="Online"/>
    <s v="East-Eve"/>
  </r>
  <r>
    <n v="1063"/>
    <x v="0"/>
    <s v="West"/>
    <s v="May"/>
    <n v="3098.87"/>
    <s v="Food"/>
    <n v="39"/>
    <s v="Returning"/>
    <s v="Cash"/>
    <n v="0.21"/>
    <n v="0.21"/>
    <s v="21%+"/>
    <s v="Retail"/>
    <s v="West-Bob"/>
  </r>
  <r>
    <n v="1025"/>
    <x v="1"/>
    <s v="North"/>
    <s v="October"/>
    <n v="3422.54"/>
    <s v="Food"/>
    <n v="44"/>
    <s v="New"/>
    <s v="Credit Card"/>
    <n v="0.02"/>
    <n v="0.02"/>
    <s v="0-5%"/>
    <s v="Retail"/>
    <s v="North-David"/>
  </r>
  <r>
    <n v="1056"/>
    <x v="1"/>
    <s v="East"/>
    <s v="May"/>
    <n v="7611.88"/>
    <s v="Clothing"/>
    <n v="28"/>
    <s v="Returning"/>
    <s v="Bank Transfer"/>
    <n v="0.2"/>
    <n v="0.2"/>
    <s v="16-20%"/>
    <s v="Online"/>
    <s v="East-David"/>
  </r>
  <r>
    <n v="1033"/>
    <x v="1"/>
    <s v="South"/>
    <s v="November"/>
    <n v="4011.8"/>
    <s v="Furniture"/>
    <n v="23"/>
    <s v="Returning"/>
    <s v="Bank Transfer"/>
    <n v="0.22"/>
    <n v="0.22"/>
    <s v="21%+"/>
    <s v="Retail"/>
    <s v="South-David"/>
  </r>
  <r>
    <n v="1038"/>
    <x v="0"/>
    <s v="South"/>
    <s v="March"/>
    <n v="1452.35"/>
    <s v="Clothing"/>
    <n v="15"/>
    <s v="Returning"/>
    <s v="Cash"/>
    <n v="7.0000000000000007E-2"/>
    <n v="7.0000000000000007E-2"/>
    <s v="6-10%"/>
    <s v="Online"/>
    <s v="South-Bob"/>
  </r>
  <r>
    <n v="1006"/>
    <x v="0"/>
    <s v="North"/>
    <s v="September"/>
    <n v="8995.75"/>
    <s v="Food"/>
    <n v="49"/>
    <s v="New"/>
    <s v="Cash"/>
    <n v="0.08"/>
    <n v="0.08"/>
    <s v="6-10%"/>
    <s v="Retail"/>
    <s v="North-Bob"/>
  </r>
  <r>
    <n v="1058"/>
    <x v="4"/>
    <s v="North"/>
    <s v="April"/>
    <n v="2072.23"/>
    <s v="Furniture"/>
    <n v="33"/>
    <s v="Returning"/>
    <s v="Bank Transfer"/>
    <n v="7.0000000000000007E-2"/>
    <n v="7.0000000000000007E-2"/>
    <s v="6-10%"/>
    <s v="Retail"/>
    <s v="North-Alice"/>
  </r>
  <r>
    <n v="1044"/>
    <x v="1"/>
    <s v="South"/>
    <s v="February"/>
    <n v="7754.1"/>
    <s v="Food"/>
    <n v="22"/>
    <s v="Returning"/>
    <s v="Bank Transfer"/>
    <n v="0.22"/>
    <n v="0.22"/>
    <s v="21%+"/>
    <s v="Retail"/>
    <s v="South-David"/>
  </r>
  <r>
    <n v="1045"/>
    <x v="1"/>
    <s v="South"/>
    <s v="December"/>
    <n v="3517.4"/>
    <s v="Clothing"/>
    <n v="42"/>
    <s v="Returning"/>
    <s v="Cash"/>
    <n v="0.1"/>
    <n v="0.1"/>
    <s v="6-10%"/>
    <s v="Online"/>
    <s v="South-David"/>
  </r>
  <r>
    <n v="1032"/>
    <x v="3"/>
    <s v="West"/>
    <s v="June"/>
    <n v="219.82"/>
    <s v="Electronics"/>
    <n v="49"/>
    <s v="Returning"/>
    <s v="Credit Card"/>
    <n v="0.09"/>
    <n v="0.09"/>
    <s v="6-10%"/>
    <s v="Online"/>
    <s v="West-Eve"/>
  </r>
  <r>
    <n v="1045"/>
    <x v="1"/>
    <s v="South"/>
    <s v="December"/>
    <n v="3517.4"/>
    <s v="Clothing"/>
    <n v="42"/>
    <s v="Returning"/>
    <s v="Cash"/>
    <n v="0.1"/>
    <n v="0.1"/>
    <s v="6-10%"/>
    <s v="Online"/>
    <s v="South-David"/>
  </r>
  <r>
    <n v="1061"/>
    <x v="2"/>
    <s v="East"/>
    <s v="March"/>
    <n v="3750.2"/>
    <s v="Electronics"/>
    <n v="13"/>
    <s v="New"/>
    <s v="Credit Card"/>
    <n v="0.08"/>
    <n v="0.08"/>
    <s v="6-10%"/>
    <s v="Online"/>
    <s v="East-Charlie"/>
  </r>
  <r>
    <n v="1047"/>
    <x v="1"/>
    <s v="North"/>
    <s v="August"/>
    <n v="1331.25"/>
    <s v="Electronics"/>
    <n v="33"/>
    <s v="Returning"/>
    <s v="Credit Card"/>
    <n v="0.15"/>
    <n v="0.15"/>
    <s v="11-15%"/>
    <s v="Online"/>
    <s v="North-David"/>
  </r>
  <r>
    <n v="1021"/>
    <x v="2"/>
    <s v="West"/>
    <s v="February"/>
    <n v="3761.15"/>
    <s v="Food"/>
    <n v="32"/>
    <s v="New"/>
    <s v="Cash"/>
    <n v="0.21"/>
    <n v="0.21"/>
    <s v="21%+"/>
    <s v="Online"/>
    <s v="West-Charlie"/>
  </r>
  <r>
    <n v="1080"/>
    <x v="2"/>
    <s v="South"/>
    <s v="February"/>
    <n v="245.46"/>
    <s v="Electronics"/>
    <n v="9"/>
    <s v="New"/>
    <s v="Credit Card"/>
    <n v="0.28000000000000003"/>
    <n v="0.28000000000000003"/>
    <s v="21%+"/>
    <s v="Retail"/>
    <s v="South-Charlie"/>
  </r>
  <r>
    <n v="1085"/>
    <x v="2"/>
    <s v="South"/>
    <s v="November"/>
    <n v="2038.75"/>
    <s v="Furniture"/>
    <n v="32"/>
    <s v="Returning"/>
    <s v="Credit Card"/>
    <n v="0.04"/>
    <n v="0.04"/>
    <s v="0-5%"/>
    <s v="Retail"/>
    <s v="South-Charlie"/>
  </r>
  <r>
    <n v="1075"/>
    <x v="1"/>
    <s v="South"/>
    <s v="June"/>
    <n v="4223.3900000000003"/>
    <s v="Furniture"/>
    <n v="30"/>
    <s v="New"/>
    <s v="Bank Transfer"/>
    <n v="0.05"/>
    <n v="0.05"/>
    <s v="0-5%"/>
    <s v="Online"/>
    <s v="South-David"/>
  </r>
  <r>
    <n v="1036"/>
    <x v="1"/>
    <s v="North"/>
    <s v="October"/>
    <n v="6499.94"/>
    <s v="Clothing"/>
    <n v="49"/>
    <s v="New"/>
    <s v="Cash"/>
    <n v="0.16"/>
    <n v="0.16"/>
    <s v="16-20%"/>
    <s v="Online"/>
    <s v="North-David"/>
  </r>
  <r>
    <n v="1099"/>
    <x v="1"/>
    <s v="East"/>
    <s v="March"/>
    <n v="7952.11"/>
    <s v="Furniture"/>
    <n v="10"/>
    <s v="New"/>
    <s v="Credit Card"/>
    <n v="0"/>
    <n v="0"/>
    <s v="0-5%"/>
    <s v="Online"/>
    <s v="East-David"/>
  </r>
  <r>
    <n v="1019"/>
    <x v="1"/>
    <s v="West"/>
    <s v="October"/>
    <n v="5952.19"/>
    <s v="Food"/>
    <n v="31"/>
    <s v="New"/>
    <s v="Bank Transfer"/>
    <n v="0.04"/>
    <n v="0.04"/>
    <s v="0-5%"/>
    <s v="Online"/>
    <s v="West-David"/>
  </r>
  <r>
    <n v="1020"/>
    <x v="3"/>
    <s v="North"/>
    <s v="September"/>
    <n v="9733.4699999999993"/>
    <s v="Clothing"/>
    <n v="26"/>
    <s v="New"/>
    <s v="Credit Card"/>
    <n v="0.01"/>
    <n v="0.01"/>
    <s v="0-5%"/>
    <s v="Retail"/>
    <s v="North-Eve"/>
  </r>
  <r>
    <n v="1057"/>
    <x v="2"/>
    <s v="West"/>
    <s v="September"/>
    <n v="7315.73"/>
    <s v="Food"/>
    <n v="25"/>
    <s v="New"/>
    <s v="Bank Transfer"/>
    <n v="0.02"/>
    <n v="0.02"/>
    <s v="0-5%"/>
    <s v="Retail"/>
    <s v="West-Charlie"/>
  </r>
  <r>
    <n v="1018"/>
    <x v="4"/>
    <s v="East"/>
    <s v="January"/>
    <n v="3187.45"/>
    <s v="Clothing"/>
    <n v="11"/>
    <s v="Returning"/>
    <s v="Cash"/>
    <n v="0"/>
    <n v="0"/>
    <s v="0-5%"/>
    <s v="Online"/>
    <s v="East-Alice"/>
  </r>
  <r>
    <n v="1047"/>
    <x v="1"/>
    <s v="North"/>
    <s v="August"/>
    <n v="1331.25"/>
    <s v="Electronics"/>
    <n v="33"/>
    <s v="Returning"/>
    <s v="Credit Card"/>
    <n v="0.15"/>
    <n v="0.15"/>
    <s v="11-15%"/>
    <s v="Online"/>
    <s v="North-David"/>
  </r>
  <r>
    <n v="1049"/>
    <x v="4"/>
    <s v="West"/>
    <s v="May"/>
    <n v="3741.08"/>
    <s v="Furniture"/>
    <n v="1"/>
    <s v="Returning"/>
    <s v="Bank Transfer"/>
    <n v="0.17"/>
    <n v="0.17"/>
    <s v="16-20%"/>
    <s v="Online"/>
    <s v="West-Alice"/>
  </r>
  <r>
    <n v="1014"/>
    <x v="1"/>
    <s v="West"/>
    <s v="November"/>
    <n v="9762.5400000000009"/>
    <s v="Food"/>
    <n v="17"/>
    <s v="New"/>
    <s v="Bank Transfer"/>
    <n v="0.2"/>
    <n v="0.2"/>
    <s v="16-20%"/>
    <s v="Online"/>
    <s v="West-David"/>
  </r>
  <r>
    <n v="1015"/>
    <x v="1"/>
    <s v="South"/>
    <s v="September"/>
    <n v="4631.2299999999996"/>
    <s v="Food"/>
    <n v="30"/>
    <s v="Returning"/>
    <s v="Bank Transfer"/>
    <n v="0.2"/>
    <n v="0.2"/>
    <s v="16-20%"/>
    <s v="Retail"/>
    <s v="South-David"/>
  </r>
  <r>
    <n v="1031"/>
    <x v="1"/>
    <s v="North"/>
    <s v="December"/>
    <n v="7567.06"/>
    <s v="Food"/>
    <n v="22"/>
    <s v="New"/>
    <s v="Bank Transfer"/>
    <n v="0.2"/>
    <n v="0.2"/>
    <s v="16-20%"/>
    <s v="Online"/>
    <s v="North-David"/>
  </r>
  <r>
    <n v="1001"/>
    <x v="4"/>
    <s v="North"/>
    <s v="November"/>
    <n v="715.81"/>
    <s v="Electronics"/>
    <n v="8"/>
    <s v="New"/>
    <s v="Bank Transfer"/>
    <n v="0.09"/>
    <n v="0.09"/>
    <s v="6-10%"/>
    <s v="Retail"/>
    <s v="North-Alice"/>
  </r>
  <r>
    <n v="1054"/>
    <x v="0"/>
    <s v="South"/>
    <s v="June"/>
    <n v="7853.66"/>
    <s v="Furniture"/>
    <n v="21"/>
    <s v="New"/>
    <s v="Bank Transfer"/>
    <n v="0.05"/>
    <n v="0.05"/>
    <s v="0-5%"/>
    <s v="Online"/>
    <s v="South-Bob"/>
  </r>
  <r>
    <n v="1003"/>
    <x v="4"/>
    <s v="South"/>
    <s v="December"/>
    <n v="4775.59"/>
    <s v="Furniture"/>
    <n v="30"/>
    <s v="New"/>
    <s v="Cash"/>
    <n v="0.2"/>
    <n v="0.2"/>
    <s v="16-20%"/>
    <s v="Online"/>
    <s v="South-Alice"/>
  </r>
  <r>
    <n v="1016"/>
    <x v="3"/>
    <s v="East"/>
    <s v="March"/>
    <n v="4309.76"/>
    <s v="Electronics"/>
    <n v="38"/>
    <s v="Returning"/>
    <s v="Cash"/>
    <n v="0.26"/>
    <n v="0.26"/>
    <s v="21%+"/>
    <s v="Online"/>
    <s v="East-Eve"/>
  </r>
  <r>
    <n v="1087"/>
    <x v="3"/>
    <s v="South"/>
    <s v="January"/>
    <n v="7698.92"/>
    <s v="Furniture"/>
    <n v="46"/>
    <s v="New"/>
    <s v="Bank Transfer"/>
    <n v="0.12"/>
    <n v="0.12"/>
    <s v="11-15%"/>
    <s v="Online"/>
    <s v="South-Eve"/>
  </r>
  <r>
    <n v="1057"/>
    <x v="2"/>
    <s v="West"/>
    <s v="September"/>
    <n v="7315.73"/>
    <s v="Food"/>
    <n v="25"/>
    <s v="New"/>
    <s v="Bank Transfer"/>
    <n v="0.02"/>
    <n v="0.02"/>
    <s v="0-5%"/>
    <s v="Retail"/>
    <s v="West-Charlie"/>
  </r>
  <r>
    <n v="1075"/>
    <x v="1"/>
    <s v="South"/>
    <s v="June"/>
    <n v="4223.3900000000003"/>
    <s v="Furniture"/>
    <n v="30"/>
    <s v="New"/>
    <s v="Bank Transfer"/>
    <n v="0.05"/>
    <n v="0.05"/>
    <s v="0-5%"/>
    <s v="Online"/>
    <s v="South-David"/>
  </r>
  <r>
    <n v="1012"/>
    <x v="1"/>
    <s v="North"/>
    <s v="October"/>
    <n v="4384.88"/>
    <s v="Furniture"/>
    <n v="34"/>
    <s v="New"/>
    <s v="Bank Transfer"/>
    <n v="0.21"/>
    <n v="0.21"/>
    <s v="21%+"/>
    <s v="Retail"/>
    <s v="North-David"/>
  </r>
  <r>
    <n v="1074"/>
    <x v="3"/>
    <s v="West"/>
    <s v="March"/>
    <n v="7499.7"/>
    <s v="Food"/>
    <n v="38"/>
    <s v="Returning"/>
    <s v="Credit Card"/>
    <n v="0.19"/>
    <n v="0.19"/>
    <s v="16-20%"/>
    <s v="Online"/>
    <s v="West-Eve"/>
  </r>
  <r>
    <n v="1096"/>
    <x v="3"/>
    <s v="South"/>
    <s v="September"/>
    <n v="7597.37"/>
    <s v="Electronics"/>
    <n v="23"/>
    <s v="New"/>
    <s v="Cash"/>
    <n v="0.25"/>
    <n v="0.25"/>
    <s v="21%+"/>
    <s v="Retail"/>
    <s v="South-Eve"/>
  </r>
  <r>
    <n v="1016"/>
    <x v="3"/>
    <s v="East"/>
    <s v="March"/>
    <n v="4309.76"/>
    <s v="Electronics"/>
    <n v="38"/>
    <s v="Returning"/>
    <s v="Cash"/>
    <n v="0.26"/>
    <n v="0.26"/>
    <s v="21%+"/>
    <s v="Online"/>
    <s v="East-Eve"/>
  </r>
  <r>
    <n v="1072"/>
    <x v="0"/>
    <s v="South"/>
    <s v="August"/>
    <n v="2167.94"/>
    <s v="Clothing"/>
    <n v="39"/>
    <s v="New"/>
    <s v="Credit Card"/>
    <n v="0.02"/>
    <n v="0.02"/>
    <s v="0-5%"/>
    <s v="Retail"/>
    <s v="South-Bob"/>
  </r>
  <r>
    <n v="1076"/>
    <x v="3"/>
    <s v="East"/>
    <s v="December"/>
    <n v="7160.75"/>
    <s v="Clothing"/>
    <n v="30"/>
    <s v="New"/>
    <s v="Credit Card"/>
    <n v="0.2"/>
    <n v="0.2"/>
    <s v="16-20%"/>
    <s v="Retail"/>
    <s v="East-Eve"/>
  </r>
  <r>
    <n v="1024"/>
    <x v="3"/>
    <s v="West"/>
    <s v="November"/>
    <n v="6607.8"/>
    <s v="Food"/>
    <n v="21"/>
    <s v="Returning"/>
    <s v="Bank Transfer"/>
    <n v="0"/>
    <n v="0"/>
    <s v="0-5%"/>
    <s v="Retail"/>
    <s v="West-Eve"/>
  </r>
  <r>
    <n v="1028"/>
    <x v="4"/>
    <s v="East"/>
    <s v="February"/>
    <n v="2819.57"/>
    <s v="Clothing"/>
    <n v="24"/>
    <s v="Returning"/>
    <s v="Bank Transfer"/>
    <n v="0.16"/>
    <n v="0.16"/>
    <s v="16-20%"/>
    <s v="Retail"/>
    <s v="East-Alice"/>
  </r>
  <r>
    <n v="1008"/>
    <x v="3"/>
    <s v="North"/>
    <s v="January"/>
    <n v="5227.8100000000004"/>
    <s v="Clothing"/>
    <n v="38"/>
    <s v="Returning"/>
    <s v="Cash"/>
    <n v="0.05"/>
    <n v="0.05"/>
    <s v="0-5%"/>
    <s v="Online"/>
    <s v="North-Eve"/>
  </r>
  <r>
    <n v="1092"/>
    <x v="1"/>
    <s v="West"/>
    <s v="February"/>
    <n v="2749.17"/>
    <s v="Furniture"/>
    <n v="34"/>
    <s v="New"/>
    <s v="Credit Card"/>
    <n v="0.3"/>
    <n v="0.3"/>
    <s v="21%+"/>
    <s v="Online"/>
    <s v="West-David"/>
  </r>
  <r>
    <n v="1036"/>
    <x v="1"/>
    <s v="North"/>
    <s v="October"/>
    <n v="6499.94"/>
    <s v="Clothing"/>
    <n v="49"/>
    <s v="New"/>
    <s v="Cash"/>
    <n v="0.16"/>
    <n v="0.16"/>
    <s v="16-20%"/>
    <s v="Online"/>
    <s v="North-David"/>
  </r>
  <r>
    <n v="1090"/>
    <x v="4"/>
    <s v="West"/>
    <s v="November"/>
    <n v="267.77999999999997"/>
    <s v="Electronics"/>
    <n v="32"/>
    <s v="Returning"/>
    <s v="Cash"/>
    <n v="0.22"/>
    <n v="0.22"/>
    <s v="21%+"/>
    <s v="Retail"/>
    <s v="West-Alice"/>
  </r>
  <r>
    <n v="1008"/>
    <x v="3"/>
    <s v="North"/>
    <s v="January"/>
    <n v="5227.8100000000004"/>
    <s v="Clothing"/>
    <n v="38"/>
    <s v="Returning"/>
    <s v="Cash"/>
    <n v="0.05"/>
    <n v="0.05"/>
    <s v="0-5%"/>
    <s v="Online"/>
    <s v="North-Eve"/>
  </r>
  <r>
    <n v="1058"/>
    <x v="4"/>
    <s v="North"/>
    <s v="April"/>
    <n v="2072.23"/>
    <s v="Furniture"/>
    <n v="33"/>
    <s v="Returning"/>
    <s v="Bank Transfer"/>
    <n v="7.0000000000000007E-2"/>
    <n v="7.0000000000000007E-2"/>
    <s v="6-10%"/>
    <s v="Retail"/>
    <s v="North-Alice"/>
  </r>
  <r>
    <n v="1060"/>
    <x v="3"/>
    <s v="East"/>
    <s v="December"/>
    <n v="3224.71"/>
    <s v="Clothing"/>
    <n v="44"/>
    <s v="New"/>
    <s v="Bank Transfer"/>
    <n v="0.06"/>
    <n v="0.06"/>
    <s v="6-10%"/>
    <s v="Retail"/>
    <s v="East-Eve"/>
  </r>
  <r>
    <n v="1050"/>
    <x v="2"/>
    <s v="East"/>
    <s v="May"/>
    <n v="9744.52"/>
    <s v="Clothing"/>
    <n v="35"/>
    <s v="Returning"/>
    <s v="Bank Transfer"/>
    <n v="0.09"/>
    <n v="0.09"/>
    <s v="6-10%"/>
    <s v="Retail"/>
    <s v="East-Charlie"/>
  </r>
  <r>
    <n v="1028"/>
    <x v="4"/>
    <s v="East"/>
    <s v="February"/>
    <n v="2819.57"/>
    <s v="Clothing"/>
    <n v="24"/>
    <s v="Returning"/>
    <s v="Bank Transfer"/>
    <n v="0.16"/>
    <n v="0.16"/>
    <s v="16-20%"/>
    <s v="Retail"/>
    <s v="East-Alice"/>
  </r>
  <r>
    <n v="1092"/>
    <x v="1"/>
    <s v="West"/>
    <s v="February"/>
    <n v="2749.17"/>
    <s v="Furniture"/>
    <n v="34"/>
    <s v="New"/>
    <s v="Credit Card"/>
    <n v="0.3"/>
    <n v="0.3"/>
    <s v="21%+"/>
    <s v="Online"/>
    <s v="West-David"/>
  </r>
  <r>
    <n v="1041"/>
    <x v="1"/>
    <s v="South"/>
    <s v="November"/>
    <n v="3942.84"/>
    <s v="Food"/>
    <n v="40"/>
    <s v="New"/>
    <s v="Cash"/>
    <n v="0.18"/>
    <n v="0.18"/>
    <s v="16-20%"/>
    <s v="Online"/>
    <s v="South-David"/>
  </r>
  <r>
    <n v="1100"/>
    <x v="0"/>
    <s v="West"/>
    <s v="August"/>
    <n v="2198.7399999999998"/>
    <s v="Food"/>
    <n v="43"/>
    <s v="Returning"/>
    <s v="Bank Transfer"/>
    <n v="0.08"/>
    <n v="0.08"/>
    <s v="6-10%"/>
    <s v="Online"/>
    <s v="West-Bob"/>
  </r>
  <r>
    <n v="1064"/>
    <x v="3"/>
    <s v="East"/>
    <s v="January"/>
    <n v="7412.11"/>
    <s v="Electronics"/>
    <n v="10"/>
    <s v="New"/>
    <s v="Cash"/>
    <n v="0.12"/>
    <n v="0.12"/>
    <s v="11-15%"/>
    <s v="Online"/>
    <s v="East-Eve"/>
  </r>
  <r>
    <n v="1027"/>
    <x v="0"/>
    <s v="West"/>
    <s v="January"/>
    <n v="6261.2"/>
    <s v="Food"/>
    <n v="26"/>
    <s v="Returning"/>
    <s v="Cash"/>
    <n v="0.14000000000000001"/>
    <n v="0.14000000000000001"/>
    <s v="11-15%"/>
    <s v="Retail"/>
    <s v="West-Bob"/>
  </r>
  <r>
    <n v="1063"/>
    <x v="0"/>
    <s v="West"/>
    <s v="May"/>
    <n v="3098.87"/>
    <s v="Food"/>
    <n v="39"/>
    <s v="Returning"/>
    <s v="Cash"/>
    <n v="0.21"/>
    <n v="0.21"/>
    <s v="21%+"/>
    <s v="Retail"/>
    <s v="West-Bob"/>
  </r>
  <r>
    <n v="1017"/>
    <x v="1"/>
    <s v="East"/>
    <s v="July"/>
    <n v="3388.69"/>
    <s v="Food"/>
    <n v="1"/>
    <s v="Returning"/>
    <s v="Bank Transfer"/>
    <n v="0.28999999999999998"/>
    <n v="0.28999999999999998"/>
    <s v="21%+"/>
    <s v="Online"/>
    <s v="East-David"/>
  </r>
  <r>
    <n v="1073"/>
    <x v="1"/>
    <s v="West"/>
    <s v="December"/>
    <n v="5238.42"/>
    <s v="Furniture"/>
    <n v="40"/>
    <s v="Returning"/>
    <s v="Credit Card"/>
    <n v="0.17"/>
    <n v="0.17"/>
    <s v="16-20%"/>
    <s v="Retail"/>
    <s v="West-David"/>
  </r>
  <r>
    <n v="1033"/>
    <x v="1"/>
    <s v="South"/>
    <s v="November"/>
    <n v="4011.8"/>
    <s v="Furniture"/>
    <n v="23"/>
    <s v="Returning"/>
    <s v="Bank Transfer"/>
    <n v="0.22"/>
    <n v="0.22"/>
    <s v="21%+"/>
    <s v="Retail"/>
    <s v="South-David"/>
  </r>
  <r>
    <n v="1084"/>
    <x v="4"/>
    <s v="West"/>
    <s v="August"/>
    <n v="1290.05"/>
    <s v="Furniture"/>
    <n v="21"/>
    <s v="New"/>
    <s v="Cash"/>
    <n v="0.08"/>
    <n v="0.08"/>
    <s v="6-10%"/>
    <s v="Online"/>
    <s v="West-Alice"/>
  </r>
  <r>
    <n v="1077"/>
    <x v="3"/>
    <s v="West"/>
    <s v="February"/>
    <n v="9605.34"/>
    <s v="Clothing"/>
    <n v="12"/>
    <s v="New"/>
    <s v="Credit Card"/>
    <n v="0.28999999999999998"/>
    <n v="0.28999999999999998"/>
    <s v="21%+"/>
    <s v="Retail"/>
    <s v="West-Eve"/>
  </r>
  <r>
    <n v="1092"/>
    <x v="1"/>
    <s v="West"/>
    <s v="February"/>
    <n v="2749.17"/>
    <s v="Furniture"/>
    <n v="34"/>
    <s v="New"/>
    <s v="Credit Card"/>
    <n v="0.3"/>
    <n v="0.3"/>
    <s v="21%+"/>
    <s v="Online"/>
    <s v="West-David"/>
  </r>
  <r>
    <n v="1029"/>
    <x v="1"/>
    <s v="East"/>
    <s v="March"/>
    <n v="6773.89"/>
    <s v="Clothing"/>
    <n v="28"/>
    <s v="New"/>
    <s v="Credit Card"/>
    <n v="0.15"/>
    <n v="0.15"/>
    <s v="11-15%"/>
    <s v="Retail"/>
    <s v="East-David"/>
  </r>
  <r>
    <n v="1013"/>
    <x v="1"/>
    <s v="East"/>
    <s v="October"/>
    <n v="5039.07"/>
    <s v="Electronics"/>
    <n v="20"/>
    <s v="Returning"/>
    <s v="Bank Transfer"/>
    <n v="0.1"/>
    <n v="0.1"/>
    <s v="6-10%"/>
    <s v="Online"/>
    <s v="East-David"/>
  </r>
  <r>
    <n v="1046"/>
    <x v="3"/>
    <s v="East"/>
    <s v="January"/>
    <n v="4104.82"/>
    <s v="Clothing"/>
    <n v="43"/>
    <s v="New"/>
    <s v="Bank Transfer"/>
    <n v="0.1"/>
    <n v="0.1"/>
    <s v="6-10%"/>
    <s v="Retail"/>
    <s v="East-Eve"/>
  </r>
  <r>
    <n v="1035"/>
    <x v="4"/>
    <s v="South"/>
    <s v="May"/>
    <n v="3780.22"/>
    <s v="Food"/>
    <n v="45"/>
    <s v="New"/>
    <s v="Credit Card"/>
    <n v="0.15"/>
    <n v="0.15"/>
    <s v="11-15%"/>
    <s v="Retail"/>
    <s v="South-Alice"/>
  </r>
  <r>
    <n v="1006"/>
    <x v="0"/>
    <s v="North"/>
    <s v="September"/>
    <n v="8995.75"/>
    <s v="Food"/>
    <n v="49"/>
    <s v="New"/>
    <s v="Cash"/>
    <n v="0.08"/>
    <n v="0.08"/>
    <s v="6-10%"/>
    <s v="Retail"/>
    <s v="North-Bob"/>
  </r>
  <r>
    <n v="1082"/>
    <x v="4"/>
    <s v="South"/>
    <s v="November"/>
    <n v="6261.9"/>
    <s v="Electronics"/>
    <n v="41"/>
    <s v="Returning"/>
    <s v="Bank Transfer"/>
    <n v="0.21"/>
    <n v="0.21"/>
    <s v="21%+"/>
    <s v="Online"/>
    <s v="South-Alice"/>
  </r>
  <r>
    <n v="1069"/>
    <x v="1"/>
    <s v="West"/>
    <s v="June"/>
    <n v="6581.04"/>
    <s v="Clothing"/>
    <n v="42"/>
    <s v="New"/>
    <s v="Credit Card"/>
    <n v="0.28000000000000003"/>
    <n v="0.28000000000000003"/>
    <s v="21%+"/>
    <s v="Retail"/>
    <s v="West-David"/>
  </r>
  <r>
    <n v="1047"/>
    <x v="1"/>
    <s v="North"/>
    <s v="August"/>
    <n v="1331.25"/>
    <s v="Electronics"/>
    <n v="33"/>
    <s v="Returning"/>
    <s v="Credit Card"/>
    <n v="0.15"/>
    <n v="0.15"/>
    <s v="11-15%"/>
    <s v="Online"/>
    <s v="North-David"/>
  </r>
  <r>
    <n v="1025"/>
    <x v="1"/>
    <s v="North"/>
    <s v="October"/>
    <n v="3422.54"/>
    <s v="Food"/>
    <n v="44"/>
    <s v="New"/>
    <s v="Credit Card"/>
    <n v="0.02"/>
    <n v="0.02"/>
    <s v="0-5%"/>
    <s v="Retail"/>
    <s v="North-David"/>
  </r>
  <r>
    <n v="1066"/>
    <x v="2"/>
    <s v="North"/>
    <s v="July"/>
    <n v="6380.2"/>
    <s v="Furniture"/>
    <n v="15"/>
    <s v="Returning"/>
    <s v="Bank Transfer"/>
    <n v="0.04"/>
    <n v="0.04"/>
    <s v="0-5%"/>
    <s v="Retail"/>
    <s v="North-Charlie"/>
  </r>
  <r>
    <n v="1010"/>
    <x v="1"/>
    <s v="East"/>
    <s v="February"/>
    <n v="1678.97"/>
    <s v="Furniture"/>
    <n v="47"/>
    <s v="Returning"/>
    <s v="Bank Transfer"/>
    <n v="0.06"/>
    <n v="0.06"/>
    <s v="6-10%"/>
    <s v="Online"/>
    <s v="East-David"/>
  </r>
  <r>
    <n v="1056"/>
    <x v="1"/>
    <s v="East"/>
    <s v="May"/>
    <n v="7611.88"/>
    <s v="Clothing"/>
    <n v="28"/>
    <s v="Returning"/>
    <s v="Bank Transfer"/>
    <n v="0.2"/>
    <n v="0.2"/>
    <s v="16-20%"/>
    <s v="Online"/>
    <s v="East-David"/>
  </r>
  <r>
    <n v="1030"/>
    <x v="1"/>
    <s v="West"/>
    <s v="July"/>
    <n v="3023.48"/>
    <s v="Clothing"/>
    <n v="19"/>
    <s v="Returning"/>
    <s v="Cash"/>
    <n v="0.26"/>
    <n v="0.26"/>
    <s v="21%+"/>
    <s v="Online"/>
    <s v="West-David"/>
  </r>
  <r>
    <n v="1005"/>
    <x v="4"/>
    <s v="East"/>
    <s v="March"/>
    <n v="6828.24"/>
    <s v="Electronics"/>
    <n v="12"/>
    <s v="New"/>
    <s v="Credit Card"/>
    <n v="0.04"/>
    <n v="0.04"/>
    <s v="0-5%"/>
    <s v="Retail"/>
    <s v="East-Alice"/>
  </r>
  <r>
    <n v="1033"/>
    <x v="1"/>
    <s v="South"/>
    <s v="November"/>
    <n v="4011.8"/>
    <s v="Furniture"/>
    <n v="23"/>
    <s v="Returning"/>
    <s v="Bank Transfer"/>
    <n v="0.22"/>
    <n v="0.22"/>
    <s v="21%+"/>
    <s v="Retail"/>
    <s v="South-David"/>
  </r>
  <r>
    <n v="1065"/>
    <x v="0"/>
    <s v="East"/>
    <s v="November"/>
    <n v="9183.11"/>
    <s v="Food"/>
    <n v="18"/>
    <s v="New"/>
    <s v="Bank Transfer"/>
    <n v="0.02"/>
    <n v="0.02"/>
    <s v="0-5%"/>
    <s v="Retail"/>
    <s v="East-Bob"/>
  </r>
  <r>
    <n v="1018"/>
    <x v="4"/>
    <s v="East"/>
    <s v="January"/>
    <n v="3187.45"/>
    <s v="Clothing"/>
    <n v="11"/>
    <s v="Returning"/>
    <s v="Cash"/>
    <n v="0"/>
    <n v="0"/>
    <s v="0-5%"/>
    <s v="Online"/>
    <s v="East-Alice"/>
  </r>
  <r>
    <n v="1096"/>
    <x v="3"/>
    <s v="South"/>
    <s v="September"/>
    <n v="7597.37"/>
    <s v="Electronics"/>
    <n v="23"/>
    <s v="New"/>
    <s v="Cash"/>
    <n v="0.25"/>
    <n v="0.25"/>
    <s v="21%+"/>
    <s v="Retail"/>
    <s v="South-Eve"/>
  </r>
  <r>
    <n v="1049"/>
    <x v="4"/>
    <s v="West"/>
    <s v="May"/>
    <n v="3741.08"/>
    <s v="Furniture"/>
    <n v="1"/>
    <s v="Returning"/>
    <s v="Bank Transfer"/>
    <n v="0.17"/>
    <n v="0.17"/>
    <s v="16-20%"/>
    <s v="Online"/>
    <s v="West-Alice"/>
  </r>
  <r>
    <n v="1011"/>
    <x v="4"/>
    <s v="South"/>
    <s v="June"/>
    <n v="4531.97"/>
    <s v="Furniture"/>
    <n v="38"/>
    <s v="New"/>
    <s v="Bank Transfer"/>
    <n v="0.06"/>
    <n v="0.06"/>
    <s v="6-10%"/>
    <s v="Online"/>
    <s v="South-Alice"/>
  </r>
  <r>
    <n v="1085"/>
    <x v="2"/>
    <s v="South"/>
    <s v="November"/>
    <n v="2038.75"/>
    <s v="Furniture"/>
    <n v="32"/>
    <s v="Returning"/>
    <s v="Credit Card"/>
    <n v="0.04"/>
    <n v="0.04"/>
    <s v="0-5%"/>
    <s v="Retail"/>
    <s v="South-Charlie"/>
  </r>
  <r>
    <n v="1026"/>
    <x v="4"/>
    <s v="West"/>
    <s v="February"/>
    <n v="1554.93"/>
    <s v="Electronics"/>
    <n v="19"/>
    <s v="New"/>
    <s v="Credit Card"/>
    <n v="0.05"/>
    <n v="0.05"/>
    <s v="0-5%"/>
    <s v="Retail"/>
    <s v="West-Alice"/>
  </r>
  <r>
    <n v="1063"/>
    <x v="0"/>
    <s v="West"/>
    <s v="May"/>
    <n v="3098.87"/>
    <s v="Food"/>
    <n v="39"/>
    <s v="Returning"/>
    <s v="Cash"/>
    <n v="0.21"/>
    <n v="0.21"/>
    <s v="21%+"/>
    <s v="Retail"/>
    <s v="West-Bob"/>
  </r>
  <r>
    <n v="1089"/>
    <x v="0"/>
    <s v="West"/>
    <s v="November"/>
    <n v="2945.36"/>
    <s v="Furniture"/>
    <n v="47"/>
    <s v="New"/>
    <s v="Bank Transfer"/>
    <n v="0.17"/>
    <n v="0.17"/>
    <s v="16-20%"/>
    <s v="Retail"/>
    <s v="West-Bob"/>
  </r>
  <r>
    <n v="1086"/>
    <x v="0"/>
    <s v="East"/>
    <s v="June"/>
    <n v="2495.5700000000002"/>
    <s v="Electronics"/>
    <n v="3"/>
    <s v="New"/>
    <s v="Cash"/>
    <n v="0.27"/>
    <n v="0.27"/>
    <s v="21%+"/>
    <s v="Online"/>
    <s v="East-Bob"/>
  </r>
  <r>
    <n v="1059"/>
    <x v="4"/>
    <s v="North"/>
    <s v="August"/>
    <n v="1203.97"/>
    <s v="Food"/>
    <n v="35"/>
    <s v="Returning"/>
    <s v="Credit Card"/>
    <n v="0.02"/>
    <n v="0.02"/>
    <s v="0-5%"/>
    <s v="Online"/>
    <s v="North-Alice"/>
  </r>
  <r>
    <n v="1027"/>
    <x v="0"/>
    <s v="West"/>
    <s v="January"/>
    <n v="6261.2"/>
    <s v="Food"/>
    <n v="26"/>
    <s v="Returning"/>
    <s v="Cash"/>
    <n v="0.14000000000000001"/>
    <n v="0.14000000000000001"/>
    <s v="11-15%"/>
    <s v="Retail"/>
    <s v="West-Bob"/>
  </r>
  <r>
    <n v="1049"/>
    <x v="4"/>
    <s v="West"/>
    <s v="May"/>
    <n v="3741.08"/>
    <s v="Furniture"/>
    <n v="1"/>
    <s v="Returning"/>
    <s v="Bank Transfer"/>
    <n v="0.17"/>
    <n v="0.17"/>
    <s v="16-20%"/>
    <s v="Online"/>
    <s v="West-Alice"/>
  </r>
  <r>
    <n v="1077"/>
    <x v="3"/>
    <s v="West"/>
    <s v="February"/>
    <n v="9605.34"/>
    <s v="Clothing"/>
    <n v="12"/>
    <s v="New"/>
    <s v="Credit Card"/>
    <n v="0.28999999999999998"/>
    <n v="0.28999999999999998"/>
    <s v="21%+"/>
    <s v="Retail"/>
    <s v="West-Eve"/>
  </r>
  <r>
    <n v="1033"/>
    <x v="1"/>
    <s v="South"/>
    <s v="November"/>
    <n v="4011.8"/>
    <s v="Furniture"/>
    <n v="23"/>
    <s v="Returning"/>
    <s v="Bank Transfer"/>
    <n v="0.22"/>
    <n v="0.22"/>
    <s v="21%+"/>
    <s v="Retail"/>
    <s v="South-David"/>
  </r>
  <r>
    <n v="1098"/>
    <x v="3"/>
    <s v="West"/>
    <s v="October"/>
    <n v="1600.79"/>
    <s v="Furniture"/>
    <n v="21"/>
    <s v="New"/>
    <s v="Bank Transfer"/>
    <n v="0.18"/>
    <n v="0.18"/>
    <s v="16-20%"/>
    <s v="Online"/>
    <s v="West-Eve"/>
  </r>
  <r>
    <n v="1099"/>
    <x v="1"/>
    <s v="East"/>
    <s v="March"/>
    <n v="7952.11"/>
    <s v="Furniture"/>
    <n v="10"/>
    <s v="New"/>
    <s v="Credit Card"/>
    <n v="0"/>
    <n v="0"/>
    <s v="0-5%"/>
    <s v="Online"/>
    <s v="East-David"/>
  </r>
  <r>
    <n v="1001"/>
    <x v="4"/>
    <s v="North"/>
    <s v="November"/>
    <n v="715.81"/>
    <s v="Electronics"/>
    <n v="8"/>
    <s v="New"/>
    <s v="Bank Transfer"/>
    <n v="0.09"/>
    <n v="0.09"/>
    <s v="6-10%"/>
    <s v="Retail"/>
    <s v="North-Alice"/>
  </r>
  <r>
    <n v="1021"/>
    <x v="2"/>
    <s v="West"/>
    <s v="February"/>
    <n v="3761.15"/>
    <s v="Food"/>
    <n v="32"/>
    <s v="New"/>
    <s v="Cash"/>
    <n v="0.21"/>
    <n v="0.21"/>
    <s v="21%+"/>
    <s v="Online"/>
    <s v="West-Charlie"/>
  </r>
  <r>
    <n v="1055"/>
    <x v="2"/>
    <s v="West"/>
    <s v="December"/>
    <n v="4102.47"/>
    <s v="Furniture"/>
    <n v="8"/>
    <s v="Returning"/>
    <s v="Bank Transfer"/>
    <n v="0.13"/>
    <n v="0.13"/>
    <s v="11-15%"/>
    <s v="Online"/>
    <s v="West-Charlie"/>
  </r>
  <r>
    <n v="1006"/>
    <x v="0"/>
    <s v="North"/>
    <s v="September"/>
    <n v="8995.75"/>
    <s v="Food"/>
    <n v="49"/>
    <s v="New"/>
    <s v="Cash"/>
    <n v="0.08"/>
    <n v="0.08"/>
    <s v="6-10%"/>
    <s v="Retail"/>
    <s v="North-Bob"/>
  </r>
  <r>
    <n v="1092"/>
    <x v="1"/>
    <s v="West"/>
    <s v="February"/>
    <n v="2749.17"/>
    <s v="Furniture"/>
    <n v="34"/>
    <s v="New"/>
    <s v="Credit Card"/>
    <n v="0.3"/>
    <n v="0.3"/>
    <s v="21%+"/>
    <s v="Online"/>
    <s v="West-David"/>
  </r>
  <r>
    <n v="1081"/>
    <x v="1"/>
    <s v="East"/>
    <s v="February"/>
    <n v="3068.03"/>
    <s v="Furniture"/>
    <n v="41"/>
    <s v="New"/>
    <s v="Bank Transfer"/>
    <n v="0.21"/>
    <n v="0.21"/>
    <s v="21%+"/>
    <s v="Online"/>
    <s v="East-David"/>
  </r>
  <r>
    <n v="1069"/>
    <x v="1"/>
    <s v="West"/>
    <s v="June"/>
    <n v="6581.04"/>
    <s v="Clothing"/>
    <n v="42"/>
    <s v="New"/>
    <s v="Credit Card"/>
    <n v="0.28000000000000003"/>
    <n v="0.28000000000000003"/>
    <s v="21%+"/>
    <s v="Retail"/>
    <s v="West-David"/>
  </r>
  <r>
    <n v="1095"/>
    <x v="4"/>
    <s v="East"/>
    <s v="November"/>
    <n v="9432.9699999999993"/>
    <s v="Electronics"/>
    <n v="37"/>
    <s v="New"/>
    <s v="Credit Card"/>
    <n v="0.1"/>
    <n v="0.1"/>
    <s v="6-10%"/>
    <s v="Retail"/>
    <s v="East-Alice"/>
  </r>
  <r>
    <n v="1005"/>
    <x v="4"/>
    <s v="East"/>
    <s v="March"/>
    <n v="6828.24"/>
    <s v="Electronics"/>
    <n v="12"/>
    <s v="New"/>
    <s v="Credit Card"/>
    <n v="0.04"/>
    <n v="0.04"/>
    <s v="0-5%"/>
    <s v="Retail"/>
    <s v="East-Alice"/>
  </r>
  <r>
    <n v="1003"/>
    <x v="4"/>
    <s v="South"/>
    <s v="December"/>
    <n v="4775.59"/>
    <s v="Furniture"/>
    <n v="30"/>
    <s v="New"/>
    <s v="Cash"/>
    <n v="0.2"/>
    <n v="0.2"/>
    <s v="16-20%"/>
    <s v="Online"/>
    <s v="South-Alice"/>
  </r>
  <r>
    <n v="1053"/>
    <x v="0"/>
    <s v="North"/>
    <s v="October"/>
    <n v="2235.83"/>
    <s v="Furniture"/>
    <n v="48"/>
    <s v="New"/>
    <s v="Cash"/>
    <n v="0.18"/>
    <n v="0.18"/>
    <s v="16-20%"/>
    <s v="Retail"/>
    <s v="North-Bob"/>
  </r>
  <r>
    <n v="1023"/>
    <x v="3"/>
    <s v="East"/>
    <s v="June"/>
    <n v="2170.94"/>
    <s v="Clothing"/>
    <n v="9"/>
    <s v="Returning"/>
    <s v="Cash"/>
    <n v="0.25"/>
    <n v="0.25"/>
    <s v="21%+"/>
    <s v="Retail"/>
    <s v="East-Eve"/>
  </r>
  <r>
    <n v="1053"/>
    <x v="0"/>
    <s v="North"/>
    <s v="October"/>
    <n v="2235.83"/>
    <s v="Furniture"/>
    <n v="48"/>
    <s v="New"/>
    <s v="Cash"/>
    <n v="0.18"/>
    <n v="0.18"/>
    <s v="16-20%"/>
    <s v="Retail"/>
    <s v="North-Bob"/>
  </r>
  <r>
    <n v="1037"/>
    <x v="0"/>
    <s v="North"/>
    <s v="January"/>
    <n v="9813.81"/>
    <s v="Clothing"/>
    <n v="40"/>
    <s v="Returning"/>
    <s v="Bank Transfer"/>
    <n v="0.26"/>
    <n v="0.26"/>
    <s v="21%+"/>
    <s v="Online"/>
    <s v="North-Bob"/>
  </r>
  <r>
    <n v="1074"/>
    <x v="3"/>
    <s v="West"/>
    <s v="March"/>
    <n v="7499.7"/>
    <s v="Food"/>
    <n v="38"/>
    <s v="Returning"/>
    <s v="Credit Card"/>
    <n v="0.19"/>
    <n v="0.19"/>
    <s v="16-20%"/>
    <s v="Online"/>
    <s v="West-Eve"/>
  </r>
  <r>
    <n v="1074"/>
    <x v="3"/>
    <s v="West"/>
    <s v="March"/>
    <n v="7499.7"/>
    <s v="Food"/>
    <n v="38"/>
    <s v="Returning"/>
    <s v="Credit Card"/>
    <n v="0.19"/>
    <n v="0.19"/>
    <s v="16-20%"/>
    <s v="Online"/>
    <s v="West-Eve"/>
  </r>
  <r>
    <n v="1083"/>
    <x v="0"/>
    <s v="West"/>
    <s v="April"/>
    <n v="618.30999999999995"/>
    <s v="Furniture"/>
    <n v="29"/>
    <s v="Returning"/>
    <s v="Cash"/>
    <n v="0.14000000000000001"/>
    <n v="0.14000000000000001"/>
    <s v="11-15%"/>
    <s v="Online"/>
    <s v="West-Bob"/>
  </r>
  <r>
    <n v="1017"/>
    <x v="1"/>
    <s v="East"/>
    <s v="July"/>
    <n v="3388.69"/>
    <s v="Food"/>
    <n v="1"/>
    <s v="Returning"/>
    <s v="Bank Transfer"/>
    <n v="0.28999999999999998"/>
    <n v="0.28999999999999998"/>
    <s v="21%+"/>
    <s v="Online"/>
    <s v="East-David"/>
  </r>
  <r>
    <n v="1085"/>
    <x v="2"/>
    <s v="South"/>
    <s v="November"/>
    <n v="2038.75"/>
    <s v="Furniture"/>
    <n v="32"/>
    <s v="Returning"/>
    <s v="Credit Card"/>
    <n v="0.04"/>
    <n v="0.04"/>
    <s v="0-5%"/>
    <s v="Retail"/>
    <s v="South-Charlie"/>
  </r>
  <r>
    <n v="1078"/>
    <x v="1"/>
    <s v="East"/>
    <s v="November"/>
    <n v="113.4"/>
    <s v="Furniture"/>
    <n v="8"/>
    <s v="Returning"/>
    <s v="Bank Transfer"/>
    <n v="0.03"/>
    <n v="0.03"/>
    <s v="0-5%"/>
    <s v="Online"/>
    <s v="East-David"/>
  </r>
  <r>
    <n v="1073"/>
    <x v="1"/>
    <s v="West"/>
    <s v="December"/>
    <n v="5238.42"/>
    <s v="Furniture"/>
    <n v="40"/>
    <s v="Returning"/>
    <s v="Credit Card"/>
    <n v="0.17"/>
    <n v="0.17"/>
    <s v="16-20%"/>
    <s v="Retail"/>
    <s v="West-David"/>
  </r>
  <r>
    <n v="1001"/>
    <x v="4"/>
    <s v="North"/>
    <s v="November"/>
    <n v="715.81"/>
    <s v="Electronics"/>
    <n v="8"/>
    <s v="New"/>
    <s v="Bank Transfer"/>
    <n v="0.09"/>
    <n v="0.09"/>
    <s v="6-10%"/>
    <s v="Retail"/>
    <s v="North-Alice"/>
  </r>
  <r>
    <n v="1051"/>
    <x v="3"/>
    <s v="North"/>
    <s v="January"/>
    <n v="4979.3599999999997"/>
    <s v="Electronics"/>
    <n v="14"/>
    <s v="New"/>
    <s v="Bank Transfer"/>
    <n v="0.1"/>
    <n v="0.1"/>
    <s v="6-10%"/>
    <s v="Retail"/>
    <s v="North-Eve"/>
  </r>
  <r>
    <n v="1045"/>
    <x v="1"/>
    <s v="South"/>
    <s v="December"/>
    <n v="3517.4"/>
    <s v="Clothing"/>
    <n v="42"/>
    <s v="Returning"/>
    <s v="Cash"/>
    <n v="0.1"/>
    <n v="0.1"/>
    <s v="6-10%"/>
    <s v="Online"/>
    <s v="South-David"/>
  </r>
  <r>
    <n v="1077"/>
    <x v="3"/>
    <s v="West"/>
    <s v="February"/>
    <n v="9605.34"/>
    <s v="Clothing"/>
    <n v="12"/>
    <s v="New"/>
    <s v="Credit Card"/>
    <n v="0.28999999999999998"/>
    <n v="0.28999999999999998"/>
    <s v="21%+"/>
    <s v="Retail"/>
    <s v="West-Eve"/>
  </r>
  <r>
    <n v="1004"/>
    <x v="3"/>
    <s v="South"/>
    <s v="June"/>
    <n v="7762.51"/>
    <s v="Electronics"/>
    <n v="39"/>
    <s v="Returning"/>
    <s v="Cash"/>
    <n v="0.05"/>
    <n v="0.05"/>
    <s v="0-5%"/>
    <s v="Online"/>
    <s v="South-Eve"/>
  </r>
  <r>
    <n v="1062"/>
    <x v="3"/>
    <s v="East"/>
    <s v="January"/>
    <n v="3439.72"/>
    <s v="Clothing"/>
    <n v="15"/>
    <s v="New"/>
    <s v="Credit Card"/>
    <n v="0.28999999999999998"/>
    <n v="0.28999999999999998"/>
    <s v="21%+"/>
    <s v="Online"/>
    <s v="East-Eve"/>
  </r>
  <r>
    <n v="1065"/>
    <x v="0"/>
    <s v="East"/>
    <s v="November"/>
    <n v="9183.11"/>
    <s v="Food"/>
    <n v="18"/>
    <s v="New"/>
    <s v="Bank Transfer"/>
    <n v="0.02"/>
    <n v="0.02"/>
    <s v="0-5%"/>
    <s v="Retail"/>
    <s v="East-Bob"/>
  </r>
  <r>
    <n v="1032"/>
    <x v="3"/>
    <s v="West"/>
    <s v="June"/>
    <n v="219.82"/>
    <s v="Electronics"/>
    <n v="49"/>
    <s v="Returning"/>
    <s v="Credit Card"/>
    <n v="0.09"/>
    <n v="0.09"/>
    <s v="6-10%"/>
    <s v="Online"/>
    <s v="West-Eve"/>
  </r>
  <r>
    <n v="1034"/>
    <x v="3"/>
    <s v="East"/>
    <s v="May"/>
    <n v="4892.3599999999997"/>
    <s v="Clothing"/>
    <n v="19"/>
    <s v="Returning"/>
    <s v="Credit Card"/>
    <n v="0.17"/>
    <n v="0.17"/>
    <s v="16-20%"/>
    <s v="Retail"/>
    <s v="East-Eve"/>
  </r>
  <r>
    <n v="1092"/>
    <x v="1"/>
    <s v="West"/>
    <s v="February"/>
    <n v="2749.17"/>
    <s v="Furniture"/>
    <n v="34"/>
    <s v="New"/>
    <s v="Credit Card"/>
    <n v="0.3"/>
    <n v="0.3"/>
    <s v="21%+"/>
    <s v="Online"/>
    <s v="West-David"/>
  </r>
  <r>
    <n v="1095"/>
    <x v="4"/>
    <s v="East"/>
    <s v="November"/>
    <n v="9432.9699999999993"/>
    <s v="Electronics"/>
    <n v="37"/>
    <s v="New"/>
    <s v="Credit Card"/>
    <n v="0.1"/>
    <n v="0.1"/>
    <s v="6-10%"/>
    <s v="Retail"/>
    <s v="East-Alice"/>
  </r>
  <r>
    <n v="1072"/>
    <x v="0"/>
    <s v="South"/>
    <s v="August"/>
    <n v="2167.94"/>
    <s v="Clothing"/>
    <n v="39"/>
    <s v="New"/>
    <s v="Credit Card"/>
    <n v="0.02"/>
    <n v="0.02"/>
    <s v="0-5%"/>
    <s v="Retail"/>
    <s v="South-Bob"/>
  </r>
  <r>
    <n v="1039"/>
    <x v="4"/>
    <s v="East"/>
    <s v="July"/>
    <n v="6807.67"/>
    <s v="Clothing"/>
    <n v="42"/>
    <s v="Returning"/>
    <s v="Credit Card"/>
    <n v="0.19"/>
    <n v="0.19"/>
    <s v="16-20%"/>
    <s v="Retail"/>
    <s v="East-Alice"/>
  </r>
  <r>
    <n v="1026"/>
    <x v="4"/>
    <s v="West"/>
    <s v="February"/>
    <n v="1554.93"/>
    <s v="Electronics"/>
    <n v="19"/>
    <s v="New"/>
    <s v="Credit Card"/>
    <n v="0.05"/>
    <n v="0.05"/>
    <s v="0-5%"/>
    <s v="Retail"/>
    <s v="West-Alice"/>
  </r>
  <r>
    <n v="1034"/>
    <x v="3"/>
    <s v="East"/>
    <s v="May"/>
    <n v="4892.3599999999997"/>
    <s v="Clothing"/>
    <n v="19"/>
    <s v="Returning"/>
    <s v="Credit Card"/>
    <n v="0.17"/>
    <n v="0.17"/>
    <s v="16-20%"/>
    <s v="Retail"/>
    <s v="East-Eve"/>
  </r>
  <r>
    <n v="1054"/>
    <x v="0"/>
    <s v="South"/>
    <s v="June"/>
    <n v="7853.66"/>
    <s v="Furniture"/>
    <n v="21"/>
    <s v="New"/>
    <s v="Bank Transfer"/>
    <n v="0.05"/>
    <n v="0.05"/>
    <s v="0-5%"/>
    <s v="Online"/>
    <s v="South-Bob"/>
  </r>
  <r>
    <n v="1003"/>
    <x v="4"/>
    <s v="South"/>
    <s v="December"/>
    <n v="4775.59"/>
    <s v="Furniture"/>
    <n v="30"/>
    <s v="New"/>
    <s v="Cash"/>
    <n v="0.2"/>
    <n v="0.2"/>
    <s v="16-20%"/>
    <s v="Online"/>
    <s v="South-Alice"/>
  </r>
  <r>
    <n v="1050"/>
    <x v="2"/>
    <s v="East"/>
    <s v="May"/>
    <n v="9744.52"/>
    <s v="Clothing"/>
    <n v="35"/>
    <s v="Returning"/>
    <s v="Bank Transfer"/>
    <n v="0.09"/>
    <n v="0.09"/>
    <s v="6-10%"/>
    <s v="Retail"/>
    <s v="East-Charlie"/>
  </r>
  <r>
    <n v="1012"/>
    <x v="1"/>
    <s v="North"/>
    <s v="October"/>
    <n v="4384.88"/>
    <s v="Furniture"/>
    <n v="34"/>
    <s v="New"/>
    <s v="Bank Transfer"/>
    <n v="0.21"/>
    <n v="0.21"/>
    <s v="21%+"/>
    <s v="Retail"/>
    <s v="North-David"/>
  </r>
  <r>
    <n v="1065"/>
    <x v="0"/>
    <s v="East"/>
    <s v="November"/>
    <n v="9183.11"/>
    <s v="Food"/>
    <n v="18"/>
    <s v="New"/>
    <s v="Bank Transfer"/>
    <n v="0.02"/>
    <n v="0.02"/>
    <s v="0-5%"/>
    <s v="Retail"/>
    <s v="East-Bob"/>
  </r>
  <r>
    <n v="1054"/>
    <x v="0"/>
    <s v="South"/>
    <s v="June"/>
    <n v="7853.66"/>
    <s v="Furniture"/>
    <n v="21"/>
    <s v="New"/>
    <s v="Bank Transfer"/>
    <n v="0.05"/>
    <n v="0.05"/>
    <s v="0-5%"/>
    <s v="Online"/>
    <s v="South-Bob"/>
  </r>
  <r>
    <n v="1005"/>
    <x v="4"/>
    <s v="East"/>
    <s v="March"/>
    <n v="6828.24"/>
    <s v="Electronics"/>
    <n v="12"/>
    <s v="New"/>
    <s v="Credit Card"/>
    <n v="0.04"/>
    <n v="0.04"/>
    <s v="0-5%"/>
    <s v="Retail"/>
    <s v="East-Alice"/>
  </r>
  <r>
    <n v="1094"/>
    <x v="3"/>
    <s v="North"/>
    <s v="January"/>
    <n v="2548.67"/>
    <s v="Electronics"/>
    <n v="25"/>
    <s v="New"/>
    <s v="Bank Transfer"/>
    <n v="0.17"/>
    <n v="0.17"/>
    <s v="16-20%"/>
    <s v="Online"/>
    <s v="North-Eve"/>
  </r>
  <r>
    <n v="1094"/>
    <x v="3"/>
    <s v="North"/>
    <s v="January"/>
    <n v="2548.67"/>
    <s v="Electronics"/>
    <n v="25"/>
    <s v="New"/>
    <s v="Bank Transfer"/>
    <n v="0.17"/>
    <n v="0.17"/>
    <s v="16-20%"/>
    <s v="Online"/>
    <s v="North-Eve"/>
  </r>
  <r>
    <n v="1057"/>
    <x v="2"/>
    <s v="West"/>
    <s v="September"/>
    <n v="7315.73"/>
    <s v="Food"/>
    <n v="25"/>
    <s v="New"/>
    <s v="Bank Transfer"/>
    <n v="0.02"/>
    <n v="0.02"/>
    <s v="0-5%"/>
    <s v="Retail"/>
    <s v="West-Charlie"/>
  </r>
  <r>
    <n v="1017"/>
    <x v="1"/>
    <s v="East"/>
    <s v="July"/>
    <n v="3388.69"/>
    <s v="Food"/>
    <n v="1"/>
    <s v="Returning"/>
    <s v="Bank Transfer"/>
    <n v="0.28999999999999998"/>
    <n v="0.28999999999999998"/>
    <s v="21%+"/>
    <s v="Online"/>
    <s v="East-David"/>
  </r>
  <r>
    <n v="1047"/>
    <x v="1"/>
    <s v="North"/>
    <s v="August"/>
    <n v="1331.25"/>
    <s v="Electronics"/>
    <n v="33"/>
    <s v="Returning"/>
    <s v="Credit Card"/>
    <n v="0.15"/>
    <n v="0.15"/>
    <s v="11-15%"/>
    <s v="Online"/>
    <s v="North-David"/>
  </r>
  <r>
    <n v="1023"/>
    <x v="3"/>
    <s v="East"/>
    <s v="June"/>
    <n v="2170.94"/>
    <s v="Clothing"/>
    <n v="9"/>
    <s v="Returning"/>
    <s v="Cash"/>
    <n v="0.25"/>
    <n v="0.25"/>
    <s v="21%+"/>
    <s v="Retail"/>
    <s v="East-Eve"/>
  </r>
  <r>
    <n v="1079"/>
    <x v="1"/>
    <s v="South"/>
    <s v="June"/>
    <n v="1982.07"/>
    <s v="Furniture"/>
    <n v="34"/>
    <s v="Returning"/>
    <s v="Credit Card"/>
    <n v="0.15"/>
    <n v="0.15"/>
    <s v="11-15%"/>
    <s v="Online"/>
    <s v="South-David"/>
  </r>
  <r>
    <n v="1085"/>
    <x v="2"/>
    <s v="South"/>
    <s v="November"/>
    <n v="2038.75"/>
    <s v="Furniture"/>
    <n v="32"/>
    <s v="Returning"/>
    <s v="Credit Card"/>
    <n v="0.04"/>
    <n v="0.04"/>
    <s v="0-5%"/>
    <s v="Retail"/>
    <s v="South-Charlie"/>
  </r>
  <r>
    <n v="1014"/>
    <x v="1"/>
    <s v="West"/>
    <s v="November"/>
    <n v="9762.5400000000009"/>
    <s v="Food"/>
    <n v="17"/>
    <s v="New"/>
    <s v="Bank Transfer"/>
    <n v="0.2"/>
    <n v="0.2"/>
    <s v="16-20%"/>
    <s v="Online"/>
    <s v="West-David"/>
  </r>
  <r>
    <n v="1066"/>
    <x v="2"/>
    <s v="North"/>
    <s v="July"/>
    <n v="6380.2"/>
    <s v="Furniture"/>
    <n v="15"/>
    <s v="Returning"/>
    <s v="Bank Transfer"/>
    <n v="0.04"/>
    <n v="0.04"/>
    <s v="0-5%"/>
    <s v="Retail"/>
    <s v="North-Charlie"/>
  </r>
  <r>
    <n v="1075"/>
    <x v="1"/>
    <s v="South"/>
    <s v="June"/>
    <n v="4223.3900000000003"/>
    <s v="Furniture"/>
    <n v="30"/>
    <s v="New"/>
    <s v="Bank Transfer"/>
    <n v="0.05"/>
    <n v="0.05"/>
    <s v="0-5%"/>
    <s v="Online"/>
    <s v="South-David"/>
  </r>
  <r>
    <n v="1051"/>
    <x v="3"/>
    <s v="North"/>
    <s v="January"/>
    <n v="4979.3599999999997"/>
    <s v="Electronics"/>
    <n v="14"/>
    <s v="New"/>
    <s v="Bank Transfer"/>
    <n v="0.1"/>
    <n v="0.1"/>
    <s v="6-10%"/>
    <s v="Retail"/>
    <s v="North-Eve"/>
  </r>
  <r>
    <n v="1038"/>
    <x v="0"/>
    <s v="South"/>
    <s v="March"/>
    <n v="1452.35"/>
    <s v="Clothing"/>
    <n v="15"/>
    <s v="Returning"/>
    <s v="Cash"/>
    <n v="7.0000000000000007E-2"/>
    <n v="7.0000000000000007E-2"/>
    <s v="6-10%"/>
    <s v="Online"/>
    <s v="South-Bob"/>
  </r>
  <r>
    <n v="1064"/>
    <x v="3"/>
    <s v="East"/>
    <s v="January"/>
    <n v="7412.11"/>
    <s v="Electronics"/>
    <n v="10"/>
    <s v="New"/>
    <s v="Cash"/>
    <n v="0.12"/>
    <n v="0.12"/>
    <s v="11-15%"/>
    <s v="Online"/>
    <s v="East-Eve"/>
  </r>
  <r>
    <n v="1098"/>
    <x v="3"/>
    <s v="West"/>
    <s v="October"/>
    <n v="1600.79"/>
    <s v="Furniture"/>
    <n v="21"/>
    <s v="New"/>
    <s v="Bank Transfer"/>
    <n v="0.18"/>
    <n v="0.18"/>
    <s v="16-20%"/>
    <s v="Online"/>
    <s v="West-Eve"/>
  </r>
  <r>
    <n v="1038"/>
    <x v="0"/>
    <s v="South"/>
    <s v="March"/>
    <n v="1452.35"/>
    <s v="Clothing"/>
    <n v="15"/>
    <s v="Returning"/>
    <s v="Cash"/>
    <n v="7.0000000000000007E-2"/>
    <n v="7.0000000000000007E-2"/>
    <s v="6-10%"/>
    <s v="Online"/>
    <s v="South-Bob"/>
  </r>
  <r>
    <n v="1050"/>
    <x v="2"/>
    <s v="East"/>
    <s v="May"/>
    <n v="9744.52"/>
    <s v="Clothing"/>
    <n v="35"/>
    <s v="Returning"/>
    <s v="Bank Transfer"/>
    <n v="0.09"/>
    <n v="0.09"/>
    <s v="6-10%"/>
    <s v="Retail"/>
    <s v="East-Charlie"/>
  </r>
  <r>
    <n v="1098"/>
    <x v="3"/>
    <s v="West"/>
    <s v="October"/>
    <n v="1600.79"/>
    <s v="Furniture"/>
    <n v="21"/>
    <s v="New"/>
    <s v="Bank Transfer"/>
    <n v="0.18"/>
    <n v="0.18"/>
    <s v="16-20%"/>
    <s v="Online"/>
    <s v="West-Eve"/>
  </r>
  <r>
    <n v="1082"/>
    <x v="4"/>
    <s v="South"/>
    <s v="November"/>
    <n v="6261.9"/>
    <s v="Electronics"/>
    <n v="41"/>
    <s v="Returning"/>
    <s v="Bank Transfer"/>
    <n v="0.21"/>
    <n v="0.21"/>
    <s v="21%+"/>
    <s v="Online"/>
    <s v="South-Alice"/>
  </r>
  <r>
    <n v="1030"/>
    <x v="1"/>
    <s v="West"/>
    <s v="July"/>
    <n v="3023.48"/>
    <s v="Clothing"/>
    <n v="19"/>
    <s v="Returning"/>
    <s v="Cash"/>
    <n v="0.26"/>
    <n v="0.26"/>
    <s v="21%+"/>
    <s v="Online"/>
    <s v="West-David"/>
  </r>
  <r>
    <n v="1079"/>
    <x v="1"/>
    <s v="South"/>
    <s v="June"/>
    <n v="1982.07"/>
    <s v="Furniture"/>
    <n v="34"/>
    <s v="Returning"/>
    <s v="Credit Card"/>
    <n v="0.15"/>
    <n v="0.15"/>
    <s v="11-15%"/>
    <s v="Online"/>
    <s v="South-David"/>
  </r>
  <r>
    <n v="1091"/>
    <x v="2"/>
    <s v="South"/>
    <s v="September"/>
    <n v="675.11"/>
    <s v="Food"/>
    <n v="44"/>
    <s v="Returning"/>
    <s v="Bank Transfer"/>
    <n v="0.06"/>
    <n v="0.06"/>
    <s v="6-10%"/>
    <s v="Retail"/>
    <s v="South-Charlie"/>
  </r>
  <r>
    <n v="1051"/>
    <x v="3"/>
    <s v="North"/>
    <s v="January"/>
    <n v="4979.3599999999997"/>
    <s v="Electronics"/>
    <n v="14"/>
    <s v="New"/>
    <s v="Bank Transfer"/>
    <n v="0.1"/>
    <n v="0.1"/>
    <s v="6-10%"/>
    <s v="Retail"/>
    <s v="North-Eve"/>
  </r>
  <r>
    <n v="1063"/>
    <x v="0"/>
    <s v="West"/>
    <s v="May"/>
    <n v="3098.87"/>
    <s v="Food"/>
    <n v="39"/>
    <s v="Returning"/>
    <s v="Cash"/>
    <n v="0.21"/>
    <n v="0.21"/>
    <s v="21%+"/>
    <s v="Retail"/>
    <s v="West-Bob"/>
  </r>
  <r>
    <n v="1098"/>
    <x v="3"/>
    <s v="West"/>
    <s v="October"/>
    <n v="1600.79"/>
    <s v="Furniture"/>
    <n v="21"/>
    <s v="New"/>
    <s v="Bank Transfer"/>
    <n v="0.18"/>
    <n v="0.18"/>
    <s v="16-20%"/>
    <s v="Online"/>
    <s v="West-Eve"/>
  </r>
  <r>
    <n v="1052"/>
    <x v="0"/>
    <s v="North"/>
    <s v="February"/>
    <n v="5053.97"/>
    <s v="Furniture"/>
    <n v="18"/>
    <s v="Returning"/>
    <s v="Cash"/>
    <n v="0.09"/>
    <n v="0.09"/>
    <s v="6-10%"/>
    <s v="Online"/>
    <s v="North-Bob"/>
  </r>
  <r>
    <n v="1038"/>
    <x v="0"/>
    <s v="South"/>
    <s v="March"/>
    <n v="1452.35"/>
    <s v="Clothing"/>
    <n v="15"/>
    <s v="Returning"/>
    <s v="Cash"/>
    <n v="7.0000000000000007E-2"/>
    <n v="7.0000000000000007E-2"/>
    <s v="6-10%"/>
    <s v="Online"/>
    <s v="South-Bob"/>
  </r>
  <r>
    <n v="1097"/>
    <x v="4"/>
    <s v="East"/>
    <s v="October"/>
    <n v="7633.98"/>
    <s v="Electronics"/>
    <n v="27"/>
    <s v="Returning"/>
    <s v="Credit Card"/>
    <n v="0.05"/>
    <n v="0.05"/>
    <s v="0-5%"/>
    <s v="Retail"/>
    <s v="East-Alice"/>
  </r>
  <r>
    <n v="1088"/>
    <x v="3"/>
    <s v="North"/>
    <s v="November"/>
    <n v="8518.4500000000007"/>
    <s v="Furniture"/>
    <n v="13"/>
    <s v="New"/>
    <s v="Bank Transfer"/>
    <n v="0.23"/>
    <n v="0.23"/>
    <s v="21%+"/>
    <s v="Retail"/>
    <s v="North-Eve"/>
  </r>
  <r>
    <n v="1079"/>
    <x v="1"/>
    <s v="South"/>
    <s v="June"/>
    <n v="1982.07"/>
    <s v="Furniture"/>
    <n v="34"/>
    <s v="Returning"/>
    <s v="Credit Card"/>
    <n v="0.15"/>
    <n v="0.15"/>
    <s v="11-15%"/>
    <s v="Online"/>
    <s v="South-David"/>
  </r>
  <r>
    <n v="1030"/>
    <x v="1"/>
    <s v="West"/>
    <s v="July"/>
    <n v="3023.48"/>
    <s v="Clothing"/>
    <n v="19"/>
    <s v="Returning"/>
    <s v="Cash"/>
    <n v="0.26"/>
    <n v="0.26"/>
    <s v="21%+"/>
    <s v="Online"/>
    <s v="West-David"/>
  </r>
  <r>
    <n v="1051"/>
    <x v="3"/>
    <s v="North"/>
    <s v="January"/>
    <n v="4979.3599999999997"/>
    <s v="Electronics"/>
    <n v="14"/>
    <s v="New"/>
    <s v="Bank Transfer"/>
    <n v="0.1"/>
    <n v="0.1"/>
    <s v="6-10%"/>
    <s v="Retail"/>
    <s v="North-Eve"/>
  </r>
  <r>
    <n v="1081"/>
    <x v="1"/>
    <s v="East"/>
    <s v="February"/>
    <n v="3068.03"/>
    <s v="Furniture"/>
    <n v="41"/>
    <s v="New"/>
    <s v="Bank Transfer"/>
    <n v="0.21"/>
    <n v="0.21"/>
    <s v="21%+"/>
    <s v="Online"/>
    <s v="East-David"/>
  </r>
  <r>
    <n v="1005"/>
    <x v="4"/>
    <s v="East"/>
    <s v="March"/>
    <n v="6828.24"/>
    <s v="Electronics"/>
    <n v="12"/>
    <s v="New"/>
    <s v="Credit Card"/>
    <n v="0.04"/>
    <n v="0.04"/>
    <s v="0-5%"/>
    <s v="Retail"/>
    <s v="East-Alice"/>
  </r>
  <r>
    <n v="1029"/>
    <x v="1"/>
    <s v="East"/>
    <s v="March"/>
    <n v="6773.89"/>
    <s v="Clothing"/>
    <n v="28"/>
    <s v="New"/>
    <s v="Credit Card"/>
    <n v="0.15"/>
    <n v="0.15"/>
    <s v="11-15%"/>
    <s v="Retail"/>
    <s v="East-David"/>
  </r>
  <r>
    <n v="1004"/>
    <x v="3"/>
    <s v="South"/>
    <s v="June"/>
    <n v="7762.51"/>
    <s v="Electronics"/>
    <n v="39"/>
    <s v="Returning"/>
    <s v="Cash"/>
    <n v="0.05"/>
    <n v="0.05"/>
    <s v="0-5%"/>
    <s v="Online"/>
    <s v="South-Eve"/>
  </r>
  <r>
    <n v="1010"/>
    <x v="1"/>
    <s v="East"/>
    <s v="February"/>
    <n v="1678.97"/>
    <s v="Furniture"/>
    <n v="47"/>
    <s v="Returning"/>
    <s v="Bank Transfer"/>
    <n v="0.06"/>
    <n v="0.06"/>
    <s v="6-10%"/>
    <s v="Online"/>
    <s v="East-David"/>
  </r>
  <r>
    <n v="1056"/>
    <x v="1"/>
    <s v="East"/>
    <s v="May"/>
    <n v="7611.88"/>
    <s v="Clothing"/>
    <n v="28"/>
    <s v="Returning"/>
    <s v="Bank Transfer"/>
    <n v="0.2"/>
    <n v="0.2"/>
    <s v="16-20%"/>
    <s v="Online"/>
    <s v="East-David"/>
  </r>
  <r>
    <n v="1017"/>
    <x v="1"/>
    <s v="East"/>
    <s v="July"/>
    <n v="3388.69"/>
    <s v="Food"/>
    <n v="1"/>
    <s v="Returning"/>
    <s v="Bank Transfer"/>
    <n v="0.28999999999999998"/>
    <n v="0.28999999999999998"/>
    <s v="21%+"/>
    <s v="Online"/>
    <s v="East-David"/>
  </r>
  <r>
    <n v="1074"/>
    <x v="3"/>
    <s v="West"/>
    <s v="March"/>
    <n v="7499.7"/>
    <s v="Food"/>
    <n v="38"/>
    <s v="Returning"/>
    <s v="Credit Card"/>
    <n v="0.19"/>
    <n v="0.19"/>
    <s v="16-20%"/>
    <s v="Online"/>
    <s v="West-Eve"/>
  </r>
  <r>
    <n v="1017"/>
    <x v="1"/>
    <s v="East"/>
    <s v="July"/>
    <n v="3388.69"/>
    <s v="Food"/>
    <n v="1"/>
    <s v="Returning"/>
    <s v="Bank Transfer"/>
    <n v="0.28999999999999998"/>
    <n v="0.28999999999999998"/>
    <s v="21%+"/>
    <s v="Online"/>
    <s v="East-David"/>
  </r>
  <r>
    <n v="1084"/>
    <x v="4"/>
    <s v="West"/>
    <s v="August"/>
    <n v="1290.05"/>
    <s v="Furniture"/>
    <n v="21"/>
    <s v="New"/>
    <s v="Cash"/>
    <n v="0.08"/>
    <n v="0.08"/>
    <s v="6-10%"/>
    <s v="Online"/>
    <s v="West-Alice"/>
  </r>
  <r>
    <n v="1088"/>
    <x v="3"/>
    <s v="North"/>
    <s v="November"/>
    <n v="8518.4500000000007"/>
    <s v="Furniture"/>
    <n v="13"/>
    <s v="New"/>
    <s v="Bank Transfer"/>
    <n v="0.23"/>
    <n v="0.23"/>
    <s v="21%+"/>
    <s v="Retail"/>
    <s v="North-Eve"/>
  </r>
  <r>
    <n v="1069"/>
    <x v="1"/>
    <s v="West"/>
    <s v="June"/>
    <n v="6581.04"/>
    <s v="Clothing"/>
    <n v="42"/>
    <s v="New"/>
    <s v="Credit Card"/>
    <n v="0.28000000000000003"/>
    <n v="0.28000000000000003"/>
    <s v="21%+"/>
    <s v="Retail"/>
    <s v="West-David"/>
  </r>
  <r>
    <n v="1034"/>
    <x v="3"/>
    <s v="East"/>
    <s v="May"/>
    <n v="4892.3599999999997"/>
    <s v="Clothing"/>
    <n v="19"/>
    <s v="Returning"/>
    <s v="Credit Card"/>
    <n v="0.17"/>
    <n v="0.17"/>
    <s v="16-20%"/>
    <s v="Retail"/>
    <s v="East-Eve"/>
  </r>
  <r>
    <n v="1006"/>
    <x v="0"/>
    <s v="North"/>
    <s v="September"/>
    <n v="8995.75"/>
    <s v="Food"/>
    <n v="49"/>
    <s v="New"/>
    <s v="Cash"/>
    <n v="0.08"/>
    <n v="0.08"/>
    <s v="6-10%"/>
    <s v="Retail"/>
    <s v="North-Bob"/>
  </r>
  <r>
    <n v="1053"/>
    <x v="0"/>
    <s v="North"/>
    <s v="October"/>
    <n v="2235.83"/>
    <s v="Furniture"/>
    <n v="48"/>
    <s v="New"/>
    <s v="Cash"/>
    <n v="0.18"/>
    <n v="0.18"/>
    <s v="16-20%"/>
    <s v="Retail"/>
    <s v="North-Bob"/>
  </r>
  <r>
    <n v="1066"/>
    <x v="2"/>
    <s v="North"/>
    <s v="July"/>
    <n v="6380.2"/>
    <s v="Furniture"/>
    <n v="15"/>
    <s v="Returning"/>
    <s v="Bank Transfer"/>
    <n v="0.04"/>
    <n v="0.04"/>
    <s v="0-5%"/>
    <s v="Retail"/>
    <s v="North-Charlie"/>
  </r>
  <r>
    <n v="1077"/>
    <x v="3"/>
    <s v="West"/>
    <s v="February"/>
    <n v="9605.34"/>
    <s v="Clothing"/>
    <n v="12"/>
    <s v="New"/>
    <s v="Credit Card"/>
    <n v="0.28999999999999998"/>
    <n v="0.28999999999999998"/>
    <s v="21%+"/>
    <s v="Retail"/>
    <s v="West-Eve"/>
  </r>
  <r>
    <n v="1043"/>
    <x v="0"/>
    <s v="South"/>
    <s v="November"/>
    <n v="1710.73"/>
    <s v="Electronics"/>
    <n v="3"/>
    <s v="New"/>
    <s v="Bank Transfer"/>
    <n v="0.25"/>
    <n v="0.25"/>
    <s v="21%+"/>
    <s v="Online"/>
    <s v="South-Bob"/>
  </r>
  <r>
    <n v="1075"/>
    <x v="1"/>
    <s v="South"/>
    <s v="June"/>
    <n v="4223.3900000000003"/>
    <s v="Furniture"/>
    <n v="30"/>
    <s v="New"/>
    <s v="Bank Transfer"/>
    <n v="0.05"/>
    <n v="0.05"/>
    <s v="0-5%"/>
    <s v="Online"/>
    <s v="South-David"/>
  </r>
  <r>
    <n v="1023"/>
    <x v="3"/>
    <s v="East"/>
    <s v="June"/>
    <n v="2170.94"/>
    <s v="Clothing"/>
    <n v="9"/>
    <s v="Returning"/>
    <s v="Cash"/>
    <n v="0.25"/>
    <n v="0.25"/>
    <s v="21%+"/>
    <s v="Retail"/>
    <s v="East-Eve"/>
  </r>
  <r>
    <n v="1055"/>
    <x v="2"/>
    <s v="West"/>
    <s v="December"/>
    <n v="4102.47"/>
    <s v="Furniture"/>
    <n v="8"/>
    <s v="Returning"/>
    <s v="Bank Transfer"/>
    <n v="0.13"/>
    <n v="0.13"/>
    <s v="11-15%"/>
    <s v="Online"/>
    <s v="West-Charlie"/>
  </r>
  <r>
    <n v="1080"/>
    <x v="2"/>
    <s v="South"/>
    <s v="February"/>
    <n v="245.46"/>
    <s v="Electronics"/>
    <n v="9"/>
    <s v="New"/>
    <s v="Credit Card"/>
    <n v="0.28000000000000003"/>
    <n v="0.28000000000000003"/>
    <s v="21%+"/>
    <s v="Retail"/>
    <s v="South-Charlie"/>
  </r>
  <r>
    <n v="1095"/>
    <x v="4"/>
    <s v="East"/>
    <s v="November"/>
    <n v="9432.9699999999993"/>
    <s v="Electronics"/>
    <n v="37"/>
    <s v="New"/>
    <s v="Credit Card"/>
    <n v="0.1"/>
    <n v="0.1"/>
    <s v="6-10%"/>
    <s v="Retail"/>
    <s v="East-Alice"/>
  </r>
  <r>
    <n v="1075"/>
    <x v="1"/>
    <s v="South"/>
    <s v="June"/>
    <n v="4223.3900000000003"/>
    <s v="Furniture"/>
    <n v="30"/>
    <s v="New"/>
    <s v="Bank Transfer"/>
    <n v="0.05"/>
    <n v="0.05"/>
    <s v="0-5%"/>
    <s v="Online"/>
    <s v="South-David"/>
  </r>
  <r>
    <n v="1016"/>
    <x v="3"/>
    <s v="East"/>
    <s v="March"/>
    <n v="4309.76"/>
    <s v="Electronics"/>
    <n v="38"/>
    <s v="Returning"/>
    <s v="Cash"/>
    <n v="0.26"/>
    <n v="0.26"/>
    <s v="21%+"/>
    <s v="Online"/>
    <s v="East-Eve"/>
  </r>
  <r>
    <n v="1008"/>
    <x v="3"/>
    <s v="North"/>
    <s v="January"/>
    <n v="5227.8100000000004"/>
    <s v="Clothing"/>
    <n v="38"/>
    <s v="Returning"/>
    <s v="Cash"/>
    <n v="0.05"/>
    <n v="0.05"/>
    <s v="0-5%"/>
    <s v="Online"/>
    <s v="North-Eve"/>
  </r>
  <r>
    <n v="1004"/>
    <x v="3"/>
    <s v="South"/>
    <s v="June"/>
    <n v="7762.51"/>
    <s v="Electronics"/>
    <n v="39"/>
    <s v="Returning"/>
    <s v="Cash"/>
    <n v="0.05"/>
    <n v="0.05"/>
    <s v="0-5%"/>
    <s v="Online"/>
    <s v="South-Eve"/>
  </r>
  <r>
    <n v="1004"/>
    <x v="3"/>
    <s v="South"/>
    <s v="June"/>
    <n v="7762.51"/>
    <s v="Electronics"/>
    <n v="39"/>
    <s v="Returning"/>
    <s v="Cash"/>
    <n v="0.05"/>
    <n v="0.05"/>
    <s v="0-5%"/>
    <s v="Online"/>
    <s v="South-Eve"/>
  </r>
  <r>
    <n v="1056"/>
    <x v="1"/>
    <s v="East"/>
    <s v="May"/>
    <n v="7611.88"/>
    <s v="Clothing"/>
    <n v="28"/>
    <s v="Returning"/>
    <s v="Bank Transfer"/>
    <n v="0.2"/>
    <n v="0.2"/>
    <s v="16-20%"/>
    <s v="Online"/>
    <s v="East-David"/>
  </r>
  <r>
    <n v="1025"/>
    <x v="1"/>
    <s v="North"/>
    <s v="October"/>
    <n v="3422.54"/>
    <s v="Food"/>
    <n v="44"/>
    <s v="New"/>
    <s v="Credit Card"/>
    <n v="0.02"/>
    <n v="0.02"/>
    <s v="0-5%"/>
    <s v="Retail"/>
    <s v="North-David"/>
  </r>
  <r>
    <n v="1067"/>
    <x v="3"/>
    <s v="South"/>
    <s v="June"/>
    <n v="114.59"/>
    <s v="Food"/>
    <n v="48"/>
    <s v="Returning"/>
    <s v="Bank Transfer"/>
    <n v="0.1"/>
    <n v="0.1"/>
    <s v="6-10%"/>
    <s v="Online"/>
    <s v="South-Eve"/>
  </r>
  <r>
    <n v="1096"/>
    <x v="3"/>
    <s v="South"/>
    <s v="September"/>
    <n v="7597.37"/>
    <s v="Electronics"/>
    <n v="23"/>
    <s v="New"/>
    <s v="Cash"/>
    <n v="0.25"/>
    <n v="0.25"/>
    <s v="21%+"/>
    <s v="Retail"/>
    <s v="South-Eve"/>
  </r>
  <r>
    <n v="1067"/>
    <x v="3"/>
    <s v="South"/>
    <s v="June"/>
    <n v="114.59"/>
    <s v="Food"/>
    <n v="48"/>
    <s v="Returning"/>
    <s v="Bank Transfer"/>
    <n v="0.1"/>
    <n v="0.1"/>
    <s v="6-10%"/>
    <s v="Online"/>
    <s v="South-Eve"/>
  </r>
  <r>
    <n v="1027"/>
    <x v="0"/>
    <s v="West"/>
    <s v="January"/>
    <n v="6261.2"/>
    <s v="Food"/>
    <n v="26"/>
    <s v="Returning"/>
    <s v="Cash"/>
    <n v="0.14000000000000001"/>
    <n v="0.14000000000000001"/>
    <s v="11-15%"/>
    <s v="Retail"/>
    <s v="West-Bob"/>
  </r>
  <r>
    <n v="1093"/>
    <x v="0"/>
    <s v="West"/>
    <s v="April"/>
    <n v="4384.0200000000004"/>
    <s v="Furniture"/>
    <n v="17"/>
    <s v="Returning"/>
    <s v="Cash"/>
    <n v="0.11"/>
    <n v="0.11"/>
    <s v="11-15%"/>
    <s v="Retail"/>
    <s v="West-Bob"/>
  </r>
  <r>
    <n v="1032"/>
    <x v="3"/>
    <s v="West"/>
    <s v="June"/>
    <n v="219.82"/>
    <s v="Electronics"/>
    <n v="49"/>
    <s v="Returning"/>
    <s v="Credit Card"/>
    <n v="0.09"/>
    <n v="0.09"/>
    <s v="6-10%"/>
    <s v="Online"/>
    <s v="West-Eve"/>
  </r>
  <r>
    <n v="1050"/>
    <x v="2"/>
    <s v="East"/>
    <s v="May"/>
    <n v="9744.52"/>
    <s v="Clothing"/>
    <n v="35"/>
    <s v="Returning"/>
    <s v="Bank Transfer"/>
    <n v="0.09"/>
    <n v="0.09"/>
    <s v="6-10%"/>
    <s v="Retail"/>
    <s v="East-Charlie"/>
  </r>
  <r>
    <n v="1061"/>
    <x v="2"/>
    <s v="East"/>
    <s v="March"/>
    <n v="3750.2"/>
    <s v="Electronics"/>
    <n v="13"/>
    <s v="New"/>
    <s v="Credit Card"/>
    <n v="0.08"/>
    <n v="0.08"/>
    <s v="6-10%"/>
    <s v="Online"/>
    <s v="East-Charlie"/>
  </r>
  <r>
    <n v="1051"/>
    <x v="3"/>
    <s v="North"/>
    <s v="January"/>
    <n v="4979.3599999999997"/>
    <s v="Electronics"/>
    <n v="14"/>
    <s v="New"/>
    <s v="Bank Transfer"/>
    <n v="0.1"/>
    <n v="0.1"/>
    <s v="6-10%"/>
    <s v="Retail"/>
    <s v="North-Eve"/>
  </r>
  <r>
    <n v="1019"/>
    <x v="1"/>
    <s v="West"/>
    <s v="October"/>
    <n v="5952.19"/>
    <s v="Food"/>
    <n v="31"/>
    <s v="New"/>
    <s v="Bank Transfer"/>
    <n v="0.04"/>
    <n v="0.04"/>
    <s v="0-5%"/>
    <s v="Online"/>
    <s v="West-David"/>
  </r>
  <r>
    <n v="1021"/>
    <x v="2"/>
    <s v="West"/>
    <s v="February"/>
    <n v="3761.15"/>
    <s v="Food"/>
    <n v="32"/>
    <s v="New"/>
    <s v="Cash"/>
    <n v="0.21"/>
    <n v="0.21"/>
    <s v="21%+"/>
    <s v="Online"/>
    <s v="West-Charlie"/>
  </r>
  <r>
    <n v="1005"/>
    <x v="4"/>
    <s v="East"/>
    <s v="March"/>
    <n v="6828.24"/>
    <s v="Electronics"/>
    <n v="12"/>
    <s v="New"/>
    <s v="Credit Card"/>
    <n v="0.04"/>
    <n v="0.04"/>
    <s v="0-5%"/>
    <s v="Retail"/>
    <s v="East-Alice"/>
  </r>
  <r>
    <n v="1082"/>
    <x v="4"/>
    <s v="South"/>
    <s v="November"/>
    <n v="6261.9"/>
    <s v="Electronics"/>
    <n v="41"/>
    <s v="Returning"/>
    <s v="Bank Transfer"/>
    <n v="0.21"/>
    <n v="0.21"/>
    <s v="21%+"/>
    <s v="Online"/>
    <s v="South-Alice"/>
  </r>
  <r>
    <n v="1092"/>
    <x v="1"/>
    <s v="West"/>
    <s v="February"/>
    <n v="2749.17"/>
    <s v="Furniture"/>
    <n v="34"/>
    <s v="New"/>
    <s v="Credit Card"/>
    <n v="0.3"/>
    <n v="0.3"/>
    <s v="21%+"/>
    <s v="Online"/>
    <s v="West-David"/>
  </r>
  <r>
    <n v="1042"/>
    <x v="4"/>
    <s v="North"/>
    <s v="January"/>
    <n v="5207.03"/>
    <s v="Food"/>
    <n v="11"/>
    <s v="Returning"/>
    <s v="Cash"/>
    <n v="0.02"/>
    <n v="0.02"/>
    <s v="0-5%"/>
    <s v="Online"/>
    <s v="North-Alice"/>
  </r>
  <r>
    <n v="1061"/>
    <x v="2"/>
    <s v="East"/>
    <s v="March"/>
    <n v="3750.2"/>
    <s v="Electronics"/>
    <n v="13"/>
    <s v="New"/>
    <s v="Credit Card"/>
    <n v="0.08"/>
    <n v="0.08"/>
    <s v="6-10%"/>
    <s v="Online"/>
    <s v="East-Charlie"/>
  </r>
  <r>
    <n v="1022"/>
    <x v="2"/>
    <s v="South"/>
    <s v="August"/>
    <n v="8813.5499999999993"/>
    <s v="Food"/>
    <n v="21"/>
    <s v="New"/>
    <s v="Bank Transfer"/>
    <n v="0.28999999999999998"/>
    <n v="0.28999999999999998"/>
    <s v="21%+"/>
    <s v="Retail"/>
    <s v="South-Charlie"/>
  </r>
  <r>
    <n v="1021"/>
    <x v="2"/>
    <s v="West"/>
    <s v="February"/>
    <n v="3761.15"/>
    <s v="Food"/>
    <n v="32"/>
    <s v="New"/>
    <s v="Cash"/>
    <n v="0.21"/>
    <n v="0.21"/>
    <s v="21%+"/>
    <s v="Online"/>
    <s v="West-Charlie"/>
  </r>
  <r>
    <n v="1070"/>
    <x v="1"/>
    <s v="North"/>
    <s v="November"/>
    <n v="5813.51"/>
    <s v="Furniture"/>
    <n v="40"/>
    <s v="New"/>
    <s v="Cash"/>
    <n v="0.28999999999999998"/>
    <n v="0.28999999999999998"/>
    <s v="21%+"/>
    <s v="Online"/>
    <s v="North-David"/>
  </r>
  <r>
    <n v="1001"/>
    <x v="4"/>
    <s v="North"/>
    <s v="November"/>
    <n v="715.81"/>
    <s v="Electronics"/>
    <n v="8"/>
    <s v="New"/>
    <s v="Bank Transfer"/>
    <n v="0.09"/>
    <n v="0.09"/>
    <s v="6-10%"/>
    <s v="Retail"/>
    <s v="North-Alice"/>
  </r>
  <r>
    <n v="1005"/>
    <x v="4"/>
    <s v="East"/>
    <s v="March"/>
    <n v="6828.24"/>
    <s v="Electronics"/>
    <n v="12"/>
    <s v="New"/>
    <s v="Credit Card"/>
    <n v="0.04"/>
    <n v="0.04"/>
    <s v="0-5%"/>
    <s v="Retail"/>
    <s v="East-Alice"/>
  </r>
  <r>
    <n v="1012"/>
    <x v="1"/>
    <s v="North"/>
    <s v="October"/>
    <n v="4384.88"/>
    <s v="Furniture"/>
    <n v="34"/>
    <s v="New"/>
    <s v="Bank Transfer"/>
    <n v="0.21"/>
    <n v="0.21"/>
    <s v="21%+"/>
    <s v="Retail"/>
    <s v="North-David"/>
  </r>
  <r>
    <n v="1090"/>
    <x v="4"/>
    <s v="West"/>
    <s v="November"/>
    <n v="267.77999999999997"/>
    <s v="Electronics"/>
    <n v="32"/>
    <s v="Returning"/>
    <s v="Cash"/>
    <n v="0.22"/>
    <n v="0.22"/>
    <s v="21%+"/>
    <s v="Retail"/>
    <s v="West-Alice"/>
  </r>
  <r>
    <n v="1046"/>
    <x v="3"/>
    <s v="East"/>
    <s v="January"/>
    <n v="4104.82"/>
    <s v="Clothing"/>
    <n v="43"/>
    <s v="New"/>
    <s v="Bank Transfer"/>
    <n v="0.1"/>
    <n v="0.1"/>
    <s v="6-10%"/>
    <s v="Retail"/>
    <s v="East-Eve"/>
  </r>
  <r>
    <n v="1034"/>
    <x v="3"/>
    <s v="East"/>
    <s v="May"/>
    <n v="4892.3599999999997"/>
    <s v="Clothing"/>
    <n v="19"/>
    <s v="Returning"/>
    <s v="Credit Card"/>
    <n v="0.17"/>
    <n v="0.17"/>
    <s v="16-20%"/>
    <s v="Retail"/>
    <s v="East-Eve"/>
  </r>
  <r>
    <n v="1049"/>
    <x v="4"/>
    <s v="West"/>
    <s v="May"/>
    <n v="3741.08"/>
    <s v="Furniture"/>
    <n v="1"/>
    <s v="Returning"/>
    <s v="Bank Transfer"/>
    <n v="0.17"/>
    <n v="0.17"/>
    <s v="16-20%"/>
    <s v="Online"/>
    <s v="West-Alice"/>
  </r>
  <r>
    <n v="1078"/>
    <x v="1"/>
    <s v="East"/>
    <s v="November"/>
    <n v="113.4"/>
    <s v="Furniture"/>
    <n v="8"/>
    <s v="Returning"/>
    <s v="Bank Transfer"/>
    <n v="0.03"/>
    <n v="0.03"/>
    <s v="0-5%"/>
    <s v="Online"/>
    <s v="East-David"/>
  </r>
  <r>
    <n v="1090"/>
    <x v="4"/>
    <s v="West"/>
    <s v="November"/>
    <n v="267.77999999999997"/>
    <s v="Electronics"/>
    <n v="32"/>
    <s v="Returning"/>
    <s v="Cash"/>
    <n v="0.22"/>
    <n v="0.22"/>
    <s v="21%+"/>
    <s v="Retail"/>
    <s v="West-Alice"/>
  </r>
  <r>
    <n v="1045"/>
    <x v="1"/>
    <s v="South"/>
    <s v="December"/>
    <n v="3517.4"/>
    <s v="Clothing"/>
    <n v="42"/>
    <s v="Returning"/>
    <s v="Cash"/>
    <n v="0.1"/>
    <n v="0.1"/>
    <s v="6-10%"/>
    <s v="Online"/>
    <s v="South-David"/>
  </r>
  <r>
    <n v="1027"/>
    <x v="0"/>
    <s v="West"/>
    <s v="January"/>
    <n v="6261.2"/>
    <s v="Food"/>
    <n v="26"/>
    <s v="Returning"/>
    <s v="Cash"/>
    <n v="0.14000000000000001"/>
    <n v="0.14000000000000001"/>
    <s v="11-15%"/>
    <s v="Retail"/>
    <s v="West-Bob"/>
  </r>
  <r>
    <n v="1073"/>
    <x v="1"/>
    <s v="West"/>
    <s v="December"/>
    <n v="5238.42"/>
    <s v="Furniture"/>
    <n v="40"/>
    <s v="Returning"/>
    <s v="Credit Card"/>
    <n v="0.17"/>
    <n v="0.17"/>
    <s v="16-20%"/>
    <s v="Retail"/>
    <s v="West-David"/>
  </r>
  <r>
    <n v="1026"/>
    <x v="4"/>
    <s v="West"/>
    <s v="February"/>
    <n v="1554.93"/>
    <s v="Electronics"/>
    <n v="19"/>
    <s v="New"/>
    <s v="Credit Card"/>
    <n v="0.05"/>
    <n v="0.05"/>
    <s v="0-5%"/>
    <s v="Retail"/>
    <s v="West-Alice"/>
  </r>
  <r>
    <n v="1047"/>
    <x v="1"/>
    <s v="North"/>
    <s v="August"/>
    <n v="1331.25"/>
    <s v="Electronics"/>
    <n v="33"/>
    <s v="Returning"/>
    <s v="Credit Card"/>
    <n v="0.15"/>
    <n v="0.15"/>
    <s v="11-15%"/>
    <s v="Online"/>
    <s v="North-David"/>
  </r>
  <r>
    <n v="1086"/>
    <x v="0"/>
    <s v="East"/>
    <s v="June"/>
    <n v="2495.5700000000002"/>
    <s v="Electronics"/>
    <n v="3"/>
    <s v="New"/>
    <s v="Cash"/>
    <n v="0.27"/>
    <n v="0.27"/>
    <s v="21%+"/>
    <s v="Online"/>
    <s v="East-Bob"/>
  </r>
  <r>
    <n v="1056"/>
    <x v="1"/>
    <s v="East"/>
    <s v="May"/>
    <n v="7611.88"/>
    <s v="Clothing"/>
    <n v="28"/>
    <s v="Returning"/>
    <s v="Bank Transfer"/>
    <n v="0.2"/>
    <n v="0.2"/>
    <s v="16-20%"/>
    <s v="Online"/>
    <s v="East-David"/>
  </r>
  <r>
    <n v="1094"/>
    <x v="3"/>
    <s v="North"/>
    <s v="January"/>
    <n v="2548.67"/>
    <s v="Electronics"/>
    <n v="25"/>
    <s v="New"/>
    <s v="Bank Transfer"/>
    <n v="0.17"/>
    <n v="0.17"/>
    <s v="16-20%"/>
    <s v="Online"/>
    <s v="North-Eve"/>
  </r>
  <r>
    <n v="1063"/>
    <x v="0"/>
    <s v="West"/>
    <s v="May"/>
    <n v="3098.87"/>
    <s v="Food"/>
    <n v="39"/>
    <s v="Returning"/>
    <s v="Cash"/>
    <n v="0.21"/>
    <n v="0.21"/>
    <s v="21%+"/>
    <s v="Retail"/>
    <s v="West-Bob"/>
  </r>
  <r>
    <n v="1048"/>
    <x v="2"/>
    <s v="North"/>
    <s v="September"/>
    <n v="7873.38"/>
    <s v="Furniture"/>
    <n v="4"/>
    <s v="New"/>
    <s v="Credit Card"/>
    <n v="0.22"/>
    <n v="0.22"/>
    <s v="21%+"/>
    <s v="Retail"/>
    <s v="North-Charlie"/>
  </r>
  <r>
    <n v="1061"/>
    <x v="2"/>
    <s v="East"/>
    <s v="March"/>
    <n v="3750.2"/>
    <s v="Electronics"/>
    <n v="13"/>
    <s v="New"/>
    <s v="Credit Card"/>
    <n v="0.08"/>
    <n v="0.08"/>
    <s v="6-10%"/>
    <s v="Online"/>
    <s v="East-Charlie"/>
  </r>
  <r>
    <n v="1081"/>
    <x v="1"/>
    <s v="East"/>
    <s v="February"/>
    <n v="3068.03"/>
    <s v="Furniture"/>
    <n v="41"/>
    <s v="New"/>
    <s v="Bank Transfer"/>
    <n v="0.21"/>
    <n v="0.21"/>
    <s v="21%+"/>
    <s v="Online"/>
    <s v="East-David"/>
  </r>
  <r>
    <n v="1026"/>
    <x v="4"/>
    <s v="West"/>
    <s v="February"/>
    <n v="1554.93"/>
    <s v="Electronics"/>
    <n v="19"/>
    <s v="New"/>
    <s v="Credit Card"/>
    <n v="0.05"/>
    <n v="0.05"/>
    <s v="0-5%"/>
    <s v="Retail"/>
    <s v="West-Alice"/>
  </r>
  <r>
    <n v="1036"/>
    <x v="1"/>
    <s v="North"/>
    <s v="October"/>
    <n v="6499.94"/>
    <s v="Clothing"/>
    <n v="49"/>
    <s v="New"/>
    <s v="Cash"/>
    <n v="0.16"/>
    <n v="0.16"/>
    <s v="16-20%"/>
    <s v="Online"/>
    <s v="North-David"/>
  </r>
  <r>
    <n v="1001"/>
    <x v="4"/>
    <s v="North"/>
    <s v="November"/>
    <n v="715.81"/>
    <s v="Electronics"/>
    <n v="8"/>
    <s v="New"/>
    <s v="Bank Transfer"/>
    <n v="0.09"/>
    <n v="0.09"/>
    <s v="6-10%"/>
    <s v="Retail"/>
    <s v="North-Alice"/>
  </r>
  <r>
    <n v="1008"/>
    <x v="3"/>
    <s v="North"/>
    <s v="January"/>
    <n v="5227.8100000000004"/>
    <s v="Clothing"/>
    <n v="38"/>
    <s v="Returning"/>
    <s v="Cash"/>
    <n v="0.05"/>
    <n v="0.05"/>
    <s v="0-5%"/>
    <s v="Online"/>
    <s v="North-Eve"/>
  </r>
  <r>
    <n v="1099"/>
    <x v="1"/>
    <s v="East"/>
    <s v="March"/>
    <n v="7952.11"/>
    <s v="Furniture"/>
    <n v="10"/>
    <s v="New"/>
    <s v="Credit Card"/>
    <n v="0"/>
    <n v="0"/>
    <s v="0-5%"/>
    <s v="Online"/>
    <s v="East-David"/>
  </r>
  <r>
    <n v="1052"/>
    <x v="0"/>
    <s v="North"/>
    <s v="February"/>
    <n v="5053.97"/>
    <s v="Furniture"/>
    <n v="18"/>
    <s v="Returning"/>
    <s v="Cash"/>
    <n v="0.09"/>
    <n v="0.09"/>
    <s v="6-10%"/>
    <s v="Online"/>
    <s v="North-Bob"/>
  </r>
  <r>
    <n v="1079"/>
    <x v="1"/>
    <s v="South"/>
    <s v="June"/>
    <n v="1982.07"/>
    <s v="Furniture"/>
    <n v="34"/>
    <s v="Returning"/>
    <s v="Credit Card"/>
    <n v="0.15"/>
    <n v="0.15"/>
    <s v="11-15%"/>
    <s v="Online"/>
    <s v="South-David"/>
  </r>
  <r>
    <n v="1047"/>
    <x v="1"/>
    <s v="North"/>
    <s v="August"/>
    <n v="1331.25"/>
    <s v="Electronics"/>
    <n v="33"/>
    <s v="Returning"/>
    <s v="Credit Card"/>
    <n v="0.15"/>
    <n v="0.15"/>
    <s v="11-15%"/>
    <s v="Online"/>
    <s v="North-David"/>
  </r>
  <r>
    <n v="1056"/>
    <x v="1"/>
    <s v="East"/>
    <s v="May"/>
    <n v="7611.88"/>
    <s v="Clothing"/>
    <n v="28"/>
    <s v="Returning"/>
    <s v="Bank Transfer"/>
    <n v="0.2"/>
    <n v="0.2"/>
    <s v="16-20%"/>
    <s v="Online"/>
    <s v="East-David"/>
  </r>
  <r>
    <n v="1086"/>
    <x v="0"/>
    <s v="East"/>
    <s v="June"/>
    <n v="2495.5700000000002"/>
    <s v="Electronics"/>
    <n v="3"/>
    <s v="New"/>
    <s v="Cash"/>
    <n v="0.27"/>
    <n v="0.27"/>
    <s v="21%+"/>
    <s v="Online"/>
    <s v="East-Bob"/>
  </r>
  <r>
    <n v="1014"/>
    <x v="1"/>
    <s v="West"/>
    <s v="November"/>
    <n v="9762.5400000000009"/>
    <s v="Food"/>
    <n v="17"/>
    <s v="New"/>
    <s v="Bank Transfer"/>
    <n v="0.2"/>
    <n v="0.2"/>
    <s v="16-20%"/>
    <s v="Online"/>
    <s v="West-David"/>
  </r>
  <r>
    <n v="1090"/>
    <x v="4"/>
    <s v="West"/>
    <s v="November"/>
    <n v="267.77999999999997"/>
    <s v="Electronics"/>
    <n v="32"/>
    <s v="Returning"/>
    <s v="Cash"/>
    <n v="0.22"/>
    <n v="0.22"/>
    <s v="21%+"/>
    <s v="Retail"/>
    <s v="West-Alice"/>
  </r>
  <r>
    <n v="1028"/>
    <x v="4"/>
    <s v="East"/>
    <s v="February"/>
    <n v="2819.57"/>
    <s v="Clothing"/>
    <n v="24"/>
    <s v="Returning"/>
    <s v="Bank Transfer"/>
    <n v="0.16"/>
    <n v="0.16"/>
    <s v="16-20%"/>
    <s v="Retail"/>
    <s v="East-Alice"/>
  </r>
  <r>
    <n v="1087"/>
    <x v="3"/>
    <s v="South"/>
    <s v="January"/>
    <n v="7698.92"/>
    <s v="Furniture"/>
    <n v="46"/>
    <s v="New"/>
    <s v="Bank Transfer"/>
    <n v="0.12"/>
    <n v="0.12"/>
    <s v="11-15%"/>
    <s v="Online"/>
    <s v="South-Eve"/>
  </r>
  <r>
    <n v="1078"/>
    <x v="1"/>
    <s v="East"/>
    <s v="November"/>
    <n v="113.4"/>
    <s v="Furniture"/>
    <n v="8"/>
    <s v="Returning"/>
    <s v="Bank Transfer"/>
    <n v="0.03"/>
    <n v="0.03"/>
    <s v="0-5%"/>
    <s v="Online"/>
    <s v="East-David"/>
  </r>
  <r>
    <n v="1088"/>
    <x v="3"/>
    <s v="North"/>
    <s v="November"/>
    <n v="8518.4500000000007"/>
    <s v="Furniture"/>
    <n v="13"/>
    <s v="New"/>
    <s v="Bank Transfer"/>
    <n v="0.23"/>
    <n v="0.23"/>
    <s v="21%+"/>
    <s v="Retail"/>
    <s v="North-Eve"/>
  </r>
  <r>
    <n v="1002"/>
    <x v="1"/>
    <s v="North"/>
    <s v="May"/>
    <n v="6810.35"/>
    <s v="Furniture"/>
    <n v="17"/>
    <s v="Returning"/>
    <s v="Cash"/>
    <n v="0.04"/>
    <n v="0.04"/>
    <s v="0-5%"/>
    <s v="Online"/>
    <s v="North-David"/>
  </r>
  <r>
    <n v="1026"/>
    <x v="4"/>
    <s v="West"/>
    <s v="February"/>
    <n v="1554.93"/>
    <s v="Electronics"/>
    <n v="19"/>
    <s v="New"/>
    <s v="Credit Card"/>
    <n v="0.05"/>
    <n v="0.05"/>
    <s v="0-5%"/>
    <s v="Retail"/>
    <s v="West-Alice"/>
  </r>
  <r>
    <n v="1014"/>
    <x v="1"/>
    <s v="West"/>
    <s v="November"/>
    <n v="9762.5400000000009"/>
    <s v="Food"/>
    <n v="17"/>
    <s v="New"/>
    <s v="Bank Transfer"/>
    <n v="0.2"/>
    <n v="0.2"/>
    <s v="16-20%"/>
    <s v="Online"/>
    <s v="West-David"/>
  </r>
  <r>
    <n v="1059"/>
    <x v="4"/>
    <s v="North"/>
    <s v="August"/>
    <n v="1203.97"/>
    <s v="Food"/>
    <n v="35"/>
    <s v="Returning"/>
    <s v="Credit Card"/>
    <n v="0.02"/>
    <n v="0.02"/>
    <s v="0-5%"/>
    <s v="Online"/>
    <s v="North-Alice"/>
  </r>
  <r>
    <n v="1056"/>
    <x v="1"/>
    <s v="East"/>
    <s v="May"/>
    <n v="7611.88"/>
    <s v="Clothing"/>
    <n v="28"/>
    <s v="Returning"/>
    <s v="Bank Transfer"/>
    <n v="0.2"/>
    <n v="0.2"/>
    <s v="16-20%"/>
    <s v="Online"/>
    <s v="East-David"/>
  </r>
  <r>
    <n v="1007"/>
    <x v="3"/>
    <s v="West"/>
    <s v="March"/>
    <n v="4694.54"/>
    <s v="Food"/>
    <n v="1"/>
    <s v="Returning"/>
    <s v="Credit Card"/>
    <n v="0.2"/>
    <n v="0.2"/>
    <s v="16-20%"/>
    <s v="Online"/>
    <s v="West-Eve"/>
  </r>
  <r>
    <n v="1003"/>
    <x v="4"/>
    <s v="South"/>
    <s v="December"/>
    <n v="4775.59"/>
    <s v="Furniture"/>
    <n v="30"/>
    <s v="New"/>
    <s v="Cash"/>
    <n v="0.2"/>
    <n v="0.2"/>
    <s v="16-20%"/>
    <s v="Online"/>
    <s v="South-Alice"/>
  </r>
  <r>
    <n v="1023"/>
    <x v="3"/>
    <s v="East"/>
    <s v="June"/>
    <n v="2170.94"/>
    <s v="Clothing"/>
    <n v="9"/>
    <s v="Returning"/>
    <s v="Cash"/>
    <n v="0.25"/>
    <n v="0.25"/>
    <s v="21%+"/>
    <s v="Retail"/>
    <s v="East-Eve"/>
  </r>
  <r>
    <n v="1018"/>
    <x v="4"/>
    <s v="East"/>
    <s v="January"/>
    <n v="3187.45"/>
    <s v="Clothing"/>
    <n v="11"/>
    <s v="Returning"/>
    <s v="Cash"/>
    <n v="0"/>
    <n v="0"/>
    <s v="0-5%"/>
    <s v="Online"/>
    <s v="East-Alice"/>
  </r>
  <r>
    <n v="1038"/>
    <x v="0"/>
    <s v="South"/>
    <s v="March"/>
    <n v="1452.35"/>
    <s v="Clothing"/>
    <n v="15"/>
    <s v="Returning"/>
    <s v="Cash"/>
    <n v="7.0000000000000007E-2"/>
    <n v="7.0000000000000007E-2"/>
    <s v="6-10%"/>
    <s v="Online"/>
    <s v="South-Bob"/>
  </r>
  <r>
    <n v="1099"/>
    <x v="1"/>
    <s v="East"/>
    <s v="March"/>
    <n v="7952.11"/>
    <s v="Furniture"/>
    <n v="10"/>
    <s v="New"/>
    <s v="Credit Card"/>
    <n v="0"/>
    <n v="0"/>
    <s v="0-5%"/>
    <s v="Online"/>
    <s v="East-David"/>
  </r>
  <r>
    <n v="1015"/>
    <x v="1"/>
    <s v="South"/>
    <s v="September"/>
    <n v="4631.2299999999996"/>
    <s v="Food"/>
    <n v="30"/>
    <s v="Returning"/>
    <s v="Bank Transfer"/>
    <n v="0.2"/>
    <n v="0.2"/>
    <s v="16-20%"/>
    <s v="Retail"/>
    <s v="South-David"/>
  </r>
  <r>
    <n v="1064"/>
    <x v="3"/>
    <s v="East"/>
    <s v="January"/>
    <n v="7412.11"/>
    <s v="Electronics"/>
    <n v="10"/>
    <s v="New"/>
    <s v="Cash"/>
    <n v="0.12"/>
    <n v="0.12"/>
    <s v="11-15%"/>
    <s v="Online"/>
    <s v="East-Eve"/>
  </r>
  <r>
    <n v="1089"/>
    <x v="0"/>
    <s v="West"/>
    <s v="November"/>
    <n v="2945.36"/>
    <s v="Furniture"/>
    <n v="47"/>
    <s v="New"/>
    <s v="Bank Transfer"/>
    <n v="0.17"/>
    <n v="0.17"/>
    <s v="16-20%"/>
    <s v="Retail"/>
    <s v="West-Bob"/>
  </r>
  <r>
    <n v="1028"/>
    <x v="4"/>
    <s v="East"/>
    <s v="February"/>
    <n v="2819.57"/>
    <s v="Clothing"/>
    <n v="24"/>
    <s v="Returning"/>
    <s v="Bank Transfer"/>
    <n v="0.16"/>
    <n v="0.16"/>
    <s v="16-20%"/>
    <s v="Retail"/>
    <s v="East-Alice"/>
  </r>
  <r>
    <n v="1074"/>
    <x v="3"/>
    <s v="West"/>
    <s v="March"/>
    <n v="7499.7"/>
    <s v="Food"/>
    <n v="38"/>
    <s v="Returning"/>
    <s v="Credit Card"/>
    <n v="0.19"/>
    <n v="0.19"/>
    <s v="16-20%"/>
    <s v="Online"/>
    <s v="West-Eve"/>
  </r>
  <r>
    <n v="1039"/>
    <x v="4"/>
    <s v="East"/>
    <s v="July"/>
    <n v="6807.67"/>
    <s v="Clothing"/>
    <n v="42"/>
    <s v="Returning"/>
    <s v="Credit Card"/>
    <n v="0.19"/>
    <n v="0.19"/>
    <s v="16-20%"/>
    <s v="Retail"/>
    <s v="East-Alice"/>
  </r>
  <r>
    <n v="1057"/>
    <x v="2"/>
    <s v="West"/>
    <s v="September"/>
    <n v="7315.73"/>
    <s v="Food"/>
    <n v="25"/>
    <s v="New"/>
    <s v="Bank Transfer"/>
    <n v="0.02"/>
    <n v="0.02"/>
    <s v="0-5%"/>
    <s v="Retail"/>
    <s v="West-Charlie"/>
  </r>
  <r>
    <n v="1017"/>
    <x v="1"/>
    <s v="East"/>
    <s v="July"/>
    <n v="3388.69"/>
    <s v="Food"/>
    <n v="1"/>
    <s v="Returning"/>
    <s v="Bank Transfer"/>
    <n v="0.28999999999999998"/>
    <n v="0.28999999999999998"/>
    <s v="21%+"/>
    <s v="Online"/>
    <s v="East-David"/>
  </r>
  <r>
    <n v="1086"/>
    <x v="0"/>
    <s v="East"/>
    <s v="June"/>
    <n v="2495.5700000000002"/>
    <s v="Electronics"/>
    <n v="3"/>
    <s v="New"/>
    <s v="Cash"/>
    <n v="0.27"/>
    <n v="0.27"/>
    <s v="21%+"/>
    <s v="Online"/>
    <s v="East-Bob"/>
  </r>
  <r>
    <n v="1090"/>
    <x v="4"/>
    <s v="West"/>
    <s v="November"/>
    <n v="267.77999999999997"/>
    <s v="Electronics"/>
    <n v="32"/>
    <s v="Returning"/>
    <s v="Cash"/>
    <n v="0.22"/>
    <n v="0.22"/>
    <s v="21%+"/>
    <s v="Retail"/>
    <s v="West-Alice"/>
  </r>
  <r>
    <n v="1044"/>
    <x v="1"/>
    <s v="South"/>
    <s v="February"/>
    <n v="7754.1"/>
    <s v="Food"/>
    <n v="22"/>
    <s v="Returning"/>
    <s v="Bank Transfer"/>
    <n v="0.22"/>
    <n v="0.22"/>
    <s v="21%+"/>
    <s v="Retail"/>
    <s v="South-David"/>
  </r>
  <r>
    <n v="1025"/>
    <x v="1"/>
    <s v="North"/>
    <s v="October"/>
    <n v="3422.54"/>
    <s v="Food"/>
    <n v="44"/>
    <s v="New"/>
    <s v="Credit Card"/>
    <n v="0.02"/>
    <n v="0.02"/>
    <s v="0-5%"/>
    <s v="Retail"/>
    <s v="North-David"/>
  </r>
  <r>
    <n v="1017"/>
    <x v="1"/>
    <s v="East"/>
    <s v="July"/>
    <n v="3388.69"/>
    <s v="Food"/>
    <n v="1"/>
    <s v="Returning"/>
    <s v="Bank Transfer"/>
    <n v="0.28999999999999998"/>
    <n v="0.28999999999999998"/>
    <s v="21%+"/>
    <s v="Online"/>
    <s v="East-David"/>
  </r>
  <r>
    <n v="1013"/>
    <x v="1"/>
    <s v="East"/>
    <s v="October"/>
    <n v="5039.07"/>
    <s v="Electronics"/>
    <n v="20"/>
    <s v="Returning"/>
    <s v="Bank Transfer"/>
    <n v="0.1"/>
    <n v="0.1"/>
    <s v="6-10%"/>
    <s v="Online"/>
    <s v="East-David"/>
  </r>
  <r>
    <n v="1084"/>
    <x v="4"/>
    <s v="West"/>
    <s v="August"/>
    <n v="1290.05"/>
    <s v="Furniture"/>
    <n v="21"/>
    <s v="New"/>
    <s v="Cash"/>
    <n v="0.08"/>
    <n v="0.08"/>
    <s v="6-10%"/>
    <s v="Online"/>
    <s v="West-Alice"/>
  </r>
  <r>
    <n v="1025"/>
    <x v="1"/>
    <s v="North"/>
    <s v="October"/>
    <n v="3422.54"/>
    <s v="Food"/>
    <n v="44"/>
    <s v="New"/>
    <s v="Credit Card"/>
    <n v="0.02"/>
    <n v="0.02"/>
    <s v="0-5%"/>
    <s v="Retail"/>
    <s v="North-David"/>
  </r>
  <r>
    <n v="1068"/>
    <x v="0"/>
    <s v="North"/>
    <s v="February"/>
    <n v="5118.51"/>
    <s v="Clothing"/>
    <n v="22"/>
    <s v="Returning"/>
    <s v="Bank Transfer"/>
    <n v="0.26"/>
    <n v="0.26"/>
    <s v="21%+"/>
    <s v="Online"/>
    <s v="North-Bob"/>
  </r>
  <r>
    <n v="1010"/>
    <x v="1"/>
    <s v="East"/>
    <s v="February"/>
    <n v="1678.97"/>
    <s v="Furniture"/>
    <n v="47"/>
    <s v="Returning"/>
    <s v="Bank Transfer"/>
    <n v="0.06"/>
    <n v="0.06"/>
    <s v="6-10%"/>
    <s v="Online"/>
    <s v="East-David"/>
  </r>
  <r>
    <n v="1067"/>
    <x v="3"/>
    <s v="South"/>
    <s v="June"/>
    <n v="114.59"/>
    <s v="Food"/>
    <n v="48"/>
    <s v="Returning"/>
    <s v="Bank Transfer"/>
    <n v="0.1"/>
    <n v="0.1"/>
    <s v="6-10%"/>
    <s v="Online"/>
    <s v="South-Eve"/>
  </r>
  <r>
    <n v="1018"/>
    <x v="4"/>
    <s v="East"/>
    <s v="January"/>
    <n v="3187.45"/>
    <s v="Clothing"/>
    <n v="11"/>
    <s v="Returning"/>
    <s v="Cash"/>
    <n v="0"/>
    <n v="0"/>
    <s v="0-5%"/>
    <s v="Online"/>
    <s v="East-Alice"/>
  </r>
  <r>
    <n v="1100"/>
    <x v="0"/>
    <s v="West"/>
    <s v="August"/>
    <n v="2198.7399999999998"/>
    <s v="Food"/>
    <n v="43"/>
    <s v="Returning"/>
    <s v="Bank Transfer"/>
    <n v="0.08"/>
    <n v="0.08"/>
    <s v="6-10%"/>
    <s v="Online"/>
    <s v="West-Bob"/>
  </r>
  <r>
    <n v="1086"/>
    <x v="0"/>
    <s v="East"/>
    <s v="June"/>
    <n v="2495.5700000000002"/>
    <s v="Electronics"/>
    <n v="3"/>
    <s v="New"/>
    <s v="Cash"/>
    <n v="0.27"/>
    <n v="0.27"/>
    <s v="21%+"/>
    <s v="Online"/>
    <s v="East-Bo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E02B6D-677F-49FB-A488-18080891D095}"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9" firstHeaderRow="1" firstDataRow="1" firstDataCol="1"/>
  <pivotFields count="14">
    <pivotField showAll="0"/>
    <pivotField axis="axisRow" showAll="0">
      <items count="6">
        <item x="4"/>
        <item x="0"/>
        <item x="2"/>
        <item x="1"/>
        <item x="3"/>
        <item t="default"/>
      </items>
    </pivotField>
    <pivotField showAll="0"/>
    <pivotField showAll="0"/>
    <pivotField dataField="1" showAll="0"/>
    <pivotField showAll="0"/>
    <pivotField showAll="0"/>
    <pivotField showAll="0"/>
    <pivotField showAll="0"/>
    <pivotField showAll="0"/>
    <pivotField numFmtId="9" showAll="0"/>
    <pivotField showAll="0"/>
    <pivotField showAll="0"/>
    <pivotField showAll="0"/>
  </pivotFields>
  <rowFields count="1">
    <field x="1"/>
  </rowFields>
  <rowItems count="6">
    <i>
      <x/>
    </i>
    <i>
      <x v="1"/>
    </i>
    <i>
      <x v="2"/>
    </i>
    <i>
      <x v="3"/>
    </i>
    <i>
      <x v="4"/>
    </i>
    <i t="grand">
      <x/>
    </i>
  </rowItems>
  <colItems count="1">
    <i/>
  </colItems>
  <dataFields count="1">
    <dataField name="Sum Sales_Amount" fld="4" baseField="1"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CAA34F-001E-4859-A2FA-2EA70CC71EC1}"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Sales Rep">
  <location ref="A3:B9"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axis="axisRow"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4"/>
  </rowFields>
  <rowItems count="6">
    <i>
      <x/>
    </i>
    <i>
      <x v="1"/>
    </i>
    <i>
      <x v="2"/>
    </i>
    <i>
      <x v="3"/>
    </i>
    <i>
      <x v="4"/>
    </i>
    <i t="grand">
      <x/>
    </i>
  </rowItems>
  <colItems count="1">
    <i/>
  </colItems>
  <dataFields count="1">
    <dataField name="Sum Sales_Amount" fld="6" baseField="4" baseItem="0"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687F50-542E-4211-9BBF-DCF8C3CB579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Region">
  <location ref="A3:B8"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axis="axisRow" showAll="0">
      <items count="5">
        <item x="3"/>
        <item x="0"/>
        <item x="2"/>
        <item x="1"/>
        <item t="default"/>
      </items>
    </pivotField>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5"/>
  </rowFields>
  <rowItems count="5">
    <i>
      <x/>
    </i>
    <i>
      <x v="1"/>
    </i>
    <i>
      <x v="2"/>
    </i>
    <i>
      <x v="3"/>
    </i>
    <i t="grand">
      <x/>
    </i>
  </rowItems>
  <colItems count="1">
    <i/>
  </colItems>
  <dataFields count="1">
    <dataField name="Sum Sales_Amount" fld="6" baseField="5" baseItem="0"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C66E8D-E77D-4CDB-9F72-3C74A36A50CE}"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rowHeaderCaption="Month">
  <location ref="A3:B16" firstHeaderRow="1" firstDataRow="1" firstDataCol="1"/>
  <pivotFields count="18">
    <pivotField showAll="0"/>
    <pivotField numFmtId="14" showAll="0"/>
    <pivotField axis="axisRow"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2"/>
  </rowFields>
  <rowItems count="13">
    <i>
      <x/>
    </i>
    <i>
      <x v="1"/>
    </i>
    <i>
      <x v="2"/>
    </i>
    <i>
      <x v="3"/>
    </i>
    <i>
      <x v="4"/>
    </i>
    <i>
      <x v="5"/>
    </i>
    <i>
      <x v="6"/>
    </i>
    <i>
      <x v="7"/>
    </i>
    <i>
      <x v="8"/>
    </i>
    <i>
      <x v="9"/>
    </i>
    <i>
      <x v="10"/>
    </i>
    <i>
      <x v="11"/>
    </i>
    <i t="grand">
      <x/>
    </i>
  </rowItems>
  <colItems count="1">
    <i/>
  </colItems>
  <dataFields count="1">
    <dataField name="Sum Sales_Amount" fld="6" baseField="2" baseItem="0" numFmtId="164"/>
  </dataFields>
  <chartFormats count="3">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78DCFF-148A-4D5A-86F2-957612E6401B}"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Product Category">
  <location ref="A3:B8"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numFmtId="164" showAll="0"/>
    <pivotField dataField="1" showAll="0"/>
    <pivotField axis="axisRow"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8"/>
  </rowFields>
  <rowItems count="5">
    <i>
      <x/>
    </i>
    <i>
      <x v="1"/>
    </i>
    <i>
      <x v="2"/>
    </i>
    <i>
      <x v="3"/>
    </i>
    <i t="grand">
      <x/>
    </i>
  </rowItems>
  <colItems count="1">
    <i/>
  </colItems>
  <dataFields count="1">
    <dataField name="Sum of Quantity_Sold" fld="7" baseField="0" baseItem="0"/>
  </dataFields>
  <chartFormats count="5">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183AEA-F1ED-496A-B5BA-A4FF23FC6A31}"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Customer Type">
  <location ref="A3:B6"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axis="axisRow"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11"/>
  </rowFields>
  <rowItems count="3">
    <i>
      <x/>
    </i>
    <i>
      <x v="1"/>
    </i>
    <i t="grand">
      <x/>
    </i>
  </rowItems>
  <colItems count="1">
    <i/>
  </colItems>
  <dataFields count="1">
    <dataField name="Sum Sales_Amount" fld="6" baseField="11" baseItem="0" numFmtId="164"/>
  </dataFields>
  <chartFormats count="9">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1" count="1" selected="0">
            <x v="0"/>
          </reference>
        </references>
      </pivotArea>
    </chartFormat>
    <chartFormat chart="4" format="6">
      <pivotArea type="data" outline="0" fieldPosition="0">
        <references count="2">
          <reference field="4294967294" count="1" selected="0">
            <x v="0"/>
          </reference>
          <reference field="11" count="1" selected="0">
            <x v="1"/>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1" count="1" selected="0">
            <x v="0"/>
          </reference>
        </references>
      </pivotArea>
    </chartFormat>
    <chartFormat chart="7" format="1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81E8EB-294D-44DA-AFA6-739C49E28902}"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rowHeaderCaption="Customer Type">
  <location ref="A1:B4"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axis="axisRow" showAll="0">
      <items count="3">
        <item x="1"/>
        <item x="0"/>
        <item t="default"/>
      </items>
    </pivotField>
    <pivotField showAll="0"/>
    <pivotField numFmtId="9" showAll="0"/>
    <pivotField showAll="0"/>
    <pivotField showAll="0"/>
    <pivotField showAll="0">
      <items count="3">
        <item x="0"/>
        <item x="1"/>
        <item t="default"/>
      </items>
    </pivotField>
    <pivotField showAll="0"/>
  </pivotFields>
  <rowFields count="1">
    <field x="11"/>
  </rowFields>
  <rowItems count="3">
    <i>
      <x/>
    </i>
    <i>
      <x v="1"/>
    </i>
    <i t="grand">
      <x/>
    </i>
  </rowItems>
  <colItems count="1">
    <i/>
  </colItems>
  <dataFields count="1">
    <dataField name="Average Sales_Amount" fld="6" subtotal="average" baseField="11" baseItem="0" numFmtId="164"/>
  </dataFields>
  <chartFormats count="3">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5C732E-0D7B-4E60-99FD-EAB9F268D88B}"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Payment Method">
  <location ref="A3:B7"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axis="axisRow" showAll="0">
      <items count="4">
        <item x="1"/>
        <item x="0"/>
        <item x="2"/>
        <item t="default"/>
      </items>
    </pivotField>
    <pivotField showAll="0">
      <items count="3">
        <item x="0"/>
        <item x="1"/>
        <item t="default"/>
      </items>
    </pivotField>
    <pivotField showAll="0"/>
  </pivotFields>
  <rowFields count="1">
    <field x="15"/>
  </rowFields>
  <rowItems count="4">
    <i>
      <x/>
    </i>
    <i>
      <x v="1"/>
    </i>
    <i>
      <x v="2"/>
    </i>
    <i t="grand">
      <x/>
    </i>
  </rowItems>
  <colItems count="1">
    <i/>
  </colItems>
  <dataFields count="1">
    <dataField name="Count Sales_Amount" fld="6" subtotal="count" baseField="15" baseItem="0"/>
  </dataFields>
  <chartFormats count="12">
    <chartFormat chart="0" format="1"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5" count="1" selected="0">
            <x v="0"/>
          </reference>
        </references>
      </pivotArea>
    </chartFormat>
    <chartFormat chart="4" format="8">
      <pivotArea type="data" outline="0" fieldPosition="0">
        <references count="2">
          <reference field="4294967294" count="1" selected="0">
            <x v="0"/>
          </reference>
          <reference field="15" count="1" selected="0">
            <x v="1"/>
          </reference>
        </references>
      </pivotArea>
    </chartFormat>
    <chartFormat chart="4" format="9">
      <pivotArea type="data" outline="0" fieldPosition="0">
        <references count="2">
          <reference field="4294967294" count="1" selected="0">
            <x v="0"/>
          </reference>
          <reference field="15" count="1" selected="0">
            <x v="2"/>
          </reference>
        </references>
      </pivotArea>
    </chartFormat>
    <chartFormat chart="0" format="2">
      <pivotArea type="data" outline="0" fieldPosition="0">
        <references count="2">
          <reference field="4294967294" count="1" selected="0">
            <x v="0"/>
          </reference>
          <reference field="15" count="1" selected="0">
            <x v="0"/>
          </reference>
        </references>
      </pivotArea>
    </chartFormat>
    <chartFormat chart="0" format="3">
      <pivotArea type="data" outline="0" fieldPosition="0">
        <references count="2">
          <reference field="4294967294" count="1" selected="0">
            <x v="0"/>
          </reference>
          <reference field="15" count="1" selected="0">
            <x v="1"/>
          </reference>
        </references>
      </pivotArea>
    </chartFormat>
    <chartFormat chart="0" format="4">
      <pivotArea type="data" outline="0" fieldPosition="0">
        <references count="2">
          <reference field="4294967294" count="1" selected="0">
            <x v="0"/>
          </reference>
          <reference field="15" count="1" selected="0">
            <x v="2"/>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5" count="1" selected="0">
            <x v="0"/>
          </reference>
        </references>
      </pivotArea>
    </chartFormat>
    <chartFormat chart="6" format="16">
      <pivotArea type="data" outline="0" fieldPosition="0">
        <references count="2">
          <reference field="4294967294" count="1" selected="0">
            <x v="0"/>
          </reference>
          <reference field="15" count="1" selected="0">
            <x v="1"/>
          </reference>
        </references>
      </pivotArea>
    </chartFormat>
    <chartFormat chart="6" format="17">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C613D5-B692-47DB-980D-C6ED0FD85291}"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Sales Channel">
  <location ref="A1:B4"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showAll="0"/>
    <pivotField showAll="0"/>
    <pivotField axis="axisRow" showAll="0">
      <items count="3">
        <item x="0"/>
        <item x="1"/>
        <item t="default"/>
      </items>
    </pivotField>
    <pivotField showAll="0"/>
  </pivotFields>
  <rowFields count="1">
    <field x="16"/>
  </rowFields>
  <rowItems count="3">
    <i>
      <x/>
    </i>
    <i>
      <x v="1"/>
    </i>
    <i t="grand">
      <x/>
    </i>
  </rowItems>
  <colItems count="1">
    <i/>
  </colItems>
  <dataFields count="1">
    <dataField name="Sum Sales_Amount" fld="6" baseField="14" baseItem="0" numFmtId="164"/>
  </dataFields>
  <chartFormats count="9">
    <chartFormat chart="1"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6" count="1" selected="0">
            <x v="0"/>
          </reference>
        </references>
      </pivotArea>
    </chartFormat>
    <chartFormat chart="5" format="9">
      <pivotArea type="data" outline="0" fieldPosition="0">
        <references count="2">
          <reference field="4294967294" count="1" selected="0">
            <x v="0"/>
          </reference>
          <reference field="16" count="1" selected="0">
            <x v="1"/>
          </reference>
        </references>
      </pivotArea>
    </chartFormat>
    <chartFormat chart="1" format="1">
      <pivotArea type="data" outline="0" fieldPosition="0">
        <references count="2">
          <reference field="4294967294" count="1" selected="0">
            <x v="0"/>
          </reference>
          <reference field="16" count="1" selected="0">
            <x v="0"/>
          </reference>
        </references>
      </pivotArea>
    </chartFormat>
    <chartFormat chart="1" format="2">
      <pivotArea type="data" outline="0" fieldPosition="0">
        <references count="2">
          <reference field="4294967294" count="1" selected="0">
            <x v="0"/>
          </reference>
          <reference field="16"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16" count="1" selected="0">
            <x v="0"/>
          </reference>
        </references>
      </pivotArea>
    </chartFormat>
    <chartFormat chart="7" format="15">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3C57E76-2AFA-473C-AFB7-F9757004C1BF}"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Product Category">
  <location ref="A3:B8"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items count="5">
        <item x="3"/>
        <item x="0"/>
        <item x="2"/>
        <item x="1"/>
        <item t="default"/>
      </items>
    </pivotField>
    <pivotField numFmtId="164" showAll="0"/>
    <pivotField showAll="0"/>
    <pivotField axis="axisRow" showAll="0">
      <items count="5">
        <item x="2"/>
        <item x="3"/>
        <item x="1"/>
        <item x="0"/>
        <item t="default"/>
      </items>
    </pivotField>
    <pivotField numFmtId="164" showAll="0"/>
    <pivotField numFmtId="164" showAll="0"/>
    <pivotField showAll="0">
      <items count="3">
        <item x="1"/>
        <item x="0"/>
        <item t="default"/>
      </items>
    </pivotField>
    <pivotField showAll="0"/>
    <pivotField dataField="1" numFmtId="9" showAll="0"/>
    <pivotField showAll="0"/>
    <pivotField showAll="0"/>
    <pivotField showAll="0">
      <items count="3">
        <item x="0"/>
        <item x="1"/>
        <item t="default"/>
      </items>
    </pivotField>
    <pivotField showAll="0"/>
  </pivotFields>
  <rowFields count="1">
    <field x="8"/>
  </rowFields>
  <rowItems count="5">
    <i>
      <x/>
    </i>
    <i>
      <x v="1"/>
    </i>
    <i>
      <x v="2"/>
    </i>
    <i>
      <x v="3"/>
    </i>
    <i t="grand">
      <x/>
    </i>
  </rowItems>
  <colItems count="1">
    <i/>
  </colItems>
  <dataFields count="1">
    <dataField name="Average Discount (%)" fld="13" subtotal="average" baseField="8" baseItem="0" numFmtId="10"/>
  </dataFields>
  <chartFormats count="3">
    <chartFormat chart="0"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3EC52E6-E9D1-472A-A71B-CBB09F4A5E64}" name="PivotTable1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Discount Range">
  <location ref="A3:B9" firstHeaderRow="1" firstDataRow="1" firstDataCol="1"/>
  <pivotFields count="18">
    <pivotField showAll="0"/>
    <pivotField numFmtId="14" showAll="0"/>
    <pivotField showAll="0">
      <items count="13">
        <item x="5"/>
        <item x="0"/>
        <item x="4"/>
        <item x="1"/>
        <item x="10"/>
        <item x="6"/>
        <item x="11"/>
        <item x="3"/>
        <item x="2"/>
        <item x="7"/>
        <item x="8"/>
        <item x="9"/>
        <item t="default"/>
      </items>
    </pivotField>
    <pivotField showAll="0"/>
    <pivotField showAll="0">
      <items count="6">
        <item x="4"/>
        <item x="0"/>
        <item x="2"/>
        <item x="1"/>
        <item x="3"/>
        <item t="default"/>
      </items>
    </pivotField>
    <pivotField showAll="0"/>
    <pivotField dataField="1" numFmtId="164" showAll="0"/>
    <pivotField showAll="0"/>
    <pivotField showAll="0">
      <items count="5">
        <item x="2"/>
        <item x="3"/>
        <item x="1"/>
        <item x="0"/>
        <item t="default"/>
      </items>
    </pivotField>
    <pivotField numFmtId="164" showAll="0"/>
    <pivotField numFmtId="164" showAll="0"/>
    <pivotField showAll="0">
      <items count="3">
        <item x="1"/>
        <item x="0"/>
        <item t="default"/>
      </items>
    </pivotField>
    <pivotField showAll="0"/>
    <pivotField numFmtId="9" showAll="0"/>
    <pivotField axis="axisRow" showAll="0">
      <items count="6">
        <item x="3"/>
        <item x="1"/>
        <item x="2"/>
        <item x="4"/>
        <item x="0"/>
        <item t="default"/>
      </items>
    </pivotField>
    <pivotField showAll="0"/>
    <pivotField showAll="0">
      <items count="3">
        <item x="0"/>
        <item x="1"/>
        <item t="default"/>
      </items>
    </pivotField>
    <pivotField showAll="0"/>
  </pivotFields>
  <rowFields count="1">
    <field x="14"/>
  </rowFields>
  <rowItems count="6">
    <i>
      <x/>
    </i>
    <i>
      <x v="1"/>
    </i>
    <i>
      <x v="2"/>
    </i>
    <i>
      <x v="3"/>
    </i>
    <i>
      <x v="4"/>
    </i>
    <i t="grand">
      <x/>
    </i>
  </rowItems>
  <colItems count="1">
    <i/>
  </colItems>
  <dataFields count="1">
    <dataField name="Sum Sales_Amount" fld="6" baseField="14" baseItem="0"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6E8728B-256E-4A74-BABC-410A1473F991}" sourceName="Product_Category">
  <pivotTables>
    <pivotTable tabId="12" name="PivotTable10"/>
    <pivotTable tabId="27" name="PivotTable20"/>
    <pivotTable tabId="26" name="PivotTable19"/>
    <pivotTable tabId="8" name="PivotTable6"/>
    <pivotTable tabId="16" name="PivotTable3"/>
    <pivotTable tabId="6" name="PivotTable5"/>
    <pivotTable tabId="44" name="PivotTable9"/>
    <pivotTable tabId="41" name="PivotTable6"/>
    <pivotTable tabId="42" name="PivotTable7"/>
    <pivotTable tabId="43" name="PivotTable8"/>
  </pivotTables>
  <data>
    <tabular pivotCacheId="829215168">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C320908-5815-4721-9F14-145AAFF6D2BE}" sourceName="Customer_Type">
  <pivotTables>
    <pivotTable tabId="27" name="PivotTable20"/>
    <pivotTable tabId="12" name="PivotTable10"/>
    <pivotTable tabId="26" name="PivotTable19"/>
    <pivotTable tabId="8" name="PivotTable6"/>
    <pivotTable tabId="16" name="PivotTable3"/>
    <pivotTable tabId="6" name="PivotTable5"/>
    <pivotTable tabId="44" name="PivotTable9"/>
    <pivotTable tabId="41" name="PivotTable6"/>
    <pivotTable tabId="42" name="PivotTable7"/>
    <pivotTable tabId="43" name="PivotTable8"/>
  </pivotTables>
  <data>
    <tabular pivotCacheId="82921516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F16AFAB3-20AC-4324-AB26-970478C5A65C}" sourceName="Sales_Rep">
  <pivotTables>
    <pivotTable tabId="26" name="PivotTable19"/>
    <pivotTable tabId="12" name="PivotTable10"/>
    <pivotTable tabId="27" name="PivotTable20"/>
    <pivotTable tabId="8" name="PivotTable6"/>
    <pivotTable tabId="16" name="PivotTable3"/>
    <pivotTable tabId="6" name="PivotTable5"/>
    <pivotTable tabId="44" name="PivotTable9"/>
    <pivotTable tabId="41" name="PivotTable6"/>
    <pivotTable tabId="42" name="PivotTable7"/>
    <pivotTable tabId="43" name="PivotTable8"/>
  </pivotTables>
  <data>
    <tabular pivotCacheId="829215168">
      <items count="5">
        <i x="4" s="1"/>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979FC06-8B6E-4E7D-A29A-20C2D516865E}" sourceName="Month">
  <pivotTables>
    <pivotTable tabId="42" name="PivotTable7"/>
    <pivotTable tabId="12" name="PivotTable10"/>
    <pivotTable tabId="27" name="PivotTable20"/>
    <pivotTable tabId="44" name="PivotTable9"/>
    <pivotTable tabId="26" name="PivotTable19"/>
    <pivotTable tabId="43" name="PivotTable8"/>
    <pivotTable tabId="8" name="PivotTable6"/>
    <pivotTable tabId="16" name="PivotTable3"/>
    <pivotTable tabId="6" name="PivotTable5"/>
    <pivotTable tabId="41" name="PivotTable6"/>
  </pivotTables>
  <data>
    <tabular pivotCacheId="829215168">
      <items count="12">
        <i x="5" s="1"/>
        <i x="0" s="1"/>
        <i x="4" s="1"/>
        <i x="1" s="1"/>
        <i x="10" s="1"/>
        <i x="6" s="1"/>
        <i x="11" s="1"/>
        <i x="3" s="1"/>
        <i x="2"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9C248D9E-9B58-41DE-BE5D-FF7CF04BD640}" cache="Slicer_Product_Category" caption="Product_Category" rowHeight="241300"/>
  <slicer name="Customer_Type" xr10:uid="{05A71471-C225-4CB9-B2DE-D2C28216440B}" cache="Slicer_Customer_Type" caption="Customer_Type" rowHeight="241300"/>
  <slicer name="Sales_Rep" xr10:uid="{8181C18B-4BFD-4C52-982C-2FA2677027DD}" cache="Slicer_Sales_Rep" caption="Sales_Rep" rowHeight="241300"/>
  <slicer name="Month" xr10:uid="{EB01DB9B-37BF-4328-8571-3794B1C06B07}"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1" xr10:uid="{9344AA76-5556-4C27-AD19-19FC7DE32669}" cache="Slicer_Product_Category" caption="Product_Category" rowHeight="241300"/>
  <slicer name="Customer_Type 1" xr10:uid="{0449B1EF-3F7F-4604-9566-2BE88946FFD4}" cache="Slicer_Customer_Type" caption="Customer_Type" rowHeight="241300"/>
  <slicer name="Sales_Rep 1" xr10:uid="{57D6AB73-D27E-4DF2-8EE1-A863EBCC7791}" cache="Slicer_Sales_Rep" caption="Sales_Rep" rowHeight="241300"/>
  <slicer name="Month 1" xr10:uid="{BBB55AD7-40F3-4BC8-B95A-29AC46F47F2E}"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1DFD00-AA71-4F81-8F4D-5E084B3399F6}" name="Sales_Data" displayName="Sales_Data" ref="A1:R1001" totalsRowShown="0" headerRowDxfId="22">
  <autoFilter ref="A1:R1001" xr:uid="{48F35BA1-5BDA-4543-BB00-9C73018EFF80}"/>
  <tableColumns count="18">
    <tableColumn id="1" xr3:uid="{E20B1304-792F-477F-A86F-C1FADBBB1BF4}" name="Product_ID"/>
    <tableColumn id="2" xr3:uid="{F95AED0E-E3E6-4488-AA86-C6BCA4C9731D}" name="Sale_Date" dataDxfId="21"/>
    <tableColumn id="3" xr3:uid="{1AA63F04-C020-4B04-8FFD-A4D2343B0A4B}" name="Month" dataDxfId="20">
      <calculatedColumnFormula>TEXT(B2, "MMMM")</calculatedColumnFormula>
    </tableColumn>
    <tableColumn id="4" xr3:uid="{3A6EFDCD-9D47-402D-8AAA-06C7F38E51E8}" name="Days_Of_Week" dataDxfId="19">
      <calculatedColumnFormula>TEXT(B2, "DDDD")</calculatedColumnFormula>
    </tableColumn>
    <tableColumn id="5" xr3:uid="{F5F5B5D1-4D69-4A20-A1C3-F5D97F05D9C0}" name="Sales_Rep"/>
    <tableColumn id="6" xr3:uid="{F5675D77-0546-4C2C-B6CD-F54B2BD63D77}" name="Region"/>
    <tableColumn id="7" xr3:uid="{9264DAB4-0F9D-45A6-8C5F-419D03BF1739}" name="Sales_Amount" dataDxfId="18"/>
    <tableColumn id="8" xr3:uid="{9A90019E-1841-4629-8CA2-451E1A10C35E}" name="Quantity_Sold"/>
    <tableColumn id="9" xr3:uid="{ACFEC232-08F3-4915-91E6-C755B22C2244}" name="Product_Category"/>
    <tableColumn id="10" xr3:uid="{1357AC7C-0B3D-4792-9CDA-00867B8C0020}" name="Unit_Cost" dataDxfId="17"/>
    <tableColumn id="11" xr3:uid="{F6E6267F-6C7C-4FE5-A07F-96D6493629D1}" name="Unit_Price" dataDxfId="16"/>
    <tableColumn id="12" xr3:uid="{D8596EE7-8015-47A2-945E-D99799738D97}" name="Customer_Type"/>
    <tableColumn id="13" xr3:uid="{C8FFA194-95CC-4C46-A6A5-3A2DD706A7C6}" name="Discount" dataDxfId="15" dataCellStyle="Percent"/>
    <tableColumn id="14" xr3:uid="{CE09468C-D442-4463-AE84-9FC89FB92702}" name="Discount (%)" dataDxfId="14" dataCellStyle="Percent"/>
    <tableColumn id="15" xr3:uid="{5F3B9913-C51D-4E36-9897-05B6D0FB8FCA}" name="Discount Range" dataDxfId="13" dataCellStyle="Percent">
      <calculatedColumnFormula>IF(N2&lt;=0.05, "0-5%", IF(N2&lt;=0.1, "6-10%", IF(N2&lt;=0.15, "11-15%", IF(N2&lt;=0.2, "16-20%", "21%+"))))</calculatedColumnFormula>
    </tableColumn>
    <tableColumn id="16" xr3:uid="{FF18608C-543F-4B2C-AC42-26DDE6317D21}" name="Payment_Method"/>
    <tableColumn id="17" xr3:uid="{FC379548-FA02-4F01-A298-57822B817536}" name="Sales_Channel"/>
    <tableColumn id="18" xr3:uid="{A218D29F-9B97-40E3-B695-200360617FD9}" name="Region_and_Sales_Re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2C8A71-E177-4BE3-B7BB-3584F0DEA197}" name="Merged" displayName="Merged" ref="A1:N1001" totalsRowShown="0" headerRowDxfId="12">
  <autoFilter ref="A1:N1001" xr:uid="{AE15736F-A698-4CBF-8A28-E87D99801FED}"/>
  <tableColumns count="14">
    <tableColumn id="1" xr3:uid="{F24F5D0A-51B8-4470-B622-E388E2B71303}" name="Product_ID"/>
    <tableColumn id="3" xr3:uid="{A546ADF3-983D-4CAC-B288-B62B20740DFC}" name="Sales_Representative" dataDxfId="11">
      <calculatedColumnFormula>VLOOKUP(Merged[[#This Row],[Product_ID]],Sales_Data[],5,0)</calculatedColumnFormula>
    </tableColumn>
    <tableColumn id="4" xr3:uid="{0F33F73E-4101-442B-B75F-274ED0A8B250}" name="Region" dataDxfId="10">
      <calculatedColumnFormula>VLOOKUP(Merged[[#This Row],[Product_ID]],Sales_Data[],6,0)</calculatedColumnFormula>
    </tableColumn>
    <tableColumn id="5" xr3:uid="{534A95EA-F087-47A3-8F29-FB0AF7995F3E}" name="Month" dataDxfId="9">
      <calculatedColumnFormula>VLOOKUP(Merged[[#This Row],[Product_ID]],Sales_Data[],3,0)</calculatedColumnFormula>
    </tableColumn>
    <tableColumn id="6" xr3:uid="{64A53AC1-8FD6-4E94-892F-3830FB5F5EC5}" name="Sales_Amount" dataDxfId="8">
      <calculatedColumnFormula>INDEX(Sales_Data[Sales_Amount],MATCH(Merged[[#This Row],[Product_ID]], Sales_Data[Product_ID],0))</calculatedColumnFormula>
    </tableColumn>
    <tableColumn id="7" xr3:uid="{C1B9EBBA-9937-4512-8DBB-D32A4760440E}" name="Product Category" dataDxfId="7">
      <calculatedColumnFormula>INDEX(Sales_Data[Product_Category], MATCH(Merged[[#This Row],[Product_ID]],Sales_Data[Product_ID],0))</calculatedColumnFormula>
    </tableColumn>
    <tableColumn id="8" xr3:uid="{C5DD03D7-2631-4677-A851-1F389C5E4C31}" name="Quantity_Sold " dataDxfId="6">
      <calculatedColumnFormula>INDEX(Sales_Data[Quantity_Sold], MATCH(Merged[[#This Row],[Product_ID]],Sales_Data[Product_ID],0))</calculatedColumnFormula>
    </tableColumn>
    <tableColumn id="9" xr3:uid="{AB54D8BB-9883-482A-8C47-6CBA2C365148}" name="Customer_Type" dataDxfId="5">
      <calculatedColumnFormula>INDEX(Sales_Data[Customer_Type], MATCH(Merged[[#This Row],[Product_ID]], Sales_Data[Product_ID],0))</calculatedColumnFormula>
    </tableColumn>
    <tableColumn id="12" xr3:uid="{6A7A872D-67B2-4B5E-A491-9A4451A598FA}" name="Payment_Method" dataDxfId="4">
      <calculatedColumnFormula>INDEX(Sales_Data[Payment_Method], MATCH(Merged[[#This Row],[Product_ID]], Sales_Data[Product_ID],0))</calculatedColumnFormula>
    </tableColumn>
    <tableColumn id="13" xr3:uid="{0D75A9AE-A01C-401E-9DCC-954EBA86499D}" name="Discount" dataDxfId="3">
      <calculatedColumnFormula>INDEX(Sales_Data[Discount],MATCH(Merged[[#This Row],[Product_ID]], Sales_Data[Product_ID],0))</calculatedColumnFormula>
    </tableColumn>
    <tableColumn id="14" xr3:uid="{7571B1E8-DA3D-4E24-9339-B33020D2D069}" name="Discount (%)" dataCellStyle="Percent">
      <calculatedColumnFormula>INDEX(Sales_Data[Discount (%)], MATCH(Merged[[#This Row],[Product_ID]],Sales_Data[Product_ID],0))</calculatedColumnFormula>
    </tableColumn>
    <tableColumn id="17" xr3:uid="{B4E99203-8320-4D9E-BAFA-AB424B327876}" name="Discount Range" dataDxfId="2" dataCellStyle="Percent">
      <calculatedColumnFormula>INDEX(Sales_Data[Discount Range], MATCH(Merged[[#This Row],[Product_ID]], Sales_Data[Product_ID],0))</calculatedColumnFormula>
    </tableColumn>
    <tableColumn id="15" xr3:uid="{A2B68394-F29C-4D72-9B39-5FD6E56FE69E}" name="Sales_Channel" dataDxfId="1">
      <calculatedColumnFormula>INDEX(Sales_Data[Sales_Channel],MATCH(Merged[[#This Row],[Product_ID]], Sales_Data[Product_ID],0))</calculatedColumnFormula>
    </tableColumn>
    <tableColumn id="16" xr3:uid="{AB2946CB-90E7-4ECC-B592-FDDDC0B0D6EE}" name="Region_And_Sales Representative" dataDxfId="0">
      <calculatedColumnFormula>INDEX(Sales_Data[Region_and_Sales_Rep], MATCH(Merged[[#This Row],[Product_ID]],Sales_Data[Product_ID],0))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3.bin"/><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4.bin"/><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C5C0-69A1-4AF0-920F-A6A6F39E0E5D}">
  <dimension ref="A1:R1001"/>
  <sheetViews>
    <sheetView topLeftCell="A2" workbookViewId="0">
      <selection activeCell="D12" sqref="D12"/>
    </sheetView>
  </sheetViews>
  <sheetFormatPr defaultRowHeight="15" x14ac:dyDescent="0.25"/>
  <cols>
    <col min="1" max="1" width="12.5703125" customWidth="1"/>
    <col min="2" max="2" width="11.7109375" customWidth="1"/>
    <col min="3" max="3" width="9.85546875" customWidth="1"/>
    <col min="4" max="4" width="16" customWidth="1"/>
    <col min="5" max="5" width="12.28515625" customWidth="1"/>
    <col min="6" max="6" width="9.140625" customWidth="1"/>
    <col min="7" max="7" width="15.28515625" style="4" customWidth="1"/>
    <col min="8" max="8" width="15.140625" customWidth="1"/>
    <col min="9" max="9" width="18.7109375" customWidth="1"/>
    <col min="10" max="10" width="11.42578125" style="4" customWidth="1"/>
    <col min="11" max="11" width="12" style="4" customWidth="1"/>
    <col min="12" max="12" width="16.7109375" customWidth="1"/>
    <col min="13" max="13" width="12.140625" style="9" bestFit="1" customWidth="1"/>
    <col min="14" max="14" width="14" style="8" customWidth="1"/>
    <col min="15" max="15" width="16.85546875" style="8" customWidth="1"/>
    <col min="16" max="16" width="18" customWidth="1"/>
    <col min="17" max="17" width="16" customWidth="1"/>
    <col min="18" max="18" width="23.85546875" customWidth="1"/>
  </cols>
  <sheetData>
    <row r="1" spans="1:18" x14ac:dyDescent="0.25">
      <c r="A1" s="5" t="s">
        <v>0</v>
      </c>
      <c r="B1" s="5" t="s">
        <v>1</v>
      </c>
      <c r="C1" s="5" t="s">
        <v>54</v>
      </c>
      <c r="D1" s="5" t="s">
        <v>57</v>
      </c>
      <c r="E1" s="5" t="s">
        <v>2</v>
      </c>
      <c r="F1" s="5" t="s">
        <v>3</v>
      </c>
      <c r="G1" s="6" t="s">
        <v>4</v>
      </c>
      <c r="H1" s="5" t="s">
        <v>5</v>
      </c>
      <c r="I1" s="5" t="s">
        <v>6</v>
      </c>
      <c r="J1" s="6" t="s">
        <v>7</v>
      </c>
      <c r="K1" s="6" t="s">
        <v>8</v>
      </c>
      <c r="L1" s="5" t="s">
        <v>9</v>
      </c>
      <c r="M1" s="10" t="s">
        <v>10</v>
      </c>
      <c r="N1" s="7" t="s">
        <v>76</v>
      </c>
      <c r="O1" s="7" t="s">
        <v>78</v>
      </c>
      <c r="P1" s="5" t="s">
        <v>11</v>
      </c>
      <c r="Q1" s="5" t="s">
        <v>12</v>
      </c>
      <c r="R1" s="5" t="s">
        <v>13</v>
      </c>
    </row>
    <row r="2" spans="1:18" x14ac:dyDescent="0.25">
      <c r="A2">
        <v>1052</v>
      </c>
      <c r="B2" s="1">
        <v>44960</v>
      </c>
      <c r="C2" s="1" t="str">
        <f>TEXT(B2, "MMMM")</f>
        <v>February</v>
      </c>
      <c r="D2" s="1" t="str">
        <f>TEXT(B2, "DDDD")</f>
        <v>Friday</v>
      </c>
      <c r="E2" t="s">
        <v>14</v>
      </c>
      <c r="F2" t="s">
        <v>15</v>
      </c>
      <c r="G2" s="4">
        <v>5053.97</v>
      </c>
      <c r="H2">
        <v>18</v>
      </c>
      <c r="I2" t="s">
        <v>16</v>
      </c>
      <c r="J2" s="4">
        <v>152.75</v>
      </c>
      <c r="K2" s="4">
        <v>267.22000000000003</v>
      </c>
      <c r="L2" t="s">
        <v>17</v>
      </c>
      <c r="M2" s="9">
        <v>0.09</v>
      </c>
      <c r="N2" s="8">
        <v>0.09</v>
      </c>
      <c r="O2" s="8" t="str">
        <f t="shared" ref="O2:O65" si="0">IF(N2&lt;=0.05, "0-5%", IF(N2&lt;=0.1, "6-10%", IF(N2&lt;=0.15, "11-15%", IF(N2&lt;=0.2, "16-20%", "21%+"))))</f>
        <v>6-10%</v>
      </c>
      <c r="P2" t="s">
        <v>18</v>
      </c>
      <c r="Q2" t="s">
        <v>19</v>
      </c>
      <c r="R2" t="s">
        <v>20</v>
      </c>
    </row>
    <row r="3" spans="1:18" x14ac:dyDescent="0.25">
      <c r="A3">
        <v>1093</v>
      </c>
      <c r="B3" s="1">
        <v>45037</v>
      </c>
      <c r="C3" s="1" t="str">
        <f t="shared" ref="C3:C66" si="1">TEXT(B3, "MMMM")</f>
        <v>April</v>
      </c>
      <c r="D3" s="1" t="str">
        <f t="shared" ref="D3:D66" si="2">TEXT(B3, "DDDD")</f>
        <v>Friday</v>
      </c>
      <c r="E3" t="s">
        <v>14</v>
      </c>
      <c r="F3" t="s">
        <v>21</v>
      </c>
      <c r="G3" s="4">
        <v>4384.0200000000004</v>
      </c>
      <c r="H3">
        <v>17</v>
      </c>
      <c r="I3" t="s">
        <v>16</v>
      </c>
      <c r="J3" s="4">
        <v>3816.39</v>
      </c>
      <c r="K3" s="4">
        <v>4209.4399999999996</v>
      </c>
      <c r="L3" t="s">
        <v>17</v>
      </c>
      <c r="M3" s="9">
        <v>0.11</v>
      </c>
      <c r="N3" s="8">
        <v>0.11</v>
      </c>
      <c r="O3" s="8" t="str">
        <f t="shared" si="0"/>
        <v>11-15%</v>
      </c>
      <c r="P3" t="s">
        <v>18</v>
      </c>
      <c r="Q3" t="s">
        <v>22</v>
      </c>
      <c r="R3" t="s">
        <v>23</v>
      </c>
    </row>
    <row r="4" spans="1:18" x14ac:dyDescent="0.25">
      <c r="A4">
        <v>1015</v>
      </c>
      <c r="B4" s="1">
        <v>45190</v>
      </c>
      <c r="C4" s="1" t="str">
        <f t="shared" si="1"/>
        <v>September</v>
      </c>
      <c r="D4" s="1" t="str">
        <f t="shared" si="2"/>
        <v>Thursday</v>
      </c>
      <c r="E4" t="s">
        <v>24</v>
      </c>
      <c r="F4" t="s">
        <v>25</v>
      </c>
      <c r="G4" s="4">
        <v>4631.2299999999996</v>
      </c>
      <c r="H4">
        <v>30</v>
      </c>
      <c r="I4" t="s">
        <v>26</v>
      </c>
      <c r="J4" s="4">
        <v>261.56</v>
      </c>
      <c r="K4" s="4">
        <v>371.4</v>
      </c>
      <c r="L4" t="s">
        <v>17</v>
      </c>
      <c r="M4" s="9">
        <v>0.2</v>
      </c>
      <c r="N4" s="8">
        <v>0.2</v>
      </c>
      <c r="O4" s="8" t="str">
        <f t="shared" si="0"/>
        <v>16-20%</v>
      </c>
      <c r="P4" t="s">
        <v>27</v>
      </c>
      <c r="Q4" t="s">
        <v>22</v>
      </c>
      <c r="R4" t="s">
        <v>28</v>
      </c>
    </row>
    <row r="5" spans="1:18" x14ac:dyDescent="0.25">
      <c r="A5">
        <v>1072</v>
      </c>
      <c r="B5" s="1">
        <v>45162</v>
      </c>
      <c r="C5" s="1" t="str">
        <f t="shared" si="1"/>
        <v>August</v>
      </c>
      <c r="D5" s="1" t="str">
        <f t="shared" si="2"/>
        <v>Thursday</v>
      </c>
      <c r="E5" t="s">
        <v>14</v>
      </c>
      <c r="F5" t="s">
        <v>25</v>
      </c>
      <c r="G5" s="4">
        <v>2167.94</v>
      </c>
      <c r="H5">
        <v>39</v>
      </c>
      <c r="I5" t="s">
        <v>29</v>
      </c>
      <c r="J5" s="4">
        <v>4330.03</v>
      </c>
      <c r="K5" s="4">
        <v>4467.75</v>
      </c>
      <c r="L5" t="s">
        <v>30</v>
      </c>
      <c r="M5" s="9">
        <v>0.02</v>
      </c>
      <c r="N5" s="8">
        <v>0.02</v>
      </c>
      <c r="O5" s="8" t="str">
        <f t="shared" si="0"/>
        <v>0-5%</v>
      </c>
      <c r="P5" t="s">
        <v>31</v>
      </c>
      <c r="Q5" t="s">
        <v>22</v>
      </c>
      <c r="R5" t="s">
        <v>32</v>
      </c>
    </row>
    <row r="6" spans="1:18" x14ac:dyDescent="0.25">
      <c r="A6">
        <v>1061</v>
      </c>
      <c r="B6" s="1">
        <v>45009</v>
      </c>
      <c r="C6" s="1" t="str">
        <f t="shared" si="1"/>
        <v>March</v>
      </c>
      <c r="D6" s="1" t="str">
        <f t="shared" si="2"/>
        <v>Friday</v>
      </c>
      <c r="E6" t="s">
        <v>33</v>
      </c>
      <c r="F6" t="s">
        <v>34</v>
      </c>
      <c r="G6" s="4">
        <v>3750.2</v>
      </c>
      <c r="H6">
        <v>13</v>
      </c>
      <c r="I6" t="s">
        <v>35</v>
      </c>
      <c r="J6" s="4">
        <v>637.37</v>
      </c>
      <c r="K6" s="4">
        <v>692.71</v>
      </c>
      <c r="L6" t="s">
        <v>30</v>
      </c>
      <c r="M6" s="9">
        <v>0.08</v>
      </c>
      <c r="N6" s="8">
        <v>0.08</v>
      </c>
      <c r="O6" s="8" t="str">
        <f t="shared" si="0"/>
        <v>6-10%</v>
      </c>
      <c r="P6" t="s">
        <v>31</v>
      </c>
      <c r="Q6" t="s">
        <v>19</v>
      </c>
      <c r="R6" t="s">
        <v>36</v>
      </c>
    </row>
    <row r="7" spans="1:18" x14ac:dyDescent="0.25">
      <c r="A7">
        <v>1021</v>
      </c>
      <c r="B7" s="1">
        <v>44968</v>
      </c>
      <c r="C7" s="1" t="str">
        <f t="shared" si="1"/>
        <v>February</v>
      </c>
      <c r="D7" s="1" t="str">
        <f t="shared" si="2"/>
        <v>Saturday</v>
      </c>
      <c r="E7" t="s">
        <v>33</v>
      </c>
      <c r="F7" t="s">
        <v>21</v>
      </c>
      <c r="G7" s="4">
        <v>3761.15</v>
      </c>
      <c r="H7">
        <v>32</v>
      </c>
      <c r="I7" t="s">
        <v>26</v>
      </c>
      <c r="J7" s="4">
        <v>900.79</v>
      </c>
      <c r="K7" s="4">
        <v>1106.51</v>
      </c>
      <c r="L7" t="s">
        <v>30</v>
      </c>
      <c r="M7" s="9">
        <v>0.21</v>
      </c>
      <c r="N7" s="8">
        <v>0.21</v>
      </c>
      <c r="O7" s="8" t="str">
        <f t="shared" si="0"/>
        <v>21%+</v>
      </c>
      <c r="P7" t="s">
        <v>18</v>
      </c>
      <c r="Q7" t="s">
        <v>19</v>
      </c>
      <c r="R7" t="s">
        <v>37</v>
      </c>
    </row>
    <row r="8" spans="1:18" x14ac:dyDescent="0.25">
      <c r="A8">
        <v>1083</v>
      </c>
      <c r="B8" s="1">
        <v>45027</v>
      </c>
      <c r="C8" s="1" t="str">
        <f t="shared" si="1"/>
        <v>April</v>
      </c>
      <c r="D8" s="1" t="str">
        <f t="shared" si="2"/>
        <v>Tuesday</v>
      </c>
      <c r="E8" t="s">
        <v>14</v>
      </c>
      <c r="F8" t="s">
        <v>21</v>
      </c>
      <c r="G8" s="4">
        <v>618.30999999999995</v>
      </c>
      <c r="H8">
        <v>29</v>
      </c>
      <c r="I8" t="s">
        <v>16</v>
      </c>
      <c r="J8" s="4">
        <v>2408.81</v>
      </c>
      <c r="K8" s="4">
        <v>2624.09</v>
      </c>
      <c r="L8" t="s">
        <v>17</v>
      </c>
      <c r="M8" s="9">
        <v>0.14000000000000001</v>
      </c>
      <c r="N8" s="8">
        <v>0.14000000000000001</v>
      </c>
      <c r="O8" s="8" t="str">
        <f t="shared" si="0"/>
        <v>11-15%</v>
      </c>
      <c r="P8" t="s">
        <v>18</v>
      </c>
      <c r="Q8" t="s">
        <v>19</v>
      </c>
      <c r="R8" t="s">
        <v>23</v>
      </c>
    </row>
    <row r="9" spans="1:18" x14ac:dyDescent="0.25">
      <c r="A9">
        <v>1087</v>
      </c>
      <c r="B9" s="1">
        <v>44932</v>
      </c>
      <c r="C9" s="1" t="str">
        <f t="shared" si="1"/>
        <v>January</v>
      </c>
      <c r="D9" s="1" t="str">
        <f t="shared" si="2"/>
        <v>Friday</v>
      </c>
      <c r="E9" t="s">
        <v>38</v>
      </c>
      <c r="F9" t="s">
        <v>25</v>
      </c>
      <c r="G9" s="4">
        <v>7698.92</v>
      </c>
      <c r="H9">
        <v>46</v>
      </c>
      <c r="I9" t="s">
        <v>16</v>
      </c>
      <c r="J9" s="4">
        <v>3702.51</v>
      </c>
      <c r="K9" s="4">
        <v>3964.65</v>
      </c>
      <c r="L9" t="s">
        <v>30</v>
      </c>
      <c r="M9" s="9">
        <v>0.12</v>
      </c>
      <c r="N9" s="8">
        <v>0.12</v>
      </c>
      <c r="O9" s="8" t="str">
        <f t="shared" si="0"/>
        <v>11-15%</v>
      </c>
      <c r="P9" t="s">
        <v>27</v>
      </c>
      <c r="Q9" t="s">
        <v>19</v>
      </c>
      <c r="R9" t="s">
        <v>39</v>
      </c>
    </row>
    <row r="10" spans="1:18" x14ac:dyDescent="0.25">
      <c r="A10">
        <v>1075</v>
      </c>
      <c r="B10" s="1">
        <v>45106</v>
      </c>
      <c r="C10" s="1" t="str">
        <f t="shared" si="1"/>
        <v>June</v>
      </c>
      <c r="D10" s="1" t="str">
        <f t="shared" si="2"/>
        <v>Thursday</v>
      </c>
      <c r="E10" t="s">
        <v>24</v>
      </c>
      <c r="F10" t="s">
        <v>25</v>
      </c>
      <c r="G10" s="4">
        <v>4223.3900000000003</v>
      </c>
      <c r="H10">
        <v>30</v>
      </c>
      <c r="I10" t="s">
        <v>16</v>
      </c>
      <c r="J10" s="4">
        <v>738.06</v>
      </c>
      <c r="K10" s="4">
        <v>1095.44999999999</v>
      </c>
      <c r="L10" t="s">
        <v>30</v>
      </c>
      <c r="M10" s="9">
        <v>0.05</v>
      </c>
      <c r="N10" s="8">
        <v>0.05</v>
      </c>
      <c r="O10" s="8" t="str">
        <f t="shared" si="0"/>
        <v>0-5%</v>
      </c>
      <c r="P10" t="s">
        <v>27</v>
      </c>
      <c r="Q10" t="s">
        <v>19</v>
      </c>
      <c r="R10" t="s">
        <v>28</v>
      </c>
    </row>
    <row r="11" spans="1:18" x14ac:dyDescent="0.25">
      <c r="A11">
        <v>1075</v>
      </c>
      <c r="B11" s="1">
        <v>45208</v>
      </c>
      <c r="C11" s="1" t="str">
        <f t="shared" si="1"/>
        <v>October</v>
      </c>
      <c r="D11" s="1" t="str">
        <f t="shared" si="2"/>
        <v>Monday</v>
      </c>
      <c r="E11" t="s">
        <v>33</v>
      </c>
      <c r="F11" t="s">
        <v>21</v>
      </c>
      <c r="G11" s="4">
        <v>8239.58</v>
      </c>
      <c r="H11">
        <v>18</v>
      </c>
      <c r="I11" t="s">
        <v>29</v>
      </c>
      <c r="J11" s="4">
        <v>2228.35</v>
      </c>
      <c r="K11" s="4">
        <v>2682.34</v>
      </c>
      <c r="L11" t="s">
        <v>30</v>
      </c>
      <c r="M11" s="9">
        <v>0.13</v>
      </c>
      <c r="N11" s="8">
        <v>0.13</v>
      </c>
      <c r="O11" s="8" t="str">
        <f t="shared" si="0"/>
        <v>11-15%</v>
      </c>
      <c r="P11" t="s">
        <v>27</v>
      </c>
      <c r="Q11" t="s">
        <v>19</v>
      </c>
      <c r="R11" t="s">
        <v>37</v>
      </c>
    </row>
    <row r="12" spans="1:18" x14ac:dyDescent="0.25">
      <c r="A12">
        <v>1088</v>
      </c>
      <c r="B12" s="1">
        <v>45246</v>
      </c>
      <c r="C12" s="1" t="str">
        <f t="shared" si="1"/>
        <v>November</v>
      </c>
      <c r="D12" s="1" t="str">
        <f t="shared" si="2"/>
        <v>Thursday</v>
      </c>
      <c r="E12" t="s">
        <v>38</v>
      </c>
      <c r="F12" t="s">
        <v>15</v>
      </c>
      <c r="G12" s="4">
        <v>8518.4500000000007</v>
      </c>
      <c r="H12">
        <v>13</v>
      </c>
      <c r="I12" t="s">
        <v>16</v>
      </c>
      <c r="J12" s="4">
        <v>2440.11</v>
      </c>
      <c r="K12" s="4">
        <v>2517.6</v>
      </c>
      <c r="L12" t="s">
        <v>30</v>
      </c>
      <c r="M12" s="9">
        <v>0.23</v>
      </c>
      <c r="N12" s="8">
        <v>0.23</v>
      </c>
      <c r="O12" s="8" t="str">
        <f t="shared" si="0"/>
        <v>21%+</v>
      </c>
      <c r="P12" t="s">
        <v>27</v>
      </c>
      <c r="Q12" t="s">
        <v>22</v>
      </c>
      <c r="R12" t="s">
        <v>40</v>
      </c>
    </row>
    <row r="13" spans="1:18" x14ac:dyDescent="0.25">
      <c r="A13">
        <v>1100</v>
      </c>
      <c r="B13" s="1">
        <v>45152</v>
      </c>
      <c r="C13" s="1" t="str">
        <f t="shared" si="1"/>
        <v>August</v>
      </c>
      <c r="D13" s="1" t="str">
        <f t="shared" si="2"/>
        <v>Monday</v>
      </c>
      <c r="E13" t="s">
        <v>14</v>
      </c>
      <c r="F13" t="s">
        <v>21</v>
      </c>
      <c r="G13" s="4">
        <v>2198.7399999999998</v>
      </c>
      <c r="H13">
        <v>43</v>
      </c>
      <c r="I13" t="s">
        <v>26</v>
      </c>
      <c r="J13" s="4">
        <v>1100.81</v>
      </c>
      <c r="K13" s="4">
        <v>1137.44</v>
      </c>
      <c r="L13" t="s">
        <v>17</v>
      </c>
      <c r="M13" s="9">
        <v>0.08</v>
      </c>
      <c r="N13" s="8">
        <v>0.08</v>
      </c>
      <c r="O13" s="8" t="str">
        <f t="shared" si="0"/>
        <v>6-10%</v>
      </c>
      <c r="P13" t="s">
        <v>27</v>
      </c>
      <c r="Q13" t="s">
        <v>19</v>
      </c>
      <c r="R13" t="s">
        <v>23</v>
      </c>
    </row>
    <row r="14" spans="1:18" x14ac:dyDescent="0.25">
      <c r="A14">
        <v>1024</v>
      </c>
      <c r="B14" s="1">
        <v>45241</v>
      </c>
      <c r="C14" s="1" t="str">
        <f t="shared" si="1"/>
        <v>November</v>
      </c>
      <c r="D14" s="1" t="str">
        <f t="shared" si="2"/>
        <v>Saturday</v>
      </c>
      <c r="E14" t="s">
        <v>38</v>
      </c>
      <c r="F14" t="s">
        <v>21</v>
      </c>
      <c r="G14" s="4">
        <v>6607.8</v>
      </c>
      <c r="H14">
        <v>21</v>
      </c>
      <c r="I14" t="s">
        <v>26</v>
      </c>
      <c r="J14" s="4">
        <v>622.01</v>
      </c>
      <c r="K14" s="4">
        <v>641.09</v>
      </c>
      <c r="L14" t="s">
        <v>17</v>
      </c>
      <c r="M14" s="9">
        <v>0</v>
      </c>
      <c r="N14" s="8">
        <v>0</v>
      </c>
      <c r="O14" s="8" t="str">
        <f t="shared" si="0"/>
        <v>0-5%</v>
      </c>
      <c r="P14" t="s">
        <v>27</v>
      </c>
      <c r="Q14" t="s">
        <v>22</v>
      </c>
      <c r="R14" t="s">
        <v>41</v>
      </c>
    </row>
    <row r="15" spans="1:18" x14ac:dyDescent="0.25">
      <c r="A15">
        <v>1003</v>
      </c>
      <c r="B15" s="1">
        <v>45291</v>
      </c>
      <c r="C15" s="1" t="str">
        <f t="shared" si="1"/>
        <v>December</v>
      </c>
      <c r="D15" s="1" t="str">
        <f t="shared" si="2"/>
        <v>Sunday</v>
      </c>
      <c r="E15" t="s">
        <v>42</v>
      </c>
      <c r="F15" t="s">
        <v>25</v>
      </c>
      <c r="G15" s="4">
        <v>4775.59</v>
      </c>
      <c r="H15">
        <v>30</v>
      </c>
      <c r="I15" t="s">
        <v>16</v>
      </c>
      <c r="J15" s="4">
        <v>4190.28</v>
      </c>
      <c r="K15" s="4">
        <v>4270.6499999999996</v>
      </c>
      <c r="L15" t="s">
        <v>30</v>
      </c>
      <c r="M15" s="9">
        <v>0.2</v>
      </c>
      <c r="N15" s="8">
        <v>0.2</v>
      </c>
      <c r="O15" s="8" t="str">
        <f t="shared" si="0"/>
        <v>16-20%</v>
      </c>
      <c r="P15" t="s">
        <v>18</v>
      </c>
      <c r="Q15" t="s">
        <v>19</v>
      </c>
      <c r="R15" t="s">
        <v>43</v>
      </c>
    </row>
    <row r="16" spans="1:18" x14ac:dyDescent="0.25">
      <c r="A16">
        <v>1022</v>
      </c>
      <c r="B16" s="1">
        <v>45155</v>
      </c>
      <c r="C16" s="1" t="str">
        <f t="shared" si="1"/>
        <v>August</v>
      </c>
      <c r="D16" s="1" t="str">
        <f t="shared" si="2"/>
        <v>Thursday</v>
      </c>
      <c r="E16" t="s">
        <v>33</v>
      </c>
      <c r="F16" t="s">
        <v>25</v>
      </c>
      <c r="G16" s="4">
        <v>8813.5499999999993</v>
      </c>
      <c r="H16">
        <v>21</v>
      </c>
      <c r="I16" t="s">
        <v>26</v>
      </c>
      <c r="J16" s="4">
        <v>2537.1999999999998</v>
      </c>
      <c r="K16" s="4">
        <v>2869.6</v>
      </c>
      <c r="L16" t="s">
        <v>30</v>
      </c>
      <c r="M16" s="9">
        <v>0.28999999999999998</v>
      </c>
      <c r="N16" s="8">
        <v>0.28999999999999998</v>
      </c>
      <c r="O16" s="8" t="str">
        <f t="shared" si="0"/>
        <v>21%+</v>
      </c>
      <c r="P16" t="s">
        <v>27</v>
      </c>
      <c r="Q16" t="s">
        <v>22</v>
      </c>
      <c r="R16" t="s">
        <v>44</v>
      </c>
    </row>
    <row r="17" spans="1:18" x14ac:dyDescent="0.25">
      <c r="A17">
        <v>1053</v>
      </c>
      <c r="B17" s="1">
        <v>45215</v>
      </c>
      <c r="C17" s="1" t="str">
        <f t="shared" si="1"/>
        <v>October</v>
      </c>
      <c r="D17" s="1" t="str">
        <f t="shared" si="2"/>
        <v>Monday</v>
      </c>
      <c r="E17" t="s">
        <v>14</v>
      </c>
      <c r="F17" t="s">
        <v>15</v>
      </c>
      <c r="G17" s="4">
        <v>2235.83</v>
      </c>
      <c r="H17">
        <v>48</v>
      </c>
      <c r="I17" t="s">
        <v>16</v>
      </c>
      <c r="J17" s="4">
        <v>121.19</v>
      </c>
      <c r="K17" s="4">
        <v>487.65</v>
      </c>
      <c r="L17" t="s">
        <v>30</v>
      </c>
      <c r="M17" s="9">
        <v>0.18</v>
      </c>
      <c r="N17" s="8">
        <v>0.18</v>
      </c>
      <c r="O17" s="8" t="str">
        <f t="shared" si="0"/>
        <v>16-20%</v>
      </c>
      <c r="P17" t="s">
        <v>18</v>
      </c>
      <c r="Q17" t="s">
        <v>22</v>
      </c>
      <c r="R17" t="s">
        <v>20</v>
      </c>
    </row>
    <row r="18" spans="1:18" x14ac:dyDescent="0.25">
      <c r="A18">
        <v>1002</v>
      </c>
      <c r="B18" s="1">
        <v>45076</v>
      </c>
      <c r="C18" s="1" t="str">
        <f t="shared" si="1"/>
        <v>May</v>
      </c>
      <c r="D18" s="1" t="str">
        <f t="shared" si="2"/>
        <v>Tuesday</v>
      </c>
      <c r="E18" t="s">
        <v>24</v>
      </c>
      <c r="F18" t="s">
        <v>15</v>
      </c>
      <c r="G18" s="4">
        <v>6810.35</v>
      </c>
      <c r="H18">
        <v>17</v>
      </c>
      <c r="I18" t="s">
        <v>16</v>
      </c>
      <c r="J18" s="4">
        <v>4024.76</v>
      </c>
      <c r="K18" s="4">
        <v>4420.1499999999996</v>
      </c>
      <c r="L18" t="s">
        <v>17</v>
      </c>
      <c r="M18" s="9">
        <v>0.04</v>
      </c>
      <c r="N18" s="8">
        <v>0.04</v>
      </c>
      <c r="O18" s="8" t="str">
        <f t="shared" si="0"/>
        <v>0-5%</v>
      </c>
      <c r="P18" t="s">
        <v>18</v>
      </c>
      <c r="Q18" t="s">
        <v>19</v>
      </c>
      <c r="R18" t="s">
        <v>45</v>
      </c>
    </row>
    <row r="19" spans="1:18" x14ac:dyDescent="0.25">
      <c r="A19">
        <v>1088</v>
      </c>
      <c r="B19" s="1">
        <v>45203</v>
      </c>
      <c r="C19" s="1" t="str">
        <f t="shared" si="1"/>
        <v>October</v>
      </c>
      <c r="D19" s="1" t="str">
        <f t="shared" si="2"/>
        <v>Wednesday</v>
      </c>
      <c r="E19" t="s">
        <v>14</v>
      </c>
      <c r="F19" t="s">
        <v>34</v>
      </c>
      <c r="G19" s="4">
        <v>6116.75</v>
      </c>
      <c r="H19">
        <v>40</v>
      </c>
      <c r="I19" t="s">
        <v>35</v>
      </c>
      <c r="J19" s="4">
        <v>4904.93</v>
      </c>
      <c r="K19" s="4">
        <v>5034.3500000000004</v>
      </c>
      <c r="L19" t="s">
        <v>30</v>
      </c>
      <c r="M19" s="9">
        <v>0.1</v>
      </c>
      <c r="N19" s="8">
        <v>0.1</v>
      </c>
      <c r="O19" s="8" t="str">
        <f t="shared" si="0"/>
        <v>6-10%</v>
      </c>
      <c r="P19" t="s">
        <v>31</v>
      </c>
      <c r="Q19" t="s">
        <v>22</v>
      </c>
      <c r="R19" t="s">
        <v>46</v>
      </c>
    </row>
    <row r="20" spans="1:18" x14ac:dyDescent="0.25">
      <c r="A20">
        <v>1030</v>
      </c>
      <c r="B20" s="1">
        <v>45124</v>
      </c>
      <c r="C20" s="1" t="str">
        <f t="shared" si="1"/>
        <v>July</v>
      </c>
      <c r="D20" s="1" t="str">
        <f t="shared" si="2"/>
        <v>Monday</v>
      </c>
      <c r="E20" t="s">
        <v>24</v>
      </c>
      <c r="F20" t="s">
        <v>21</v>
      </c>
      <c r="G20" s="4">
        <v>3023.48</v>
      </c>
      <c r="H20">
        <v>19</v>
      </c>
      <c r="I20" t="s">
        <v>29</v>
      </c>
      <c r="J20" s="4">
        <v>3049.33</v>
      </c>
      <c r="K20" s="4">
        <v>3209.22</v>
      </c>
      <c r="L20" t="s">
        <v>17</v>
      </c>
      <c r="M20" s="9">
        <v>0.26</v>
      </c>
      <c r="N20" s="8">
        <v>0.26</v>
      </c>
      <c r="O20" s="8" t="str">
        <f t="shared" si="0"/>
        <v>21%+</v>
      </c>
      <c r="P20" t="s">
        <v>18</v>
      </c>
      <c r="Q20" t="s">
        <v>19</v>
      </c>
      <c r="R20" t="s">
        <v>47</v>
      </c>
    </row>
    <row r="21" spans="1:18" x14ac:dyDescent="0.25">
      <c r="A21">
        <v>1038</v>
      </c>
      <c r="B21" s="1">
        <v>44996</v>
      </c>
      <c r="C21" s="1" t="str">
        <f t="shared" si="1"/>
        <v>March</v>
      </c>
      <c r="D21" s="1" t="str">
        <f t="shared" si="2"/>
        <v>Saturday</v>
      </c>
      <c r="E21" t="s">
        <v>14</v>
      </c>
      <c r="F21" t="s">
        <v>25</v>
      </c>
      <c r="G21" s="4">
        <v>1452.35</v>
      </c>
      <c r="H21">
        <v>15</v>
      </c>
      <c r="I21" t="s">
        <v>29</v>
      </c>
      <c r="J21" s="4">
        <v>2543.36</v>
      </c>
      <c r="K21" s="4">
        <v>2790.1</v>
      </c>
      <c r="L21" t="s">
        <v>17</v>
      </c>
      <c r="M21" s="9">
        <v>7.0000000000000007E-2</v>
      </c>
      <c r="N21" s="8">
        <v>7.0000000000000007E-2</v>
      </c>
      <c r="O21" s="8" t="str">
        <f t="shared" si="0"/>
        <v>6-10%</v>
      </c>
      <c r="P21" t="s">
        <v>18</v>
      </c>
      <c r="Q21" t="s">
        <v>19</v>
      </c>
      <c r="R21" t="s">
        <v>32</v>
      </c>
    </row>
    <row r="22" spans="1:18" x14ac:dyDescent="0.25">
      <c r="A22">
        <v>1002</v>
      </c>
      <c r="B22" s="1">
        <v>45038</v>
      </c>
      <c r="C22" s="1" t="str">
        <f t="shared" si="1"/>
        <v>April</v>
      </c>
      <c r="D22" s="1" t="str">
        <f t="shared" si="2"/>
        <v>Saturday</v>
      </c>
      <c r="E22" t="s">
        <v>38</v>
      </c>
      <c r="F22" t="s">
        <v>15</v>
      </c>
      <c r="G22" s="4">
        <v>6551.23</v>
      </c>
      <c r="H22">
        <v>9</v>
      </c>
      <c r="I22" t="s">
        <v>35</v>
      </c>
      <c r="J22" s="4">
        <v>4398.16</v>
      </c>
      <c r="K22" s="4">
        <v>4439.12</v>
      </c>
      <c r="L22" t="s">
        <v>30</v>
      </c>
      <c r="M22" s="9">
        <v>0.18</v>
      </c>
      <c r="N22" s="8">
        <v>0.18</v>
      </c>
      <c r="O22" s="8" t="str">
        <f t="shared" si="0"/>
        <v>16-20%</v>
      </c>
      <c r="P22" t="s">
        <v>27</v>
      </c>
      <c r="Q22" t="s">
        <v>19</v>
      </c>
      <c r="R22" t="s">
        <v>40</v>
      </c>
    </row>
    <row r="23" spans="1:18" x14ac:dyDescent="0.25">
      <c r="A23">
        <v>1064</v>
      </c>
      <c r="B23" s="1">
        <v>44930</v>
      </c>
      <c r="C23" s="1" t="str">
        <f t="shared" si="1"/>
        <v>January</v>
      </c>
      <c r="D23" s="1" t="str">
        <f t="shared" si="2"/>
        <v>Wednesday</v>
      </c>
      <c r="E23" t="s">
        <v>38</v>
      </c>
      <c r="F23" t="s">
        <v>34</v>
      </c>
      <c r="G23" s="4">
        <v>7412.11</v>
      </c>
      <c r="H23">
        <v>10</v>
      </c>
      <c r="I23" t="s">
        <v>35</v>
      </c>
      <c r="J23" s="4">
        <v>4764.96</v>
      </c>
      <c r="K23" s="4">
        <v>5074.42</v>
      </c>
      <c r="L23" t="s">
        <v>30</v>
      </c>
      <c r="M23" s="9">
        <v>0.12</v>
      </c>
      <c r="N23" s="8">
        <v>0.12</v>
      </c>
      <c r="O23" s="8" t="str">
        <f t="shared" si="0"/>
        <v>11-15%</v>
      </c>
      <c r="P23" t="s">
        <v>18</v>
      </c>
      <c r="Q23" t="s">
        <v>19</v>
      </c>
      <c r="R23" t="s">
        <v>48</v>
      </c>
    </row>
    <row r="24" spans="1:18" x14ac:dyDescent="0.25">
      <c r="A24">
        <v>1060</v>
      </c>
      <c r="B24" s="1">
        <v>45276</v>
      </c>
      <c r="C24" s="1" t="str">
        <f t="shared" si="1"/>
        <v>December</v>
      </c>
      <c r="D24" s="1" t="str">
        <f t="shared" si="2"/>
        <v>Saturday</v>
      </c>
      <c r="E24" t="s">
        <v>38</v>
      </c>
      <c r="F24" t="s">
        <v>34</v>
      </c>
      <c r="G24" s="4">
        <v>3224.71</v>
      </c>
      <c r="H24">
        <v>44</v>
      </c>
      <c r="I24" t="s">
        <v>29</v>
      </c>
      <c r="J24" s="4">
        <v>3784.96</v>
      </c>
      <c r="K24" s="4">
        <v>4276.99</v>
      </c>
      <c r="L24" t="s">
        <v>30</v>
      </c>
      <c r="M24" s="9">
        <v>0.06</v>
      </c>
      <c r="N24" s="8">
        <v>0.06</v>
      </c>
      <c r="O24" s="8" t="str">
        <f t="shared" si="0"/>
        <v>6-10%</v>
      </c>
      <c r="P24" t="s">
        <v>27</v>
      </c>
      <c r="Q24" t="s">
        <v>22</v>
      </c>
      <c r="R24" t="s">
        <v>48</v>
      </c>
    </row>
    <row r="25" spans="1:18" x14ac:dyDescent="0.25">
      <c r="A25">
        <v>1021</v>
      </c>
      <c r="B25" s="1">
        <v>45257</v>
      </c>
      <c r="C25" s="1" t="str">
        <f t="shared" si="1"/>
        <v>November</v>
      </c>
      <c r="D25" s="1" t="str">
        <f t="shared" si="2"/>
        <v>Monday</v>
      </c>
      <c r="E25" t="s">
        <v>42</v>
      </c>
      <c r="F25" t="s">
        <v>25</v>
      </c>
      <c r="G25" s="4">
        <v>6483.84</v>
      </c>
      <c r="H25">
        <v>31</v>
      </c>
      <c r="I25" t="s">
        <v>16</v>
      </c>
      <c r="J25" s="4">
        <v>2254.9899999999998</v>
      </c>
      <c r="K25" s="4">
        <v>2441.79</v>
      </c>
      <c r="L25" t="s">
        <v>17</v>
      </c>
      <c r="M25" s="9">
        <v>0.24</v>
      </c>
      <c r="N25" s="8">
        <v>0.24</v>
      </c>
      <c r="O25" s="8" t="str">
        <f t="shared" si="0"/>
        <v>21%+</v>
      </c>
      <c r="P25" t="s">
        <v>27</v>
      </c>
      <c r="Q25" t="s">
        <v>19</v>
      </c>
      <c r="R25" t="s">
        <v>43</v>
      </c>
    </row>
    <row r="26" spans="1:18" x14ac:dyDescent="0.25">
      <c r="A26">
        <v>1033</v>
      </c>
      <c r="B26" s="1">
        <v>45244</v>
      </c>
      <c r="C26" s="1" t="str">
        <f t="shared" si="1"/>
        <v>November</v>
      </c>
      <c r="D26" s="1" t="str">
        <f t="shared" si="2"/>
        <v>Tuesday</v>
      </c>
      <c r="E26" t="s">
        <v>24</v>
      </c>
      <c r="F26" t="s">
        <v>25</v>
      </c>
      <c r="G26" s="4">
        <v>4011.8</v>
      </c>
      <c r="H26">
        <v>23</v>
      </c>
      <c r="I26" t="s">
        <v>16</v>
      </c>
      <c r="J26" s="4">
        <v>2981.5</v>
      </c>
      <c r="K26" s="4">
        <v>3360.4</v>
      </c>
      <c r="L26" t="s">
        <v>17</v>
      </c>
      <c r="M26" s="9">
        <v>0.22</v>
      </c>
      <c r="N26" s="8">
        <v>0.22</v>
      </c>
      <c r="O26" s="8" t="str">
        <f t="shared" si="0"/>
        <v>21%+</v>
      </c>
      <c r="P26" t="s">
        <v>27</v>
      </c>
      <c r="Q26" t="s">
        <v>22</v>
      </c>
      <c r="R26" t="s">
        <v>28</v>
      </c>
    </row>
    <row r="27" spans="1:18" x14ac:dyDescent="0.25">
      <c r="A27">
        <v>1076</v>
      </c>
      <c r="B27" s="1">
        <v>45276</v>
      </c>
      <c r="C27" s="1" t="str">
        <f t="shared" si="1"/>
        <v>December</v>
      </c>
      <c r="D27" s="1" t="str">
        <f t="shared" si="2"/>
        <v>Saturday</v>
      </c>
      <c r="E27" t="s">
        <v>38</v>
      </c>
      <c r="F27" t="s">
        <v>34</v>
      </c>
      <c r="G27" s="4">
        <v>7160.75</v>
      </c>
      <c r="H27">
        <v>30</v>
      </c>
      <c r="I27" t="s">
        <v>29</v>
      </c>
      <c r="J27" s="4">
        <v>3519.63</v>
      </c>
      <c r="K27" s="4">
        <v>3774.65</v>
      </c>
      <c r="L27" t="s">
        <v>30</v>
      </c>
      <c r="M27" s="9">
        <v>0.2</v>
      </c>
      <c r="N27" s="8">
        <v>0.2</v>
      </c>
      <c r="O27" s="8" t="str">
        <f t="shared" si="0"/>
        <v>16-20%</v>
      </c>
      <c r="P27" t="s">
        <v>31</v>
      </c>
      <c r="Q27" t="s">
        <v>22</v>
      </c>
      <c r="R27" t="s">
        <v>48</v>
      </c>
    </row>
    <row r="28" spans="1:18" x14ac:dyDescent="0.25">
      <c r="A28">
        <v>1058</v>
      </c>
      <c r="B28" s="1">
        <v>45021</v>
      </c>
      <c r="C28" s="1" t="str">
        <f t="shared" si="1"/>
        <v>April</v>
      </c>
      <c r="D28" s="1" t="str">
        <f t="shared" si="2"/>
        <v>Wednesday</v>
      </c>
      <c r="E28" t="s">
        <v>42</v>
      </c>
      <c r="F28" t="s">
        <v>15</v>
      </c>
      <c r="G28" s="4">
        <v>2072.23</v>
      </c>
      <c r="H28">
        <v>33</v>
      </c>
      <c r="I28" t="s">
        <v>16</v>
      </c>
      <c r="J28" s="4">
        <v>1011.65</v>
      </c>
      <c r="K28" s="4">
        <v>1084.28</v>
      </c>
      <c r="L28" t="s">
        <v>17</v>
      </c>
      <c r="M28" s="9">
        <v>7.0000000000000007E-2</v>
      </c>
      <c r="N28" s="8">
        <v>7.0000000000000007E-2</v>
      </c>
      <c r="O28" s="8" t="str">
        <f t="shared" si="0"/>
        <v>6-10%</v>
      </c>
      <c r="P28" t="s">
        <v>27</v>
      </c>
      <c r="Q28" t="s">
        <v>22</v>
      </c>
      <c r="R28" t="s">
        <v>49</v>
      </c>
    </row>
    <row r="29" spans="1:18" x14ac:dyDescent="0.25">
      <c r="A29">
        <v>1022</v>
      </c>
      <c r="B29" s="1">
        <v>45078</v>
      </c>
      <c r="C29" s="1" t="str">
        <f t="shared" si="1"/>
        <v>June</v>
      </c>
      <c r="D29" s="1" t="str">
        <f t="shared" si="2"/>
        <v>Thursday</v>
      </c>
      <c r="E29" t="s">
        <v>24</v>
      </c>
      <c r="F29" t="s">
        <v>34</v>
      </c>
      <c r="G29" s="4">
        <v>8913.1299999999992</v>
      </c>
      <c r="H29">
        <v>9</v>
      </c>
      <c r="I29" t="s">
        <v>35</v>
      </c>
      <c r="J29" s="4">
        <v>2263.65</v>
      </c>
      <c r="K29" s="4">
        <v>2558.9499999999998</v>
      </c>
      <c r="L29" t="s">
        <v>30</v>
      </c>
      <c r="M29" s="9">
        <v>0.03</v>
      </c>
      <c r="N29" s="8">
        <v>0.03</v>
      </c>
      <c r="O29" s="8" t="str">
        <f t="shared" si="0"/>
        <v>0-5%</v>
      </c>
      <c r="P29" t="s">
        <v>18</v>
      </c>
      <c r="Q29" t="s">
        <v>19</v>
      </c>
      <c r="R29" t="s">
        <v>50</v>
      </c>
    </row>
    <row r="30" spans="1:18" x14ac:dyDescent="0.25">
      <c r="A30">
        <v>1089</v>
      </c>
      <c r="B30" s="1">
        <v>45237</v>
      </c>
      <c r="C30" s="1" t="str">
        <f t="shared" si="1"/>
        <v>November</v>
      </c>
      <c r="D30" s="1" t="str">
        <f t="shared" si="2"/>
        <v>Tuesday</v>
      </c>
      <c r="E30" t="s">
        <v>14</v>
      </c>
      <c r="F30" t="s">
        <v>21</v>
      </c>
      <c r="G30" s="4">
        <v>2945.36</v>
      </c>
      <c r="H30">
        <v>47</v>
      </c>
      <c r="I30" t="s">
        <v>16</v>
      </c>
      <c r="J30" s="4">
        <v>4157.62</v>
      </c>
      <c r="K30" s="4">
        <v>4314.5599999999904</v>
      </c>
      <c r="L30" t="s">
        <v>30</v>
      </c>
      <c r="M30" s="9">
        <v>0.17</v>
      </c>
      <c r="N30" s="8">
        <v>0.17</v>
      </c>
      <c r="O30" s="8" t="str">
        <f t="shared" si="0"/>
        <v>16-20%</v>
      </c>
      <c r="P30" t="s">
        <v>27</v>
      </c>
      <c r="Q30" t="s">
        <v>22</v>
      </c>
      <c r="R30" t="s">
        <v>23</v>
      </c>
    </row>
    <row r="31" spans="1:18" x14ac:dyDescent="0.25">
      <c r="A31">
        <v>1049</v>
      </c>
      <c r="B31" s="1">
        <v>45063</v>
      </c>
      <c r="C31" s="1" t="str">
        <f t="shared" si="1"/>
        <v>May</v>
      </c>
      <c r="D31" s="1" t="str">
        <f t="shared" si="2"/>
        <v>Wednesday</v>
      </c>
      <c r="E31" t="s">
        <v>42</v>
      </c>
      <c r="F31" t="s">
        <v>21</v>
      </c>
      <c r="G31" s="4">
        <v>3741.08</v>
      </c>
      <c r="H31">
        <v>1</v>
      </c>
      <c r="I31" t="s">
        <v>16</v>
      </c>
      <c r="J31" s="4">
        <v>3290.89</v>
      </c>
      <c r="K31" s="4">
        <v>3317.75</v>
      </c>
      <c r="L31" t="s">
        <v>17</v>
      </c>
      <c r="M31" s="9">
        <v>0.17</v>
      </c>
      <c r="N31" s="8">
        <v>0.17</v>
      </c>
      <c r="O31" s="8" t="str">
        <f t="shared" si="0"/>
        <v>16-20%</v>
      </c>
      <c r="P31" t="s">
        <v>27</v>
      </c>
      <c r="Q31" t="s">
        <v>19</v>
      </c>
      <c r="R31" t="s">
        <v>51</v>
      </c>
    </row>
    <row r="32" spans="1:18" x14ac:dyDescent="0.25">
      <c r="A32">
        <v>1091</v>
      </c>
      <c r="B32" s="1">
        <v>45173</v>
      </c>
      <c r="C32" s="1" t="str">
        <f t="shared" si="1"/>
        <v>September</v>
      </c>
      <c r="D32" s="1" t="str">
        <f t="shared" si="2"/>
        <v>Monday</v>
      </c>
      <c r="E32" t="s">
        <v>33</v>
      </c>
      <c r="F32" t="s">
        <v>25</v>
      </c>
      <c r="G32" s="4">
        <v>675.11</v>
      </c>
      <c r="H32">
        <v>44</v>
      </c>
      <c r="I32" t="s">
        <v>26</v>
      </c>
      <c r="J32" s="4">
        <v>2085.46</v>
      </c>
      <c r="K32" s="4">
        <v>2406.58</v>
      </c>
      <c r="L32" t="s">
        <v>17</v>
      </c>
      <c r="M32" s="9">
        <v>0.06</v>
      </c>
      <c r="N32" s="8">
        <v>0.06</v>
      </c>
      <c r="O32" s="8" t="str">
        <f t="shared" si="0"/>
        <v>6-10%</v>
      </c>
      <c r="P32" t="s">
        <v>27</v>
      </c>
      <c r="Q32" t="s">
        <v>22</v>
      </c>
      <c r="R32" t="s">
        <v>44</v>
      </c>
    </row>
    <row r="33" spans="1:18" x14ac:dyDescent="0.25">
      <c r="A33">
        <v>1059</v>
      </c>
      <c r="B33" s="1">
        <v>45169</v>
      </c>
      <c r="C33" s="1" t="str">
        <f t="shared" si="1"/>
        <v>August</v>
      </c>
      <c r="D33" s="1" t="str">
        <f t="shared" si="2"/>
        <v>Thursday</v>
      </c>
      <c r="E33" t="s">
        <v>42</v>
      </c>
      <c r="F33" t="s">
        <v>15</v>
      </c>
      <c r="G33" s="4">
        <v>1203.97</v>
      </c>
      <c r="H33">
        <v>35</v>
      </c>
      <c r="I33" t="s">
        <v>26</v>
      </c>
      <c r="J33" s="4">
        <v>3333.64</v>
      </c>
      <c r="K33" s="4">
        <v>3764.52</v>
      </c>
      <c r="L33" t="s">
        <v>17</v>
      </c>
      <c r="M33" s="9">
        <v>0.02</v>
      </c>
      <c r="N33" s="8">
        <v>0.02</v>
      </c>
      <c r="O33" s="8" t="str">
        <f t="shared" si="0"/>
        <v>0-5%</v>
      </c>
      <c r="P33" t="s">
        <v>31</v>
      </c>
      <c r="Q33" t="s">
        <v>19</v>
      </c>
      <c r="R33" t="s">
        <v>49</v>
      </c>
    </row>
    <row r="34" spans="1:18" x14ac:dyDescent="0.25">
      <c r="A34">
        <v>1042</v>
      </c>
      <c r="B34" s="1">
        <v>44957</v>
      </c>
      <c r="C34" s="1" t="str">
        <f t="shared" si="1"/>
        <v>January</v>
      </c>
      <c r="D34" s="1" t="str">
        <f t="shared" si="2"/>
        <v>Tuesday</v>
      </c>
      <c r="E34" t="s">
        <v>42</v>
      </c>
      <c r="F34" t="s">
        <v>15</v>
      </c>
      <c r="G34" s="4">
        <v>5207.03</v>
      </c>
      <c r="H34">
        <v>11</v>
      </c>
      <c r="I34" t="s">
        <v>26</v>
      </c>
      <c r="J34" s="4">
        <v>635.20000000000005</v>
      </c>
      <c r="K34" s="4">
        <v>814.14</v>
      </c>
      <c r="L34" t="s">
        <v>17</v>
      </c>
      <c r="M34" s="9">
        <v>0.02</v>
      </c>
      <c r="N34" s="8">
        <v>0.02</v>
      </c>
      <c r="O34" s="8" t="str">
        <f t="shared" si="0"/>
        <v>0-5%</v>
      </c>
      <c r="P34" t="s">
        <v>18</v>
      </c>
      <c r="Q34" t="s">
        <v>19</v>
      </c>
      <c r="R34" t="s">
        <v>49</v>
      </c>
    </row>
    <row r="35" spans="1:18" x14ac:dyDescent="0.25">
      <c r="A35">
        <v>1092</v>
      </c>
      <c r="B35" s="1">
        <v>44966</v>
      </c>
      <c r="C35" s="1" t="str">
        <f t="shared" si="1"/>
        <v>February</v>
      </c>
      <c r="D35" s="1" t="str">
        <f t="shared" si="2"/>
        <v>Thursday</v>
      </c>
      <c r="E35" t="s">
        <v>24</v>
      </c>
      <c r="F35" t="s">
        <v>21</v>
      </c>
      <c r="G35" s="4">
        <v>2749.17</v>
      </c>
      <c r="H35">
        <v>34</v>
      </c>
      <c r="I35" t="s">
        <v>16</v>
      </c>
      <c r="J35" s="4">
        <v>2037.41</v>
      </c>
      <c r="K35" s="4">
        <v>2238.65</v>
      </c>
      <c r="L35" t="s">
        <v>30</v>
      </c>
      <c r="M35" s="9">
        <v>0.3</v>
      </c>
      <c r="N35" s="8">
        <v>0.3</v>
      </c>
      <c r="O35" s="8" t="str">
        <f t="shared" si="0"/>
        <v>21%+</v>
      </c>
      <c r="P35" t="s">
        <v>31</v>
      </c>
      <c r="Q35" t="s">
        <v>19</v>
      </c>
      <c r="R35" t="s">
        <v>47</v>
      </c>
    </row>
    <row r="36" spans="1:18" x14ac:dyDescent="0.25">
      <c r="A36">
        <v>1060</v>
      </c>
      <c r="B36" s="1">
        <v>45155</v>
      </c>
      <c r="C36" s="1" t="str">
        <f t="shared" si="1"/>
        <v>August</v>
      </c>
      <c r="D36" s="1" t="str">
        <f t="shared" si="2"/>
        <v>Thursday</v>
      </c>
      <c r="E36" t="s">
        <v>14</v>
      </c>
      <c r="F36" t="s">
        <v>34</v>
      </c>
      <c r="G36" s="4">
        <v>8371.25</v>
      </c>
      <c r="H36">
        <v>16</v>
      </c>
      <c r="I36" t="s">
        <v>29</v>
      </c>
      <c r="J36" s="4">
        <v>3975.99</v>
      </c>
      <c r="K36" s="4">
        <v>4422.59</v>
      </c>
      <c r="L36" t="s">
        <v>30</v>
      </c>
      <c r="M36" s="9">
        <v>0.24</v>
      </c>
      <c r="N36" s="8">
        <v>0.24</v>
      </c>
      <c r="O36" s="8" t="str">
        <f t="shared" si="0"/>
        <v>21%+</v>
      </c>
      <c r="P36" t="s">
        <v>18</v>
      </c>
      <c r="Q36" t="s">
        <v>19</v>
      </c>
      <c r="R36" t="s">
        <v>46</v>
      </c>
    </row>
    <row r="37" spans="1:18" x14ac:dyDescent="0.25">
      <c r="A37">
        <v>1080</v>
      </c>
      <c r="B37" s="1">
        <v>44962</v>
      </c>
      <c r="C37" s="1" t="str">
        <f t="shared" si="1"/>
        <v>February</v>
      </c>
      <c r="D37" s="1" t="str">
        <f t="shared" si="2"/>
        <v>Sunday</v>
      </c>
      <c r="E37" t="s">
        <v>33</v>
      </c>
      <c r="F37" t="s">
        <v>25</v>
      </c>
      <c r="G37" s="4">
        <v>245.46</v>
      </c>
      <c r="H37">
        <v>9</v>
      </c>
      <c r="I37" t="s">
        <v>35</v>
      </c>
      <c r="J37" s="4">
        <v>1141.52</v>
      </c>
      <c r="K37" s="4">
        <v>1550.19</v>
      </c>
      <c r="L37" t="s">
        <v>30</v>
      </c>
      <c r="M37" s="9">
        <v>0.28000000000000003</v>
      </c>
      <c r="N37" s="8">
        <v>0.28000000000000003</v>
      </c>
      <c r="O37" s="8" t="str">
        <f t="shared" si="0"/>
        <v>21%+</v>
      </c>
      <c r="P37" t="s">
        <v>31</v>
      </c>
      <c r="Q37" t="s">
        <v>22</v>
      </c>
      <c r="R37" t="s">
        <v>44</v>
      </c>
    </row>
    <row r="38" spans="1:18" x14ac:dyDescent="0.25">
      <c r="A38">
        <v>1015</v>
      </c>
      <c r="B38" s="1">
        <v>45149</v>
      </c>
      <c r="C38" s="1" t="str">
        <f t="shared" si="1"/>
        <v>August</v>
      </c>
      <c r="D38" s="1" t="str">
        <f t="shared" si="2"/>
        <v>Friday</v>
      </c>
      <c r="E38" t="s">
        <v>38</v>
      </c>
      <c r="F38" t="s">
        <v>34</v>
      </c>
      <c r="G38" s="4">
        <v>3853.03</v>
      </c>
      <c r="H38">
        <v>32</v>
      </c>
      <c r="I38" t="s">
        <v>16</v>
      </c>
      <c r="J38" s="4">
        <v>970.51</v>
      </c>
      <c r="K38" s="4">
        <v>1330.84</v>
      </c>
      <c r="L38" t="s">
        <v>17</v>
      </c>
      <c r="M38" s="9">
        <v>0.06</v>
      </c>
      <c r="N38" s="8">
        <v>0.06</v>
      </c>
      <c r="O38" s="8" t="str">
        <f t="shared" si="0"/>
        <v>6-10%</v>
      </c>
      <c r="P38" t="s">
        <v>18</v>
      </c>
      <c r="Q38" t="s">
        <v>22</v>
      </c>
      <c r="R38" t="s">
        <v>48</v>
      </c>
    </row>
    <row r="39" spans="1:18" x14ac:dyDescent="0.25">
      <c r="A39">
        <v>1062</v>
      </c>
      <c r="B39" s="1">
        <v>44932</v>
      </c>
      <c r="C39" s="1" t="str">
        <f t="shared" si="1"/>
        <v>January</v>
      </c>
      <c r="D39" s="1" t="str">
        <f t="shared" si="2"/>
        <v>Friday</v>
      </c>
      <c r="E39" t="s">
        <v>38</v>
      </c>
      <c r="F39" t="s">
        <v>34</v>
      </c>
      <c r="G39" s="4">
        <v>3439.72</v>
      </c>
      <c r="H39">
        <v>15</v>
      </c>
      <c r="I39" t="s">
        <v>29</v>
      </c>
      <c r="J39" s="4">
        <v>4756.55</v>
      </c>
      <c r="K39" s="4">
        <v>4888.46</v>
      </c>
      <c r="L39" t="s">
        <v>30</v>
      </c>
      <c r="M39" s="9">
        <v>0.28999999999999998</v>
      </c>
      <c r="N39" s="8">
        <v>0.28999999999999998</v>
      </c>
      <c r="O39" s="8" t="str">
        <f t="shared" si="0"/>
        <v>21%+</v>
      </c>
      <c r="P39" t="s">
        <v>31</v>
      </c>
      <c r="Q39" t="s">
        <v>19</v>
      </c>
      <c r="R39" t="s">
        <v>48</v>
      </c>
    </row>
    <row r="40" spans="1:18" x14ac:dyDescent="0.25">
      <c r="A40">
        <v>1062</v>
      </c>
      <c r="B40" s="1">
        <v>45248</v>
      </c>
      <c r="C40" s="1" t="str">
        <f t="shared" si="1"/>
        <v>November</v>
      </c>
      <c r="D40" s="1" t="str">
        <f t="shared" si="2"/>
        <v>Saturday</v>
      </c>
      <c r="E40" t="s">
        <v>42</v>
      </c>
      <c r="F40" t="s">
        <v>34</v>
      </c>
      <c r="G40" s="4">
        <v>291.33999999999997</v>
      </c>
      <c r="H40">
        <v>12</v>
      </c>
      <c r="I40" t="s">
        <v>16</v>
      </c>
      <c r="J40" s="4">
        <v>1088.99</v>
      </c>
      <c r="K40" s="4">
        <v>1545</v>
      </c>
      <c r="L40" t="s">
        <v>17</v>
      </c>
      <c r="M40" s="9">
        <v>0.04</v>
      </c>
      <c r="N40" s="8">
        <v>0.04</v>
      </c>
      <c r="O40" s="8" t="str">
        <f t="shared" si="0"/>
        <v>0-5%</v>
      </c>
      <c r="P40" t="s">
        <v>27</v>
      </c>
      <c r="Q40" t="s">
        <v>22</v>
      </c>
      <c r="R40" t="s">
        <v>52</v>
      </c>
    </row>
    <row r="41" spans="1:18" x14ac:dyDescent="0.25">
      <c r="A41">
        <v>1047</v>
      </c>
      <c r="B41" s="1">
        <v>45146</v>
      </c>
      <c r="C41" s="1" t="str">
        <f t="shared" si="1"/>
        <v>August</v>
      </c>
      <c r="D41" s="1" t="str">
        <f t="shared" si="2"/>
        <v>Tuesday</v>
      </c>
      <c r="E41" t="s">
        <v>24</v>
      </c>
      <c r="F41" t="s">
        <v>15</v>
      </c>
      <c r="G41" s="4">
        <v>1331.25</v>
      </c>
      <c r="H41">
        <v>33</v>
      </c>
      <c r="I41" t="s">
        <v>35</v>
      </c>
      <c r="J41" s="4">
        <v>1341.55</v>
      </c>
      <c r="K41" s="4">
        <v>1427.21</v>
      </c>
      <c r="L41" t="s">
        <v>17</v>
      </c>
      <c r="M41" s="9">
        <v>0.15</v>
      </c>
      <c r="N41" s="8">
        <v>0.15</v>
      </c>
      <c r="O41" s="8" t="str">
        <f t="shared" si="0"/>
        <v>11-15%</v>
      </c>
      <c r="P41" t="s">
        <v>31</v>
      </c>
      <c r="Q41" t="s">
        <v>19</v>
      </c>
      <c r="R41" t="s">
        <v>45</v>
      </c>
    </row>
    <row r="42" spans="1:18" x14ac:dyDescent="0.25">
      <c r="A42">
        <v>1062</v>
      </c>
      <c r="B42" s="1">
        <v>45001</v>
      </c>
      <c r="C42" s="1" t="str">
        <f t="shared" si="1"/>
        <v>March</v>
      </c>
      <c r="D42" s="1" t="str">
        <f t="shared" si="2"/>
        <v>Thursday</v>
      </c>
      <c r="E42" t="s">
        <v>24</v>
      </c>
      <c r="F42" t="s">
        <v>21</v>
      </c>
      <c r="G42" s="4">
        <v>4195.0600000000004</v>
      </c>
      <c r="H42">
        <v>45</v>
      </c>
      <c r="I42" t="s">
        <v>16</v>
      </c>
      <c r="J42" s="4">
        <v>4849.6000000000004</v>
      </c>
      <c r="K42" s="4">
        <v>5166.72</v>
      </c>
      <c r="L42" t="s">
        <v>17</v>
      </c>
      <c r="M42" s="9">
        <v>0.25</v>
      </c>
      <c r="N42" s="8">
        <v>0.25</v>
      </c>
      <c r="O42" s="8" t="str">
        <f t="shared" si="0"/>
        <v>21%+</v>
      </c>
      <c r="P42" t="s">
        <v>31</v>
      </c>
      <c r="Q42" t="s">
        <v>19</v>
      </c>
      <c r="R42" t="s">
        <v>47</v>
      </c>
    </row>
    <row r="43" spans="1:18" x14ac:dyDescent="0.25">
      <c r="A43">
        <v>1051</v>
      </c>
      <c r="B43" s="1">
        <v>44930</v>
      </c>
      <c r="C43" s="1" t="str">
        <f t="shared" si="1"/>
        <v>January</v>
      </c>
      <c r="D43" s="1" t="str">
        <f t="shared" si="2"/>
        <v>Wednesday</v>
      </c>
      <c r="E43" t="s">
        <v>38</v>
      </c>
      <c r="F43" t="s">
        <v>15</v>
      </c>
      <c r="G43" s="4">
        <v>4979.3599999999997</v>
      </c>
      <c r="H43">
        <v>14</v>
      </c>
      <c r="I43" t="s">
        <v>35</v>
      </c>
      <c r="J43" s="4">
        <v>3686.81</v>
      </c>
      <c r="K43" s="4">
        <v>3710.92</v>
      </c>
      <c r="L43" t="s">
        <v>30</v>
      </c>
      <c r="M43" s="9">
        <v>0.1</v>
      </c>
      <c r="N43" s="8">
        <v>0.1</v>
      </c>
      <c r="O43" s="8" t="str">
        <f t="shared" si="0"/>
        <v>6-10%</v>
      </c>
      <c r="P43" t="s">
        <v>27</v>
      </c>
      <c r="Q43" t="s">
        <v>22</v>
      </c>
      <c r="R43" t="s">
        <v>40</v>
      </c>
    </row>
    <row r="44" spans="1:18" x14ac:dyDescent="0.25">
      <c r="A44">
        <v>1055</v>
      </c>
      <c r="B44" s="1">
        <v>45261</v>
      </c>
      <c r="C44" s="1" t="str">
        <f t="shared" si="1"/>
        <v>December</v>
      </c>
      <c r="D44" s="1" t="str">
        <f t="shared" si="2"/>
        <v>Friday</v>
      </c>
      <c r="E44" t="s">
        <v>33</v>
      </c>
      <c r="F44" t="s">
        <v>21</v>
      </c>
      <c r="G44" s="4">
        <v>4102.47</v>
      </c>
      <c r="H44">
        <v>8</v>
      </c>
      <c r="I44" t="s">
        <v>16</v>
      </c>
      <c r="J44" s="4">
        <v>3513</v>
      </c>
      <c r="K44" s="4">
        <v>3838.42</v>
      </c>
      <c r="L44" t="s">
        <v>17</v>
      </c>
      <c r="M44" s="9">
        <v>0.13</v>
      </c>
      <c r="N44" s="8">
        <v>0.13</v>
      </c>
      <c r="O44" s="8" t="str">
        <f t="shared" si="0"/>
        <v>11-15%</v>
      </c>
      <c r="P44" t="s">
        <v>27</v>
      </c>
      <c r="Q44" t="s">
        <v>19</v>
      </c>
      <c r="R44" t="s">
        <v>37</v>
      </c>
    </row>
    <row r="45" spans="1:18" x14ac:dyDescent="0.25">
      <c r="A45">
        <v>1064</v>
      </c>
      <c r="B45" s="1">
        <v>45060</v>
      </c>
      <c r="C45" s="1" t="str">
        <f t="shared" si="1"/>
        <v>May</v>
      </c>
      <c r="D45" s="1" t="str">
        <f t="shared" si="2"/>
        <v>Sunday</v>
      </c>
      <c r="E45" t="s">
        <v>14</v>
      </c>
      <c r="F45" t="s">
        <v>25</v>
      </c>
      <c r="G45" s="4">
        <v>5356.28</v>
      </c>
      <c r="H45">
        <v>8</v>
      </c>
      <c r="I45" t="s">
        <v>35</v>
      </c>
      <c r="J45" s="4">
        <v>4271.99</v>
      </c>
      <c r="K45" s="4">
        <v>4417.79</v>
      </c>
      <c r="L45" t="s">
        <v>17</v>
      </c>
      <c r="M45" s="9">
        <v>0.04</v>
      </c>
      <c r="N45" s="8">
        <v>0.04</v>
      </c>
      <c r="O45" s="8" t="str">
        <f t="shared" si="0"/>
        <v>0-5%</v>
      </c>
      <c r="P45" t="s">
        <v>18</v>
      </c>
      <c r="Q45" t="s">
        <v>19</v>
      </c>
      <c r="R45" t="s">
        <v>32</v>
      </c>
    </row>
    <row r="46" spans="1:18" x14ac:dyDescent="0.25">
      <c r="A46">
        <v>1003</v>
      </c>
      <c r="B46" s="1">
        <v>45044</v>
      </c>
      <c r="C46" s="1" t="str">
        <f t="shared" si="1"/>
        <v>April</v>
      </c>
      <c r="D46" s="1" t="str">
        <f t="shared" si="2"/>
        <v>Friday</v>
      </c>
      <c r="E46" t="s">
        <v>33</v>
      </c>
      <c r="F46" t="s">
        <v>25</v>
      </c>
      <c r="G46" s="4">
        <v>5991.8</v>
      </c>
      <c r="H46">
        <v>27</v>
      </c>
      <c r="I46" t="s">
        <v>16</v>
      </c>
      <c r="J46" s="4">
        <v>623.32000000000005</v>
      </c>
      <c r="K46" s="4">
        <v>853.66</v>
      </c>
      <c r="L46" t="s">
        <v>17</v>
      </c>
      <c r="M46" s="9">
        <v>0.04</v>
      </c>
      <c r="N46" s="8">
        <v>0.04</v>
      </c>
      <c r="O46" s="8" t="str">
        <f t="shared" si="0"/>
        <v>0-5%</v>
      </c>
      <c r="P46" t="s">
        <v>18</v>
      </c>
      <c r="Q46" t="s">
        <v>19</v>
      </c>
      <c r="R46" t="s">
        <v>44</v>
      </c>
    </row>
    <row r="47" spans="1:18" x14ac:dyDescent="0.25">
      <c r="A47">
        <v>1051</v>
      </c>
      <c r="B47" s="1">
        <v>45020</v>
      </c>
      <c r="C47" s="1" t="str">
        <f t="shared" si="1"/>
        <v>April</v>
      </c>
      <c r="D47" s="1" t="str">
        <f t="shared" si="2"/>
        <v>Tuesday</v>
      </c>
      <c r="E47" t="s">
        <v>14</v>
      </c>
      <c r="F47" t="s">
        <v>34</v>
      </c>
      <c r="G47" s="4">
        <v>198.25</v>
      </c>
      <c r="H47">
        <v>12</v>
      </c>
      <c r="I47" t="s">
        <v>35</v>
      </c>
      <c r="J47" s="4">
        <v>3544.48</v>
      </c>
      <c r="K47" s="4">
        <v>3723.66</v>
      </c>
      <c r="L47" t="s">
        <v>17</v>
      </c>
      <c r="M47" s="9">
        <v>0.19</v>
      </c>
      <c r="N47" s="8">
        <v>0.19</v>
      </c>
      <c r="O47" s="8" t="str">
        <f t="shared" si="0"/>
        <v>16-20%</v>
      </c>
      <c r="P47" t="s">
        <v>18</v>
      </c>
      <c r="Q47" t="s">
        <v>19</v>
      </c>
      <c r="R47" t="s">
        <v>46</v>
      </c>
    </row>
    <row r="48" spans="1:18" x14ac:dyDescent="0.25">
      <c r="A48">
        <v>1007</v>
      </c>
      <c r="B48" s="1">
        <v>44988</v>
      </c>
      <c r="C48" s="1" t="str">
        <f t="shared" si="1"/>
        <v>March</v>
      </c>
      <c r="D48" s="1" t="str">
        <f t="shared" si="2"/>
        <v>Friday</v>
      </c>
      <c r="E48" t="s">
        <v>38</v>
      </c>
      <c r="F48" t="s">
        <v>21</v>
      </c>
      <c r="G48" s="4">
        <v>4694.54</v>
      </c>
      <c r="H48">
        <v>1</v>
      </c>
      <c r="I48" t="s">
        <v>26</v>
      </c>
      <c r="J48" s="4">
        <v>2543.2600000000002</v>
      </c>
      <c r="K48" s="4">
        <v>2637.91</v>
      </c>
      <c r="L48" t="s">
        <v>17</v>
      </c>
      <c r="M48" s="9">
        <v>0.2</v>
      </c>
      <c r="N48" s="8">
        <v>0.2</v>
      </c>
      <c r="O48" s="8" t="str">
        <f t="shared" si="0"/>
        <v>16-20%</v>
      </c>
      <c r="P48" t="s">
        <v>31</v>
      </c>
      <c r="Q48" t="s">
        <v>19</v>
      </c>
      <c r="R48" t="s">
        <v>41</v>
      </c>
    </row>
    <row r="49" spans="1:18" x14ac:dyDescent="0.25">
      <c r="A49">
        <v>1021</v>
      </c>
      <c r="B49" s="1">
        <v>45120</v>
      </c>
      <c r="C49" s="1" t="str">
        <f t="shared" si="1"/>
        <v>July</v>
      </c>
      <c r="D49" s="1" t="str">
        <f t="shared" si="2"/>
        <v>Thursday</v>
      </c>
      <c r="E49" t="s">
        <v>14</v>
      </c>
      <c r="F49" t="s">
        <v>21</v>
      </c>
      <c r="G49" s="4">
        <v>9638.64</v>
      </c>
      <c r="H49">
        <v>43</v>
      </c>
      <c r="I49" t="s">
        <v>16</v>
      </c>
      <c r="J49" s="4">
        <v>4154.3</v>
      </c>
      <c r="K49" s="4">
        <v>4469.07</v>
      </c>
      <c r="L49" t="s">
        <v>17</v>
      </c>
      <c r="M49" s="9">
        <v>0.23</v>
      </c>
      <c r="N49" s="8">
        <v>0.23</v>
      </c>
      <c r="O49" s="8" t="str">
        <f t="shared" si="0"/>
        <v>21%+</v>
      </c>
      <c r="P49" t="s">
        <v>18</v>
      </c>
      <c r="Q49" t="s">
        <v>22</v>
      </c>
      <c r="R49" t="s">
        <v>23</v>
      </c>
    </row>
    <row r="50" spans="1:18" x14ac:dyDescent="0.25">
      <c r="A50">
        <v>1073</v>
      </c>
      <c r="B50" s="1">
        <v>45261</v>
      </c>
      <c r="C50" s="1" t="str">
        <f t="shared" si="1"/>
        <v>December</v>
      </c>
      <c r="D50" s="1" t="str">
        <f t="shared" si="2"/>
        <v>Friday</v>
      </c>
      <c r="E50" t="s">
        <v>24</v>
      </c>
      <c r="F50" t="s">
        <v>21</v>
      </c>
      <c r="G50" s="4">
        <v>5238.42</v>
      </c>
      <c r="H50">
        <v>40</v>
      </c>
      <c r="I50" t="s">
        <v>16</v>
      </c>
      <c r="J50" s="4">
        <v>2565.3000000000002</v>
      </c>
      <c r="K50" s="4">
        <v>3007.47</v>
      </c>
      <c r="L50" t="s">
        <v>17</v>
      </c>
      <c r="M50" s="9">
        <v>0.17</v>
      </c>
      <c r="N50" s="8">
        <v>0.17</v>
      </c>
      <c r="O50" s="8" t="str">
        <f t="shared" si="0"/>
        <v>16-20%</v>
      </c>
      <c r="P50" t="s">
        <v>31</v>
      </c>
      <c r="Q50" t="s">
        <v>22</v>
      </c>
      <c r="R50" t="s">
        <v>47</v>
      </c>
    </row>
    <row r="51" spans="1:18" x14ac:dyDescent="0.25">
      <c r="A51">
        <v>1039</v>
      </c>
      <c r="B51" s="1">
        <v>45129</v>
      </c>
      <c r="C51" s="1" t="str">
        <f t="shared" si="1"/>
        <v>July</v>
      </c>
      <c r="D51" s="1" t="str">
        <f t="shared" si="2"/>
        <v>Saturday</v>
      </c>
      <c r="E51" t="s">
        <v>42</v>
      </c>
      <c r="F51" t="s">
        <v>34</v>
      </c>
      <c r="G51" s="4">
        <v>6807.67</v>
      </c>
      <c r="H51">
        <v>42</v>
      </c>
      <c r="I51" t="s">
        <v>29</v>
      </c>
      <c r="J51" s="4">
        <v>3120.19</v>
      </c>
      <c r="K51" s="4">
        <v>3600.14</v>
      </c>
      <c r="L51" t="s">
        <v>17</v>
      </c>
      <c r="M51" s="9">
        <v>0.19</v>
      </c>
      <c r="N51" s="8">
        <v>0.19</v>
      </c>
      <c r="O51" s="8" t="str">
        <f t="shared" si="0"/>
        <v>16-20%</v>
      </c>
      <c r="P51" t="s">
        <v>31</v>
      </c>
      <c r="Q51" t="s">
        <v>22</v>
      </c>
      <c r="R51" t="s">
        <v>52</v>
      </c>
    </row>
    <row r="52" spans="1:18" x14ac:dyDescent="0.25">
      <c r="A52">
        <v>1018</v>
      </c>
      <c r="B52" s="1">
        <v>44952</v>
      </c>
      <c r="C52" s="1" t="str">
        <f t="shared" si="1"/>
        <v>January</v>
      </c>
      <c r="D52" s="1" t="str">
        <f t="shared" si="2"/>
        <v>Thursday</v>
      </c>
      <c r="E52" t="s">
        <v>42</v>
      </c>
      <c r="F52" t="s">
        <v>34</v>
      </c>
      <c r="G52" s="4">
        <v>3187.45</v>
      </c>
      <c r="H52">
        <v>11</v>
      </c>
      <c r="I52" t="s">
        <v>29</v>
      </c>
      <c r="J52" s="4">
        <v>2414.8200000000002</v>
      </c>
      <c r="K52" s="4">
        <v>2519.0700000000002</v>
      </c>
      <c r="L52" t="s">
        <v>17</v>
      </c>
      <c r="M52" s="9">
        <v>0</v>
      </c>
      <c r="N52" s="8">
        <v>0</v>
      </c>
      <c r="O52" s="8" t="str">
        <f t="shared" si="0"/>
        <v>0-5%</v>
      </c>
      <c r="P52" t="s">
        <v>18</v>
      </c>
      <c r="Q52" t="s">
        <v>19</v>
      </c>
      <c r="R52" t="s">
        <v>52</v>
      </c>
    </row>
    <row r="53" spans="1:18" x14ac:dyDescent="0.25">
      <c r="A53">
        <v>1004</v>
      </c>
      <c r="B53" s="1">
        <v>45099</v>
      </c>
      <c r="C53" s="1" t="str">
        <f t="shared" si="1"/>
        <v>June</v>
      </c>
      <c r="D53" s="1" t="str">
        <f t="shared" si="2"/>
        <v>Thursday</v>
      </c>
      <c r="E53" t="s">
        <v>38</v>
      </c>
      <c r="F53" t="s">
        <v>25</v>
      </c>
      <c r="G53" s="4">
        <v>7762.51</v>
      </c>
      <c r="H53">
        <v>39</v>
      </c>
      <c r="I53" t="s">
        <v>35</v>
      </c>
      <c r="J53" s="4">
        <v>2416.89</v>
      </c>
      <c r="K53" s="4">
        <v>2778.3999999999901</v>
      </c>
      <c r="L53" t="s">
        <v>17</v>
      </c>
      <c r="M53" s="9">
        <v>0.05</v>
      </c>
      <c r="N53" s="8">
        <v>0.05</v>
      </c>
      <c r="O53" s="8" t="str">
        <f t="shared" si="0"/>
        <v>0-5%</v>
      </c>
      <c r="P53" t="s">
        <v>18</v>
      </c>
      <c r="Q53" t="s">
        <v>19</v>
      </c>
      <c r="R53" t="s">
        <v>39</v>
      </c>
    </row>
    <row r="54" spans="1:18" x14ac:dyDescent="0.25">
      <c r="A54">
        <v>1089</v>
      </c>
      <c r="B54" s="1">
        <v>45226</v>
      </c>
      <c r="C54" s="1" t="str">
        <f t="shared" si="1"/>
        <v>October</v>
      </c>
      <c r="D54" s="1" t="str">
        <f t="shared" si="2"/>
        <v>Friday</v>
      </c>
      <c r="E54" t="s">
        <v>24</v>
      </c>
      <c r="F54" t="s">
        <v>15</v>
      </c>
      <c r="G54" s="4">
        <v>7751.92</v>
      </c>
      <c r="H54">
        <v>43</v>
      </c>
      <c r="I54" t="s">
        <v>16</v>
      </c>
      <c r="J54" s="4">
        <v>3851.45</v>
      </c>
      <c r="K54" s="4">
        <v>4186.9799999999996</v>
      </c>
      <c r="L54" t="s">
        <v>17</v>
      </c>
      <c r="M54" s="9">
        <v>0.3</v>
      </c>
      <c r="N54" s="8">
        <v>0.3</v>
      </c>
      <c r="O54" s="8" t="str">
        <f t="shared" si="0"/>
        <v>21%+</v>
      </c>
      <c r="P54" t="s">
        <v>31</v>
      </c>
      <c r="Q54" t="s">
        <v>19</v>
      </c>
      <c r="R54" t="s">
        <v>45</v>
      </c>
    </row>
    <row r="55" spans="1:18" x14ac:dyDescent="0.25">
      <c r="A55">
        <v>1060</v>
      </c>
      <c r="B55" s="1">
        <v>45059</v>
      </c>
      <c r="C55" s="1" t="str">
        <f t="shared" si="1"/>
        <v>May</v>
      </c>
      <c r="D55" s="1" t="str">
        <f t="shared" si="2"/>
        <v>Saturday</v>
      </c>
      <c r="E55" t="s">
        <v>33</v>
      </c>
      <c r="F55" t="s">
        <v>21</v>
      </c>
      <c r="G55" s="4">
        <v>5260.83</v>
      </c>
      <c r="H55">
        <v>31</v>
      </c>
      <c r="I55" t="s">
        <v>35</v>
      </c>
      <c r="J55" s="4">
        <v>3161.4</v>
      </c>
      <c r="K55" s="4">
        <v>3339.66</v>
      </c>
      <c r="L55" t="s">
        <v>17</v>
      </c>
      <c r="M55" s="9">
        <v>0.02</v>
      </c>
      <c r="N55" s="8">
        <v>0.02</v>
      </c>
      <c r="O55" s="8" t="str">
        <f t="shared" si="0"/>
        <v>0-5%</v>
      </c>
      <c r="P55" t="s">
        <v>27</v>
      </c>
      <c r="Q55" t="s">
        <v>19</v>
      </c>
      <c r="R55" t="s">
        <v>37</v>
      </c>
    </row>
    <row r="56" spans="1:18" x14ac:dyDescent="0.25">
      <c r="A56">
        <v>1014</v>
      </c>
      <c r="B56" s="1">
        <v>45252</v>
      </c>
      <c r="C56" s="1" t="str">
        <f t="shared" si="1"/>
        <v>November</v>
      </c>
      <c r="D56" s="1" t="str">
        <f t="shared" si="2"/>
        <v>Wednesday</v>
      </c>
      <c r="E56" t="s">
        <v>24</v>
      </c>
      <c r="F56" t="s">
        <v>21</v>
      </c>
      <c r="G56" s="4">
        <v>9762.5400000000009</v>
      </c>
      <c r="H56">
        <v>17</v>
      </c>
      <c r="I56" t="s">
        <v>26</v>
      </c>
      <c r="J56" s="4">
        <v>3184.65</v>
      </c>
      <c r="K56" s="4">
        <v>3204.01</v>
      </c>
      <c r="L56" t="s">
        <v>30</v>
      </c>
      <c r="M56" s="9">
        <v>0.2</v>
      </c>
      <c r="N56" s="8">
        <v>0.2</v>
      </c>
      <c r="O56" s="8" t="str">
        <f t="shared" si="0"/>
        <v>16-20%</v>
      </c>
      <c r="P56" t="s">
        <v>27</v>
      </c>
      <c r="Q56" t="s">
        <v>19</v>
      </c>
      <c r="R56" t="s">
        <v>47</v>
      </c>
    </row>
    <row r="57" spans="1:18" x14ac:dyDescent="0.25">
      <c r="A57">
        <v>1009</v>
      </c>
      <c r="B57" s="1">
        <v>45044</v>
      </c>
      <c r="C57" s="1" t="str">
        <f t="shared" si="1"/>
        <v>April</v>
      </c>
      <c r="D57" s="1" t="str">
        <f t="shared" si="2"/>
        <v>Friday</v>
      </c>
      <c r="E57" t="s">
        <v>42</v>
      </c>
      <c r="F57" t="s">
        <v>15</v>
      </c>
      <c r="G57" s="4">
        <v>1342.95</v>
      </c>
      <c r="H57">
        <v>33</v>
      </c>
      <c r="I57" t="s">
        <v>29</v>
      </c>
      <c r="J57" s="4">
        <v>2278.9</v>
      </c>
      <c r="K57" s="4">
        <v>2626.9</v>
      </c>
      <c r="L57" t="s">
        <v>30</v>
      </c>
      <c r="M57" s="9">
        <v>0.05</v>
      </c>
      <c r="N57" s="8">
        <v>0.05</v>
      </c>
      <c r="O57" s="8" t="str">
        <f t="shared" si="0"/>
        <v>0-5%</v>
      </c>
      <c r="P57" t="s">
        <v>31</v>
      </c>
      <c r="Q57" t="s">
        <v>19</v>
      </c>
      <c r="R57" t="s">
        <v>49</v>
      </c>
    </row>
    <row r="58" spans="1:18" x14ac:dyDescent="0.25">
      <c r="A58">
        <v>1090</v>
      </c>
      <c r="B58" s="1">
        <v>45250</v>
      </c>
      <c r="C58" s="1" t="str">
        <f t="shared" si="1"/>
        <v>November</v>
      </c>
      <c r="D58" s="1" t="str">
        <f t="shared" si="2"/>
        <v>Monday</v>
      </c>
      <c r="E58" t="s">
        <v>42</v>
      </c>
      <c r="F58" t="s">
        <v>21</v>
      </c>
      <c r="G58" s="4">
        <v>267.77999999999997</v>
      </c>
      <c r="H58">
        <v>32</v>
      </c>
      <c r="I58" t="s">
        <v>35</v>
      </c>
      <c r="J58" s="4">
        <v>2678.99</v>
      </c>
      <c r="K58" s="4">
        <v>3152.2799999999902</v>
      </c>
      <c r="L58" t="s">
        <v>17</v>
      </c>
      <c r="M58" s="9">
        <v>0.22</v>
      </c>
      <c r="N58" s="8">
        <v>0.22</v>
      </c>
      <c r="O58" s="8" t="str">
        <f t="shared" si="0"/>
        <v>21%+</v>
      </c>
      <c r="P58" t="s">
        <v>18</v>
      </c>
      <c r="Q58" t="s">
        <v>22</v>
      </c>
      <c r="R58" t="s">
        <v>51</v>
      </c>
    </row>
    <row r="59" spans="1:18" x14ac:dyDescent="0.25">
      <c r="A59">
        <v>1053</v>
      </c>
      <c r="B59" s="1">
        <v>45201</v>
      </c>
      <c r="C59" s="1" t="str">
        <f t="shared" si="1"/>
        <v>October</v>
      </c>
      <c r="D59" s="1" t="str">
        <f t="shared" si="2"/>
        <v>Monday</v>
      </c>
      <c r="E59" t="s">
        <v>24</v>
      </c>
      <c r="F59" t="s">
        <v>34</v>
      </c>
      <c r="G59" s="4">
        <v>7724.57</v>
      </c>
      <c r="H59">
        <v>29</v>
      </c>
      <c r="I59" t="s">
        <v>35</v>
      </c>
      <c r="J59" s="4">
        <v>3741.3</v>
      </c>
      <c r="K59" s="4">
        <v>4061.04</v>
      </c>
      <c r="L59" t="s">
        <v>17</v>
      </c>
      <c r="M59" s="9">
        <v>0.21</v>
      </c>
      <c r="N59" s="8">
        <v>0.21</v>
      </c>
      <c r="O59" s="8" t="str">
        <f t="shared" si="0"/>
        <v>21%+</v>
      </c>
      <c r="P59" t="s">
        <v>31</v>
      </c>
      <c r="Q59" t="s">
        <v>19</v>
      </c>
      <c r="R59" t="s">
        <v>50</v>
      </c>
    </row>
    <row r="60" spans="1:18" x14ac:dyDescent="0.25">
      <c r="A60">
        <v>1002</v>
      </c>
      <c r="B60" s="1">
        <v>45138</v>
      </c>
      <c r="C60" s="1" t="str">
        <f t="shared" si="1"/>
        <v>July</v>
      </c>
      <c r="D60" s="1" t="str">
        <f t="shared" si="2"/>
        <v>Monday</v>
      </c>
      <c r="E60" t="s">
        <v>24</v>
      </c>
      <c r="F60" t="s">
        <v>34</v>
      </c>
      <c r="G60" s="4">
        <v>8090.84</v>
      </c>
      <c r="H60">
        <v>21</v>
      </c>
      <c r="I60" t="s">
        <v>29</v>
      </c>
      <c r="J60" s="4">
        <v>4138.41</v>
      </c>
      <c r="K60" s="4">
        <v>4361.7</v>
      </c>
      <c r="L60" t="s">
        <v>17</v>
      </c>
      <c r="M60" s="9">
        <v>7.0000000000000007E-2</v>
      </c>
      <c r="N60" s="8">
        <v>7.0000000000000007E-2</v>
      </c>
      <c r="O60" s="8" t="str">
        <f t="shared" si="0"/>
        <v>6-10%</v>
      </c>
      <c r="P60" t="s">
        <v>31</v>
      </c>
      <c r="Q60" t="s">
        <v>22</v>
      </c>
      <c r="R60" t="s">
        <v>50</v>
      </c>
    </row>
    <row r="61" spans="1:18" x14ac:dyDescent="0.25">
      <c r="A61">
        <v>1084</v>
      </c>
      <c r="B61" s="1">
        <v>45151</v>
      </c>
      <c r="C61" s="1" t="str">
        <f t="shared" si="1"/>
        <v>August</v>
      </c>
      <c r="D61" s="1" t="str">
        <f t="shared" si="2"/>
        <v>Sunday</v>
      </c>
      <c r="E61" t="s">
        <v>42</v>
      </c>
      <c r="F61" t="s">
        <v>21</v>
      </c>
      <c r="G61" s="4">
        <v>1290.05</v>
      </c>
      <c r="H61">
        <v>21</v>
      </c>
      <c r="I61" t="s">
        <v>16</v>
      </c>
      <c r="J61" s="4">
        <v>3497.98</v>
      </c>
      <c r="K61" s="4">
        <v>3765.31</v>
      </c>
      <c r="L61" t="s">
        <v>30</v>
      </c>
      <c r="M61" s="9">
        <v>0.08</v>
      </c>
      <c r="N61" s="8">
        <v>0.08</v>
      </c>
      <c r="O61" s="8" t="str">
        <f t="shared" si="0"/>
        <v>6-10%</v>
      </c>
      <c r="P61" t="s">
        <v>18</v>
      </c>
      <c r="Q61" t="s">
        <v>19</v>
      </c>
      <c r="R61" t="s">
        <v>51</v>
      </c>
    </row>
    <row r="62" spans="1:18" x14ac:dyDescent="0.25">
      <c r="A62">
        <v>1092</v>
      </c>
      <c r="B62" s="1">
        <v>44946</v>
      </c>
      <c r="C62" s="1" t="str">
        <f t="shared" si="1"/>
        <v>January</v>
      </c>
      <c r="D62" s="1" t="str">
        <f t="shared" si="2"/>
        <v>Friday</v>
      </c>
      <c r="E62" t="s">
        <v>33</v>
      </c>
      <c r="F62" t="s">
        <v>34</v>
      </c>
      <c r="G62" s="4">
        <v>2729.27</v>
      </c>
      <c r="H62">
        <v>40</v>
      </c>
      <c r="I62" t="s">
        <v>35</v>
      </c>
      <c r="J62" s="4">
        <v>4624.16</v>
      </c>
      <c r="K62" s="4">
        <v>4731.9799999999996</v>
      </c>
      <c r="L62" t="s">
        <v>30</v>
      </c>
      <c r="M62" s="9">
        <v>0.2</v>
      </c>
      <c r="N62" s="8">
        <v>0.2</v>
      </c>
      <c r="O62" s="8" t="str">
        <f t="shared" si="0"/>
        <v>16-20%</v>
      </c>
      <c r="P62" t="s">
        <v>27</v>
      </c>
      <c r="Q62" t="s">
        <v>22</v>
      </c>
      <c r="R62" t="s">
        <v>36</v>
      </c>
    </row>
    <row r="63" spans="1:18" x14ac:dyDescent="0.25">
      <c r="A63">
        <v>1060</v>
      </c>
      <c r="B63" s="1">
        <v>45039</v>
      </c>
      <c r="C63" s="1" t="str">
        <f t="shared" si="1"/>
        <v>April</v>
      </c>
      <c r="D63" s="1" t="str">
        <f t="shared" si="2"/>
        <v>Sunday</v>
      </c>
      <c r="E63" t="s">
        <v>38</v>
      </c>
      <c r="F63" t="s">
        <v>34</v>
      </c>
      <c r="G63" s="4">
        <v>273.77</v>
      </c>
      <c r="H63">
        <v>23</v>
      </c>
      <c r="I63" t="s">
        <v>29</v>
      </c>
      <c r="J63" s="4">
        <v>4110.6000000000004</v>
      </c>
      <c r="K63" s="4">
        <v>4488.37</v>
      </c>
      <c r="L63" t="s">
        <v>30</v>
      </c>
      <c r="M63" s="9">
        <v>0.12</v>
      </c>
      <c r="N63" s="8">
        <v>0.12</v>
      </c>
      <c r="O63" s="8" t="str">
        <f t="shared" si="0"/>
        <v>11-15%</v>
      </c>
      <c r="P63" t="s">
        <v>31</v>
      </c>
      <c r="Q63" t="s">
        <v>19</v>
      </c>
      <c r="R63" t="s">
        <v>48</v>
      </c>
    </row>
    <row r="64" spans="1:18" x14ac:dyDescent="0.25">
      <c r="A64">
        <v>1071</v>
      </c>
      <c r="B64" s="1">
        <v>45066</v>
      </c>
      <c r="C64" s="1" t="str">
        <f t="shared" si="1"/>
        <v>May</v>
      </c>
      <c r="D64" s="1" t="str">
        <f t="shared" si="2"/>
        <v>Saturday</v>
      </c>
      <c r="E64" t="s">
        <v>38</v>
      </c>
      <c r="F64" t="s">
        <v>21</v>
      </c>
      <c r="G64" s="4">
        <v>3003.76</v>
      </c>
      <c r="H64">
        <v>6</v>
      </c>
      <c r="I64" t="s">
        <v>16</v>
      </c>
      <c r="J64" s="4">
        <v>2831.23</v>
      </c>
      <c r="K64" s="4">
        <v>3206.98</v>
      </c>
      <c r="L64" t="s">
        <v>17</v>
      </c>
      <c r="M64" s="9">
        <v>0.06</v>
      </c>
      <c r="N64" s="8">
        <v>0.06</v>
      </c>
      <c r="O64" s="8" t="str">
        <f t="shared" si="0"/>
        <v>6-10%</v>
      </c>
      <c r="P64" t="s">
        <v>27</v>
      </c>
      <c r="Q64" t="s">
        <v>22</v>
      </c>
      <c r="R64" t="s">
        <v>41</v>
      </c>
    </row>
    <row r="65" spans="1:18" x14ac:dyDescent="0.25">
      <c r="A65">
        <v>1044</v>
      </c>
      <c r="B65" s="1">
        <v>44973</v>
      </c>
      <c r="C65" s="1" t="str">
        <f t="shared" si="1"/>
        <v>February</v>
      </c>
      <c r="D65" s="1" t="str">
        <f t="shared" si="2"/>
        <v>Thursday</v>
      </c>
      <c r="E65" t="s">
        <v>24</v>
      </c>
      <c r="F65" t="s">
        <v>25</v>
      </c>
      <c r="G65" s="4">
        <v>7754.1</v>
      </c>
      <c r="H65">
        <v>22</v>
      </c>
      <c r="I65" t="s">
        <v>26</v>
      </c>
      <c r="J65" s="4">
        <v>3373.46</v>
      </c>
      <c r="K65" s="4">
        <v>3454.76</v>
      </c>
      <c r="L65" t="s">
        <v>17</v>
      </c>
      <c r="M65" s="9">
        <v>0.22</v>
      </c>
      <c r="N65" s="8">
        <v>0.22</v>
      </c>
      <c r="O65" s="8" t="str">
        <f t="shared" si="0"/>
        <v>21%+</v>
      </c>
      <c r="P65" t="s">
        <v>27</v>
      </c>
      <c r="Q65" t="s">
        <v>22</v>
      </c>
      <c r="R65" t="s">
        <v>28</v>
      </c>
    </row>
    <row r="66" spans="1:18" x14ac:dyDescent="0.25">
      <c r="A66">
        <v>1008</v>
      </c>
      <c r="B66" s="1">
        <v>44927</v>
      </c>
      <c r="C66" s="1" t="str">
        <f t="shared" si="1"/>
        <v>January</v>
      </c>
      <c r="D66" s="1" t="str">
        <f t="shared" si="2"/>
        <v>Sunday</v>
      </c>
      <c r="E66" t="s">
        <v>38</v>
      </c>
      <c r="F66" t="s">
        <v>15</v>
      </c>
      <c r="G66" s="4">
        <v>5227.8100000000004</v>
      </c>
      <c r="H66">
        <v>38</v>
      </c>
      <c r="I66" t="s">
        <v>29</v>
      </c>
      <c r="J66" s="4">
        <v>4635.2299999999996</v>
      </c>
      <c r="K66" s="4">
        <v>5075.4399999999996</v>
      </c>
      <c r="L66" t="s">
        <v>17</v>
      </c>
      <c r="M66" s="9">
        <v>0.05</v>
      </c>
      <c r="N66" s="8">
        <v>0.05</v>
      </c>
      <c r="O66" s="8" t="str">
        <f t="shared" ref="O66:O129" si="3">IF(N66&lt;=0.05, "0-5%", IF(N66&lt;=0.1, "6-10%", IF(N66&lt;=0.15, "11-15%", IF(N66&lt;=0.2, "16-20%", "21%+"))))</f>
        <v>0-5%</v>
      </c>
      <c r="P66" t="s">
        <v>18</v>
      </c>
      <c r="Q66" t="s">
        <v>19</v>
      </c>
      <c r="R66" t="s">
        <v>40</v>
      </c>
    </row>
    <row r="67" spans="1:18" x14ac:dyDescent="0.25">
      <c r="A67">
        <v>1047</v>
      </c>
      <c r="B67" s="1">
        <v>45016</v>
      </c>
      <c r="C67" s="1" t="str">
        <f t="shared" ref="C67:C130" si="4">TEXT(B67, "MMMM")</f>
        <v>March</v>
      </c>
      <c r="D67" s="1" t="str">
        <f t="shared" ref="D67:D130" si="5">TEXT(B67, "DDDD")</f>
        <v>Friday</v>
      </c>
      <c r="E67" t="s">
        <v>42</v>
      </c>
      <c r="F67" t="s">
        <v>34</v>
      </c>
      <c r="G67" s="4">
        <v>3546.15</v>
      </c>
      <c r="H67">
        <v>37</v>
      </c>
      <c r="I67" t="s">
        <v>35</v>
      </c>
      <c r="J67" s="4">
        <v>3114.88</v>
      </c>
      <c r="K67" s="4">
        <v>3256.78</v>
      </c>
      <c r="L67" t="s">
        <v>17</v>
      </c>
      <c r="M67" s="9">
        <v>0.26</v>
      </c>
      <c r="N67" s="8">
        <v>0.26</v>
      </c>
      <c r="O67" s="8" t="str">
        <f t="shared" si="3"/>
        <v>21%+</v>
      </c>
      <c r="P67" t="s">
        <v>31</v>
      </c>
      <c r="Q67" t="s">
        <v>19</v>
      </c>
      <c r="R67" t="s">
        <v>52</v>
      </c>
    </row>
    <row r="68" spans="1:18" x14ac:dyDescent="0.25">
      <c r="A68">
        <v>1035</v>
      </c>
      <c r="B68" s="1">
        <v>45068</v>
      </c>
      <c r="C68" s="1" t="str">
        <f t="shared" si="4"/>
        <v>May</v>
      </c>
      <c r="D68" s="1" t="str">
        <f t="shared" si="5"/>
        <v>Monday</v>
      </c>
      <c r="E68" t="s">
        <v>42</v>
      </c>
      <c r="F68" t="s">
        <v>25</v>
      </c>
      <c r="G68" s="4">
        <v>3780.22</v>
      </c>
      <c r="H68">
        <v>45</v>
      </c>
      <c r="I68" t="s">
        <v>26</v>
      </c>
      <c r="J68" s="4">
        <v>4132.79</v>
      </c>
      <c r="K68" s="4">
        <v>4624.1000000000004</v>
      </c>
      <c r="L68" t="s">
        <v>30</v>
      </c>
      <c r="M68" s="9">
        <v>0.15</v>
      </c>
      <c r="N68" s="8">
        <v>0.15</v>
      </c>
      <c r="O68" s="8" t="str">
        <f t="shared" si="3"/>
        <v>11-15%</v>
      </c>
      <c r="P68" t="s">
        <v>31</v>
      </c>
      <c r="Q68" t="s">
        <v>22</v>
      </c>
      <c r="R68" t="s">
        <v>43</v>
      </c>
    </row>
    <row r="69" spans="1:18" x14ac:dyDescent="0.25">
      <c r="A69">
        <v>1078</v>
      </c>
      <c r="B69" s="1">
        <v>45246</v>
      </c>
      <c r="C69" s="1" t="str">
        <f t="shared" si="4"/>
        <v>November</v>
      </c>
      <c r="D69" s="1" t="str">
        <f t="shared" si="5"/>
        <v>Thursday</v>
      </c>
      <c r="E69" t="s">
        <v>24</v>
      </c>
      <c r="F69" t="s">
        <v>34</v>
      </c>
      <c r="G69" s="4">
        <v>113.4</v>
      </c>
      <c r="H69">
        <v>8</v>
      </c>
      <c r="I69" t="s">
        <v>16</v>
      </c>
      <c r="J69" s="4">
        <v>3459.61</v>
      </c>
      <c r="K69" s="4">
        <v>3657.23</v>
      </c>
      <c r="L69" t="s">
        <v>17</v>
      </c>
      <c r="M69" s="9">
        <v>0.03</v>
      </c>
      <c r="N69" s="8">
        <v>0.03</v>
      </c>
      <c r="O69" s="8" t="str">
        <f t="shared" si="3"/>
        <v>0-5%</v>
      </c>
      <c r="P69" t="s">
        <v>27</v>
      </c>
      <c r="Q69" t="s">
        <v>19</v>
      </c>
      <c r="R69" t="s">
        <v>50</v>
      </c>
    </row>
    <row r="70" spans="1:18" x14ac:dyDescent="0.25">
      <c r="A70">
        <v>1081</v>
      </c>
      <c r="B70" s="1">
        <v>44964</v>
      </c>
      <c r="C70" s="1" t="str">
        <f t="shared" si="4"/>
        <v>February</v>
      </c>
      <c r="D70" s="1" t="str">
        <f t="shared" si="5"/>
        <v>Tuesday</v>
      </c>
      <c r="E70" t="s">
        <v>24</v>
      </c>
      <c r="F70" t="s">
        <v>34</v>
      </c>
      <c r="G70" s="4">
        <v>3068.03</v>
      </c>
      <c r="H70">
        <v>41</v>
      </c>
      <c r="I70" t="s">
        <v>16</v>
      </c>
      <c r="J70" s="4">
        <v>2782.08</v>
      </c>
      <c r="K70" s="4">
        <v>2879.24</v>
      </c>
      <c r="L70" t="s">
        <v>30</v>
      </c>
      <c r="M70" s="9">
        <v>0.21</v>
      </c>
      <c r="N70" s="8">
        <v>0.21</v>
      </c>
      <c r="O70" s="8" t="str">
        <f t="shared" si="3"/>
        <v>21%+</v>
      </c>
      <c r="P70" t="s">
        <v>27</v>
      </c>
      <c r="Q70" t="s">
        <v>19</v>
      </c>
      <c r="R70" t="s">
        <v>50</v>
      </c>
    </row>
    <row r="71" spans="1:18" x14ac:dyDescent="0.25">
      <c r="A71">
        <v>1036</v>
      </c>
      <c r="B71" s="1">
        <v>45219</v>
      </c>
      <c r="C71" s="1" t="str">
        <f t="shared" si="4"/>
        <v>October</v>
      </c>
      <c r="D71" s="1" t="str">
        <f t="shared" si="5"/>
        <v>Friday</v>
      </c>
      <c r="E71" t="s">
        <v>24</v>
      </c>
      <c r="F71" t="s">
        <v>15</v>
      </c>
      <c r="G71" s="4">
        <v>6499.94</v>
      </c>
      <c r="H71">
        <v>49</v>
      </c>
      <c r="I71" t="s">
        <v>29</v>
      </c>
      <c r="J71" s="4">
        <v>1247.0999999999999</v>
      </c>
      <c r="K71" s="4">
        <v>1429.4399999999901</v>
      </c>
      <c r="L71" t="s">
        <v>30</v>
      </c>
      <c r="M71" s="9">
        <v>0.16</v>
      </c>
      <c r="N71" s="8">
        <v>0.16</v>
      </c>
      <c r="O71" s="8" t="str">
        <f t="shared" si="3"/>
        <v>16-20%</v>
      </c>
      <c r="P71" t="s">
        <v>18</v>
      </c>
      <c r="Q71" t="s">
        <v>19</v>
      </c>
      <c r="R71" t="s">
        <v>45</v>
      </c>
    </row>
    <row r="72" spans="1:18" x14ac:dyDescent="0.25">
      <c r="A72">
        <v>1050</v>
      </c>
      <c r="B72" s="1">
        <v>45065</v>
      </c>
      <c r="C72" s="1" t="str">
        <f t="shared" si="4"/>
        <v>May</v>
      </c>
      <c r="D72" s="1" t="str">
        <f t="shared" si="5"/>
        <v>Friday</v>
      </c>
      <c r="E72" t="s">
        <v>33</v>
      </c>
      <c r="F72" t="s">
        <v>34</v>
      </c>
      <c r="G72" s="4">
        <v>9744.52</v>
      </c>
      <c r="H72">
        <v>35</v>
      </c>
      <c r="I72" t="s">
        <v>29</v>
      </c>
      <c r="J72" s="4">
        <v>2158.69</v>
      </c>
      <c r="K72" s="4">
        <v>2384.38</v>
      </c>
      <c r="L72" t="s">
        <v>17</v>
      </c>
      <c r="M72" s="9">
        <v>0.09</v>
      </c>
      <c r="N72" s="8">
        <v>0.09</v>
      </c>
      <c r="O72" s="8" t="str">
        <f t="shared" si="3"/>
        <v>6-10%</v>
      </c>
      <c r="P72" t="s">
        <v>27</v>
      </c>
      <c r="Q72" t="s">
        <v>22</v>
      </c>
      <c r="R72" t="s">
        <v>36</v>
      </c>
    </row>
    <row r="73" spans="1:18" x14ac:dyDescent="0.25">
      <c r="A73">
        <v>1004</v>
      </c>
      <c r="B73" s="1">
        <v>45282</v>
      </c>
      <c r="C73" s="1" t="str">
        <f t="shared" si="4"/>
        <v>December</v>
      </c>
      <c r="D73" s="1" t="str">
        <f t="shared" si="5"/>
        <v>Friday</v>
      </c>
      <c r="E73" t="s">
        <v>38</v>
      </c>
      <c r="F73" t="s">
        <v>15</v>
      </c>
      <c r="G73" s="4">
        <v>8485.9</v>
      </c>
      <c r="H73">
        <v>11</v>
      </c>
      <c r="I73" t="s">
        <v>29</v>
      </c>
      <c r="J73" s="4">
        <v>4840.33</v>
      </c>
      <c r="K73" s="4">
        <v>4884.29</v>
      </c>
      <c r="L73" t="s">
        <v>30</v>
      </c>
      <c r="M73" s="9">
        <v>0.13</v>
      </c>
      <c r="N73" s="8">
        <v>0.13</v>
      </c>
      <c r="O73" s="8" t="str">
        <f t="shared" si="3"/>
        <v>11-15%</v>
      </c>
      <c r="P73" t="s">
        <v>18</v>
      </c>
      <c r="Q73" t="s">
        <v>19</v>
      </c>
      <c r="R73" t="s">
        <v>40</v>
      </c>
    </row>
    <row r="74" spans="1:18" x14ac:dyDescent="0.25">
      <c r="A74">
        <v>1002</v>
      </c>
      <c r="B74" s="1">
        <v>45259</v>
      </c>
      <c r="C74" s="1" t="str">
        <f t="shared" si="4"/>
        <v>November</v>
      </c>
      <c r="D74" s="1" t="str">
        <f t="shared" si="5"/>
        <v>Wednesday</v>
      </c>
      <c r="E74" t="s">
        <v>24</v>
      </c>
      <c r="F74" t="s">
        <v>15</v>
      </c>
      <c r="G74" s="4">
        <v>333.59</v>
      </c>
      <c r="H74">
        <v>24</v>
      </c>
      <c r="I74" t="s">
        <v>16</v>
      </c>
      <c r="J74" s="4">
        <v>3305.94</v>
      </c>
      <c r="K74" s="4">
        <v>3599.27</v>
      </c>
      <c r="L74" t="s">
        <v>30</v>
      </c>
      <c r="M74" s="9">
        <v>0.09</v>
      </c>
      <c r="N74" s="8">
        <v>0.09</v>
      </c>
      <c r="O74" s="8" t="str">
        <f t="shared" si="3"/>
        <v>6-10%</v>
      </c>
      <c r="P74" t="s">
        <v>31</v>
      </c>
      <c r="Q74" t="s">
        <v>22</v>
      </c>
      <c r="R74" t="s">
        <v>45</v>
      </c>
    </row>
    <row r="75" spans="1:18" x14ac:dyDescent="0.25">
      <c r="A75">
        <v>1006</v>
      </c>
      <c r="B75" s="1">
        <v>45185</v>
      </c>
      <c r="C75" s="1" t="str">
        <f t="shared" si="4"/>
        <v>September</v>
      </c>
      <c r="D75" s="1" t="str">
        <f t="shared" si="5"/>
        <v>Saturday</v>
      </c>
      <c r="E75" t="s">
        <v>14</v>
      </c>
      <c r="F75" t="s">
        <v>15</v>
      </c>
      <c r="G75" s="4">
        <v>8995.75</v>
      </c>
      <c r="H75">
        <v>49</v>
      </c>
      <c r="I75" t="s">
        <v>26</v>
      </c>
      <c r="J75" s="4">
        <v>2843.76</v>
      </c>
      <c r="K75" s="4">
        <v>3146.6</v>
      </c>
      <c r="L75" t="s">
        <v>30</v>
      </c>
      <c r="M75" s="9">
        <v>0.08</v>
      </c>
      <c r="N75" s="8">
        <v>0.08</v>
      </c>
      <c r="O75" s="8" t="str">
        <f t="shared" si="3"/>
        <v>6-10%</v>
      </c>
      <c r="P75" t="s">
        <v>18</v>
      </c>
      <c r="Q75" t="s">
        <v>22</v>
      </c>
      <c r="R75" t="s">
        <v>20</v>
      </c>
    </row>
    <row r="76" spans="1:18" x14ac:dyDescent="0.25">
      <c r="A76">
        <v>1054</v>
      </c>
      <c r="B76" s="1">
        <v>45087</v>
      </c>
      <c r="C76" s="1" t="str">
        <f t="shared" si="4"/>
        <v>June</v>
      </c>
      <c r="D76" s="1" t="str">
        <f t="shared" si="5"/>
        <v>Saturday</v>
      </c>
      <c r="E76" t="s">
        <v>14</v>
      </c>
      <c r="F76" t="s">
        <v>25</v>
      </c>
      <c r="G76" s="4">
        <v>7853.66</v>
      </c>
      <c r="H76">
        <v>21</v>
      </c>
      <c r="I76" t="s">
        <v>16</v>
      </c>
      <c r="J76" s="4">
        <v>4668.1400000000003</v>
      </c>
      <c r="K76" s="4">
        <v>5040.22</v>
      </c>
      <c r="L76" t="s">
        <v>30</v>
      </c>
      <c r="M76" s="9">
        <v>0.05</v>
      </c>
      <c r="N76" s="8">
        <v>0.05</v>
      </c>
      <c r="O76" s="8" t="str">
        <f t="shared" si="3"/>
        <v>0-5%</v>
      </c>
      <c r="P76" t="s">
        <v>27</v>
      </c>
      <c r="Q76" t="s">
        <v>19</v>
      </c>
      <c r="R76" t="s">
        <v>32</v>
      </c>
    </row>
    <row r="77" spans="1:18" x14ac:dyDescent="0.25">
      <c r="A77">
        <v>1004</v>
      </c>
      <c r="B77" s="1">
        <v>45104</v>
      </c>
      <c r="C77" s="1" t="str">
        <f t="shared" si="4"/>
        <v>June</v>
      </c>
      <c r="D77" s="1" t="str">
        <f t="shared" si="5"/>
        <v>Tuesday</v>
      </c>
      <c r="E77" t="s">
        <v>42</v>
      </c>
      <c r="F77" t="s">
        <v>21</v>
      </c>
      <c r="G77" s="4">
        <v>7825.72</v>
      </c>
      <c r="H77">
        <v>2</v>
      </c>
      <c r="I77" t="s">
        <v>35</v>
      </c>
      <c r="J77" s="4">
        <v>2953.23</v>
      </c>
      <c r="K77" s="4">
        <v>2977.52</v>
      </c>
      <c r="L77" t="s">
        <v>17</v>
      </c>
      <c r="M77" s="9">
        <v>0.11</v>
      </c>
      <c r="N77" s="8">
        <v>0.11</v>
      </c>
      <c r="O77" s="8" t="str">
        <f t="shared" si="3"/>
        <v>11-15%</v>
      </c>
      <c r="P77" t="s">
        <v>31</v>
      </c>
      <c r="Q77" t="s">
        <v>22</v>
      </c>
      <c r="R77" t="s">
        <v>51</v>
      </c>
    </row>
    <row r="78" spans="1:18" x14ac:dyDescent="0.25">
      <c r="A78">
        <v>1054</v>
      </c>
      <c r="B78" s="1">
        <v>44936</v>
      </c>
      <c r="C78" s="1" t="str">
        <f t="shared" si="4"/>
        <v>January</v>
      </c>
      <c r="D78" s="1" t="str">
        <f t="shared" si="5"/>
        <v>Tuesday</v>
      </c>
      <c r="E78" t="s">
        <v>38</v>
      </c>
      <c r="F78" t="s">
        <v>25</v>
      </c>
      <c r="G78" s="4">
        <v>4634.16</v>
      </c>
      <c r="H78">
        <v>40</v>
      </c>
      <c r="I78" t="s">
        <v>16</v>
      </c>
      <c r="J78" s="4">
        <v>2654.11</v>
      </c>
      <c r="K78" s="4">
        <v>2929.32</v>
      </c>
      <c r="L78" t="s">
        <v>17</v>
      </c>
      <c r="M78" s="9">
        <v>0.08</v>
      </c>
      <c r="N78" s="8">
        <v>0.08</v>
      </c>
      <c r="O78" s="8" t="str">
        <f t="shared" si="3"/>
        <v>6-10%</v>
      </c>
      <c r="P78" t="s">
        <v>18</v>
      </c>
      <c r="Q78" t="s">
        <v>19</v>
      </c>
      <c r="R78" t="s">
        <v>39</v>
      </c>
    </row>
    <row r="79" spans="1:18" x14ac:dyDescent="0.25">
      <c r="A79">
        <v>1093</v>
      </c>
      <c r="B79" s="1">
        <v>45187</v>
      </c>
      <c r="C79" s="1" t="str">
        <f t="shared" si="4"/>
        <v>September</v>
      </c>
      <c r="D79" s="1" t="str">
        <f t="shared" si="5"/>
        <v>Monday</v>
      </c>
      <c r="E79" t="s">
        <v>24</v>
      </c>
      <c r="F79" t="s">
        <v>21</v>
      </c>
      <c r="G79" s="4">
        <v>4040.25</v>
      </c>
      <c r="H79">
        <v>19</v>
      </c>
      <c r="I79" t="s">
        <v>35</v>
      </c>
      <c r="J79" s="4">
        <v>3808.59</v>
      </c>
      <c r="K79" s="4">
        <v>3844.51</v>
      </c>
      <c r="L79" t="s">
        <v>30</v>
      </c>
      <c r="M79" s="9">
        <v>0.21</v>
      </c>
      <c r="N79" s="8">
        <v>0.21</v>
      </c>
      <c r="O79" s="8" t="str">
        <f t="shared" si="3"/>
        <v>21%+</v>
      </c>
      <c r="P79" t="s">
        <v>31</v>
      </c>
      <c r="Q79" t="s">
        <v>19</v>
      </c>
      <c r="R79" t="s">
        <v>47</v>
      </c>
    </row>
    <row r="80" spans="1:18" x14ac:dyDescent="0.25">
      <c r="A80">
        <v>1063</v>
      </c>
      <c r="B80" s="1">
        <v>45064</v>
      </c>
      <c r="C80" s="1" t="str">
        <f t="shared" si="4"/>
        <v>May</v>
      </c>
      <c r="D80" s="1" t="str">
        <f t="shared" si="5"/>
        <v>Thursday</v>
      </c>
      <c r="E80" t="s">
        <v>14</v>
      </c>
      <c r="F80" t="s">
        <v>21</v>
      </c>
      <c r="G80" s="4">
        <v>3098.87</v>
      </c>
      <c r="H80">
        <v>39</v>
      </c>
      <c r="I80" t="s">
        <v>26</v>
      </c>
      <c r="J80" s="4">
        <v>3577.69</v>
      </c>
      <c r="K80" s="4">
        <v>3931.25</v>
      </c>
      <c r="L80" t="s">
        <v>17</v>
      </c>
      <c r="M80" s="9">
        <v>0.21</v>
      </c>
      <c r="N80" s="8">
        <v>0.21</v>
      </c>
      <c r="O80" s="8" t="str">
        <f t="shared" si="3"/>
        <v>21%+</v>
      </c>
      <c r="P80" t="s">
        <v>18</v>
      </c>
      <c r="Q80" t="s">
        <v>22</v>
      </c>
      <c r="R80" t="s">
        <v>23</v>
      </c>
    </row>
    <row r="81" spans="1:18" x14ac:dyDescent="0.25">
      <c r="A81">
        <v>1018</v>
      </c>
      <c r="B81" s="1">
        <v>45098</v>
      </c>
      <c r="C81" s="1" t="str">
        <f t="shared" si="4"/>
        <v>June</v>
      </c>
      <c r="D81" s="1" t="str">
        <f t="shared" si="5"/>
        <v>Wednesday</v>
      </c>
      <c r="E81" t="s">
        <v>38</v>
      </c>
      <c r="F81" t="s">
        <v>15</v>
      </c>
      <c r="G81" s="4">
        <v>750.38</v>
      </c>
      <c r="H81">
        <v>28</v>
      </c>
      <c r="I81" t="s">
        <v>29</v>
      </c>
      <c r="J81" s="4">
        <v>1006.14</v>
      </c>
      <c r="K81" s="4">
        <v>1043.45</v>
      </c>
      <c r="L81" t="s">
        <v>30</v>
      </c>
      <c r="M81" s="9">
        <v>0.15</v>
      </c>
      <c r="N81" s="8">
        <v>0.15</v>
      </c>
      <c r="O81" s="8" t="str">
        <f t="shared" si="3"/>
        <v>11-15%</v>
      </c>
      <c r="P81" t="s">
        <v>27</v>
      </c>
      <c r="Q81" t="s">
        <v>22</v>
      </c>
      <c r="R81" t="s">
        <v>40</v>
      </c>
    </row>
    <row r="82" spans="1:18" x14ac:dyDescent="0.25">
      <c r="A82">
        <v>1090</v>
      </c>
      <c r="B82" s="1">
        <v>44939</v>
      </c>
      <c r="C82" s="1" t="str">
        <f t="shared" si="4"/>
        <v>January</v>
      </c>
      <c r="D82" s="1" t="str">
        <f t="shared" si="5"/>
        <v>Friday</v>
      </c>
      <c r="E82" t="s">
        <v>42</v>
      </c>
      <c r="F82" t="s">
        <v>34</v>
      </c>
      <c r="G82" s="4">
        <v>2359.5300000000002</v>
      </c>
      <c r="H82">
        <v>17</v>
      </c>
      <c r="I82" t="s">
        <v>29</v>
      </c>
      <c r="J82" s="4">
        <v>2382.98</v>
      </c>
      <c r="K82" s="4">
        <v>2839.73</v>
      </c>
      <c r="L82" t="s">
        <v>17</v>
      </c>
      <c r="M82" s="9">
        <v>0.23</v>
      </c>
      <c r="N82" s="8">
        <v>0.23</v>
      </c>
      <c r="O82" s="8" t="str">
        <f t="shared" si="3"/>
        <v>21%+</v>
      </c>
      <c r="P82" t="s">
        <v>27</v>
      </c>
      <c r="Q82" t="s">
        <v>22</v>
      </c>
      <c r="R82" t="s">
        <v>52</v>
      </c>
    </row>
    <row r="83" spans="1:18" x14ac:dyDescent="0.25">
      <c r="A83">
        <v>1044</v>
      </c>
      <c r="B83" s="1">
        <v>45094</v>
      </c>
      <c r="C83" s="1" t="str">
        <f t="shared" si="4"/>
        <v>June</v>
      </c>
      <c r="D83" s="1" t="str">
        <f t="shared" si="5"/>
        <v>Saturday</v>
      </c>
      <c r="E83" t="s">
        <v>33</v>
      </c>
      <c r="F83" t="s">
        <v>15</v>
      </c>
      <c r="G83" s="4">
        <v>2541.38</v>
      </c>
      <c r="H83">
        <v>6</v>
      </c>
      <c r="I83" t="s">
        <v>16</v>
      </c>
      <c r="J83" s="4">
        <v>2388.9499999999998</v>
      </c>
      <c r="K83" s="4">
        <v>2742.97</v>
      </c>
      <c r="L83" t="s">
        <v>17</v>
      </c>
      <c r="M83" s="9">
        <v>0.25</v>
      </c>
      <c r="N83" s="8">
        <v>0.25</v>
      </c>
      <c r="O83" s="8" t="str">
        <f t="shared" si="3"/>
        <v>21%+</v>
      </c>
      <c r="P83" t="s">
        <v>31</v>
      </c>
      <c r="Q83" t="s">
        <v>22</v>
      </c>
      <c r="R83" t="s">
        <v>53</v>
      </c>
    </row>
    <row r="84" spans="1:18" x14ac:dyDescent="0.25">
      <c r="A84">
        <v>1034</v>
      </c>
      <c r="B84" s="1">
        <v>45056</v>
      </c>
      <c r="C84" s="1" t="str">
        <f t="shared" si="4"/>
        <v>May</v>
      </c>
      <c r="D84" s="1" t="str">
        <f t="shared" si="5"/>
        <v>Wednesday</v>
      </c>
      <c r="E84" t="s">
        <v>38</v>
      </c>
      <c r="F84" t="s">
        <v>34</v>
      </c>
      <c r="G84" s="4">
        <v>4892.3599999999997</v>
      </c>
      <c r="H84">
        <v>19</v>
      </c>
      <c r="I84" t="s">
        <v>29</v>
      </c>
      <c r="J84" s="4">
        <v>1922.21</v>
      </c>
      <c r="K84" s="4">
        <v>2180.83</v>
      </c>
      <c r="L84" t="s">
        <v>17</v>
      </c>
      <c r="M84" s="9">
        <v>0.17</v>
      </c>
      <c r="N84" s="8">
        <v>0.17</v>
      </c>
      <c r="O84" s="8" t="str">
        <f t="shared" si="3"/>
        <v>16-20%</v>
      </c>
      <c r="P84" t="s">
        <v>31</v>
      </c>
      <c r="Q84" t="s">
        <v>22</v>
      </c>
      <c r="R84" t="s">
        <v>48</v>
      </c>
    </row>
    <row r="85" spans="1:18" x14ac:dyDescent="0.25">
      <c r="A85">
        <v>1074</v>
      </c>
      <c r="B85" s="1">
        <v>45010</v>
      </c>
      <c r="C85" s="1" t="str">
        <f t="shared" si="4"/>
        <v>March</v>
      </c>
      <c r="D85" s="1" t="str">
        <f t="shared" si="5"/>
        <v>Saturday</v>
      </c>
      <c r="E85" t="s">
        <v>38</v>
      </c>
      <c r="F85" t="s">
        <v>21</v>
      </c>
      <c r="G85" s="4">
        <v>7499.7</v>
      </c>
      <c r="H85">
        <v>38</v>
      </c>
      <c r="I85" t="s">
        <v>26</v>
      </c>
      <c r="J85" s="4">
        <v>2610.6</v>
      </c>
      <c r="K85" s="4">
        <v>2836.94</v>
      </c>
      <c r="L85" t="s">
        <v>17</v>
      </c>
      <c r="M85" s="9">
        <v>0.19</v>
      </c>
      <c r="N85" s="8">
        <v>0.19</v>
      </c>
      <c r="O85" s="8" t="str">
        <f t="shared" si="3"/>
        <v>16-20%</v>
      </c>
      <c r="P85" t="s">
        <v>31</v>
      </c>
      <c r="Q85" t="s">
        <v>19</v>
      </c>
      <c r="R85" t="s">
        <v>41</v>
      </c>
    </row>
    <row r="86" spans="1:18" x14ac:dyDescent="0.25">
      <c r="A86">
        <v>1062</v>
      </c>
      <c r="B86" s="1">
        <v>45247</v>
      </c>
      <c r="C86" s="1" t="str">
        <f t="shared" si="4"/>
        <v>November</v>
      </c>
      <c r="D86" s="1" t="str">
        <f t="shared" si="5"/>
        <v>Friday</v>
      </c>
      <c r="E86" t="s">
        <v>33</v>
      </c>
      <c r="F86" t="s">
        <v>15</v>
      </c>
      <c r="G86" s="4">
        <v>4790.72</v>
      </c>
      <c r="H86">
        <v>28</v>
      </c>
      <c r="I86" t="s">
        <v>29</v>
      </c>
      <c r="J86" s="4">
        <v>2094.88</v>
      </c>
      <c r="K86" s="4">
        <v>2168.91</v>
      </c>
      <c r="L86" t="s">
        <v>17</v>
      </c>
      <c r="M86" s="9">
        <v>0.08</v>
      </c>
      <c r="N86" s="8">
        <v>0.08</v>
      </c>
      <c r="O86" s="8" t="str">
        <f t="shared" si="3"/>
        <v>6-10%</v>
      </c>
      <c r="P86" t="s">
        <v>18</v>
      </c>
      <c r="Q86" t="s">
        <v>22</v>
      </c>
      <c r="R86" t="s">
        <v>53</v>
      </c>
    </row>
    <row r="87" spans="1:18" x14ac:dyDescent="0.25">
      <c r="A87">
        <v>1100</v>
      </c>
      <c r="B87" s="1">
        <v>45245</v>
      </c>
      <c r="C87" s="1" t="str">
        <f t="shared" si="4"/>
        <v>November</v>
      </c>
      <c r="D87" s="1" t="str">
        <f t="shared" si="5"/>
        <v>Wednesday</v>
      </c>
      <c r="E87" t="s">
        <v>38</v>
      </c>
      <c r="F87" t="s">
        <v>34</v>
      </c>
      <c r="G87" s="4">
        <v>672.66</v>
      </c>
      <c r="H87">
        <v>2</v>
      </c>
      <c r="I87" t="s">
        <v>16</v>
      </c>
      <c r="J87" s="4">
        <v>1036.76</v>
      </c>
      <c r="K87" s="4">
        <v>1189.3499999999999</v>
      </c>
      <c r="L87" t="s">
        <v>30</v>
      </c>
      <c r="M87" s="9">
        <v>0.27</v>
      </c>
      <c r="N87" s="8">
        <v>0.27</v>
      </c>
      <c r="O87" s="8" t="str">
        <f t="shared" si="3"/>
        <v>21%+</v>
      </c>
      <c r="P87" t="s">
        <v>27</v>
      </c>
      <c r="Q87" t="s">
        <v>19</v>
      </c>
      <c r="R87" t="s">
        <v>48</v>
      </c>
    </row>
    <row r="88" spans="1:18" x14ac:dyDescent="0.25">
      <c r="A88">
        <v>1014</v>
      </c>
      <c r="B88" s="1">
        <v>45027</v>
      </c>
      <c r="C88" s="1" t="str">
        <f t="shared" si="4"/>
        <v>April</v>
      </c>
      <c r="D88" s="1" t="str">
        <f t="shared" si="5"/>
        <v>Tuesday</v>
      </c>
      <c r="E88" t="s">
        <v>42</v>
      </c>
      <c r="F88" t="s">
        <v>25</v>
      </c>
      <c r="G88" s="4">
        <v>9582.1200000000008</v>
      </c>
      <c r="H88">
        <v>38</v>
      </c>
      <c r="I88" t="s">
        <v>26</v>
      </c>
      <c r="J88" s="4">
        <v>2091.21</v>
      </c>
      <c r="K88" s="4">
        <v>2527</v>
      </c>
      <c r="L88" t="s">
        <v>17</v>
      </c>
      <c r="M88" s="9">
        <v>0.01</v>
      </c>
      <c r="N88" s="8">
        <v>0.01</v>
      </c>
      <c r="O88" s="8" t="str">
        <f t="shared" si="3"/>
        <v>0-5%</v>
      </c>
      <c r="P88" t="s">
        <v>31</v>
      </c>
      <c r="Q88" t="s">
        <v>19</v>
      </c>
      <c r="R88" t="s">
        <v>43</v>
      </c>
    </row>
    <row r="89" spans="1:18" x14ac:dyDescent="0.25">
      <c r="A89">
        <v>1095</v>
      </c>
      <c r="B89" s="1">
        <v>45255</v>
      </c>
      <c r="C89" s="1" t="str">
        <f t="shared" si="4"/>
        <v>November</v>
      </c>
      <c r="D89" s="1" t="str">
        <f t="shared" si="5"/>
        <v>Saturday</v>
      </c>
      <c r="E89" t="s">
        <v>42</v>
      </c>
      <c r="F89" t="s">
        <v>34</v>
      </c>
      <c r="G89" s="4">
        <v>9432.9699999999993</v>
      </c>
      <c r="H89">
        <v>37</v>
      </c>
      <c r="I89" t="s">
        <v>35</v>
      </c>
      <c r="J89" s="4">
        <v>407.77</v>
      </c>
      <c r="K89" s="4">
        <v>860.95</v>
      </c>
      <c r="L89" t="s">
        <v>30</v>
      </c>
      <c r="M89" s="9">
        <v>0.1</v>
      </c>
      <c r="N89" s="8">
        <v>0.1</v>
      </c>
      <c r="O89" s="8" t="str">
        <f t="shared" si="3"/>
        <v>6-10%</v>
      </c>
      <c r="P89" t="s">
        <v>31</v>
      </c>
      <c r="Q89" t="s">
        <v>22</v>
      </c>
      <c r="R89" t="s">
        <v>52</v>
      </c>
    </row>
    <row r="90" spans="1:18" x14ac:dyDescent="0.25">
      <c r="A90">
        <v>1048</v>
      </c>
      <c r="B90" s="1">
        <v>45199</v>
      </c>
      <c r="C90" s="1" t="str">
        <f t="shared" si="4"/>
        <v>September</v>
      </c>
      <c r="D90" s="1" t="str">
        <f t="shared" si="5"/>
        <v>Saturday</v>
      </c>
      <c r="E90" t="s">
        <v>33</v>
      </c>
      <c r="F90" t="s">
        <v>15</v>
      </c>
      <c r="G90" s="4">
        <v>7873.38</v>
      </c>
      <c r="H90">
        <v>4</v>
      </c>
      <c r="I90" t="s">
        <v>16</v>
      </c>
      <c r="J90" s="4">
        <v>2900.14</v>
      </c>
      <c r="K90" s="4">
        <v>2910.5099999999902</v>
      </c>
      <c r="L90" t="s">
        <v>30</v>
      </c>
      <c r="M90" s="9">
        <v>0.22</v>
      </c>
      <c r="N90" s="8">
        <v>0.22</v>
      </c>
      <c r="O90" s="8" t="str">
        <f t="shared" si="3"/>
        <v>21%+</v>
      </c>
      <c r="P90" t="s">
        <v>31</v>
      </c>
      <c r="Q90" t="s">
        <v>22</v>
      </c>
      <c r="R90" t="s">
        <v>53</v>
      </c>
    </row>
    <row r="91" spans="1:18" x14ac:dyDescent="0.25">
      <c r="A91">
        <v>1015</v>
      </c>
      <c r="B91" s="1">
        <v>45191</v>
      </c>
      <c r="C91" s="1" t="str">
        <f t="shared" si="4"/>
        <v>September</v>
      </c>
      <c r="D91" s="1" t="str">
        <f t="shared" si="5"/>
        <v>Friday</v>
      </c>
      <c r="E91" t="s">
        <v>24</v>
      </c>
      <c r="F91" t="s">
        <v>25</v>
      </c>
      <c r="G91" s="4">
        <v>9914.15</v>
      </c>
      <c r="H91">
        <v>22</v>
      </c>
      <c r="I91" t="s">
        <v>35</v>
      </c>
      <c r="J91" s="4">
        <v>4275.59</v>
      </c>
      <c r="K91" s="4">
        <v>4576.72</v>
      </c>
      <c r="L91" t="s">
        <v>17</v>
      </c>
      <c r="M91" s="9">
        <v>0.02</v>
      </c>
      <c r="N91" s="8">
        <v>0.02</v>
      </c>
      <c r="O91" s="8" t="str">
        <f t="shared" si="3"/>
        <v>0-5%</v>
      </c>
      <c r="P91" t="s">
        <v>18</v>
      </c>
      <c r="Q91" t="s">
        <v>22</v>
      </c>
      <c r="R91" t="s">
        <v>28</v>
      </c>
    </row>
    <row r="92" spans="1:18" x14ac:dyDescent="0.25">
      <c r="A92">
        <v>1072</v>
      </c>
      <c r="B92" s="1">
        <v>44964</v>
      </c>
      <c r="C92" s="1" t="str">
        <f t="shared" si="4"/>
        <v>February</v>
      </c>
      <c r="D92" s="1" t="str">
        <f t="shared" si="5"/>
        <v>Tuesday</v>
      </c>
      <c r="E92" t="s">
        <v>14</v>
      </c>
      <c r="F92" t="s">
        <v>34</v>
      </c>
      <c r="G92" s="4">
        <v>5490.38</v>
      </c>
      <c r="H92">
        <v>26</v>
      </c>
      <c r="I92" t="s">
        <v>26</v>
      </c>
      <c r="J92" s="4">
        <v>3640.17</v>
      </c>
      <c r="K92" s="4">
        <v>4002.63</v>
      </c>
      <c r="L92" t="s">
        <v>30</v>
      </c>
      <c r="M92" s="9">
        <v>0.05</v>
      </c>
      <c r="N92" s="8">
        <v>0.05</v>
      </c>
      <c r="O92" s="8" t="str">
        <f t="shared" si="3"/>
        <v>0-5%</v>
      </c>
      <c r="P92" t="s">
        <v>31</v>
      </c>
      <c r="Q92" t="s">
        <v>22</v>
      </c>
      <c r="R92" t="s">
        <v>46</v>
      </c>
    </row>
    <row r="93" spans="1:18" x14ac:dyDescent="0.25">
      <c r="A93">
        <v>1078</v>
      </c>
      <c r="B93" s="1">
        <v>45020</v>
      </c>
      <c r="C93" s="1" t="str">
        <f t="shared" si="4"/>
        <v>April</v>
      </c>
      <c r="D93" s="1" t="str">
        <f t="shared" si="5"/>
        <v>Tuesday</v>
      </c>
      <c r="E93" t="s">
        <v>24</v>
      </c>
      <c r="F93" t="s">
        <v>34</v>
      </c>
      <c r="G93" s="4">
        <v>9631.41</v>
      </c>
      <c r="H93">
        <v>49</v>
      </c>
      <c r="I93" t="s">
        <v>16</v>
      </c>
      <c r="J93" s="4">
        <v>1833.95</v>
      </c>
      <c r="K93" s="4">
        <v>2147.14</v>
      </c>
      <c r="L93" t="s">
        <v>17</v>
      </c>
      <c r="M93" s="9">
        <v>0.18</v>
      </c>
      <c r="N93" s="8">
        <v>0.18</v>
      </c>
      <c r="O93" s="8" t="str">
        <f t="shared" si="3"/>
        <v>16-20%</v>
      </c>
      <c r="P93" t="s">
        <v>31</v>
      </c>
      <c r="Q93" t="s">
        <v>22</v>
      </c>
      <c r="R93" t="s">
        <v>50</v>
      </c>
    </row>
    <row r="94" spans="1:18" x14ac:dyDescent="0.25">
      <c r="A94">
        <v>1087</v>
      </c>
      <c r="B94" s="1">
        <v>45021</v>
      </c>
      <c r="C94" s="1" t="str">
        <f t="shared" si="4"/>
        <v>April</v>
      </c>
      <c r="D94" s="1" t="str">
        <f t="shared" si="5"/>
        <v>Wednesday</v>
      </c>
      <c r="E94" t="s">
        <v>38</v>
      </c>
      <c r="F94" t="s">
        <v>34</v>
      </c>
      <c r="G94" s="4">
        <v>848.49</v>
      </c>
      <c r="H94">
        <v>43</v>
      </c>
      <c r="I94" t="s">
        <v>16</v>
      </c>
      <c r="J94" s="4">
        <v>481</v>
      </c>
      <c r="K94" s="4">
        <v>531.02</v>
      </c>
      <c r="L94" t="s">
        <v>30</v>
      </c>
      <c r="M94" s="9">
        <v>0.17</v>
      </c>
      <c r="N94" s="8">
        <v>0.17</v>
      </c>
      <c r="O94" s="8" t="str">
        <f t="shared" si="3"/>
        <v>16-20%</v>
      </c>
      <c r="P94" t="s">
        <v>18</v>
      </c>
      <c r="Q94" t="s">
        <v>19</v>
      </c>
      <c r="R94" t="s">
        <v>48</v>
      </c>
    </row>
    <row r="95" spans="1:18" x14ac:dyDescent="0.25">
      <c r="A95">
        <v>1062</v>
      </c>
      <c r="B95" s="1">
        <v>45231</v>
      </c>
      <c r="C95" s="1" t="str">
        <f t="shared" si="4"/>
        <v>November</v>
      </c>
      <c r="D95" s="1" t="str">
        <f t="shared" si="5"/>
        <v>Wednesday</v>
      </c>
      <c r="E95" t="s">
        <v>14</v>
      </c>
      <c r="F95" t="s">
        <v>34</v>
      </c>
      <c r="G95" s="4">
        <v>3720.24</v>
      </c>
      <c r="H95">
        <v>36</v>
      </c>
      <c r="I95" t="s">
        <v>26</v>
      </c>
      <c r="J95" s="4">
        <v>1050.6400000000001</v>
      </c>
      <c r="K95" s="4">
        <v>1167.33</v>
      </c>
      <c r="L95" t="s">
        <v>30</v>
      </c>
      <c r="M95" s="9">
        <v>0.22</v>
      </c>
      <c r="N95" s="8">
        <v>0.22</v>
      </c>
      <c r="O95" s="8" t="str">
        <f t="shared" si="3"/>
        <v>21%+</v>
      </c>
      <c r="P95" t="s">
        <v>18</v>
      </c>
      <c r="Q95" t="s">
        <v>19</v>
      </c>
      <c r="R95" t="s">
        <v>46</v>
      </c>
    </row>
    <row r="96" spans="1:18" x14ac:dyDescent="0.25">
      <c r="A96">
        <v>1040</v>
      </c>
      <c r="B96" s="1">
        <v>44995</v>
      </c>
      <c r="C96" s="1" t="str">
        <f t="shared" si="4"/>
        <v>March</v>
      </c>
      <c r="D96" s="1" t="str">
        <f t="shared" si="5"/>
        <v>Friday</v>
      </c>
      <c r="E96" t="s">
        <v>33</v>
      </c>
      <c r="F96" t="s">
        <v>34</v>
      </c>
      <c r="G96" s="4">
        <v>2331.27</v>
      </c>
      <c r="H96">
        <v>13</v>
      </c>
      <c r="I96" t="s">
        <v>29</v>
      </c>
      <c r="J96" s="4">
        <v>2750.18</v>
      </c>
      <c r="K96" s="4">
        <v>2882.85</v>
      </c>
      <c r="L96" t="s">
        <v>17</v>
      </c>
      <c r="M96" s="9">
        <v>0.24</v>
      </c>
      <c r="N96" s="8">
        <v>0.24</v>
      </c>
      <c r="O96" s="8" t="str">
        <f t="shared" si="3"/>
        <v>21%+</v>
      </c>
      <c r="P96" t="s">
        <v>31</v>
      </c>
      <c r="Q96" t="s">
        <v>19</v>
      </c>
      <c r="R96" t="s">
        <v>36</v>
      </c>
    </row>
    <row r="97" spans="1:18" x14ac:dyDescent="0.25">
      <c r="A97">
        <v>1085</v>
      </c>
      <c r="B97" s="1">
        <v>45244</v>
      </c>
      <c r="C97" s="1" t="str">
        <f t="shared" si="4"/>
        <v>November</v>
      </c>
      <c r="D97" s="1" t="str">
        <f t="shared" si="5"/>
        <v>Tuesday</v>
      </c>
      <c r="E97" t="s">
        <v>33</v>
      </c>
      <c r="F97" t="s">
        <v>25</v>
      </c>
      <c r="G97" s="4">
        <v>2038.75</v>
      </c>
      <c r="H97">
        <v>32</v>
      </c>
      <c r="I97" t="s">
        <v>16</v>
      </c>
      <c r="J97" s="4">
        <v>1074.93</v>
      </c>
      <c r="K97" s="4">
        <v>1492.48</v>
      </c>
      <c r="L97" t="s">
        <v>17</v>
      </c>
      <c r="M97" s="9">
        <v>0.04</v>
      </c>
      <c r="N97" s="8">
        <v>0.04</v>
      </c>
      <c r="O97" s="8" t="str">
        <f t="shared" si="3"/>
        <v>0-5%</v>
      </c>
      <c r="P97" t="s">
        <v>31</v>
      </c>
      <c r="Q97" t="s">
        <v>22</v>
      </c>
      <c r="R97" t="s">
        <v>44</v>
      </c>
    </row>
    <row r="98" spans="1:18" x14ac:dyDescent="0.25">
      <c r="A98">
        <v>1080</v>
      </c>
      <c r="B98" s="1">
        <v>45162</v>
      </c>
      <c r="C98" s="1" t="str">
        <f t="shared" si="4"/>
        <v>August</v>
      </c>
      <c r="D98" s="1" t="str">
        <f t="shared" si="5"/>
        <v>Thursday</v>
      </c>
      <c r="E98" t="s">
        <v>14</v>
      </c>
      <c r="F98" t="s">
        <v>21</v>
      </c>
      <c r="G98" s="4">
        <v>1493.95</v>
      </c>
      <c r="H98">
        <v>17</v>
      </c>
      <c r="I98" t="s">
        <v>16</v>
      </c>
      <c r="J98" s="4">
        <v>2742.67</v>
      </c>
      <c r="K98" s="4">
        <v>2979.64</v>
      </c>
      <c r="L98" t="s">
        <v>17</v>
      </c>
      <c r="M98" s="9">
        <v>0.01</v>
      </c>
      <c r="N98" s="8">
        <v>0.01</v>
      </c>
      <c r="O98" s="8" t="str">
        <f t="shared" si="3"/>
        <v>0-5%</v>
      </c>
      <c r="P98" t="s">
        <v>18</v>
      </c>
      <c r="Q98" t="s">
        <v>22</v>
      </c>
      <c r="R98" t="s">
        <v>23</v>
      </c>
    </row>
    <row r="99" spans="1:18" x14ac:dyDescent="0.25">
      <c r="A99">
        <v>1082</v>
      </c>
      <c r="B99" s="1">
        <v>45260</v>
      </c>
      <c r="C99" s="1" t="str">
        <f t="shared" si="4"/>
        <v>November</v>
      </c>
      <c r="D99" s="1" t="str">
        <f t="shared" si="5"/>
        <v>Thursday</v>
      </c>
      <c r="E99" t="s">
        <v>42</v>
      </c>
      <c r="F99" t="s">
        <v>25</v>
      </c>
      <c r="G99" s="4">
        <v>6261.9</v>
      </c>
      <c r="H99">
        <v>41</v>
      </c>
      <c r="I99" t="s">
        <v>35</v>
      </c>
      <c r="J99" s="4">
        <v>1196.42</v>
      </c>
      <c r="K99" s="4">
        <v>1444.97</v>
      </c>
      <c r="L99" t="s">
        <v>17</v>
      </c>
      <c r="M99" s="9">
        <v>0.21</v>
      </c>
      <c r="N99" s="8">
        <v>0.21</v>
      </c>
      <c r="O99" s="8" t="str">
        <f t="shared" si="3"/>
        <v>21%+</v>
      </c>
      <c r="P99" t="s">
        <v>27</v>
      </c>
      <c r="Q99" t="s">
        <v>19</v>
      </c>
      <c r="R99" t="s">
        <v>43</v>
      </c>
    </row>
    <row r="100" spans="1:18" x14ac:dyDescent="0.25">
      <c r="A100">
        <v>1053</v>
      </c>
      <c r="B100" s="1">
        <v>45063</v>
      </c>
      <c r="C100" s="1" t="str">
        <f t="shared" si="4"/>
        <v>May</v>
      </c>
      <c r="D100" s="1" t="str">
        <f t="shared" si="5"/>
        <v>Wednesday</v>
      </c>
      <c r="E100" t="s">
        <v>14</v>
      </c>
      <c r="F100" t="s">
        <v>25</v>
      </c>
      <c r="G100" s="4">
        <v>7835.09</v>
      </c>
      <c r="H100">
        <v>36</v>
      </c>
      <c r="I100" t="s">
        <v>29</v>
      </c>
      <c r="J100" s="4">
        <v>4252.17</v>
      </c>
      <c r="K100" s="4">
        <v>4720.2700000000004</v>
      </c>
      <c r="L100" t="s">
        <v>30</v>
      </c>
      <c r="M100" s="9">
        <v>0.09</v>
      </c>
      <c r="N100" s="8">
        <v>0.09</v>
      </c>
      <c r="O100" s="8" t="str">
        <f t="shared" si="3"/>
        <v>6-10%</v>
      </c>
      <c r="P100" t="s">
        <v>18</v>
      </c>
      <c r="Q100" t="s">
        <v>22</v>
      </c>
      <c r="R100" t="s">
        <v>32</v>
      </c>
    </row>
    <row r="101" spans="1:18" x14ac:dyDescent="0.25">
      <c r="A101">
        <v>1024</v>
      </c>
      <c r="B101" s="1">
        <v>45002</v>
      </c>
      <c r="C101" s="1" t="str">
        <f t="shared" si="4"/>
        <v>March</v>
      </c>
      <c r="D101" s="1" t="str">
        <f t="shared" si="5"/>
        <v>Friday</v>
      </c>
      <c r="E101" t="s">
        <v>38</v>
      </c>
      <c r="F101" t="s">
        <v>25</v>
      </c>
      <c r="G101" s="4">
        <v>5825.15</v>
      </c>
      <c r="H101">
        <v>46</v>
      </c>
      <c r="I101" t="s">
        <v>35</v>
      </c>
      <c r="J101" s="4">
        <v>2016.49</v>
      </c>
      <c r="K101" s="4">
        <v>2338.66</v>
      </c>
      <c r="L101" t="s">
        <v>17</v>
      </c>
      <c r="M101" s="9">
        <v>0.19</v>
      </c>
      <c r="N101" s="8">
        <v>0.19</v>
      </c>
      <c r="O101" s="8" t="str">
        <f t="shared" si="3"/>
        <v>16-20%</v>
      </c>
      <c r="P101" t="s">
        <v>27</v>
      </c>
      <c r="Q101" t="s">
        <v>22</v>
      </c>
      <c r="R101" t="s">
        <v>39</v>
      </c>
    </row>
    <row r="102" spans="1:18" x14ac:dyDescent="0.25">
      <c r="A102">
        <v>1026</v>
      </c>
      <c r="B102" s="1">
        <v>44961</v>
      </c>
      <c r="C102" s="1" t="str">
        <f t="shared" si="4"/>
        <v>February</v>
      </c>
      <c r="D102" s="1" t="str">
        <f t="shared" si="5"/>
        <v>Saturday</v>
      </c>
      <c r="E102" t="s">
        <v>42</v>
      </c>
      <c r="F102" t="s">
        <v>21</v>
      </c>
      <c r="G102" s="4">
        <v>1554.93</v>
      </c>
      <c r="H102">
        <v>19</v>
      </c>
      <c r="I102" t="s">
        <v>35</v>
      </c>
      <c r="J102" s="4">
        <v>1265.48</v>
      </c>
      <c r="K102" s="4">
        <v>1715.83</v>
      </c>
      <c r="L102" t="s">
        <v>30</v>
      </c>
      <c r="M102" s="9">
        <v>0.05</v>
      </c>
      <c r="N102" s="8">
        <v>0.05</v>
      </c>
      <c r="O102" s="8" t="str">
        <f t="shared" si="3"/>
        <v>0-5%</v>
      </c>
      <c r="P102" t="s">
        <v>31</v>
      </c>
      <c r="Q102" t="s">
        <v>22</v>
      </c>
      <c r="R102" t="s">
        <v>51</v>
      </c>
    </row>
    <row r="103" spans="1:18" x14ac:dyDescent="0.25">
      <c r="A103">
        <v>1089</v>
      </c>
      <c r="B103" s="1">
        <v>44927</v>
      </c>
      <c r="C103" s="1" t="str">
        <f t="shared" si="4"/>
        <v>January</v>
      </c>
      <c r="D103" s="1" t="str">
        <f t="shared" si="5"/>
        <v>Sunday</v>
      </c>
      <c r="E103" t="s">
        <v>33</v>
      </c>
      <c r="F103" t="s">
        <v>15</v>
      </c>
      <c r="G103" s="4">
        <v>8130.13</v>
      </c>
      <c r="H103">
        <v>35</v>
      </c>
      <c r="I103" t="s">
        <v>29</v>
      </c>
      <c r="J103" s="4">
        <v>4071.01</v>
      </c>
      <c r="K103" s="4">
        <v>4304.7</v>
      </c>
      <c r="L103" t="s">
        <v>30</v>
      </c>
      <c r="M103" s="9">
        <v>0.14000000000000001</v>
      </c>
      <c r="N103" s="8">
        <v>0.14000000000000001</v>
      </c>
      <c r="O103" s="8" t="str">
        <f t="shared" si="3"/>
        <v>11-15%</v>
      </c>
      <c r="P103" t="s">
        <v>31</v>
      </c>
      <c r="Q103" t="s">
        <v>19</v>
      </c>
      <c r="R103" t="s">
        <v>53</v>
      </c>
    </row>
    <row r="104" spans="1:18" x14ac:dyDescent="0.25">
      <c r="A104">
        <v>1060</v>
      </c>
      <c r="B104" s="1">
        <v>45222</v>
      </c>
      <c r="C104" s="1" t="str">
        <f t="shared" si="4"/>
        <v>October</v>
      </c>
      <c r="D104" s="1" t="str">
        <f t="shared" si="5"/>
        <v>Monday</v>
      </c>
      <c r="E104" t="s">
        <v>14</v>
      </c>
      <c r="F104" t="s">
        <v>21</v>
      </c>
      <c r="G104" s="4">
        <v>6395.95</v>
      </c>
      <c r="H104">
        <v>46</v>
      </c>
      <c r="I104" t="s">
        <v>29</v>
      </c>
      <c r="J104" s="4">
        <v>1747.05</v>
      </c>
      <c r="K104" s="4">
        <v>1830.27</v>
      </c>
      <c r="L104" t="s">
        <v>30</v>
      </c>
      <c r="M104" s="9">
        <v>0.15</v>
      </c>
      <c r="N104" s="8">
        <v>0.15</v>
      </c>
      <c r="O104" s="8" t="str">
        <f t="shared" si="3"/>
        <v>11-15%</v>
      </c>
      <c r="P104" t="s">
        <v>27</v>
      </c>
      <c r="Q104" t="s">
        <v>22</v>
      </c>
      <c r="R104" t="s">
        <v>23</v>
      </c>
    </row>
    <row r="105" spans="1:18" x14ac:dyDescent="0.25">
      <c r="A105">
        <v>1041</v>
      </c>
      <c r="B105" s="1">
        <v>45246</v>
      </c>
      <c r="C105" s="1" t="str">
        <f t="shared" si="4"/>
        <v>November</v>
      </c>
      <c r="D105" s="1" t="str">
        <f t="shared" si="5"/>
        <v>Thursday</v>
      </c>
      <c r="E105" t="s">
        <v>24</v>
      </c>
      <c r="F105" t="s">
        <v>25</v>
      </c>
      <c r="G105" s="4">
        <v>3942.84</v>
      </c>
      <c r="H105">
        <v>40</v>
      </c>
      <c r="I105" t="s">
        <v>26</v>
      </c>
      <c r="J105" s="4">
        <v>601.86</v>
      </c>
      <c r="K105" s="4">
        <v>1067.53</v>
      </c>
      <c r="L105" t="s">
        <v>30</v>
      </c>
      <c r="M105" s="9">
        <v>0.18</v>
      </c>
      <c r="N105" s="8">
        <v>0.18</v>
      </c>
      <c r="O105" s="8" t="str">
        <f t="shared" si="3"/>
        <v>16-20%</v>
      </c>
      <c r="P105" t="s">
        <v>18</v>
      </c>
      <c r="Q105" t="s">
        <v>19</v>
      </c>
      <c r="R105" t="s">
        <v>28</v>
      </c>
    </row>
    <row r="106" spans="1:18" x14ac:dyDescent="0.25">
      <c r="A106">
        <v>1029</v>
      </c>
      <c r="B106" s="1">
        <v>44986</v>
      </c>
      <c r="C106" s="1" t="str">
        <f t="shared" si="4"/>
        <v>March</v>
      </c>
      <c r="D106" s="1" t="str">
        <f t="shared" si="5"/>
        <v>Wednesday</v>
      </c>
      <c r="E106" t="s">
        <v>24</v>
      </c>
      <c r="F106" t="s">
        <v>34</v>
      </c>
      <c r="G106" s="4">
        <v>6773.89</v>
      </c>
      <c r="H106">
        <v>28</v>
      </c>
      <c r="I106" t="s">
        <v>29</v>
      </c>
      <c r="J106" s="4">
        <v>2873.53</v>
      </c>
      <c r="K106" s="4">
        <v>3108.3</v>
      </c>
      <c r="L106" t="s">
        <v>30</v>
      </c>
      <c r="M106" s="9">
        <v>0.15</v>
      </c>
      <c r="N106" s="8">
        <v>0.15</v>
      </c>
      <c r="O106" s="8" t="str">
        <f t="shared" si="3"/>
        <v>11-15%</v>
      </c>
      <c r="P106" t="s">
        <v>31</v>
      </c>
      <c r="Q106" t="s">
        <v>22</v>
      </c>
      <c r="R106" t="s">
        <v>50</v>
      </c>
    </row>
    <row r="107" spans="1:18" x14ac:dyDescent="0.25">
      <c r="A107">
        <v>1015</v>
      </c>
      <c r="B107" s="1">
        <v>45246</v>
      </c>
      <c r="C107" s="1" t="str">
        <f t="shared" si="4"/>
        <v>November</v>
      </c>
      <c r="D107" s="1" t="str">
        <f t="shared" si="5"/>
        <v>Thursday</v>
      </c>
      <c r="E107" t="s">
        <v>38</v>
      </c>
      <c r="F107" t="s">
        <v>34</v>
      </c>
      <c r="G107" s="4">
        <v>2673.06</v>
      </c>
      <c r="H107">
        <v>1</v>
      </c>
      <c r="I107" t="s">
        <v>16</v>
      </c>
      <c r="J107" s="4">
        <v>2928.74</v>
      </c>
      <c r="K107" s="4">
        <v>3027.74</v>
      </c>
      <c r="L107" t="s">
        <v>30</v>
      </c>
      <c r="M107" s="9">
        <v>0.15</v>
      </c>
      <c r="N107" s="8">
        <v>0.15</v>
      </c>
      <c r="O107" s="8" t="str">
        <f t="shared" si="3"/>
        <v>11-15%</v>
      </c>
      <c r="P107" t="s">
        <v>27</v>
      </c>
      <c r="Q107" t="s">
        <v>22</v>
      </c>
      <c r="R107" t="s">
        <v>48</v>
      </c>
    </row>
    <row r="108" spans="1:18" x14ac:dyDescent="0.25">
      <c r="A108">
        <v>1045</v>
      </c>
      <c r="B108" s="1">
        <v>45275</v>
      </c>
      <c r="C108" s="1" t="str">
        <f t="shared" si="4"/>
        <v>December</v>
      </c>
      <c r="D108" s="1" t="str">
        <f t="shared" si="5"/>
        <v>Friday</v>
      </c>
      <c r="E108" t="s">
        <v>24</v>
      </c>
      <c r="F108" t="s">
        <v>25</v>
      </c>
      <c r="G108" s="4">
        <v>3517.4</v>
      </c>
      <c r="H108">
        <v>42</v>
      </c>
      <c r="I108" t="s">
        <v>29</v>
      </c>
      <c r="J108" s="4">
        <v>3587.74</v>
      </c>
      <c r="K108" s="4">
        <v>3745.91</v>
      </c>
      <c r="L108" t="s">
        <v>17</v>
      </c>
      <c r="M108" s="9">
        <v>0.1</v>
      </c>
      <c r="N108" s="8">
        <v>0.1</v>
      </c>
      <c r="O108" s="8" t="str">
        <f t="shared" si="3"/>
        <v>6-10%</v>
      </c>
      <c r="P108" t="s">
        <v>18</v>
      </c>
      <c r="Q108" t="s">
        <v>19</v>
      </c>
      <c r="R108" t="s">
        <v>28</v>
      </c>
    </row>
    <row r="109" spans="1:18" x14ac:dyDescent="0.25">
      <c r="A109">
        <v>1065</v>
      </c>
      <c r="B109" s="1">
        <v>45254</v>
      </c>
      <c r="C109" s="1" t="str">
        <f t="shared" si="4"/>
        <v>November</v>
      </c>
      <c r="D109" s="1" t="str">
        <f t="shared" si="5"/>
        <v>Friday</v>
      </c>
      <c r="E109" t="s">
        <v>14</v>
      </c>
      <c r="F109" t="s">
        <v>34</v>
      </c>
      <c r="G109" s="4">
        <v>9183.11</v>
      </c>
      <c r="H109">
        <v>18</v>
      </c>
      <c r="I109" t="s">
        <v>26</v>
      </c>
      <c r="J109" s="4">
        <v>1239.0899999999999</v>
      </c>
      <c r="K109" s="4">
        <v>1273.98</v>
      </c>
      <c r="L109" t="s">
        <v>30</v>
      </c>
      <c r="M109" s="9">
        <v>0.02</v>
      </c>
      <c r="N109" s="8">
        <v>0.02</v>
      </c>
      <c r="O109" s="8" t="str">
        <f t="shared" si="3"/>
        <v>0-5%</v>
      </c>
      <c r="P109" t="s">
        <v>27</v>
      </c>
      <c r="Q109" t="s">
        <v>22</v>
      </c>
      <c r="R109" t="s">
        <v>46</v>
      </c>
    </row>
    <row r="110" spans="1:18" x14ac:dyDescent="0.25">
      <c r="A110">
        <v>1089</v>
      </c>
      <c r="B110" s="1">
        <v>45193</v>
      </c>
      <c r="C110" s="1" t="str">
        <f t="shared" si="4"/>
        <v>September</v>
      </c>
      <c r="D110" s="1" t="str">
        <f t="shared" si="5"/>
        <v>Sunday</v>
      </c>
      <c r="E110" t="s">
        <v>14</v>
      </c>
      <c r="F110" t="s">
        <v>25</v>
      </c>
      <c r="G110" s="4">
        <v>2975.99</v>
      </c>
      <c r="H110">
        <v>48</v>
      </c>
      <c r="I110" t="s">
        <v>26</v>
      </c>
      <c r="J110" s="4">
        <v>2246.67</v>
      </c>
      <c r="K110" s="4">
        <v>2486.14</v>
      </c>
      <c r="L110" t="s">
        <v>30</v>
      </c>
      <c r="M110" s="9">
        <v>0.03</v>
      </c>
      <c r="N110" s="8">
        <v>0.03</v>
      </c>
      <c r="O110" s="8" t="str">
        <f t="shared" si="3"/>
        <v>0-5%</v>
      </c>
      <c r="P110" t="s">
        <v>18</v>
      </c>
      <c r="Q110" t="s">
        <v>22</v>
      </c>
      <c r="R110" t="s">
        <v>32</v>
      </c>
    </row>
    <row r="111" spans="1:18" x14ac:dyDescent="0.25">
      <c r="A111">
        <v>1071</v>
      </c>
      <c r="B111" s="1">
        <v>45287</v>
      </c>
      <c r="C111" s="1" t="str">
        <f t="shared" si="4"/>
        <v>December</v>
      </c>
      <c r="D111" s="1" t="str">
        <f t="shared" si="5"/>
        <v>Wednesday</v>
      </c>
      <c r="E111" t="s">
        <v>24</v>
      </c>
      <c r="F111" t="s">
        <v>34</v>
      </c>
      <c r="G111" s="4">
        <v>4752.88</v>
      </c>
      <c r="H111">
        <v>40</v>
      </c>
      <c r="I111" t="s">
        <v>26</v>
      </c>
      <c r="J111" s="4">
        <v>1447.72</v>
      </c>
      <c r="K111" s="4">
        <v>1875.75</v>
      </c>
      <c r="L111" t="s">
        <v>30</v>
      </c>
      <c r="M111" s="9">
        <v>0.13</v>
      </c>
      <c r="N111" s="8">
        <v>0.13</v>
      </c>
      <c r="O111" s="8" t="str">
        <f t="shared" si="3"/>
        <v>11-15%</v>
      </c>
      <c r="P111" t="s">
        <v>18</v>
      </c>
      <c r="Q111" t="s">
        <v>22</v>
      </c>
      <c r="R111" t="s">
        <v>50</v>
      </c>
    </row>
    <row r="112" spans="1:18" x14ac:dyDescent="0.25">
      <c r="A112">
        <v>1009</v>
      </c>
      <c r="B112" s="1">
        <v>45155</v>
      </c>
      <c r="C112" s="1" t="str">
        <f t="shared" si="4"/>
        <v>August</v>
      </c>
      <c r="D112" s="1" t="str">
        <f t="shared" si="5"/>
        <v>Thursday</v>
      </c>
      <c r="E112" t="s">
        <v>14</v>
      </c>
      <c r="F112" t="s">
        <v>21</v>
      </c>
      <c r="G112" s="4">
        <v>8912.4</v>
      </c>
      <c r="H112">
        <v>33</v>
      </c>
      <c r="I112" t="s">
        <v>29</v>
      </c>
      <c r="J112" s="4">
        <v>450.72</v>
      </c>
      <c r="K112" s="4">
        <v>918.17</v>
      </c>
      <c r="L112" t="s">
        <v>17</v>
      </c>
      <c r="M112" s="9">
        <v>0.11</v>
      </c>
      <c r="N112" s="8">
        <v>0.11</v>
      </c>
      <c r="O112" s="8" t="str">
        <f t="shared" si="3"/>
        <v>11-15%</v>
      </c>
      <c r="P112" t="s">
        <v>18</v>
      </c>
      <c r="Q112" t="s">
        <v>19</v>
      </c>
      <c r="R112" t="s">
        <v>23</v>
      </c>
    </row>
    <row r="113" spans="1:18" x14ac:dyDescent="0.25">
      <c r="A113">
        <v>1088</v>
      </c>
      <c r="B113" s="1">
        <v>45196</v>
      </c>
      <c r="C113" s="1" t="str">
        <f t="shared" si="4"/>
        <v>September</v>
      </c>
      <c r="D113" s="1" t="str">
        <f t="shared" si="5"/>
        <v>Wednesday</v>
      </c>
      <c r="E113" t="s">
        <v>38</v>
      </c>
      <c r="F113" t="s">
        <v>15</v>
      </c>
      <c r="G113" s="4">
        <v>7106.44</v>
      </c>
      <c r="H113">
        <v>12</v>
      </c>
      <c r="I113" t="s">
        <v>29</v>
      </c>
      <c r="J113" s="4">
        <v>4389.24</v>
      </c>
      <c r="K113" s="4">
        <v>4856.2199999999903</v>
      </c>
      <c r="L113" t="s">
        <v>17</v>
      </c>
      <c r="M113" s="9">
        <v>0.15</v>
      </c>
      <c r="N113" s="8">
        <v>0.15</v>
      </c>
      <c r="O113" s="8" t="str">
        <f t="shared" si="3"/>
        <v>11-15%</v>
      </c>
      <c r="P113" t="s">
        <v>18</v>
      </c>
      <c r="Q113" t="s">
        <v>22</v>
      </c>
      <c r="R113" t="s">
        <v>40</v>
      </c>
    </row>
    <row r="114" spans="1:18" x14ac:dyDescent="0.25">
      <c r="A114">
        <v>1001</v>
      </c>
      <c r="B114" s="1">
        <v>45242</v>
      </c>
      <c r="C114" s="1" t="str">
        <f t="shared" si="4"/>
        <v>November</v>
      </c>
      <c r="D114" s="1" t="str">
        <f t="shared" si="5"/>
        <v>Sunday</v>
      </c>
      <c r="E114" t="s">
        <v>42</v>
      </c>
      <c r="F114" t="s">
        <v>15</v>
      </c>
      <c r="G114" s="4">
        <v>715.81</v>
      </c>
      <c r="H114">
        <v>8</v>
      </c>
      <c r="I114" t="s">
        <v>35</v>
      </c>
      <c r="J114" s="4">
        <v>3657.91</v>
      </c>
      <c r="K114" s="4">
        <v>3729.27</v>
      </c>
      <c r="L114" t="s">
        <v>30</v>
      </c>
      <c r="M114" s="9">
        <v>0.09</v>
      </c>
      <c r="N114" s="8">
        <v>0.09</v>
      </c>
      <c r="O114" s="8" t="str">
        <f t="shared" si="3"/>
        <v>6-10%</v>
      </c>
      <c r="P114" t="s">
        <v>27</v>
      </c>
      <c r="Q114" t="s">
        <v>22</v>
      </c>
      <c r="R114" t="s">
        <v>49</v>
      </c>
    </row>
    <row r="115" spans="1:18" x14ac:dyDescent="0.25">
      <c r="A115">
        <v>1008</v>
      </c>
      <c r="B115" s="1">
        <v>45212</v>
      </c>
      <c r="C115" s="1" t="str">
        <f t="shared" si="4"/>
        <v>October</v>
      </c>
      <c r="D115" s="1" t="str">
        <f t="shared" si="5"/>
        <v>Friday</v>
      </c>
      <c r="E115" t="s">
        <v>38</v>
      </c>
      <c r="F115" t="s">
        <v>21</v>
      </c>
      <c r="G115" s="4">
        <v>1558.3</v>
      </c>
      <c r="H115">
        <v>24</v>
      </c>
      <c r="I115" t="s">
        <v>35</v>
      </c>
      <c r="J115" s="4">
        <v>1542.24</v>
      </c>
      <c r="K115" s="4">
        <v>1739.45</v>
      </c>
      <c r="L115" t="s">
        <v>17</v>
      </c>
      <c r="M115" s="9">
        <v>0.21</v>
      </c>
      <c r="N115" s="8">
        <v>0.21</v>
      </c>
      <c r="O115" s="8" t="str">
        <f t="shared" si="3"/>
        <v>21%+</v>
      </c>
      <c r="P115" t="s">
        <v>27</v>
      </c>
      <c r="Q115" t="s">
        <v>22</v>
      </c>
      <c r="R115" t="s">
        <v>41</v>
      </c>
    </row>
    <row r="116" spans="1:18" x14ac:dyDescent="0.25">
      <c r="A116">
        <v>1088</v>
      </c>
      <c r="B116" s="1">
        <v>45217</v>
      </c>
      <c r="C116" s="1" t="str">
        <f t="shared" si="4"/>
        <v>October</v>
      </c>
      <c r="D116" s="1" t="str">
        <f t="shared" si="5"/>
        <v>Wednesday</v>
      </c>
      <c r="E116" t="s">
        <v>38</v>
      </c>
      <c r="F116" t="s">
        <v>21</v>
      </c>
      <c r="G116" s="4">
        <v>177.63</v>
      </c>
      <c r="H116">
        <v>16</v>
      </c>
      <c r="I116" t="s">
        <v>16</v>
      </c>
      <c r="J116" s="4">
        <v>3016.9</v>
      </c>
      <c r="K116" s="4">
        <v>3040.73</v>
      </c>
      <c r="L116" t="s">
        <v>30</v>
      </c>
      <c r="M116" s="9">
        <v>0.26</v>
      </c>
      <c r="N116" s="8">
        <v>0.26</v>
      </c>
      <c r="O116" s="8" t="str">
        <f t="shared" si="3"/>
        <v>21%+</v>
      </c>
      <c r="P116" t="s">
        <v>27</v>
      </c>
      <c r="Q116" t="s">
        <v>22</v>
      </c>
      <c r="R116" t="s">
        <v>41</v>
      </c>
    </row>
    <row r="117" spans="1:18" x14ac:dyDescent="0.25">
      <c r="A117">
        <v>1063</v>
      </c>
      <c r="B117" s="1">
        <v>45139</v>
      </c>
      <c r="C117" s="1" t="str">
        <f t="shared" si="4"/>
        <v>August</v>
      </c>
      <c r="D117" s="1" t="str">
        <f t="shared" si="5"/>
        <v>Tuesday</v>
      </c>
      <c r="E117" t="s">
        <v>14</v>
      </c>
      <c r="F117" t="s">
        <v>25</v>
      </c>
      <c r="G117" s="4">
        <v>6346.13</v>
      </c>
      <c r="H117">
        <v>4</v>
      </c>
      <c r="I117" t="s">
        <v>35</v>
      </c>
      <c r="J117" s="4">
        <v>1046.26</v>
      </c>
      <c r="K117" s="4">
        <v>1475.29</v>
      </c>
      <c r="L117" t="s">
        <v>17</v>
      </c>
      <c r="M117" s="9">
        <v>0.09</v>
      </c>
      <c r="N117" s="8">
        <v>0.09</v>
      </c>
      <c r="O117" s="8" t="str">
        <f t="shared" si="3"/>
        <v>6-10%</v>
      </c>
      <c r="P117" t="s">
        <v>27</v>
      </c>
      <c r="Q117" t="s">
        <v>22</v>
      </c>
      <c r="R117" t="s">
        <v>32</v>
      </c>
    </row>
    <row r="118" spans="1:18" x14ac:dyDescent="0.25">
      <c r="A118">
        <v>1011</v>
      </c>
      <c r="B118" s="1">
        <v>45091</v>
      </c>
      <c r="C118" s="1" t="str">
        <f t="shared" si="4"/>
        <v>June</v>
      </c>
      <c r="D118" s="1" t="str">
        <f t="shared" si="5"/>
        <v>Wednesday</v>
      </c>
      <c r="E118" t="s">
        <v>42</v>
      </c>
      <c r="F118" t="s">
        <v>25</v>
      </c>
      <c r="G118" s="4">
        <v>4531.97</v>
      </c>
      <c r="H118">
        <v>38</v>
      </c>
      <c r="I118" t="s">
        <v>16</v>
      </c>
      <c r="J118" s="4">
        <v>4456.67</v>
      </c>
      <c r="K118" s="4">
        <v>4642.46</v>
      </c>
      <c r="L118" t="s">
        <v>30</v>
      </c>
      <c r="M118" s="9">
        <v>0.06</v>
      </c>
      <c r="N118" s="8">
        <v>0.06</v>
      </c>
      <c r="O118" s="8" t="str">
        <f t="shared" si="3"/>
        <v>6-10%</v>
      </c>
      <c r="P118" t="s">
        <v>27</v>
      </c>
      <c r="Q118" t="s">
        <v>19</v>
      </c>
      <c r="R118" t="s">
        <v>43</v>
      </c>
    </row>
    <row r="119" spans="1:18" x14ac:dyDescent="0.25">
      <c r="A119">
        <v>1081</v>
      </c>
      <c r="B119" s="1">
        <v>44931</v>
      </c>
      <c r="C119" s="1" t="str">
        <f t="shared" si="4"/>
        <v>January</v>
      </c>
      <c r="D119" s="1" t="str">
        <f t="shared" si="5"/>
        <v>Thursday</v>
      </c>
      <c r="E119" t="s">
        <v>14</v>
      </c>
      <c r="F119" t="s">
        <v>25</v>
      </c>
      <c r="G119" s="4">
        <v>1429.32</v>
      </c>
      <c r="H119">
        <v>44</v>
      </c>
      <c r="I119" t="s">
        <v>26</v>
      </c>
      <c r="J119" s="4">
        <v>618.79</v>
      </c>
      <c r="K119" s="4">
        <v>938.04</v>
      </c>
      <c r="L119" t="s">
        <v>17</v>
      </c>
      <c r="M119" s="9">
        <v>0.03</v>
      </c>
      <c r="N119" s="8">
        <v>0.03</v>
      </c>
      <c r="O119" s="8" t="str">
        <f t="shared" si="3"/>
        <v>0-5%</v>
      </c>
      <c r="P119" t="s">
        <v>18</v>
      </c>
      <c r="Q119" t="s">
        <v>19</v>
      </c>
      <c r="R119" t="s">
        <v>32</v>
      </c>
    </row>
    <row r="120" spans="1:18" x14ac:dyDescent="0.25">
      <c r="A120">
        <v>1008</v>
      </c>
      <c r="B120" s="1">
        <v>45265</v>
      </c>
      <c r="C120" s="1" t="str">
        <f t="shared" si="4"/>
        <v>December</v>
      </c>
      <c r="D120" s="1" t="str">
        <f t="shared" si="5"/>
        <v>Tuesday</v>
      </c>
      <c r="E120" t="s">
        <v>33</v>
      </c>
      <c r="F120" t="s">
        <v>34</v>
      </c>
      <c r="G120" s="4">
        <v>9583.5499999999993</v>
      </c>
      <c r="H120">
        <v>27</v>
      </c>
      <c r="I120" t="s">
        <v>35</v>
      </c>
      <c r="J120" s="4">
        <v>68.989999999999995</v>
      </c>
      <c r="K120" s="4">
        <v>429.29</v>
      </c>
      <c r="L120" t="s">
        <v>17</v>
      </c>
      <c r="M120" s="9">
        <v>0.18</v>
      </c>
      <c r="N120" s="8">
        <v>0.18</v>
      </c>
      <c r="O120" s="8" t="str">
        <f t="shared" si="3"/>
        <v>16-20%</v>
      </c>
      <c r="P120" t="s">
        <v>31</v>
      </c>
      <c r="Q120" t="s">
        <v>22</v>
      </c>
      <c r="R120" t="s">
        <v>36</v>
      </c>
    </row>
    <row r="121" spans="1:18" x14ac:dyDescent="0.25">
      <c r="A121">
        <v>1035</v>
      </c>
      <c r="B121" s="1">
        <v>45004</v>
      </c>
      <c r="C121" s="1" t="str">
        <f t="shared" si="4"/>
        <v>March</v>
      </c>
      <c r="D121" s="1" t="str">
        <f t="shared" si="5"/>
        <v>Sunday</v>
      </c>
      <c r="E121" t="s">
        <v>14</v>
      </c>
      <c r="F121" t="s">
        <v>25</v>
      </c>
      <c r="G121" s="4">
        <v>5343.63</v>
      </c>
      <c r="H121">
        <v>9</v>
      </c>
      <c r="I121" t="s">
        <v>29</v>
      </c>
      <c r="J121" s="4">
        <v>2534.94</v>
      </c>
      <c r="K121" s="4">
        <v>2755.56</v>
      </c>
      <c r="L121" t="s">
        <v>17</v>
      </c>
      <c r="M121" s="9">
        <v>0.13</v>
      </c>
      <c r="N121" s="8">
        <v>0.13</v>
      </c>
      <c r="O121" s="8" t="str">
        <f t="shared" si="3"/>
        <v>11-15%</v>
      </c>
      <c r="P121" t="s">
        <v>31</v>
      </c>
      <c r="Q121" t="s">
        <v>22</v>
      </c>
      <c r="R121" t="s">
        <v>32</v>
      </c>
    </row>
    <row r="122" spans="1:18" x14ac:dyDescent="0.25">
      <c r="A122">
        <v>1035</v>
      </c>
      <c r="B122" s="1">
        <v>44988</v>
      </c>
      <c r="C122" s="1" t="str">
        <f t="shared" si="4"/>
        <v>March</v>
      </c>
      <c r="D122" s="1" t="str">
        <f t="shared" si="5"/>
        <v>Friday</v>
      </c>
      <c r="E122" t="s">
        <v>14</v>
      </c>
      <c r="F122" t="s">
        <v>21</v>
      </c>
      <c r="G122" s="4">
        <v>2494.7399999999998</v>
      </c>
      <c r="H122">
        <v>47</v>
      </c>
      <c r="I122" t="s">
        <v>35</v>
      </c>
      <c r="J122" s="4">
        <v>2936.48</v>
      </c>
      <c r="K122" s="4">
        <v>3096.64</v>
      </c>
      <c r="L122" t="s">
        <v>30</v>
      </c>
      <c r="M122" s="9">
        <v>0.06</v>
      </c>
      <c r="N122" s="8">
        <v>0.06</v>
      </c>
      <c r="O122" s="8" t="str">
        <f t="shared" si="3"/>
        <v>6-10%</v>
      </c>
      <c r="P122" t="s">
        <v>27</v>
      </c>
      <c r="Q122" t="s">
        <v>19</v>
      </c>
      <c r="R122" t="s">
        <v>23</v>
      </c>
    </row>
    <row r="123" spans="1:18" x14ac:dyDescent="0.25">
      <c r="A123">
        <v>1033</v>
      </c>
      <c r="B123" s="1">
        <v>45058</v>
      </c>
      <c r="C123" s="1" t="str">
        <f t="shared" si="4"/>
        <v>May</v>
      </c>
      <c r="D123" s="1" t="str">
        <f t="shared" si="5"/>
        <v>Friday</v>
      </c>
      <c r="E123" t="s">
        <v>14</v>
      </c>
      <c r="F123" t="s">
        <v>15</v>
      </c>
      <c r="G123" s="4">
        <v>5055.9799999999996</v>
      </c>
      <c r="H123">
        <v>16</v>
      </c>
      <c r="I123" t="s">
        <v>16</v>
      </c>
      <c r="J123" s="4">
        <v>2915.88</v>
      </c>
      <c r="K123" s="4">
        <v>3397.36</v>
      </c>
      <c r="L123" t="s">
        <v>30</v>
      </c>
      <c r="M123" s="9">
        <v>0.2</v>
      </c>
      <c r="N123" s="8">
        <v>0.2</v>
      </c>
      <c r="O123" s="8" t="str">
        <f t="shared" si="3"/>
        <v>16-20%</v>
      </c>
      <c r="P123" t="s">
        <v>27</v>
      </c>
      <c r="Q123" t="s">
        <v>22</v>
      </c>
      <c r="R123" t="s">
        <v>20</v>
      </c>
    </row>
    <row r="124" spans="1:18" x14ac:dyDescent="0.25">
      <c r="A124">
        <v>1005</v>
      </c>
      <c r="B124" s="1">
        <v>45015</v>
      </c>
      <c r="C124" s="1" t="str">
        <f t="shared" si="4"/>
        <v>March</v>
      </c>
      <c r="D124" s="1" t="str">
        <f t="shared" si="5"/>
        <v>Thursday</v>
      </c>
      <c r="E124" t="s">
        <v>42</v>
      </c>
      <c r="F124" t="s">
        <v>34</v>
      </c>
      <c r="G124" s="4">
        <v>6828.24</v>
      </c>
      <c r="H124">
        <v>12</v>
      </c>
      <c r="I124" t="s">
        <v>35</v>
      </c>
      <c r="J124" s="4">
        <v>319.83</v>
      </c>
      <c r="K124" s="4">
        <v>802.43</v>
      </c>
      <c r="L124" t="s">
        <v>30</v>
      </c>
      <c r="M124" s="9">
        <v>0.04</v>
      </c>
      <c r="N124" s="8">
        <v>0.04</v>
      </c>
      <c r="O124" s="8" t="str">
        <f t="shared" si="3"/>
        <v>0-5%</v>
      </c>
      <c r="P124" t="s">
        <v>31</v>
      </c>
      <c r="Q124" t="s">
        <v>22</v>
      </c>
      <c r="R124" t="s">
        <v>52</v>
      </c>
    </row>
    <row r="125" spans="1:18" x14ac:dyDescent="0.25">
      <c r="A125">
        <v>1041</v>
      </c>
      <c r="B125" s="1">
        <v>45163</v>
      </c>
      <c r="C125" s="1" t="str">
        <f t="shared" si="4"/>
        <v>August</v>
      </c>
      <c r="D125" s="1" t="str">
        <f t="shared" si="5"/>
        <v>Friday</v>
      </c>
      <c r="E125" t="s">
        <v>14</v>
      </c>
      <c r="F125" t="s">
        <v>25</v>
      </c>
      <c r="G125" s="4">
        <v>854.77</v>
      </c>
      <c r="H125">
        <v>31</v>
      </c>
      <c r="I125" t="s">
        <v>26</v>
      </c>
      <c r="J125" s="4">
        <v>1604.52</v>
      </c>
      <c r="K125" s="4">
        <v>1756.34</v>
      </c>
      <c r="L125" t="s">
        <v>17</v>
      </c>
      <c r="M125" s="9">
        <v>0.17</v>
      </c>
      <c r="N125" s="8">
        <v>0.17</v>
      </c>
      <c r="O125" s="8" t="str">
        <f t="shared" si="3"/>
        <v>16-20%</v>
      </c>
      <c r="P125" t="s">
        <v>18</v>
      </c>
      <c r="Q125" t="s">
        <v>22</v>
      </c>
      <c r="R125" t="s">
        <v>32</v>
      </c>
    </row>
    <row r="126" spans="1:18" x14ac:dyDescent="0.25">
      <c r="A126">
        <v>1028</v>
      </c>
      <c r="B126" s="1">
        <v>44968</v>
      </c>
      <c r="C126" s="1" t="str">
        <f t="shared" si="4"/>
        <v>February</v>
      </c>
      <c r="D126" s="1" t="str">
        <f t="shared" si="5"/>
        <v>Saturday</v>
      </c>
      <c r="E126" t="s">
        <v>42</v>
      </c>
      <c r="F126" t="s">
        <v>34</v>
      </c>
      <c r="G126" s="4">
        <v>2819.57</v>
      </c>
      <c r="H126">
        <v>24</v>
      </c>
      <c r="I126" t="s">
        <v>29</v>
      </c>
      <c r="J126" s="4">
        <v>2521.0300000000002</v>
      </c>
      <c r="K126" s="4">
        <v>2766.05</v>
      </c>
      <c r="L126" t="s">
        <v>17</v>
      </c>
      <c r="M126" s="9">
        <v>0.16</v>
      </c>
      <c r="N126" s="8">
        <v>0.16</v>
      </c>
      <c r="O126" s="8" t="str">
        <f t="shared" si="3"/>
        <v>16-20%</v>
      </c>
      <c r="P126" t="s">
        <v>27</v>
      </c>
      <c r="Q126" t="s">
        <v>22</v>
      </c>
      <c r="R126" t="s">
        <v>52</v>
      </c>
    </row>
    <row r="127" spans="1:18" x14ac:dyDescent="0.25">
      <c r="A127">
        <v>1007</v>
      </c>
      <c r="B127" s="1">
        <v>45015</v>
      </c>
      <c r="C127" s="1" t="str">
        <f t="shared" si="4"/>
        <v>March</v>
      </c>
      <c r="D127" s="1" t="str">
        <f t="shared" si="5"/>
        <v>Thursday</v>
      </c>
      <c r="E127" t="s">
        <v>24</v>
      </c>
      <c r="F127" t="s">
        <v>34</v>
      </c>
      <c r="G127" s="4">
        <v>8088.96</v>
      </c>
      <c r="H127">
        <v>14</v>
      </c>
      <c r="I127" t="s">
        <v>16</v>
      </c>
      <c r="J127" s="4">
        <v>1122.07</v>
      </c>
      <c r="K127" s="4">
        <v>1608.76</v>
      </c>
      <c r="L127" t="s">
        <v>30</v>
      </c>
      <c r="M127" s="9">
        <v>0.22</v>
      </c>
      <c r="N127" s="8">
        <v>0.22</v>
      </c>
      <c r="O127" s="8" t="str">
        <f t="shared" si="3"/>
        <v>21%+</v>
      </c>
      <c r="P127" t="s">
        <v>18</v>
      </c>
      <c r="Q127" t="s">
        <v>22</v>
      </c>
      <c r="R127" t="s">
        <v>50</v>
      </c>
    </row>
    <row r="128" spans="1:18" x14ac:dyDescent="0.25">
      <c r="A128">
        <v>1073</v>
      </c>
      <c r="B128" s="1">
        <v>45222</v>
      </c>
      <c r="C128" s="1" t="str">
        <f t="shared" si="4"/>
        <v>October</v>
      </c>
      <c r="D128" s="1" t="str">
        <f t="shared" si="5"/>
        <v>Monday</v>
      </c>
      <c r="E128" t="s">
        <v>33</v>
      </c>
      <c r="F128" t="s">
        <v>25</v>
      </c>
      <c r="G128" s="4">
        <v>4650.68</v>
      </c>
      <c r="H128">
        <v>45</v>
      </c>
      <c r="I128" t="s">
        <v>29</v>
      </c>
      <c r="J128" s="4">
        <v>4369.5</v>
      </c>
      <c r="K128" s="4">
        <v>4381.8900000000003</v>
      </c>
      <c r="L128" t="s">
        <v>17</v>
      </c>
      <c r="M128" s="9">
        <v>0.02</v>
      </c>
      <c r="N128" s="8">
        <v>0.02</v>
      </c>
      <c r="O128" s="8" t="str">
        <f t="shared" si="3"/>
        <v>0-5%</v>
      </c>
      <c r="P128" t="s">
        <v>31</v>
      </c>
      <c r="Q128" t="s">
        <v>22</v>
      </c>
      <c r="R128" t="s">
        <v>44</v>
      </c>
    </row>
    <row r="129" spans="1:18" x14ac:dyDescent="0.25">
      <c r="A129">
        <v>1072</v>
      </c>
      <c r="B129" s="1">
        <v>45254</v>
      </c>
      <c r="C129" s="1" t="str">
        <f t="shared" si="4"/>
        <v>November</v>
      </c>
      <c r="D129" s="1" t="str">
        <f t="shared" si="5"/>
        <v>Friday</v>
      </c>
      <c r="E129" t="s">
        <v>42</v>
      </c>
      <c r="F129" t="s">
        <v>34</v>
      </c>
      <c r="G129" s="4">
        <v>5511.11</v>
      </c>
      <c r="H129">
        <v>25</v>
      </c>
      <c r="I129" t="s">
        <v>29</v>
      </c>
      <c r="J129" s="4">
        <v>481.19</v>
      </c>
      <c r="K129" s="4">
        <v>693.4</v>
      </c>
      <c r="L129" t="s">
        <v>30</v>
      </c>
      <c r="M129" s="9">
        <v>0.27</v>
      </c>
      <c r="N129" s="8">
        <v>0.27</v>
      </c>
      <c r="O129" s="8" t="str">
        <f t="shared" si="3"/>
        <v>21%+</v>
      </c>
      <c r="P129" t="s">
        <v>31</v>
      </c>
      <c r="Q129" t="s">
        <v>22</v>
      </c>
      <c r="R129" t="s">
        <v>52</v>
      </c>
    </row>
    <row r="130" spans="1:18" x14ac:dyDescent="0.25">
      <c r="A130">
        <v>1012</v>
      </c>
      <c r="B130" s="1">
        <v>45221</v>
      </c>
      <c r="C130" s="1" t="str">
        <f t="shared" si="4"/>
        <v>October</v>
      </c>
      <c r="D130" s="1" t="str">
        <f t="shared" si="5"/>
        <v>Sunday</v>
      </c>
      <c r="E130" t="s">
        <v>24</v>
      </c>
      <c r="F130" t="s">
        <v>15</v>
      </c>
      <c r="G130" s="4">
        <v>4384.88</v>
      </c>
      <c r="H130">
        <v>34</v>
      </c>
      <c r="I130" t="s">
        <v>16</v>
      </c>
      <c r="J130" s="4">
        <v>2462.5500000000002</v>
      </c>
      <c r="K130" s="4">
        <v>2521.77</v>
      </c>
      <c r="L130" t="s">
        <v>30</v>
      </c>
      <c r="M130" s="9">
        <v>0.21</v>
      </c>
      <c r="N130" s="8">
        <v>0.21</v>
      </c>
      <c r="O130" s="8" t="str">
        <f t="shared" ref="O130:O193" si="6">IF(N130&lt;=0.05, "0-5%", IF(N130&lt;=0.1, "6-10%", IF(N130&lt;=0.15, "11-15%", IF(N130&lt;=0.2, "16-20%", "21%+"))))</f>
        <v>21%+</v>
      </c>
      <c r="P130" t="s">
        <v>27</v>
      </c>
      <c r="Q130" t="s">
        <v>22</v>
      </c>
      <c r="R130" t="s">
        <v>45</v>
      </c>
    </row>
    <row r="131" spans="1:18" x14ac:dyDescent="0.25">
      <c r="A131">
        <v>1034</v>
      </c>
      <c r="B131" s="1">
        <v>45030</v>
      </c>
      <c r="C131" s="1" t="str">
        <f t="shared" ref="C131:C194" si="7">TEXT(B131, "MMMM")</f>
        <v>April</v>
      </c>
      <c r="D131" s="1" t="str">
        <f t="shared" ref="D131:D194" si="8">TEXT(B131, "DDDD")</f>
        <v>Friday</v>
      </c>
      <c r="E131" t="s">
        <v>42</v>
      </c>
      <c r="F131" t="s">
        <v>21</v>
      </c>
      <c r="G131" s="4">
        <v>534.61</v>
      </c>
      <c r="H131">
        <v>3</v>
      </c>
      <c r="I131" t="s">
        <v>29</v>
      </c>
      <c r="J131" s="4">
        <v>3472.51</v>
      </c>
      <c r="K131" s="4">
        <v>3732</v>
      </c>
      <c r="L131" t="s">
        <v>30</v>
      </c>
      <c r="M131" s="9">
        <v>0.06</v>
      </c>
      <c r="N131" s="8">
        <v>0.06</v>
      </c>
      <c r="O131" s="8" t="str">
        <f t="shared" si="6"/>
        <v>6-10%</v>
      </c>
      <c r="P131" t="s">
        <v>18</v>
      </c>
      <c r="Q131" t="s">
        <v>19</v>
      </c>
      <c r="R131" t="s">
        <v>51</v>
      </c>
    </row>
    <row r="132" spans="1:18" x14ac:dyDescent="0.25">
      <c r="A132">
        <v>1033</v>
      </c>
      <c r="B132" s="1">
        <v>44940</v>
      </c>
      <c r="C132" s="1" t="str">
        <f t="shared" si="7"/>
        <v>January</v>
      </c>
      <c r="D132" s="1" t="str">
        <f t="shared" si="8"/>
        <v>Saturday</v>
      </c>
      <c r="E132" t="s">
        <v>42</v>
      </c>
      <c r="F132" t="s">
        <v>21</v>
      </c>
      <c r="G132" s="4">
        <v>1740.92</v>
      </c>
      <c r="H132">
        <v>24</v>
      </c>
      <c r="I132" t="s">
        <v>29</v>
      </c>
      <c r="J132" s="4">
        <v>1345.67</v>
      </c>
      <c r="K132" s="4">
        <v>1367.76</v>
      </c>
      <c r="L132" t="s">
        <v>30</v>
      </c>
      <c r="M132" s="9">
        <v>0.06</v>
      </c>
      <c r="N132" s="8">
        <v>0.06</v>
      </c>
      <c r="O132" s="8" t="str">
        <f t="shared" si="6"/>
        <v>6-10%</v>
      </c>
      <c r="P132" t="s">
        <v>27</v>
      </c>
      <c r="Q132" t="s">
        <v>19</v>
      </c>
      <c r="R132" t="s">
        <v>51</v>
      </c>
    </row>
    <row r="133" spans="1:18" x14ac:dyDescent="0.25">
      <c r="A133">
        <v>1048</v>
      </c>
      <c r="B133" s="1">
        <v>45214</v>
      </c>
      <c r="C133" s="1" t="str">
        <f t="shared" si="7"/>
        <v>October</v>
      </c>
      <c r="D133" s="1" t="str">
        <f t="shared" si="8"/>
        <v>Sunday</v>
      </c>
      <c r="E133" t="s">
        <v>33</v>
      </c>
      <c r="F133" t="s">
        <v>15</v>
      </c>
      <c r="G133" s="4">
        <v>4510.8599999999997</v>
      </c>
      <c r="H133">
        <v>42</v>
      </c>
      <c r="I133" t="s">
        <v>35</v>
      </c>
      <c r="J133" s="4">
        <v>3139.99</v>
      </c>
      <c r="K133" s="4">
        <v>3349.37</v>
      </c>
      <c r="L133" t="s">
        <v>17</v>
      </c>
      <c r="M133" s="9">
        <v>0.13</v>
      </c>
      <c r="N133" s="8">
        <v>0.13</v>
      </c>
      <c r="O133" s="8" t="str">
        <f t="shared" si="6"/>
        <v>11-15%</v>
      </c>
      <c r="P133" t="s">
        <v>31</v>
      </c>
      <c r="Q133" t="s">
        <v>22</v>
      </c>
      <c r="R133" t="s">
        <v>53</v>
      </c>
    </row>
    <row r="134" spans="1:18" x14ac:dyDescent="0.25">
      <c r="A134">
        <v>1023</v>
      </c>
      <c r="B134" s="1">
        <v>45105</v>
      </c>
      <c r="C134" s="1" t="str">
        <f t="shared" si="7"/>
        <v>June</v>
      </c>
      <c r="D134" s="1" t="str">
        <f t="shared" si="8"/>
        <v>Wednesday</v>
      </c>
      <c r="E134" t="s">
        <v>38</v>
      </c>
      <c r="F134" t="s">
        <v>34</v>
      </c>
      <c r="G134" s="4">
        <v>2170.94</v>
      </c>
      <c r="H134">
        <v>9</v>
      </c>
      <c r="I134" t="s">
        <v>29</v>
      </c>
      <c r="J134" s="4">
        <v>4155.46</v>
      </c>
      <c r="K134" s="4">
        <v>4273.6000000000004</v>
      </c>
      <c r="L134" t="s">
        <v>17</v>
      </c>
      <c r="M134" s="9">
        <v>0.25</v>
      </c>
      <c r="N134" s="8">
        <v>0.25</v>
      </c>
      <c r="O134" s="8" t="str">
        <f t="shared" si="6"/>
        <v>21%+</v>
      </c>
      <c r="P134" t="s">
        <v>18</v>
      </c>
      <c r="Q134" t="s">
        <v>22</v>
      </c>
      <c r="R134" t="s">
        <v>48</v>
      </c>
    </row>
    <row r="135" spans="1:18" x14ac:dyDescent="0.25">
      <c r="A135">
        <v>1062</v>
      </c>
      <c r="B135" s="1">
        <v>45051</v>
      </c>
      <c r="C135" s="1" t="str">
        <f t="shared" si="7"/>
        <v>May</v>
      </c>
      <c r="D135" s="1" t="str">
        <f t="shared" si="8"/>
        <v>Friday</v>
      </c>
      <c r="E135" t="s">
        <v>38</v>
      </c>
      <c r="F135" t="s">
        <v>25</v>
      </c>
      <c r="G135" s="4">
        <v>594.79</v>
      </c>
      <c r="H135">
        <v>26</v>
      </c>
      <c r="I135" t="s">
        <v>29</v>
      </c>
      <c r="J135" s="4">
        <v>992.17</v>
      </c>
      <c r="K135" s="4">
        <v>1263.49</v>
      </c>
      <c r="L135" t="s">
        <v>17</v>
      </c>
      <c r="M135" s="9">
        <v>0.25</v>
      </c>
      <c r="N135" s="8">
        <v>0.25</v>
      </c>
      <c r="O135" s="8" t="str">
        <f t="shared" si="6"/>
        <v>21%+</v>
      </c>
      <c r="P135" t="s">
        <v>27</v>
      </c>
      <c r="Q135" t="s">
        <v>22</v>
      </c>
      <c r="R135" t="s">
        <v>39</v>
      </c>
    </row>
    <row r="136" spans="1:18" x14ac:dyDescent="0.25">
      <c r="A136">
        <v>1088</v>
      </c>
      <c r="B136" s="1">
        <v>45279</v>
      </c>
      <c r="C136" s="1" t="str">
        <f t="shared" si="7"/>
        <v>December</v>
      </c>
      <c r="D136" s="1" t="str">
        <f t="shared" si="8"/>
        <v>Tuesday</v>
      </c>
      <c r="E136" t="s">
        <v>42</v>
      </c>
      <c r="F136" t="s">
        <v>34</v>
      </c>
      <c r="G136" s="4">
        <v>8452.1299999999992</v>
      </c>
      <c r="H136">
        <v>20</v>
      </c>
      <c r="I136" t="s">
        <v>29</v>
      </c>
      <c r="J136" s="4">
        <v>4590.24</v>
      </c>
      <c r="K136" s="4">
        <v>5088.28</v>
      </c>
      <c r="L136" t="s">
        <v>30</v>
      </c>
      <c r="M136" s="9">
        <v>0.16</v>
      </c>
      <c r="N136" s="8">
        <v>0.16</v>
      </c>
      <c r="O136" s="8" t="str">
        <f t="shared" si="6"/>
        <v>16-20%</v>
      </c>
      <c r="P136" t="s">
        <v>27</v>
      </c>
      <c r="Q136" t="s">
        <v>22</v>
      </c>
      <c r="R136" t="s">
        <v>52</v>
      </c>
    </row>
    <row r="137" spans="1:18" x14ac:dyDescent="0.25">
      <c r="A137">
        <v>1037</v>
      </c>
      <c r="B137" s="1">
        <v>44949</v>
      </c>
      <c r="C137" s="1" t="str">
        <f t="shared" si="7"/>
        <v>January</v>
      </c>
      <c r="D137" s="1" t="str">
        <f t="shared" si="8"/>
        <v>Monday</v>
      </c>
      <c r="E137" t="s">
        <v>14</v>
      </c>
      <c r="F137" t="s">
        <v>15</v>
      </c>
      <c r="G137" s="4">
        <v>9813.81</v>
      </c>
      <c r="H137">
        <v>40</v>
      </c>
      <c r="I137" t="s">
        <v>29</v>
      </c>
      <c r="J137" s="4">
        <v>2790.11</v>
      </c>
      <c r="K137" s="4">
        <v>3192.37</v>
      </c>
      <c r="L137" t="s">
        <v>17</v>
      </c>
      <c r="M137" s="9">
        <v>0.26</v>
      </c>
      <c r="N137" s="8">
        <v>0.26</v>
      </c>
      <c r="O137" s="8" t="str">
        <f t="shared" si="6"/>
        <v>21%+</v>
      </c>
      <c r="P137" t="s">
        <v>27</v>
      </c>
      <c r="Q137" t="s">
        <v>19</v>
      </c>
      <c r="R137" t="s">
        <v>20</v>
      </c>
    </row>
    <row r="138" spans="1:18" x14ac:dyDescent="0.25">
      <c r="A138">
        <v>1099</v>
      </c>
      <c r="B138" s="1">
        <v>44989</v>
      </c>
      <c r="C138" s="1" t="str">
        <f t="shared" si="7"/>
        <v>March</v>
      </c>
      <c r="D138" s="1" t="str">
        <f t="shared" si="8"/>
        <v>Saturday</v>
      </c>
      <c r="E138" t="s">
        <v>24</v>
      </c>
      <c r="F138" t="s">
        <v>34</v>
      </c>
      <c r="G138" s="4">
        <v>7952.11</v>
      </c>
      <c r="H138">
        <v>10</v>
      </c>
      <c r="I138" t="s">
        <v>16</v>
      </c>
      <c r="J138" s="4">
        <v>1531.2</v>
      </c>
      <c r="K138" s="4">
        <v>1955.56</v>
      </c>
      <c r="L138" t="s">
        <v>30</v>
      </c>
      <c r="M138" s="9">
        <v>0</v>
      </c>
      <c r="N138" s="8">
        <v>0</v>
      </c>
      <c r="O138" s="8" t="str">
        <f t="shared" si="6"/>
        <v>0-5%</v>
      </c>
      <c r="P138" t="s">
        <v>31</v>
      </c>
      <c r="Q138" t="s">
        <v>19</v>
      </c>
      <c r="R138" t="s">
        <v>50</v>
      </c>
    </row>
    <row r="139" spans="1:18" x14ac:dyDescent="0.25">
      <c r="A139">
        <v>1044</v>
      </c>
      <c r="B139" s="1">
        <v>45069</v>
      </c>
      <c r="C139" s="1" t="str">
        <f t="shared" si="7"/>
        <v>May</v>
      </c>
      <c r="D139" s="1" t="str">
        <f t="shared" si="8"/>
        <v>Tuesday</v>
      </c>
      <c r="E139" t="s">
        <v>14</v>
      </c>
      <c r="F139" t="s">
        <v>21</v>
      </c>
      <c r="G139" s="4">
        <v>8552.4699999999993</v>
      </c>
      <c r="H139">
        <v>19</v>
      </c>
      <c r="I139" t="s">
        <v>26</v>
      </c>
      <c r="J139" s="4">
        <v>2182.75</v>
      </c>
      <c r="K139" s="4">
        <v>2504.0299999999902</v>
      </c>
      <c r="L139" t="s">
        <v>30</v>
      </c>
      <c r="M139" s="9">
        <v>0.01</v>
      </c>
      <c r="N139" s="8">
        <v>0.01</v>
      </c>
      <c r="O139" s="8" t="str">
        <f t="shared" si="6"/>
        <v>0-5%</v>
      </c>
      <c r="P139" t="s">
        <v>27</v>
      </c>
      <c r="Q139" t="s">
        <v>19</v>
      </c>
      <c r="R139" t="s">
        <v>23</v>
      </c>
    </row>
    <row r="140" spans="1:18" x14ac:dyDescent="0.25">
      <c r="A140">
        <v>1086</v>
      </c>
      <c r="B140" s="1">
        <v>45079</v>
      </c>
      <c r="C140" s="1" t="str">
        <f t="shared" si="7"/>
        <v>June</v>
      </c>
      <c r="D140" s="1" t="str">
        <f t="shared" si="8"/>
        <v>Friday</v>
      </c>
      <c r="E140" t="s">
        <v>14</v>
      </c>
      <c r="F140" t="s">
        <v>34</v>
      </c>
      <c r="G140" s="4">
        <v>2495.5700000000002</v>
      </c>
      <c r="H140">
        <v>3</v>
      </c>
      <c r="I140" t="s">
        <v>35</v>
      </c>
      <c r="J140" s="4">
        <v>1595.35</v>
      </c>
      <c r="K140" s="4">
        <v>1625.70999999999</v>
      </c>
      <c r="L140" t="s">
        <v>30</v>
      </c>
      <c r="M140" s="9">
        <v>0.27</v>
      </c>
      <c r="N140" s="8">
        <v>0.27</v>
      </c>
      <c r="O140" s="8" t="str">
        <f t="shared" si="6"/>
        <v>21%+</v>
      </c>
      <c r="P140" t="s">
        <v>18</v>
      </c>
      <c r="Q140" t="s">
        <v>19</v>
      </c>
      <c r="R140" t="s">
        <v>46</v>
      </c>
    </row>
    <row r="141" spans="1:18" x14ac:dyDescent="0.25">
      <c r="A141">
        <v>1091</v>
      </c>
      <c r="B141" s="1">
        <v>45071</v>
      </c>
      <c r="C141" s="1" t="str">
        <f t="shared" si="7"/>
        <v>May</v>
      </c>
      <c r="D141" s="1" t="str">
        <f t="shared" si="8"/>
        <v>Thursday</v>
      </c>
      <c r="E141" t="s">
        <v>42</v>
      </c>
      <c r="F141" t="s">
        <v>15</v>
      </c>
      <c r="G141" s="4">
        <v>9610.2099999999991</v>
      </c>
      <c r="H141">
        <v>24</v>
      </c>
      <c r="I141" t="s">
        <v>29</v>
      </c>
      <c r="J141" s="4">
        <v>3639.3</v>
      </c>
      <c r="K141" s="4">
        <v>3750.63</v>
      </c>
      <c r="L141" t="s">
        <v>30</v>
      </c>
      <c r="M141" s="9">
        <v>0.23</v>
      </c>
      <c r="N141" s="8">
        <v>0.23</v>
      </c>
      <c r="O141" s="8" t="str">
        <f t="shared" si="6"/>
        <v>21%+</v>
      </c>
      <c r="P141" t="s">
        <v>27</v>
      </c>
      <c r="Q141" t="s">
        <v>22</v>
      </c>
      <c r="R141" t="s">
        <v>49</v>
      </c>
    </row>
    <row r="142" spans="1:18" x14ac:dyDescent="0.25">
      <c r="A142">
        <v>1035</v>
      </c>
      <c r="B142" s="1">
        <v>45151</v>
      </c>
      <c r="C142" s="1" t="str">
        <f t="shared" si="7"/>
        <v>August</v>
      </c>
      <c r="D142" s="1" t="str">
        <f t="shared" si="8"/>
        <v>Sunday</v>
      </c>
      <c r="E142" t="s">
        <v>42</v>
      </c>
      <c r="F142" t="s">
        <v>21</v>
      </c>
      <c r="G142" s="4">
        <v>2049.56</v>
      </c>
      <c r="H142">
        <v>5</v>
      </c>
      <c r="I142" t="s">
        <v>29</v>
      </c>
      <c r="J142" s="4">
        <v>3991.69</v>
      </c>
      <c r="K142" s="4">
        <v>4454.97</v>
      </c>
      <c r="L142" t="s">
        <v>30</v>
      </c>
      <c r="M142" s="9">
        <v>0.14000000000000001</v>
      </c>
      <c r="N142" s="8">
        <v>0.14000000000000001</v>
      </c>
      <c r="O142" s="8" t="str">
        <f t="shared" si="6"/>
        <v>11-15%</v>
      </c>
      <c r="P142" t="s">
        <v>31</v>
      </c>
      <c r="Q142" t="s">
        <v>22</v>
      </c>
      <c r="R142" t="s">
        <v>51</v>
      </c>
    </row>
    <row r="143" spans="1:18" x14ac:dyDescent="0.25">
      <c r="A143">
        <v>1065</v>
      </c>
      <c r="B143" s="1">
        <v>45235</v>
      </c>
      <c r="C143" s="1" t="str">
        <f t="shared" si="7"/>
        <v>November</v>
      </c>
      <c r="D143" s="1" t="str">
        <f t="shared" si="8"/>
        <v>Sunday</v>
      </c>
      <c r="E143" t="s">
        <v>42</v>
      </c>
      <c r="F143" t="s">
        <v>34</v>
      </c>
      <c r="G143" s="4">
        <v>9519.16</v>
      </c>
      <c r="H143">
        <v>3</v>
      </c>
      <c r="I143" t="s">
        <v>16</v>
      </c>
      <c r="J143" s="4">
        <v>4173.04</v>
      </c>
      <c r="K143" s="4">
        <v>4362.4399999999996</v>
      </c>
      <c r="L143" t="s">
        <v>30</v>
      </c>
      <c r="M143" s="9">
        <v>0.23</v>
      </c>
      <c r="N143" s="8">
        <v>0.23</v>
      </c>
      <c r="O143" s="8" t="str">
        <f t="shared" si="6"/>
        <v>21%+</v>
      </c>
      <c r="P143" t="s">
        <v>27</v>
      </c>
      <c r="Q143" t="s">
        <v>22</v>
      </c>
      <c r="R143" t="s">
        <v>52</v>
      </c>
    </row>
    <row r="144" spans="1:18" x14ac:dyDescent="0.25">
      <c r="A144">
        <v>1099</v>
      </c>
      <c r="B144" s="1">
        <v>45030</v>
      </c>
      <c r="C144" s="1" t="str">
        <f t="shared" si="7"/>
        <v>April</v>
      </c>
      <c r="D144" s="1" t="str">
        <f t="shared" si="8"/>
        <v>Friday</v>
      </c>
      <c r="E144" t="s">
        <v>42</v>
      </c>
      <c r="F144" t="s">
        <v>34</v>
      </c>
      <c r="G144" s="4">
        <v>9948.7099999999991</v>
      </c>
      <c r="H144">
        <v>27</v>
      </c>
      <c r="I144" t="s">
        <v>26</v>
      </c>
      <c r="J144" s="4">
        <v>4929.55</v>
      </c>
      <c r="K144" s="4">
        <v>4990.33</v>
      </c>
      <c r="L144" t="s">
        <v>17</v>
      </c>
      <c r="M144" s="9">
        <v>0.28999999999999998</v>
      </c>
      <c r="N144" s="8">
        <v>0.28999999999999998</v>
      </c>
      <c r="O144" s="8" t="str">
        <f t="shared" si="6"/>
        <v>21%+</v>
      </c>
      <c r="P144" t="s">
        <v>31</v>
      </c>
      <c r="Q144" t="s">
        <v>19</v>
      </c>
      <c r="R144" t="s">
        <v>52</v>
      </c>
    </row>
    <row r="145" spans="1:18" x14ac:dyDescent="0.25">
      <c r="A145">
        <v>1047</v>
      </c>
      <c r="B145" s="1">
        <v>45030</v>
      </c>
      <c r="C145" s="1" t="str">
        <f t="shared" si="7"/>
        <v>April</v>
      </c>
      <c r="D145" s="1" t="str">
        <f t="shared" si="8"/>
        <v>Friday</v>
      </c>
      <c r="E145" t="s">
        <v>38</v>
      </c>
      <c r="F145" t="s">
        <v>21</v>
      </c>
      <c r="G145" s="4">
        <v>7146.06</v>
      </c>
      <c r="H145">
        <v>16</v>
      </c>
      <c r="I145" t="s">
        <v>29</v>
      </c>
      <c r="J145" s="4">
        <v>3966.86</v>
      </c>
      <c r="K145" s="4">
        <v>4321.04</v>
      </c>
      <c r="L145" t="s">
        <v>17</v>
      </c>
      <c r="M145" s="9">
        <v>0.23</v>
      </c>
      <c r="N145" s="8">
        <v>0.23</v>
      </c>
      <c r="O145" s="8" t="str">
        <f t="shared" si="6"/>
        <v>21%+</v>
      </c>
      <c r="P145" t="s">
        <v>31</v>
      </c>
      <c r="Q145" t="s">
        <v>22</v>
      </c>
      <c r="R145" t="s">
        <v>41</v>
      </c>
    </row>
    <row r="146" spans="1:18" x14ac:dyDescent="0.25">
      <c r="A146">
        <v>1078</v>
      </c>
      <c r="B146" s="1">
        <v>44965</v>
      </c>
      <c r="C146" s="1" t="str">
        <f t="shared" si="7"/>
        <v>February</v>
      </c>
      <c r="D146" s="1" t="str">
        <f t="shared" si="8"/>
        <v>Wednesday</v>
      </c>
      <c r="E146" t="s">
        <v>42</v>
      </c>
      <c r="F146" t="s">
        <v>25</v>
      </c>
      <c r="G146" s="4">
        <v>9813.32</v>
      </c>
      <c r="H146">
        <v>49</v>
      </c>
      <c r="I146" t="s">
        <v>16</v>
      </c>
      <c r="J146" s="4">
        <v>3026.85</v>
      </c>
      <c r="K146" s="4">
        <v>3183.58</v>
      </c>
      <c r="L146" t="s">
        <v>17</v>
      </c>
      <c r="M146" s="9">
        <v>0.25</v>
      </c>
      <c r="N146" s="8">
        <v>0.25</v>
      </c>
      <c r="O146" s="8" t="str">
        <f t="shared" si="6"/>
        <v>21%+</v>
      </c>
      <c r="P146" t="s">
        <v>18</v>
      </c>
      <c r="Q146" t="s">
        <v>22</v>
      </c>
      <c r="R146" t="s">
        <v>43</v>
      </c>
    </row>
    <row r="147" spans="1:18" x14ac:dyDescent="0.25">
      <c r="A147">
        <v>1003</v>
      </c>
      <c r="B147" s="1">
        <v>45124</v>
      </c>
      <c r="C147" s="1" t="str">
        <f t="shared" si="7"/>
        <v>July</v>
      </c>
      <c r="D147" s="1" t="str">
        <f t="shared" si="8"/>
        <v>Monday</v>
      </c>
      <c r="E147" t="s">
        <v>38</v>
      </c>
      <c r="F147" t="s">
        <v>21</v>
      </c>
      <c r="G147" s="4">
        <v>5738.44</v>
      </c>
      <c r="H147">
        <v>15</v>
      </c>
      <c r="I147" t="s">
        <v>35</v>
      </c>
      <c r="J147" s="4">
        <v>1729.14</v>
      </c>
      <c r="K147" s="4">
        <v>1870.88</v>
      </c>
      <c r="L147" t="s">
        <v>17</v>
      </c>
      <c r="M147" s="9">
        <v>0.23</v>
      </c>
      <c r="N147" s="8">
        <v>0.23</v>
      </c>
      <c r="O147" s="8" t="str">
        <f t="shared" si="6"/>
        <v>21%+</v>
      </c>
      <c r="P147" t="s">
        <v>18</v>
      </c>
      <c r="Q147" t="s">
        <v>19</v>
      </c>
      <c r="R147" t="s">
        <v>41</v>
      </c>
    </row>
    <row r="148" spans="1:18" x14ac:dyDescent="0.25">
      <c r="A148">
        <v>1001</v>
      </c>
      <c r="B148" s="1">
        <v>45060</v>
      </c>
      <c r="C148" s="1" t="str">
        <f t="shared" si="7"/>
        <v>May</v>
      </c>
      <c r="D148" s="1" t="str">
        <f t="shared" si="8"/>
        <v>Sunday</v>
      </c>
      <c r="E148" t="s">
        <v>38</v>
      </c>
      <c r="F148" t="s">
        <v>25</v>
      </c>
      <c r="G148" s="4">
        <v>2669.46</v>
      </c>
      <c r="H148">
        <v>35</v>
      </c>
      <c r="I148" t="s">
        <v>35</v>
      </c>
      <c r="J148" s="4">
        <v>2745.75</v>
      </c>
      <c r="K148" s="4">
        <v>3244.76</v>
      </c>
      <c r="L148" t="s">
        <v>30</v>
      </c>
      <c r="M148" s="9">
        <v>0.05</v>
      </c>
      <c r="N148" s="8">
        <v>0.05</v>
      </c>
      <c r="O148" s="8" t="str">
        <f t="shared" si="6"/>
        <v>0-5%</v>
      </c>
      <c r="P148" t="s">
        <v>27</v>
      </c>
      <c r="Q148" t="s">
        <v>19</v>
      </c>
      <c r="R148" t="s">
        <v>39</v>
      </c>
    </row>
    <row r="149" spans="1:18" x14ac:dyDescent="0.25">
      <c r="A149">
        <v>1005</v>
      </c>
      <c r="B149" s="1">
        <v>44993</v>
      </c>
      <c r="C149" s="1" t="str">
        <f t="shared" si="7"/>
        <v>March</v>
      </c>
      <c r="D149" s="1" t="str">
        <f t="shared" si="8"/>
        <v>Wednesday</v>
      </c>
      <c r="E149" t="s">
        <v>42</v>
      </c>
      <c r="F149" t="s">
        <v>15</v>
      </c>
      <c r="G149" s="4">
        <v>4426.26</v>
      </c>
      <c r="H149">
        <v>12</v>
      </c>
      <c r="I149" t="s">
        <v>29</v>
      </c>
      <c r="J149" s="4">
        <v>253.29</v>
      </c>
      <c r="K149" s="4">
        <v>683.78</v>
      </c>
      <c r="L149" t="s">
        <v>30</v>
      </c>
      <c r="M149" s="9">
        <v>0.25</v>
      </c>
      <c r="N149" s="8">
        <v>0.25</v>
      </c>
      <c r="O149" s="8" t="str">
        <f t="shared" si="6"/>
        <v>21%+</v>
      </c>
      <c r="P149" t="s">
        <v>31</v>
      </c>
      <c r="Q149" t="s">
        <v>19</v>
      </c>
      <c r="R149" t="s">
        <v>49</v>
      </c>
    </row>
    <row r="150" spans="1:18" x14ac:dyDescent="0.25">
      <c r="A150">
        <v>1090</v>
      </c>
      <c r="B150" s="1">
        <v>45105</v>
      </c>
      <c r="C150" s="1" t="str">
        <f t="shared" si="7"/>
        <v>June</v>
      </c>
      <c r="D150" s="1" t="str">
        <f t="shared" si="8"/>
        <v>Wednesday</v>
      </c>
      <c r="E150" t="s">
        <v>33</v>
      </c>
      <c r="F150" t="s">
        <v>15</v>
      </c>
      <c r="G150" s="4">
        <v>5976.25</v>
      </c>
      <c r="H150">
        <v>41</v>
      </c>
      <c r="I150" t="s">
        <v>29</v>
      </c>
      <c r="J150" s="4">
        <v>3736.88</v>
      </c>
      <c r="K150" s="4">
        <v>3946.77</v>
      </c>
      <c r="L150" t="s">
        <v>17</v>
      </c>
      <c r="M150" s="9">
        <v>0.06</v>
      </c>
      <c r="N150" s="8">
        <v>0.06</v>
      </c>
      <c r="O150" s="8" t="str">
        <f t="shared" si="6"/>
        <v>6-10%</v>
      </c>
      <c r="P150" t="s">
        <v>31</v>
      </c>
      <c r="Q150" t="s">
        <v>19</v>
      </c>
      <c r="R150" t="s">
        <v>53</v>
      </c>
    </row>
    <row r="151" spans="1:18" x14ac:dyDescent="0.25">
      <c r="A151">
        <v>1014</v>
      </c>
      <c r="B151" s="1">
        <v>44968</v>
      </c>
      <c r="C151" s="1" t="str">
        <f t="shared" si="7"/>
        <v>February</v>
      </c>
      <c r="D151" s="1" t="str">
        <f t="shared" si="8"/>
        <v>Saturday</v>
      </c>
      <c r="E151" t="s">
        <v>24</v>
      </c>
      <c r="F151" t="s">
        <v>21</v>
      </c>
      <c r="G151" s="4">
        <v>823.51</v>
      </c>
      <c r="H151">
        <v>44</v>
      </c>
      <c r="I151" t="s">
        <v>26</v>
      </c>
      <c r="J151" s="4">
        <v>2257.48</v>
      </c>
      <c r="K151" s="4">
        <v>2747.81</v>
      </c>
      <c r="L151" t="s">
        <v>17</v>
      </c>
      <c r="M151" s="9">
        <v>0.27</v>
      </c>
      <c r="N151" s="8">
        <v>0.27</v>
      </c>
      <c r="O151" s="8" t="str">
        <f t="shared" si="6"/>
        <v>21%+</v>
      </c>
      <c r="P151" t="s">
        <v>18</v>
      </c>
      <c r="Q151" t="s">
        <v>19</v>
      </c>
      <c r="R151" t="s">
        <v>47</v>
      </c>
    </row>
    <row r="152" spans="1:18" x14ac:dyDescent="0.25">
      <c r="A152">
        <v>1027</v>
      </c>
      <c r="B152" s="1">
        <v>44941</v>
      </c>
      <c r="C152" s="1" t="str">
        <f t="shared" si="7"/>
        <v>January</v>
      </c>
      <c r="D152" s="1" t="str">
        <f t="shared" si="8"/>
        <v>Sunday</v>
      </c>
      <c r="E152" t="s">
        <v>14</v>
      </c>
      <c r="F152" t="s">
        <v>21</v>
      </c>
      <c r="G152" s="4">
        <v>6261.2</v>
      </c>
      <c r="H152">
        <v>26</v>
      </c>
      <c r="I152" t="s">
        <v>26</v>
      </c>
      <c r="J152" s="4">
        <v>149.11000000000001</v>
      </c>
      <c r="K152" s="4">
        <v>477.67</v>
      </c>
      <c r="L152" t="s">
        <v>17</v>
      </c>
      <c r="M152" s="9">
        <v>0.14000000000000001</v>
      </c>
      <c r="N152" s="8">
        <v>0.14000000000000001</v>
      </c>
      <c r="O152" s="8" t="str">
        <f t="shared" si="6"/>
        <v>11-15%</v>
      </c>
      <c r="P152" t="s">
        <v>18</v>
      </c>
      <c r="Q152" t="s">
        <v>22</v>
      </c>
      <c r="R152" t="s">
        <v>23</v>
      </c>
    </row>
    <row r="153" spans="1:18" x14ac:dyDescent="0.25">
      <c r="A153">
        <v>1009</v>
      </c>
      <c r="B153" s="1">
        <v>45037</v>
      </c>
      <c r="C153" s="1" t="str">
        <f t="shared" si="7"/>
        <v>April</v>
      </c>
      <c r="D153" s="1" t="str">
        <f t="shared" si="8"/>
        <v>Friday</v>
      </c>
      <c r="E153" t="s">
        <v>38</v>
      </c>
      <c r="F153" t="s">
        <v>15</v>
      </c>
      <c r="G153" s="4">
        <v>9813.66</v>
      </c>
      <c r="H153">
        <v>47</v>
      </c>
      <c r="I153" t="s">
        <v>29</v>
      </c>
      <c r="J153" s="4">
        <v>359.41</v>
      </c>
      <c r="K153" s="4">
        <v>733</v>
      </c>
      <c r="L153" t="s">
        <v>17</v>
      </c>
      <c r="M153" s="9">
        <v>0.2</v>
      </c>
      <c r="N153" s="8">
        <v>0.2</v>
      </c>
      <c r="O153" s="8" t="str">
        <f t="shared" si="6"/>
        <v>16-20%</v>
      </c>
      <c r="P153" t="s">
        <v>27</v>
      </c>
      <c r="Q153" t="s">
        <v>22</v>
      </c>
      <c r="R153" t="s">
        <v>40</v>
      </c>
    </row>
    <row r="154" spans="1:18" x14ac:dyDescent="0.25">
      <c r="A154">
        <v>1079</v>
      </c>
      <c r="B154" s="1">
        <v>45083</v>
      </c>
      <c r="C154" s="1" t="str">
        <f t="shared" si="7"/>
        <v>June</v>
      </c>
      <c r="D154" s="1" t="str">
        <f t="shared" si="8"/>
        <v>Tuesday</v>
      </c>
      <c r="E154" t="s">
        <v>24</v>
      </c>
      <c r="F154" t="s">
        <v>25</v>
      </c>
      <c r="G154" s="4">
        <v>1982.07</v>
      </c>
      <c r="H154">
        <v>34</v>
      </c>
      <c r="I154" t="s">
        <v>16</v>
      </c>
      <c r="J154" s="4">
        <v>1967.96</v>
      </c>
      <c r="K154" s="4">
        <v>1993.4</v>
      </c>
      <c r="L154" t="s">
        <v>17</v>
      </c>
      <c r="M154" s="9">
        <v>0.15</v>
      </c>
      <c r="N154" s="8">
        <v>0.15</v>
      </c>
      <c r="O154" s="8" t="str">
        <f t="shared" si="6"/>
        <v>11-15%</v>
      </c>
      <c r="P154" t="s">
        <v>31</v>
      </c>
      <c r="Q154" t="s">
        <v>19</v>
      </c>
      <c r="R154" t="s">
        <v>28</v>
      </c>
    </row>
    <row r="155" spans="1:18" x14ac:dyDescent="0.25">
      <c r="A155">
        <v>1015</v>
      </c>
      <c r="B155" s="1">
        <v>45215</v>
      </c>
      <c r="C155" s="1" t="str">
        <f t="shared" si="7"/>
        <v>October</v>
      </c>
      <c r="D155" s="1" t="str">
        <f t="shared" si="8"/>
        <v>Monday</v>
      </c>
      <c r="E155" t="s">
        <v>33</v>
      </c>
      <c r="F155" t="s">
        <v>15</v>
      </c>
      <c r="G155" s="4">
        <v>7946.69</v>
      </c>
      <c r="H155">
        <v>23</v>
      </c>
      <c r="I155" t="s">
        <v>26</v>
      </c>
      <c r="J155" s="4">
        <v>2937.94</v>
      </c>
      <c r="K155" s="4">
        <v>3007.53</v>
      </c>
      <c r="L155" t="s">
        <v>17</v>
      </c>
      <c r="M155" s="9">
        <v>0.03</v>
      </c>
      <c r="N155" s="8">
        <v>0.03</v>
      </c>
      <c r="O155" s="8" t="str">
        <f t="shared" si="6"/>
        <v>0-5%</v>
      </c>
      <c r="P155" t="s">
        <v>18</v>
      </c>
      <c r="Q155" t="s">
        <v>22</v>
      </c>
      <c r="R155" t="s">
        <v>53</v>
      </c>
    </row>
    <row r="156" spans="1:18" x14ac:dyDescent="0.25">
      <c r="A156">
        <v>1090</v>
      </c>
      <c r="B156" s="1">
        <v>45157</v>
      </c>
      <c r="C156" s="1" t="str">
        <f t="shared" si="7"/>
        <v>August</v>
      </c>
      <c r="D156" s="1" t="str">
        <f t="shared" si="8"/>
        <v>Saturday</v>
      </c>
      <c r="E156" t="s">
        <v>14</v>
      </c>
      <c r="F156" t="s">
        <v>21</v>
      </c>
      <c r="G156" s="4">
        <v>9088.2000000000007</v>
      </c>
      <c r="H156">
        <v>31</v>
      </c>
      <c r="I156" t="s">
        <v>29</v>
      </c>
      <c r="J156" s="4">
        <v>2347.81</v>
      </c>
      <c r="K156" s="4">
        <v>2668.02</v>
      </c>
      <c r="L156" t="s">
        <v>17</v>
      </c>
      <c r="M156" s="9">
        <v>0.09</v>
      </c>
      <c r="N156" s="8">
        <v>0.09</v>
      </c>
      <c r="O156" s="8" t="str">
        <f t="shared" si="6"/>
        <v>6-10%</v>
      </c>
      <c r="P156" t="s">
        <v>27</v>
      </c>
      <c r="Q156" t="s">
        <v>22</v>
      </c>
      <c r="R156" t="s">
        <v>23</v>
      </c>
    </row>
    <row r="157" spans="1:18" x14ac:dyDescent="0.25">
      <c r="A157">
        <v>1042</v>
      </c>
      <c r="B157" s="1">
        <v>45083</v>
      </c>
      <c r="C157" s="1" t="str">
        <f t="shared" si="7"/>
        <v>June</v>
      </c>
      <c r="D157" s="1" t="str">
        <f t="shared" si="8"/>
        <v>Tuesday</v>
      </c>
      <c r="E157" t="s">
        <v>14</v>
      </c>
      <c r="F157" t="s">
        <v>15</v>
      </c>
      <c r="G157" s="4">
        <v>9442.65</v>
      </c>
      <c r="H157">
        <v>20</v>
      </c>
      <c r="I157" t="s">
        <v>26</v>
      </c>
      <c r="J157" s="4">
        <v>3115.06</v>
      </c>
      <c r="K157" s="4">
        <v>3565.58</v>
      </c>
      <c r="L157" t="s">
        <v>17</v>
      </c>
      <c r="M157" s="9">
        <v>0.3</v>
      </c>
      <c r="N157" s="8">
        <v>0.3</v>
      </c>
      <c r="O157" s="8" t="str">
        <f t="shared" si="6"/>
        <v>21%+</v>
      </c>
      <c r="P157" t="s">
        <v>31</v>
      </c>
      <c r="Q157" t="s">
        <v>22</v>
      </c>
      <c r="R157" t="s">
        <v>20</v>
      </c>
    </row>
    <row r="158" spans="1:18" x14ac:dyDescent="0.25">
      <c r="A158">
        <v>1077</v>
      </c>
      <c r="B158" s="1">
        <v>44964</v>
      </c>
      <c r="C158" s="1" t="str">
        <f t="shared" si="7"/>
        <v>February</v>
      </c>
      <c r="D158" s="1" t="str">
        <f t="shared" si="8"/>
        <v>Tuesday</v>
      </c>
      <c r="E158" t="s">
        <v>38</v>
      </c>
      <c r="F158" t="s">
        <v>21</v>
      </c>
      <c r="G158" s="4">
        <v>9605.34</v>
      </c>
      <c r="H158">
        <v>12</v>
      </c>
      <c r="I158" t="s">
        <v>29</v>
      </c>
      <c r="J158" s="4">
        <v>2427.46</v>
      </c>
      <c r="K158" s="4">
        <v>2743.09</v>
      </c>
      <c r="L158" t="s">
        <v>30</v>
      </c>
      <c r="M158" s="9">
        <v>0.28999999999999998</v>
      </c>
      <c r="N158" s="8">
        <v>0.28999999999999998</v>
      </c>
      <c r="O158" s="8" t="str">
        <f t="shared" si="6"/>
        <v>21%+</v>
      </c>
      <c r="P158" t="s">
        <v>31</v>
      </c>
      <c r="Q158" t="s">
        <v>22</v>
      </c>
      <c r="R158" t="s">
        <v>41</v>
      </c>
    </row>
    <row r="159" spans="1:18" x14ac:dyDescent="0.25">
      <c r="A159">
        <v>1051</v>
      </c>
      <c r="B159" s="1">
        <v>45023</v>
      </c>
      <c r="C159" s="1" t="str">
        <f t="shared" si="7"/>
        <v>April</v>
      </c>
      <c r="D159" s="1" t="str">
        <f t="shared" si="8"/>
        <v>Friday</v>
      </c>
      <c r="E159" t="s">
        <v>42</v>
      </c>
      <c r="F159" t="s">
        <v>21</v>
      </c>
      <c r="G159" s="4">
        <v>5262.45</v>
      </c>
      <c r="H159">
        <v>23</v>
      </c>
      <c r="I159" t="s">
        <v>35</v>
      </c>
      <c r="J159" s="4">
        <v>3325.43</v>
      </c>
      <c r="K159" s="4">
        <v>3401.1</v>
      </c>
      <c r="L159" t="s">
        <v>30</v>
      </c>
      <c r="M159" s="9">
        <v>0.1</v>
      </c>
      <c r="N159" s="8">
        <v>0.1</v>
      </c>
      <c r="O159" s="8" t="str">
        <f t="shared" si="6"/>
        <v>6-10%</v>
      </c>
      <c r="P159" t="s">
        <v>18</v>
      </c>
      <c r="Q159" t="s">
        <v>19</v>
      </c>
      <c r="R159" t="s">
        <v>51</v>
      </c>
    </row>
    <row r="160" spans="1:18" x14ac:dyDescent="0.25">
      <c r="A160">
        <v>1063</v>
      </c>
      <c r="B160" s="1">
        <v>45215</v>
      </c>
      <c r="C160" s="1" t="str">
        <f t="shared" si="7"/>
        <v>October</v>
      </c>
      <c r="D160" s="1" t="str">
        <f t="shared" si="8"/>
        <v>Monday</v>
      </c>
      <c r="E160" t="s">
        <v>33</v>
      </c>
      <c r="F160" t="s">
        <v>15</v>
      </c>
      <c r="G160" s="4">
        <v>9775.35</v>
      </c>
      <c r="H160">
        <v>4</v>
      </c>
      <c r="I160" t="s">
        <v>29</v>
      </c>
      <c r="J160" s="4">
        <v>1134.67</v>
      </c>
      <c r="K160" s="4">
        <v>1201.3900000000001</v>
      </c>
      <c r="L160" t="s">
        <v>30</v>
      </c>
      <c r="M160" s="9">
        <v>0.3</v>
      </c>
      <c r="N160" s="8">
        <v>0.3</v>
      </c>
      <c r="O160" s="8" t="str">
        <f t="shared" si="6"/>
        <v>21%+</v>
      </c>
      <c r="P160" t="s">
        <v>27</v>
      </c>
      <c r="Q160" t="s">
        <v>22</v>
      </c>
      <c r="R160" t="s">
        <v>53</v>
      </c>
    </row>
    <row r="161" spans="1:18" x14ac:dyDescent="0.25">
      <c r="A161">
        <v>1096</v>
      </c>
      <c r="B161" s="1">
        <v>45180</v>
      </c>
      <c r="C161" s="1" t="str">
        <f t="shared" si="7"/>
        <v>September</v>
      </c>
      <c r="D161" s="1" t="str">
        <f t="shared" si="8"/>
        <v>Monday</v>
      </c>
      <c r="E161" t="s">
        <v>38</v>
      </c>
      <c r="F161" t="s">
        <v>25</v>
      </c>
      <c r="G161" s="4">
        <v>7597.37</v>
      </c>
      <c r="H161">
        <v>23</v>
      </c>
      <c r="I161" t="s">
        <v>35</v>
      </c>
      <c r="J161" s="4">
        <v>608.57000000000005</v>
      </c>
      <c r="K161" s="4">
        <v>1032.22</v>
      </c>
      <c r="L161" t="s">
        <v>30</v>
      </c>
      <c r="M161" s="9">
        <v>0.25</v>
      </c>
      <c r="N161" s="8">
        <v>0.25</v>
      </c>
      <c r="O161" s="8" t="str">
        <f t="shared" si="6"/>
        <v>21%+</v>
      </c>
      <c r="P161" t="s">
        <v>18</v>
      </c>
      <c r="Q161" t="s">
        <v>22</v>
      </c>
      <c r="R161" t="s">
        <v>39</v>
      </c>
    </row>
    <row r="162" spans="1:18" x14ac:dyDescent="0.25">
      <c r="A162">
        <v>1052</v>
      </c>
      <c r="B162" s="1">
        <v>45122</v>
      </c>
      <c r="C162" s="1" t="str">
        <f t="shared" si="7"/>
        <v>July</v>
      </c>
      <c r="D162" s="1" t="str">
        <f t="shared" si="8"/>
        <v>Saturday</v>
      </c>
      <c r="E162" t="s">
        <v>33</v>
      </c>
      <c r="F162" t="s">
        <v>34</v>
      </c>
      <c r="G162" s="4">
        <v>1700.55</v>
      </c>
      <c r="H162">
        <v>48</v>
      </c>
      <c r="I162" t="s">
        <v>26</v>
      </c>
      <c r="J162" s="4">
        <v>3002.35</v>
      </c>
      <c r="K162" s="4">
        <v>3080.61</v>
      </c>
      <c r="L162" t="s">
        <v>17</v>
      </c>
      <c r="M162" s="9">
        <v>0.18</v>
      </c>
      <c r="N162" s="8">
        <v>0.18</v>
      </c>
      <c r="O162" s="8" t="str">
        <f t="shared" si="6"/>
        <v>16-20%</v>
      </c>
      <c r="P162" t="s">
        <v>27</v>
      </c>
      <c r="Q162" t="s">
        <v>22</v>
      </c>
      <c r="R162" t="s">
        <v>36</v>
      </c>
    </row>
    <row r="163" spans="1:18" x14ac:dyDescent="0.25">
      <c r="A163">
        <v>1096</v>
      </c>
      <c r="B163" s="1">
        <v>45012</v>
      </c>
      <c r="C163" s="1" t="str">
        <f t="shared" si="7"/>
        <v>March</v>
      </c>
      <c r="D163" s="1" t="str">
        <f t="shared" si="8"/>
        <v>Monday</v>
      </c>
      <c r="E163" t="s">
        <v>42</v>
      </c>
      <c r="F163" t="s">
        <v>15</v>
      </c>
      <c r="G163" s="4">
        <v>4821.3100000000004</v>
      </c>
      <c r="H163">
        <v>48</v>
      </c>
      <c r="I163" t="s">
        <v>29</v>
      </c>
      <c r="J163" s="4">
        <v>2449.21</v>
      </c>
      <c r="K163" s="4">
        <v>2714.12</v>
      </c>
      <c r="L163" t="s">
        <v>30</v>
      </c>
      <c r="M163" s="9">
        <v>0.01</v>
      </c>
      <c r="N163" s="8">
        <v>0.01</v>
      </c>
      <c r="O163" s="8" t="str">
        <f t="shared" si="6"/>
        <v>0-5%</v>
      </c>
      <c r="P163" t="s">
        <v>31</v>
      </c>
      <c r="Q163" t="s">
        <v>19</v>
      </c>
      <c r="R163" t="s">
        <v>49</v>
      </c>
    </row>
    <row r="164" spans="1:18" x14ac:dyDescent="0.25">
      <c r="A164">
        <v>1004</v>
      </c>
      <c r="B164" s="1">
        <v>45248</v>
      </c>
      <c r="C164" s="1" t="str">
        <f t="shared" si="7"/>
        <v>November</v>
      </c>
      <c r="D164" s="1" t="str">
        <f t="shared" si="8"/>
        <v>Saturday</v>
      </c>
      <c r="E164" t="s">
        <v>42</v>
      </c>
      <c r="F164" t="s">
        <v>34</v>
      </c>
      <c r="G164" s="4">
        <v>7211.48</v>
      </c>
      <c r="H164">
        <v>1</v>
      </c>
      <c r="I164" t="s">
        <v>26</v>
      </c>
      <c r="J164" s="4">
        <v>182.99</v>
      </c>
      <c r="K164" s="4">
        <v>211.18</v>
      </c>
      <c r="L164" t="s">
        <v>17</v>
      </c>
      <c r="M164" s="9">
        <v>0.27</v>
      </c>
      <c r="N164" s="8">
        <v>0.27</v>
      </c>
      <c r="O164" s="8" t="str">
        <f t="shared" si="6"/>
        <v>21%+</v>
      </c>
      <c r="P164" t="s">
        <v>27</v>
      </c>
      <c r="Q164" t="s">
        <v>22</v>
      </c>
      <c r="R164" t="s">
        <v>52</v>
      </c>
    </row>
    <row r="165" spans="1:18" x14ac:dyDescent="0.25">
      <c r="A165">
        <v>1094</v>
      </c>
      <c r="B165" s="1">
        <v>44936</v>
      </c>
      <c r="C165" s="1" t="str">
        <f t="shared" si="7"/>
        <v>January</v>
      </c>
      <c r="D165" s="1" t="str">
        <f t="shared" si="8"/>
        <v>Tuesday</v>
      </c>
      <c r="E165" t="s">
        <v>38</v>
      </c>
      <c r="F165" t="s">
        <v>15</v>
      </c>
      <c r="G165" s="4">
        <v>2548.67</v>
      </c>
      <c r="H165">
        <v>25</v>
      </c>
      <c r="I165" t="s">
        <v>35</v>
      </c>
      <c r="J165" s="4">
        <v>1933.39</v>
      </c>
      <c r="K165" s="4">
        <v>1982.92</v>
      </c>
      <c r="L165" t="s">
        <v>30</v>
      </c>
      <c r="M165" s="9">
        <v>0.17</v>
      </c>
      <c r="N165" s="8">
        <v>0.17</v>
      </c>
      <c r="O165" s="8" t="str">
        <f t="shared" si="6"/>
        <v>16-20%</v>
      </c>
      <c r="P165" t="s">
        <v>27</v>
      </c>
      <c r="Q165" t="s">
        <v>19</v>
      </c>
      <c r="R165" t="s">
        <v>40</v>
      </c>
    </row>
    <row r="166" spans="1:18" x14ac:dyDescent="0.25">
      <c r="A166">
        <v>1023</v>
      </c>
      <c r="B166" s="1">
        <v>44931</v>
      </c>
      <c r="C166" s="1" t="str">
        <f t="shared" si="7"/>
        <v>January</v>
      </c>
      <c r="D166" s="1" t="str">
        <f t="shared" si="8"/>
        <v>Thursday</v>
      </c>
      <c r="E166" t="s">
        <v>42</v>
      </c>
      <c r="F166" t="s">
        <v>34</v>
      </c>
      <c r="G166" s="4">
        <v>6442.09</v>
      </c>
      <c r="H166">
        <v>2</v>
      </c>
      <c r="I166" t="s">
        <v>29</v>
      </c>
      <c r="J166" s="4">
        <v>575.32000000000005</v>
      </c>
      <c r="K166" s="4">
        <v>914.77</v>
      </c>
      <c r="L166" t="s">
        <v>17</v>
      </c>
      <c r="M166" s="9">
        <v>0.26</v>
      </c>
      <c r="N166" s="8">
        <v>0.26</v>
      </c>
      <c r="O166" s="8" t="str">
        <f t="shared" si="6"/>
        <v>21%+</v>
      </c>
      <c r="P166" t="s">
        <v>27</v>
      </c>
      <c r="Q166" t="s">
        <v>19</v>
      </c>
      <c r="R166" t="s">
        <v>52</v>
      </c>
    </row>
    <row r="167" spans="1:18" x14ac:dyDescent="0.25">
      <c r="A167">
        <v>1015</v>
      </c>
      <c r="B167" s="1">
        <v>45049</v>
      </c>
      <c r="C167" s="1" t="str">
        <f t="shared" si="7"/>
        <v>May</v>
      </c>
      <c r="D167" s="1" t="str">
        <f t="shared" si="8"/>
        <v>Wednesday</v>
      </c>
      <c r="E167" t="s">
        <v>24</v>
      </c>
      <c r="F167" t="s">
        <v>25</v>
      </c>
      <c r="G167" s="4">
        <v>6699.34</v>
      </c>
      <c r="H167">
        <v>30</v>
      </c>
      <c r="I167" t="s">
        <v>26</v>
      </c>
      <c r="J167" s="4">
        <v>2680.22</v>
      </c>
      <c r="K167" s="4">
        <v>3027.9199999999901</v>
      </c>
      <c r="L167" t="s">
        <v>17</v>
      </c>
      <c r="M167" s="9">
        <v>0.25</v>
      </c>
      <c r="N167" s="8">
        <v>0.25</v>
      </c>
      <c r="O167" s="8" t="str">
        <f t="shared" si="6"/>
        <v>21%+</v>
      </c>
      <c r="P167" t="s">
        <v>27</v>
      </c>
      <c r="Q167" t="s">
        <v>19</v>
      </c>
      <c r="R167" t="s">
        <v>28</v>
      </c>
    </row>
    <row r="168" spans="1:18" x14ac:dyDescent="0.25">
      <c r="A168">
        <v>1043</v>
      </c>
      <c r="B168" s="1">
        <v>45256</v>
      </c>
      <c r="C168" s="1" t="str">
        <f t="shared" si="7"/>
        <v>November</v>
      </c>
      <c r="D168" s="1" t="str">
        <f t="shared" si="8"/>
        <v>Sunday</v>
      </c>
      <c r="E168" t="s">
        <v>14</v>
      </c>
      <c r="F168" t="s">
        <v>25</v>
      </c>
      <c r="G168" s="4">
        <v>1710.73</v>
      </c>
      <c r="H168">
        <v>3</v>
      </c>
      <c r="I168" t="s">
        <v>35</v>
      </c>
      <c r="J168" s="4">
        <v>2009.1</v>
      </c>
      <c r="K168" s="4">
        <v>2186.42</v>
      </c>
      <c r="L168" t="s">
        <v>30</v>
      </c>
      <c r="M168" s="9">
        <v>0.25</v>
      </c>
      <c r="N168" s="8">
        <v>0.25</v>
      </c>
      <c r="O168" s="8" t="str">
        <f t="shared" si="6"/>
        <v>21%+</v>
      </c>
      <c r="P168" t="s">
        <v>27</v>
      </c>
      <c r="Q168" t="s">
        <v>19</v>
      </c>
      <c r="R168" t="s">
        <v>32</v>
      </c>
    </row>
    <row r="169" spans="1:18" x14ac:dyDescent="0.25">
      <c r="A169">
        <v>1029</v>
      </c>
      <c r="B169" s="1">
        <v>45279</v>
      </c>
      <c r="C169" s="1" t="str">
        <f t="shared" si="7"/>
        <v>December</v>
      </c>
      <c r="D169" s="1" t="str">
        <f t="shared" si="8"/>
        <v>Tuesday</v>
      </c>
      <c r="E169" t="s">
        <v>38</v>
      </c>
      <c r="F169" t="s">
        <v>15</v>
      </c>
      <c r="G169" s="4">
        <v>5694.34</v>
      </c>
      <c r="H169">
        <v>21</v>
      </c>
      <c r="I169" t="s">
        <v>26</v>
      </c>
      <c r="J169" s="4">
        <v>3085.1</v>
      </c>
      <c r="K169" s="4">
        <v>3200.75</v>
      </c>
      <c r="L169" t="s">
        <v>30</v>
      </c>
      <c r="M169" s="9">
        <v>0.21</v>
      </c>
      <c r="N169" s="8">
        <v>0.21</v>
      </c>
      <c r="O169" s="8" t="str">
        <f t="shared" si="6"/>
        <v>21%+</v>
      </c>
      <c r="P169" t="s">
        <v>18</v>
      </c>
      <c r="Q169" t="s">
        <v>22</v>
      </c>
      <c r="R169" t="s">
        <v>40</v>
      </c>
    </row>
    <row r="170" spans="1:18" x14ac:dyDescent="0.25">
      <c r="A170">
        <v>1036</v>
      </c>
      <c r="B170" s="1">
        <v>45044</v>
      </c>
      <c r="C170" s="1" t="str">
        <f t="shared" si="7"/>
        <v>April</v>
      </c>
      <c r="D170" s="1" t="str">
        <f t="shared" si="8"/>
        <v>Friday</v>
      </c>
      <c r="E170" t="s">
        <v>33</v>
      </c>
      <c r="F170" t="s">
        <v>21</v>
      </c>
      <c r="G170" s="4">
        <v>7739.11</v>
      </c>
      <c r="H170">
        <v>25</v>
      </c>
      <c r="I170" t="s">
        <v>16</v>
      </c>
      <c r="J170" s="4">
        <v>4037.73</v>
      </c>
      <c r="K170" s="4">
        <v>4446.45</v>
      </c>
      <c r="L170" t="s">
        <v>17</v>
      </c>
      <c r="M170" s="9">
        <v>0.09</v>
      </c>
      <c r="N170" s="8">
        <v>0.09</v>
      </c>
      <c r="O170" s="8" t="str">
        <f t="shared" si="6"/>
        <v>6-10%</v>
      </c>
      <c r="P170" t="s">
        <v>27</v>
      </c>
      <c r="Q170" t="s">
        <v>19</v>
      </c>
      <c r="R170" t="s">
        <v>37</v>
      </c>
    </row>
    <row r="171" spans="1:18" x14ac:dyDescent="0.25">
      <c r="A171">
        <v>1013</v>
      </c>
      <c r="B171" s="1">
        <v>45220</v>
      </c>
      <c r="C171" s="1" t="str">
        <f t="shared" si="7"/>
        <v>October</v>
      </c>
      <c r="D171" s="1" t="str">
        <f t="shared" si="8"/>
        <v>Saturday</v>
      </c>
      <c r="E171" t="s">
        <v>24</v>
      </c>
      <c r="F171" t="s">
        <v>34</v>
      </c>
      <c r="G171" s="4">
        <v>5039.07</v>
      </c>
      <c r="H171">
        <v>20</v>
      </c>
      <c r="I171" t="s">
        <v>35</v>
      </c>
      <c r="J171" s="4">
        <v>1533.36</v>
      </c>
      <c r="K171" s="4">
        <v>1649.73999999999</v>
      </c>
      <c r="L171" t="s">
        <v>17</v>
      </c>
      <c r="M171" s="9">
        <v>0.1</v>
      </c>
      <c r="N171" s="8">
        <v>0.1</v>
      </c>
      <c r="O171" s="8" t="str">
        <f t="shared" si="6"/>
        <v>6-10%</v>
      </c>
      <c r="P171" t="s">
        <v>27</v>
      </c>
      <c r="Q171" t="s">
        <v>19</v>
      </c>
      <c r="R171" t="s">
        <v>50</v>
      </c>
    </row>
    <row r="172" spans="1:18" x14ac:dyDescent="0.25">
      <c r="A172">
        <v>1032</v>
      </c>
      <c r="B172" s="1">
        <v>45085</v>
      </c>
      <c r="C172" s="1" t="str">
        <f t="shared" si="7"/>
        <v>June</v>
      </c>
      <c r="D172" s="1" t="str">
        <f t="shared" si="8"/>
        <v>Thursday</v>
      </c>
      <c r="E172" t="s">
        <v>38</v>
      </c>
      <c r="F172" t="s">
        <v>21</v>
      </c>
      <c r="G172" s="4">
        <v>219.82</v>
      </c>
      <c r="H172">
        <v>49</v>
      </c>
      <c r="I172" t="s">
        <v>35</v>
      </c>
      <c r="J172" s="4">
        <v>4812.41</v>
      </c>
      <c r="K172" s="4">
        <v>5088</v>
      </c>
      <c r="L172" t="s">
        <v>17</v>
      </c>
      <c r="M172" s="9">
        <v>0.09</v>
      </c>
      <c r="N172" s="8">
        <v>0.09</v>
      </c>
      <c r="O172" s="8" t="str">
        <f t="shared" si="6"/>
        <v>6-10%</v>
      </c>
      <c r="P172" t="s">
        <v>31</v>
      </c>
      <c r="Q172" t="s">
        <v>19</v>
      </c>
      <c r="R172" t="s">
        <v>41</v>
      </c>
    </row>
    <row r="173" spans="1:18" x14ac:dyDescent="0.25">
      <c r="A173">
        <v>1071</v>
      </c>
      <c r="B173" s="1">
        <v>45229</v>
      </c>
      <c r="C173" s="1" t="str">
        <f t="shared" si="7"/>
        <v>October</v>
      </c>
      <c r="D173" s="1" t="str">
        <f t="shared" si="8"/>
        <v>Monday</v>
      </c>
      <c r="E173" t="s">
        <v>42</v>
      </c>
      <c r="F173" t="s">
        <v>21</v>
      </c>
      <c r="G173" s="4">
        <v>189.48</v>
      </c>
      <c r="H173">
        <v>22</v>
      </c>
      <c r="I173" t="s">
        <v>35</v>
      </c>
      <c r="J173" s="4">
        <v>2701.39</v>
      </c>
      <c r="K173" s="4">
        <v>3185.81</v>
      </c>
      <c r="L173" t="s">
        <v>30</v>
      </c>
      <c r="M173" s="9">
        <v>0.01</v>
      </c>
      <c r="N173" s="8">
        <v>0.01</v>
      </c>
      <c r="O173" s="8" t="str">
        <f t="shared" si="6"/>
        <v>0-5%</v>
      </c>
      <c r="P173" t="s">
        <v>27</v>
      </c>
      <c r="Q173" t="s">
        <v>19</v>
      </c>
      <c r="R173" t="s">
        <v>51</v>
      </c>
    </row>
    <row r="174" spans="1:18" x14ac:dyDescent="0.25">
      <c r="A174">
        <v>1059</v>
      </c>
      <c r="B174" s="1">
        <v>45154</v>
      </c>
      <c r="C174" s="1" t="str">
        <f t="shared" si="7"/>
        <v>August</v>
      </c>
      <c r="D174" s="1" t="str">
        <f t="shared" si="8"/>
        <v>Wednesday</v>
      </c>
      <c r="E174" t="s">
        <v>42</v>
      </c>
      <c r="F174" t="s">
        <v>21</v>
      </c>
      <c r="G174" s="4">
        <v>3634.59</v>
      </c>
      <c r="H174">
        <v>21</v>
      </c>
      <c r="I174" t="s">
        <v>29</v>
      </c>
      <c r="J174" s="4">
        <v>3110.54</v>
      </c>
      <c r="K174" s="4">
        <v>3192.99</v>
      </c>
      <c r="L174" t="s">
        <v>30</v>
      </c>
      <c r="M174" s="9">
        <v>0.17</v>
      </c>
      <c r="N174" s="8">
        <v>0.17</v>
      </c>
      <c r="O174" s="8" t="str">
        <f t="shared" si="6"/>
        <v>16-20%</v>
      </c>
      <c r="P174" t="s">
        <v>31</v>
      </c>
      <c r="Q174" t="s">
        <v>19</v>
      </c>
      <c r="R174" t="s">
        <v>51</v>
      </c>
    </row>
    <row r="175" spans="1:18" x14ac:dyDescent="0.25">
      <c r="A175">
        <v>1086</v>
      </c>
      <c r="B175" s="1">
        <v>45291</v>
      </c>
      <c r="C175" s="1" t="str">
        <f t="shared" si="7"/>
        <v>December</v>
      </c>
      <c r="D175" s="1" t="str">
        <f t="shared" si="8"/>
        <v>Sunday</v>
      </c>
      <c r="E175" t="s">
        <v>42</v>
      </c>
      <c r="F175" t="s">
        <v>25</v>
      </c>
      <c r="G175" s="4">
        <v>9269.32</v>
      </c>
      <c r="H175">
        <v>33</v>
      </c>
      <c r="I175" t="s">
        <v>29</v>
      </c>
      <c r="J175" s="4">
        <v>3419.33</v>
      </c>
      <c r="K175" s="4">
        <v>3890.3599999999901</v>
      </c>
      <c r="L175" t="s">
        <v>17</v>
      </c>
      <c r="M175" s="9">
        <v>0.21</v>
      </c>
      <c r="N175" s="8">
        <v>0.21</v>
      </c>
      <c r="O175" s="8" t="str">
        <f t="shared" si="6"/>
        <v>21%+</v>
      </c>
      <c r="P175" t="s">
        <v>18</v>
      </c>
      <c r="Q175" t="s">
        <v>22</v>
      </c>
      <c r="R175" t="s">
        <v>43</v>
      </c>
    </row>
    <row r="176" spans="1:18" x14ac:dyDescent="0.25">
      <c r="A176">
        <v>1028</v>
      </c>
      <c r="B176" s="1">
        <v>45142</v>
      </c>
      <c r="C176" s="1" t="str">
        <f t="shared" si="7"/>
        <v>August</v>
      </c>
      <c r="D176" s="1" t="str">
        <f t="shared" si="8"/>
        <v>Friday</v>
      </c>
      <c r="E176" t="s">
        <v>42</v>
      </c>
      <c r="F176" t="s">
        <v>15</v>
      </c>
      <c r="G176" s="4">
        <v>2363.9</v>
      </c>
      <c r="H176">
        <v>38</v>
      </c>
      <c r="I176" t="s">
        <v>29</v>
      </c>
      <c r="J176" s="4">
        <v>3350.32</v>
      </c>
      <c r="K176" s="4">
        <v>3449.94</v>
      </c>
      <c r="L176" t="s">
        <v>30</v>
      </c>
      <c r="M176" s="9">
        <v>0.26</v>
      </c>
      <c r="N176" s="8">
        <v>0.26</v>
      </c>
      <c r="O176" s="8" t="str">
        <f t="shared" si="6"/>
        <v>21%+</v>
      </c>
      <c r="P176" t="s">
        <v>18</v>
      </c>
      <c r="Q176" t="s">
        <v>19</v>
      </c>
      <c r="R176" t="s">
        <v>49</v>
      </c>
    </row>
    <row r="177" spans="1:18" x14ac:dyDescent="0.25">
      <c r="A177">
        <v>1066</v>
      </c>
      <c r="B177" s="1">
        <v>45110</v>
      </c>
      <c r="C177" s="1" t="str">
        <f t="shared" si="7"/>
        <v>July</v>
      </c>
      <c r="D177" s="1" t="str">
        <f t="shared" si="8"/>
        <v>Monday</v>
      </c>
      <c r="E177" t="s">
        <v>33</v>
      </c>
      <c r="F177" t="s">
        <v>15</v>
      </c>
      <c r="G177" s="4">
        <v>6380.2</v>
      </c>
      <c r="H177">
        <v>15</v>
      </c>
      <c r="I177" t="s">
        <v>16</v>
      </c>
      <c r="J177" s="4">
        <v>2579.31</v>
      </c>
      <c r="K177" s="4">
        <v>2867.36</v>
      </c>
      <c r="L177" t="s">
        <v>17</v>
      </c>
      <c r="M177" s="9">
        <v>0.04</v>
      </c>
      <c r="N177" s="8">
        <v>0.04</v>
      </c>
      <c r="O177" s="8" t="str">
        <f t="shared" si="6"/>
        <v>0-5%</v>
      </c>
      <c r="P177" t="s">
        <v>27</v>
      </c>
      <c r="Q177" t="s">
        <v>22</v>
      </c>
      <c r="R177" t="s">
        <v>53</v>
      </c>
    </row>
    <row r="178" spans="1:18" x14ac:dyDescent="0.25">
      <c r="A178">
        <v>1042</v>
      </c>
      <c r="B178" s="1">
        <v>44941</v>
      </c>
      <c r="C178" s="1" t="str">
        <f t="shared" si="7"/>
        <v>January</v>
      </c>
      <c r="D178" s="1" t="str">
        <f t="shared" si="8"/>
        <v>Sunday</v>
      </c>
      <c r="E178" t="s">
        <v>24</v>
      </c>
      <c r="F178" t="s">
        <v>25</v>
      </c>
      <c r="G178" s="4">
        <v>2298.5500000000002</v>
      </c>
      <c r="H178">
        <v>46</v>
      </c>
      <c r="I178" t="s">
        <v>16</v>
      </c>
      <c r="J178" s="4">
        <v>2172.38</v>
      </c>
      <c r="K178" s="4">
        <v>2367.11</v>
      </c>
      <c r="L178" t="s">
        <v>30</v>
      </c>
      <c r="M178" s="9">
        <v>0.16</v>
      </c>
      <c r="N178" s="8">
        <v>0.16</v>
      </c>
      <c r="O178" s="8" t="str">
        <f t="shared" si="6"/>
        <v>16-20%</v>
      </c>
      <c r="P178" t="s">
        <v>18</v>
      </c>
      <c r="Q178" t="s">
        <v>22</v>
      </c>
      <c r="R178" t="s">
        <v>28</v>
      </c>
    </row>
    <row r="179" spans="1:18" x14ac:dyDescent="0.25">
      <c r="A179">
        <v>1045</v>
      </c>
      <c r="B179" s="1">
        <v>45083</v>
      </c>
      <c r="C179" s="1" t="str">
        <f t="shared" si="7"/>
        <v>June</v>
      </c>
      <c r="D179" s="1" t="str">
        <f t="shared" si="8"/>
        <v>Tuesday</v>
      </c>
      <c r="E179" t="s">
        <v>14</v>
      </c>
      <c r="F179" t="s">
        <v>25</v>
      </c>
      <c r="G179" s="4">
        <v>3284.53</v>
      </c>
      <c r="H179">
        <v>15</v>
      </c>
      <c r="I179" t="s">
        <v>35</v>
      </c>
      <c r="J179" s="4">
        <v>316.22000000000003</v>
      </c>
      <c r="K179" s="4">
        <v>799.04</v>
      </c>
      <c r="L179" t="s">
        <v>30</v>
      </c>
      <c r="M179" s="9">
        <v>0</v>
      </c>
      <c r="N179" s="8">
        <v>0</v>
      </c>
      <c r="O179" s="8" t="str">
        <f t="shared" si="6"/>
        <v>0-5%</v>
      </c>
      <c r="P179" t="s">
        <v>27</v>
      </c>
      <c r="Q179" t="s">
        <v>19</v>
      </c>
      <c r="R179" t="s">
        <v>32</v>
      </c>
    </row>
    <row r="180" spans="1:18" x14ac:dyDescent="0.25">
      <c r="A180">
        <v>1062</v>
      </c>
      <c r="B180" s="1">
        <v>45062</v>
      </c>
      <c r="C180" s="1" t="str">
        <f t="shared" si="7"/>
        <v>May</v>
      </c>
      <c r="D180" s="1" t="str">
        <f t="shared" si="8"/>
        <v>Tuesday</v>
      </c>
      <c r="E180" t="s">
        <v>33</v>
      </c>
      <c r="F180" t="s">
        <v>15</v>
      </c>
      <c r="G180" s="4">
        <v>8495.6200000000008</v>
      </c>
      <c r="H180">
        <v>46</v>
      </c>
      <c r="I180" t="s">
        <v>16</v>
      </c>
      <c r="J180" s="4">
        <v>159.32</v>
      </c>
      <c r="K180" s="4">
        <v>303.36</v>
      </c>
      <c r="L180" t="s">
        <v>30</v>
      </c>
      <c r="M180" s="9">
        <v>0.03</v>
      </c>
      <c r="N180" s="8">
        <v>0.03</v>
      </c>
      <c r="O180" s="8" t="str">
        <f t="shared" si="6"/>
        <v>0-5%</v>
      </c>
      <c r="P180" t="s">
        <v>18</v>
      </c>
      <c r="Q180" t="s">
        <v>22</v>
      </c>
      <c r="R180" t="s">
        <v>53</v>
      </c>
    </row>
    <row r="181" spans="1:18" x14ac:dyDescent="0.25">
      <c r="A181">
        <v>1057</v>
      </c>
      <c r="B181" s="1">
        <v>45187</v>
      </c>
      <c r="C181" s="1" t="str">
        <f t="shared" si="7"/>
        <v>September</v>
      </c>
      <c r="D181" s="1" t="str">
        <f t="shared" si="8"/>
        <v>Monday</v>
      </c>
      <c r="E181" t="s">
        <v>33</v>
      </c>
      <c r="F181" t="s">
        <v>21</v>
      </c>
      <c r="G181" s="4">
        <v>7315.73</v>
      </c>
      <c r="H181">
        <v>25</v>
      </c>
      <c r="I181" t="s">
        <v>26</v>
      </c>
      <c r="J181" s="4">
        <v>1821.91</v>
      </c>
      <c r="K181" s="4">
        <v>2027.74</v>
      </c>
      <c r="L181" t="s">
        <v>30</v>
      </c>
      <c r="M181" s="9">
        <v>0.02</v>
      </c>
      <c r="N181" s="8">
        <v>0.02</v>
      </c>
      <c r="O181" s="8" t="str">
        <f t="shared" si="6"/>
        <v>0-5%</v>
      </c>
      <c r="P181" t="s">
        <v>27</v>
      </c>
      <c r="Q181" t="s">
        <v>22</v>
      </c>
      <c r="R181" t="s">
        <v>37</v>
      </c>
    </row>
    <row r="182" spans="1:18" x14ac:dyDescent="0.25">
      <c r="A182">
        <v>1006</v>
      </c>
      <c r="B182" s="1">
        <v>45083</v>
      </c>
      <c r="C182" s="1" t="str">
        <f t="shared" si="7"/>
        <v>June</v>
      </c>
      <c r="D182" s="1" t="str">
        <f t="shared" si="8"/>
        <v>Tuesday</v>
      </c>
      <c r="E182" t="s">
        <v>14</v>
      </c>
      <c r="F182" t="s">
        <v>34</v>
      </c>
      <c r="G182" s="4">
        <v>1044.45</v>
      </c>
      <c r="H182">
        <v>21</v>
      </c>
      <c r="I182" t="s">
        <v>35</v>
      </c>
      <c r="J182" s="4">
        <v>1701.62</v>
      </c>
      <c r="K182" s="4">
        <v>2193.2199999999998</v>
      </c>
      <c r="L182" t="s">
        <v>30</v>
      </c>
      <c r="M182" s="9">
        <v>0.22</v>
      </c>
      <c r="N182" s="8">
        <v>0.22</v>
      </c>
      <c r="O182" s="8" t="str">
        <f t="shared" si="6"/>
        <v>21%+</v>
      </c>
      <c r="P182" t="s">
        <v>27</v>
      </c>
      <c r="Q182" t="s">
        <v>22</v>
      </c>
      <c r="R182" t="s">
        <v>46</v>
      </c>
    </row>
    <row r="183" spans="1:18" x14ac:dyDescent="0.25">
      <c r="A183">
        <v>1028</v>
      </c>
      <c r="B183" s="1">
        <v>44973</v>
      </c>
      <c r="C183" s="1" t="str">
        <f t="shared" si="7"/>
        <v>February</v>
      </c>
      <c r="D183" s="1" t="str">
        <f t="shared" si="8"/>
        <v>Thursday</v>
      </c>
      <c r="E183" t="s">
        <v>14</v>
      </c>
      <c r="F183" t="s">
        <v>34</v>
      </c>
      <c r="G183" s="4">
        <v>4344.1499999999996</v>
      </c>
      <c r="H183">
        <v>24</v>
      </c>
      <c r="I183" t="s">
        <v>35</v>
      </c>
      <c r="J183" s="4">
        <v>1969.09</v>
      </c>
      <c r="K183" s="4">
        <v>2241.96</v>
      </c>
      <c r="L183" t="s">
        <v>17</v>
      </c>
      <c r="M183" s="9">
        <v>0.02</v>
      </c>
      <c r="N183" s="8">
        <v>0.02</v>
      </c>
      <c r="O183" s="8" t="str">
        <f t="shared" si="6"/>
        <v>0-5%</v>
      </c>
      <c r="P183" t="s">
        <v>31</v>
      </c>
      <c r="Q183" t="s">
        <v>19</v>
      </c>
      <c r="R183" t="s">
        <v>46</v>
      </c>
    </row>
    <row r="184" spans="1:18" x14ac:dyDescent="0.25">
      <c r="A184">
        <v>1028</v>
      </c>
      <c r="B184" s="1">
        <v>45250</v>
      </c>
      <c r="C184" s="1" t="str">
        <f t="shared" si="7"/>
        <v>November</v>
      </c>
      <c r="D184" s="1" t="str">
        <f t="shared" si="8"/>
        <v>Monday</v>
      </c>
      <c r="E184" t="s">
        <v>42</v>
      </c>
      <c r="F184" t="s">
        <v>34</v>
      </c>
      <c r="G184" s="4">
        <v>388.78</v>
      </c>
      <c r="H184">
        <v>5</v>
      </c>
      <c r="I184" t="s">
        <v>26</v>
      </c>
      <c r="J184" s="4">
        <v>734.92</v>
      </c>
      <c r="K184" s="4">
        <v>991.21</v>
      </c>
      <c r="L184" t="s">
        <v>17</v>
      </c>
      <c r="M184" s="9">
        <v>0.21</v>
      </c>
      <c r="N184" s="8">
        <v>0.21</v>
      </c>
      <c r="O184" s="8" t="str">
        <f t="shared" si="6"/>
        <v>21%+</v>
      </c>
      <c r="P184" t="s">
        <v>31</v>
      </c>
      <c r="Q184" t="s">
        <v>19</v>
      </c>
      <c r="R184" t="s">
        <v>52</v>
      </c>
    </row>
    <row r="185" spans="1:18" x14ac:dyDescent="0.25">
      <c r="A185">
        <v>1044</v>
      </c>
      <c r="B185" s="1">
        <v>45258</v>
      </c>
      <c r="C185" s="1" t="str">
        <f t="shared" si="7"/>
        <v>November</v>
      </c>
      <c r="D185" s="1" t="str">
        <f t="shared" si="8"/>
        <v>Tuesday</v>
      </c>
      <c r="E185" t="s">
        <v>33</v>
      </c>
      <c r="F185" t="s">
        <v>21</v>
      </c>
      <c r="G185" s="4">
        <v>4860.8100000000004</v>
      </c>
      <c r="H185">
        <v>6</v>
      </c>
      <c r="I185" t="s">
        <v>35</v>
      </c>
      <c r="J185" s="4">
        <v>3703.93</v>
      </c>
      <c r="K185" s="4">
        <v>3840.24</v>
      </c>
      <c r="L185" t="s">
        <v>30</v>
      </c>
      <c r="M185" s="9">
        <v>7.0000000000000007E-2</v>
      </c>
      <c r="N185" s="8">
        <v>7.0000000000000007E-2</v>
      </c>
      <c r="O185" s="8" t="str">
        <f t="shared" si="6"/>
        <v>6-10%</v>
      </c>
      <c r="P185" t="s">
        <v>31</v>
      </c>
      <c r="Q185" t="s">
        <v>19</v>
      </c>
      <c r="R185" t="s">
        <v>37</v>
      </c>
    </row>
    <row r="186" spans="1:18" x14ac:dyDescent="0.25">
      <c r="A186">
        <v>1084</v>
      </c>
      <c r="B186" s="1">
        <v>45099</v>
      </c>
      <c r="C186" s="1" t="str">
        <f t="shared" si="7"/>
        <v>June</v>
      </c>
      <c r="D186" s="1" t="str">
        <f t="shared" si="8"/>
        <v>Thursday</v>
      </c>
      <c r="E186" t="s">
        <v>38</v>
      </c>
      <c r="F186" t="s">
        <v>15</v>
      </c>
      <c r="G186" s="4">
        <v>6658.1</v>
      </c>
      <c r="H186">
        <v>49</v>
      </c>
      <c r="I186" t="s">
        <v>16</v>
      </c>
      <c r="J186" s="4">
        <v>4291.97</v>
      </c>
      <c r="K186" s="4">
        <v>4645.6400000000003</v>
      </c>
      <c r="L186" t="s">
        <v>17</v>
      </c>
      <c r="M186" s="9">
        <v>0.26</v>
      </c>
      <c r="N186" s="8">
        <v>0.26</v>
      </c>
      <c r="O186" s="8" t="str">
        <f t="shared" si="6"/>
        <v>21%+</v>
      </c>
      <c r="P186" t="s">
        <v>31</v>
      </c>
      <c r="Q186" t="s">
        <v>19</v>
      </c>
      <c r="R186" t="s">
        <v>40</v>
      </c>
    </row>
    <row r="187" spans="1:18" x14ac:dyDescent="0.25">
      <c r="A187">
        <v>1030</v>
      </c>
      <c r="B187" s="1">
        <v>45056</v>
      </c>
      <c r="C187" s="1" t="str">
        <f t="shared" si="7"/>
        <v>May</v>
      </c>
      <c r="D187" s="1" t="str">
        <f t="shared" si="8"/>
        <v>Wednesday</v>
      </c>
      <c r="E187" t="s">
        <v>14</v>
      </c>
      <c r="F187" t="s">
        <v>25</v>
      </c>
      <c r="G187" s="4">
        <v>1273.18</v>
      </c>
      <c r="H187">
        <v>43</v>
      </c>
      <c r="I187" t="s">
        <v>29</v>
      </c>
      <c r="J187" s="4">
        <v>4696.6400000000003</v>
      </c>
      <c r="K187" s="4">
        <v>4713.68</v>
      </c>
      <c r="L187" t="s">
        <v>17</v>
      </c>
      <c r="M187" s="9">
        <v>0.24</v>
      </c>
      <c r="N187" s="8">
        <v>0.24</v>
      </c>
      <c r="O187" s="8" t="str">
        <f t="shared" si="6"/>
        <v>21%+</v>
      </c>
      <c r="P187" t="s">
        <v>27</v>
      </c>
      <c r="Q187" t="s">
        <v>19</v>
      </c>
      <c r="R187" t="s">
        <v>32</v>
      </c>
    </row>
    <row r="188" spans="1:18" x14ac:dyDescent="0.25">
      <c r="A188">
        <v>1062</v>
      </c>
      <c r="B188" s="1">
        <v>45021</v>
      </c>
      <c r="C188" s="1" t="str">
        <f t="shared" si="7"/>
        <v>April</v>
      </c>
      <c r="D188" s="1" t="str">
        <f t="shared" si="8"/>
        <v>Wednesday</v>
      </c>
      <c r="E188" t="s">
        <v>14</v>
      </c>
      <c r="F188" t="s">
        <v>15</v>
      </c>
      <c r="G188" s="4">
        <v>2959.96</v>
      </c>
      <c r="H188">
        <v>48</v>
      </c>
      <c r="I188" t="s">
        <v>26</v>
      </c>
      <c r="J188" s="4">
        <v>2487.19</v>
      </c>
      <c r="K188" s="4">
        <v>2521.4499999999998</v>
      </c>
      <c r="L188" t="s">
        <v>30</v>
      </c>
      <c r="M188" s="9">
        <v>0.28999999999999998</v>
      </c>
      <c r="N188" s="8">
        <v>0.28999999999999998</v>
      </c>
      <c r="O188" s="8" t="str">
        <f t="shared" si="6"/>
        <v>21%+</v>
      </c>
      <c r="P188" t="s">
        <v>18</v>
      </c>
      <c r="Q188" t="s">
        <v>19</v>
      </c>
      <c r="R188" t="s">
        <v>20</v>
      </c>
    </row>
    <row r="189" spans="1:18" x14ac:dyDescent="0.25">
      <c r="A189">
        <v>1075</v>
      </c>
      <c r="B189" s="1">
        <v>45041</v>
      </c>
      <c r="C189" s="1" t="str">
        <f t="shared" si="7"/>
        <v>April</v>
      </c>
      <c r="D189" s="1" t="str">
        <f t="shared" si="8"/>
        <v>Tuesday</v>
      </c>
      <c r="E189" t="s">
        <v>24</v>
      </c>
      <c r="F189" t="s">
        <v>21</v>
      </c>
      <c r="G189" s="4">
        <v>4038.58</v>
      </c>
      <c r="H189">
        <v>44</v>
      </c>
      <c r="I189" t="s">
        <v>16</v>
      </c>
      <c r="J189" s="4">
        <v>3519.29</v>
      </c>
      <c r="K189" s="4">
        <v>3822.98</v>
      </c>
      <c r="L189" t="s">
        <v>17</v>
      </c>
      <c r="M189" s="9">
        <v>0.27</v>
      </c>
      <c r="N189" s="8">
        <v>0.27</v>
      </c>
      <c r="O189" s="8" t="str">
        <f t="shared" si="6"/>
        <v>21%+</v>
      </c>
      <c r="P189" t="s">
        <v>27</v>
      </c>
      <c r="Q189" t="s">
        <v>19</v>
      </c>
      <c r="R189" t="s">
        <v>47</v>
      </c>
    </row>
    <row r="190" spans="1:18" x14ac:dyDescent="0.25">
      <c r="A190">
        <v>1092</v>
      </c>
      <c r="B190" s="1">
        <v>45169</v>
      </c>
      <c r="C190" s="1" t="str">
        <f t="shared" si="7"/>
        <v>August</v>
      </c>
      <c r="D190" s="1" t="str">
        <f t="shared" si="8"/>
        <v>Thursday</v>
      </c>
      <c r="E190" t="s">
        <v>38</v>
      </c>
      <c r="F190" t="s">
        <v>25</v>
      </c>
      <c r="G190" s="4">
        <v>9203.36</v>
      </c>
      <c r="H190">
        <v>47</v>
      </c>
      <c r="I190" t="s">
        <v>26</v>
      </c>
      <c r="J190" s="4">
        <v>4284.9799999999996</v>
      </c>
      <c r="K190" s="4">
        <v>4462.3999999999996</v>
      </c>
      <c r="L190" t="s">
        <v>30</v>
      </c>
      <c r="M190" s="9">
        <v>0.28000000000000003</v>
      </c>
      <c r="N190" s="8">
        <v>0.28000000000000003</v>
      </c>
      <c r="O190" s="8" t="str">
        <f t="shared" si="6"/>
        <v>21%+</v>
      </c>
      <c r="P190" t="s">
        <v>31</v>
      </c>
      <c r="Q190" t="s">
        <v>22</v>
      </c>
      <c r="R190" t="s">
        <v>39</v>
      </c>
    </row>
    <row r="191" spans="1:18" x14ac:dyDescent="0.25">
      <c r="A191">
        <v>1089</v>
      </c>
      <c r="B191" s="1">
        <v>45218</v>
      </c>
      <c r="C191" s="1" t="str">
        <f t="shared" si="7"/>
        <v>October</v>
      </c>
      <c r="D191" s="1" t="str">
        <f t="shared" si="8"/>
        <v>Thursday</v>
      </c>
      <c r="E191" t="s">
        <v>38</v>
      </c>
      <c r="F191" t="s">
        <v>21</v>
      </c>
      <c r="G191" s="4">
        <v>9933.2199999999993</v>
      </c>
      <c r="H191">
        <v>23</v>
      </c>
      <c r="I191" t="s">
        <v>26</v>
      </c>
      <c r="J191" s="4">
        <v>2120.54</v>
      </c>
      <c r="K191" s="4">
        <v>2597.67</v>
      </c>
      <c r="L191" t="s">
        <v>17</v>
      </c>
      <c r="M191" s="9">
        <v>0.26</v>
      </c>
      <c r="N191" s="8">
        <v>0.26</v>
      </c>
      <c r="O191" s="8" t="str">
        <f t="shared" si="6"/>
        <v>21%+</v>
      </c>
      <c r="P191" t="s">
        <v>31</v>
      </c>
      <c r="Q191" t="s">
        <v>22</v>
      </c>
      <c r="R191" t="s">
        <v>41</v>
      </c>
    </row>
    <row r="192" spans="1:18" x14ac:dyDescent="0.25">
      <c r="A192">
        <v>1062</v>
      </c>
      <c r="B192" s="1">
        <v>45208</v>
      </c>
      <c r="C192" s="1" t="str">
        <f t="shared" si="7"/>
        <v>October</v>
      </c>
      <c r="D192" s="1" t="str">
        <f t="shared" si="8"/>
        <v>Monday</v>
      </c>
      <c r="E192" t="s">
        <v>14</v>
      </c>
      <c r="F192" t="s">
        <v>34</v>
      </c>
      <c r="G192" s="4">
        <v>544.62</v>
      </c>
      <c r="H192">
        <v>4</v>
      </c>
      <c r="I192" t="s">
        <v>35</v>
      </c>
      <c r="J192" s="4">
        <v>1581.59</v>
      </c>
      <c r="K192" s="4">
        <v>2034.1499999999901</v>
      </c>
      <c r="L192" t="s">
        <v>17</v>
      </c>
      <c r="M192" s="9">
        <v>0.21</v>
      </c>
      <c r="N192" s="8">
        <v>0.21</v>
      </c>
      <c r="O192" s="8" t="str">
        <f t="shared" si="6"/>
        <v>21%+</v>
      </c>
      <c r="P192" t="s">
        <v>18</v>
      </c>
      <c r="Q192" t="s">
        <v>19</v>
      </c>
      <c r="R192" t="s">
        <v>46</v>
      </c>
    </row>
    <row r="193" spans="1:18" x14ac:dyDescent="0.25">
      <c r="A193">
        <v>1097</v>
      </c>
      <c r="B193" s="1">
        <v>45225</v>
      </c>
      <c r="C193" s="1" t="str">
        <f t="shared" si="7"/>
        <v>October</v>
      </c>
      <c r="D193" s="1" t="str">
        <f t="shared" si="8"/>
        <v>Thursday</v>
      </c>
      <c r="E193" t="s">
        <v>42</v>
      </c>
      <c r="F193" t="s">
        <v>34</v>
      </c>
      <c r="G193" s="4">
        <v>7633.98</v>
      </c>
      <c r="H193">
        <v>27</v>
      </c>
      <c r="I193" t="s">
        <v>35</v>
      </c>
      <c r="J193" s="4">
        <v>4686.79</v>
      </c>
      <c r="K193" s="4">
        <v>5046.51</v>
      </c>
      <c r="L193" t="s">
        <v>17</v>
      </c>
      <c r="M193" s="9">
        <v>0.05</v>
      </c>
      <c r="N193" s="8">
        <v>0.05</v>
      </c>
      <c r="O193" s="8" t="str">
        <f t="shared" si="6"/>
        <v>0-5%</v>
      </c>
      <c r="P193" t="s">
        <v>31</v>
      </c>
      <c r="Q193" t="s">
        <v>22</v>
      </c>
      <c r="R193" t="s">
        <v>52</v>
      </c>
    </row>
    <row r="194" spans="1:18" x14ac:dyDescent="0.25">
      <c r="A194">
        <v>1001</v>
      </c>
      <c r="B194" s="1">
        <v>45209</v>
      </c>
      <c r="C194" s="1" t="str">
        <f t="shared" si="7"/>
        <v>October</v>
      </c>
      <c r="D194" s="1" t="str">
        <f t="shared" si="8"/>
        <v>Tuesday</v>
      </c>
      <c r="E194" t="s">
        <v>24</v>
      </c>
      <c r="F194" t="s">
        <v>21</v>
      </c>
      <c r="G194" s="4">
        <v>3780.07</v>
      </c>
      <c r="H194">
        <v>18</v>
      </c>
      <c r="I194" t="s">
        <v>16</v>
      </c>
      <c r="J194" s="4">
        <v>2602.6</v>
      </c>
      <c r="K194" s="4">
        <v>3013.49</v>
      </c>
      <c r="L194" t="s">
        <v>17</v>
      </c>
      <c r="M194" s="9">
        <v>0.08</v>
      </c>
      <c r="N194" s="8">
        <v>0.08</v>
      </c>
      <c r="O194" s="8" t="str">
        <f t="shared" ref="O194:O257" si="9">IF(N194&lt;=0.05, "0-5%", IF(N194&lt;=0.1, "6-10%", IF(N194&lt;=0.15, "11-15%", IF(N194&lt;=0.2, "16-20%", "21%+"))))</f>
        <v>6-10%</v>
      </c>
      <c r="P194" t="s">
        <v>27</v>
      </c>
      <c r="Q194" t="s">
        <v>19</v>
      </c>
      <c r="R194" t="s">
        <v>47</v>
      </c>
    </row>
    <row r="195" spans="1:18" x14ac:dyDescent="0.25">
      <c r="A195">
        <v>1027</v>
      </c>
      <c r="B195" s="1">
        <v>44995</v>
      </c>
      <c r="C195" s="1" t="str">
        <f t="shared" ref="C195:C258" si="10">TEXT(B195, "MMMM")</f>
        <v>March</v>
      </c>
      <c r="D195" s="1" t="str">
        <f t="shared" ref="D195:D258" si="11">TEXT(B195, "DDDD")</f>
        <v>Friday</v>
      </c>
      <c r="E195" t="s">
        <v>38</v>
      </c>
      <c r="F195" t="s">
        <v>25</v>
      </c>
      <c r="G195" s="4">
        <v>3985.34</v>
      </c>
      <c r="H195">
        <v>21</v>
      </c>
      <c r="I195" t="s">
        <v>26</v>
      </c>
      <c r="J195" s="4">
        <v>2511.41</v>
      </c>
      <c r="K195" s="4">
        <v>2848.3999999999901</v>
      </c>
      <c r="L195" t="s">
        <v>17</v>
      </c>
      <c r="M195" s="9">
        <v>0.06</v>
      </c>
      <c r="N195" s="8">
        <v>0.06</v>
      </c>
      <c r="O195" s="8" t="str">
        <f t="shared" si="9"/>
        <v>6-10%</v>
      </c>
      <c r="P195" t="s">
        <v>27</v>
      </c>
      <c r="Q195" t="s">
        <v>19</v>
      </c>
      <c r="R195" t="s">
        <v>39</v>
      </c>
    </row>
    <row r="196" spans="1:18" x14ac:dyDescent="0.25">
      <c r="A196">
        <v>1062</v>
      </c>
      <c r="B196" s="1">
        <v>45074</v>
      </c>
      <c r="C196" s="1" t="str">
        <f t="shared" si="10"/>
        <v>May</v>
      </c>
      <c r="D196" s="1" t="str">
        <f t="shared" si="11"/>
        <v>Sunday</v>
      </c>
      <c r="E196" t="s">
        <v>14</v>
      </c>
      <c r="F196" t="s">
        <v>25</v>
      </c>
      <c r="G196" s="4">
        <v>7567.22</v>
      </c>
      <c r="H196">
        <v>28</v>
      </c>
      <c r="I196" t="s">
        <v>35</v>
      </c>
      <c r="J196" s="4">
        <v>933.16</v>
      </c>
      <c r="K196" s="4">
        <v>1004.69999999999</v>
      </c>
      <c r="L196" t="s">
        <v>17</v>
      </c>
      <c r="M196" s="9">
        <v>0.18</v>
      </c>
      <c r="N196" s="8">
        <v>0.18</v>
      </c>
      <c r="O196" s="8" t="str">
        <f t="shared" si="9"/>
        <v>16-20%</v>
      </c>
      <c r="P196" t="s">
        <v>27</v>
      </c>
      <c r="Q196" t="s">
        <v>19</v>
      </c>
      <c r="R196" t="s">
        <v>32</v>
      </c>
    </row>
    <row r="197" spans="1:18" x14ac:dyDescent="0.25">
      <c r="A197">
        <v>1077</v>
      </c>
      <c r="B197" s="1">
        <v>44937</v>
      </c>
      <c r="C197" s="1" t="str">
        <f t="shared" si="10"/>
        <v>January</v>
      </c>
      <c r="D197" s="1" t="str">
        <f t="shared" si="11"/>
        <v>Wednesday</v>
      </c>
      <c r="E197" t="s">
        <v>38</v>
      </c>
      <c r="F197" t="s">
        <v>15</v>
      </c>
      <c r="G197" s="4">
        <v>9192.42</v>
      </c>
      <c r="H197">
        <v>35</v>
      </c>
      <c r="I197" t="s">
        <v>35</v>
      </c>
      <c r="J197" s="4">
        <v>585.37</v>
      </c>
      <c r="K197" s="4">
        <v>970.49</v>
      </c>
      <c r="L197" t="s">
        <v>17</v>
      </c>
      <c r="M197" s="9">
        <v>0.15</v>
      </c>
      <c r="N197" s="8">
        <v>0.15</v>
      </c>
      <c r="O197" s="8" t="str">
        <f t="shared" si="9"/>
        <v>11-15%</v>
      </c>
      <c r="P197" t="s">
        <v>27</v>
      </c>
      <c r="Q197" t="s">
        <v>22</v>
      </c>
      <c r="R197" t="s">
        <v>40</v>
      </c>
    </row>
    <row r="198" spans="1:18" x14ac:dyDescent="0.25">
      <c r="A198">
        <v>1003</v>
      </c>
      <c r="B198" s="1">
        <v>45180</v>
      </c>
      <c r="C198" s="1" t="str">
        <f t="shared" si="10"/>
        <v>September</v>
      </c>
      <c r="D198" s="1" t="str">
        <f t="shared" si="11"/>
        <v>Monday</v>
      </c>
      <c r="E198" t="s">
        <v>24</v>
      </c>
      <c r="F198" t="s">
        <v>34</v>
      </c>
      <c r="G198" s="4">
        <v>9514.19</v>
      </c>
      <c r="H198">
        <v>22</v>
      </c>
      <c r="I198" t="s">
        <v>26</v>
      </c>
      <c r="J198" s="4">
        <v>4218.43</v>
      </c>
      <c r="K198" s="4">
        <v>4331.42</v>
      </c>
      <c r="L198" t="s">
        <v>30</v>
      </c>
      <c r="M198" s="9">
        <v>0.26</v>
      </c>
      <c r="N198" s="8">
        <v>0.26</v>
      </c>
      <c r="O198" s="8" t="str">
        <f t="shared" si="9"/>
        <v>21%+</v>
      </c>
      <c r="P198" t="s">
        <v>27</v>
      </c>
      <c r="Q198" t="s">
        <v>19</v>
      </c>
      <c r="R198" t="s">
        <v>50</v>
      </c>
    </row>
    <row r="199" spans="1:18" x14ac:dyDescent="0.25">
      <c r="A199">
        <v>1070</v>
      </c>
      <c r="B199" s="1">
        <v>45256</v>
      </c>
      <c r="C199" s="1" t="str">
        <f t="shared" si="10"/>
        <v>November</v>
      </c>
      <c r="D199" s="1" t="str">
        <f t="shared" si="11"/>
        <v>Sunday</v>
      </c>
      <c r="E199" t="s">
        <v>24</v>
      </c>
      <c r="F199" t="s">
        <v>15</v>
      </c>
      <c r="G199" s="4">
        <v>5813.51</v>
      </c>
      <c r="H199">
        <v>40</v>
      </c>
      <c r="I199" t="s">
        <v>16</v>
      </c>
      <c r="J199" s="4">
        <v>3089.96</v>
      </c>
      <c r="K199" s="4">
        <v>3258.45</v>
      </c>
      <c r="L199" t="s">
        <v>30</v>
      </c>
      <c r="M199" s="9">
        <v>0.28999999999999998</v>
      </c>
      <c r="N199" s="8">
        <v>0.28999999999999998</v>
      </c>
      <c r="O199" s="8" t="str">
        <f t="shared" si="9"/>
        <v>21%+</v>
      </c>
      <c r="P199" t="s">
        <v>18</v>
      </c>
      <c r="Q199" t="s">
        <v>19</v>
      </c>
      <c r="R199" t="s">
        <v>45</v>
      </c>
    </row>
    <row r="200" spans="1:18" x14ac:dyDescent="0.25">
      <c r="A200">
        <v>1072</v>
      </c>
      <c r="B200" s="1">
        <v>45286</v>
      </c>
      <c r="C200" s="1" t="str">
        <f t="shared" si="10"/>
        <v>December</v>
      </c>
      <c r="D200" s="1" t="str">
        <f t="shared" si="11"/>
        <v>Tuesday</v>
      </c>
      <c r="E200" t="s">
        <v>33</v>
      </c>
      <c r="F200" t="s">
        <v>15</v>
      </c>
      <c r="G200" s="4">
        <v>3635.5</v>
      </c>
      <c r="H200">
        <v>23</v>
      </c>
      <c r="I200" t="s">
        <v>16</v>
      </c>
      <c r="J200" s="4">
        <v>1662.83</v>
      </c>
      <c r="K200" s="4">
        <v>2074.25</v>
      </c>
      <c r="L200" t="s">
        <v>30</v>
      </c>
      <c r="M200" s="9">
        <v>0.12</v>
      </c>
      <c r="N200" s="8">
        <v>0.12</v>
      </c>
      <c r="O200" s="8" t="str">
        <f t="shared" si="9"/>
        <v>11-15%</v>
      </c>
      <c r="P200" t="s">
        <v>27</v>
      </c>
      <c r="Q200" t="s">
        <v>19</v>
      </c>
      <c r="R200" t="s">
        <v>53</v>
      </c>
    </row>
    <row r="201" spans="1:18" x14ac:dyDescent="0.25">
      <c r="A201">
        <v>1027</v>
      </c>
      <c r="B201" s="1">
        <v>44964</v>
      </c>
      <c r="C201" s="1" t="str">
        <f t="shared" si="10"/>
        <v>February</v>
      </c>
      <c r="D201" s="1" t="str">
        <f t="shared" si="11"/>
        <v>Tuesday</v>
      </c>
      <c r="E201" t="s">
        <v>14</v>
      </c>
      <c r="F201" t="s">
        <v>21</v>
      </c>
      <c r="G201" s="4">
        <v>7896.74</v>
      </c>
      <c r="H201">
        <v>3</v>
      </c>
      <c r="I201" t="s">
        <v>26</v>
      </c>
      <c r="J201" s="4">
        <v>999.09</v>
      </c>
      <c r="K201" s="4">
        <v>1271.99</v>
      </c>
      <c r="L201" t="s">
        <v>30</v>
      </c>
      <c r="M201" s="9">
        <v>0.15</v>
      </c>
      <c r="N201" s="8">
        <v>0.15</v>
      </c>
      <c r="O201" s="8" t="str">
        <f t="shared" si="9"/>
        <v>11-15%</v>
      </c>
      <c r="P201" t="s">
        <v>31</v>
      </c>
      <c r="Q201" t="s">
        <v>19</v>
      </c>
      <c r="R201" t="s">
        <v>23</v>
      </c>
    </row>
    <row r="202" spans="1:18" x14ac:dyDescent="0.25">
      <c r="A202">
        <v>1009</v>
      </c>
      <c r="B202" s="1">
        <v>45060</v>
      </c>
      <c r="C202" s="1" t="str">
        <f t="shared" si="10"/>
        <v>May</v>
      </c>
      <c r="D202" s="1" t="str">
        <f t="shared" si="11"/>
        <v>Sunday</v>
      </c>
      <c r="E202" t="s">
        <v>24</v>
      </c>
      <c r="F202" t="s">
        <v>21</v>
      </c>
      <c r="G202" s="4">
        <v>2584.91</v>
      </c>
      <c r="H202">
        <v>40</v>
      </c>
      <c r="I202" t="s">
        <v>16</v>
      </c>
      <c r="J202" s="4">
        <v>2799.71</v>
      </c>
      <c r="K202" s="4">
        <v>3231.08</v>
      </c>
      <c r="L202" t="s">
        <v>17</v>
      </c>
      <c r="M202" s="9">
        <v>0.28999999999999998</v>
      </c>
      <c r="N202" s="8">
        <v>0.28999999999999998</v>
      </c>
      <c r="O202" s="8" t="str">
        <f t="shared" si="9"/>
        <v>21%+</v>
      </c>
      <c r="P202" t="s">
        <v>31</v>
      </c>
      <c r="Q202" t="s">
        <v>22</v>
      </c>
      <c r="R202" t="s">
        <v>47</v>
      </c>
    </row>
    <row r="203" spans="1:18" x14ac:dyDescent="0.25">
      <c r="A203">
        <v>1062</v>
      </c>
      <c r="B203" s="1">
        <v>45126</v>
      </c>
      <c r="C203" s="1" t="str">
        <f t="shared" si="10"/>
        <v>July</v>
      </c>
      <c r="D203" s="1" t="str">
        <f t="shared" si="11"/>
        <v>Wednesday</v>
      </c>
      <c r="E203" t="s">
        <v>33</v>
      </c>
      <c r="F203" t="s">
        <v>15</v>
      </c>
      <c r="G203" s="4">
        <v>5684.33</v>
      </c>
      <c r="H203">
        <v>10</v>
      </c>
      <c r="I203" t="s">
        <v>35</v>
      </c>
      <c r="J203" s="4">
        <v>2940.4</v>
      </c>
      <c r="K203" s="4">
        <v>3054.79</v>
      </c>
      <c r="L203" t="s">
        <v>17</v>
      </c>
      <c r="M203" s="9">
        <v>0.08</v>
      </c>
      <c r="N203" s="8">
        <v>0.08</v>
      </c>
      <c r="O203" s="8" t="str">
        <f t="shared" si="9"/>
        <v>6-10%</v>
      </c>
      <c r="P203" t="s">
        <v>31</v>
      </c>
      <c r="Q203" t="s">
        <v>19</v>
      </c>
      <c r="R203" t="s">
        <v>53</v>
      </c>
    </row>
    <row r="204" spans="1:18" x14ac:dyDescent="0.25">
      <c r="A204">
        <v>1037</v>
      </c>
      <c r="B204" s="1">
        <v>44949</v>
      </c>
      <c r="C204" s="1" t="str">
        <f t="shared" si="10"/>
        <v>January</v>
      </c>
      <c r="D204" s="1" t="str">
        <f t="shared" si="11"/>
        <v>Monday</v>
      </c>
      <c r="E204" t="s">
        <v>33</v>
      </c>
      <c r="F204" t="s">
        <v>34</v>
      </c>
      <c r="G204" s="4">
        <v>3649.93</v>
      </c>
      <c r="H204">
        <v>25</v>
      </c>
      <c r="I204" t="s">
        <v>26</v>
      </c>
      <c r="J204" s="4">
        <v>1074.6199999999999</v>
      </c>
      <c r="K204" s="4">
        <v>1382.4299999999901</v>
      </c>
      <c r="L204" t="s">
        <v>17</v>
      </c>
      <c r="M204" s="9">
        <v>0.24</v>
      </c>
      <c r="N204" s="8">
        <v>0.24</v>
      </c>
      <c r="O204" s="8" t="str">
        <f t="shared" si="9"/>
        <v>21%+</v>
      </c>
      <c r="P204" t="s">
        <v>31</v>
      </c>
      <c r="Q204" t="s">
        <v>22</v>
      </c>
      <c r="R204" t="s">
        <v>36</v>
      </c>
    </row>
    <row r="205" spans="1:18" x14ac:dyDescent="0.25">
      <c r="A205">
        <v>1097</v>
      </c>
      <c r="B205" s="1">
        <v>45229</v>
      </c>
      <c r="C205" s="1" t="str">
        <f t="shared" si="10"/>
        <v>October</v>
      </c>
      <c r="D205" s="1" t="str">
        <f t="shared" si="11"/>
        <v>Monday</v>
      </c>
      <c r="E205" t="s">
        <v>38</v>
      </c>
      <c r="F205" t="s">
        <v>21</v>
      </c>
      <c r="G205" s="4">
        <v>6600.65</v>
      </c>
      <c r="H205">
        <v>49</v>
      </c>
      <c r="I205" t="s">
        <v>35</v>
      </c>
      <c r="J205" s="4">
        <v>4264.46</v>
      </c>
      <c r="K205" s="4">
        <v>4315.5200000000004</v>
      </c>
      <c r="L205" t="s">
        <v>30</v>
      </c>
      <c r="M205" s="9">
        <v>7.0000000000000007E-2</v>
      </c>
      <c r="N205" s="8">
        <v>7.0000000000000007E-2</v>
      </c>
      <c r="O205" s="8" t="str">
        <f t="shared" si="9"/>
        <v>6-10%</v>
      </c>
      <c r="P205" t="s">
        <v>18</v>
      </c>
      <c r="Q205" t="s">
        <v>22</v>
      </c>
      <c r="R205" t="s">
        <v>41</v>
      </c>
    </row>
    <row r="206" spans="1:18" x14ac:dyDescent="0.25">
      <c r="A206">
        <v>1051</v>
      </c>
      <c r="B206" s="1">
        <v>45272</v>
      </c>
      <c r="C206" s="1" t="str">
        <f t="shared" si="10"/>
        <v>December</v>
      </c>
      <c r="D206" s="1" t="str">
        <f t="shared" si="11"/>
        <v>Tuesday</v>
      </c>
      <c r="E206" t="s">
        <v>38</v>
      </c>
      <c r="F206" t="s">
        <v>15</v>
      </c>
      <c r="G206" s="4">
        <v>2479.9499999999998</v>
      </c>
      <c r="H206">
        <v>8</v>
      </c>
      <c r="I206" t="s">
        <v>29</v>
      </c>
      <c r="J206" s="4">
        <v>467.11</v>
      </c>
      <c r="K206" s="4">
        <v>792.21</v>
      </c>
      <c r="L206" t="s">
        <v>30</v>
      </c>
      <c r="M206" s="9">
        <v>0.2</v>
      </c>
      <c r="N206" s="8">
        <v>0.2</v>
      </c>
      <c r="O206" s="8" t="str">
        <f t="shared" si="9"/>
        <v>16-20%</v>
      </c>
      <c r="P206" t="s">
        <v>31</v>
      </c>
      <c r="Q206" t="s">
        <v>19</v>
      </c>
      <c r="R206" t="s">
        <v>40</v>
      </c>
    </row>
    <row r="207" spans="1:18" x14ac:dyDescent="0.25">
      <c r="A207">
        <v>1044</v>
      </c>
      <c r="B207" s="1">
        <v>45228</v>
      </c>
      <c r="C207" s="1" t="str">
        <f t="shared" si="10"/>
        <v>October</v>
      </c>
      <c r="D207" s="1" t="str">
        <f t="shared" si="11"/>
        <v>Sunday</v>
      </c>
      <c r="E207" t="s">
        <v>33</v>
      </c>
      <c r="F207" t="s">
        <v>15</v>
      </c>
      <c r="G207" s="4">
        <v>1996.77</v>
      </c>
      <c r="H207">
        <v>11</v>
      </c>
      <c r="I207" t="s">
        <v>29</v>
      </c>
      <c r="J207" s="4">
        <v>1812.66</v>
      </c>
      <c r="K207" s="4">
        <v>2196.3000000000002</v>
      </c>
      <c r="L207" t="s">
        <v>30</v>
      </c>
      <c r="M207" s="9">
        <v>0.08</v>
      </c>
      <c r="N207" s="8">
        <v>0.08</v>
      </c>
      <c r="O207" s="8" t="str">
        <f t="shared" si="9"/>
        <v>6-10%</v>
      </c>
      <c r="P207" t="s">
        <v>18</v>
      </c>
      <c r="Q207" t="s">
        <v>19</v>
      </c>
      <c r="R207" t="s">
        <v>53</v>
      </c>
    </row>
    <row r="208" spans="1:18" x14ac:dyDescent="0.25">
      <c r="A208">
        <v>1024</v>
      </c>
      <c r="B208" s="1">
        <v>45289</v>
      </c>
      <c r="C208" s="1" t="str">
        <f t="shared" si="10"/>
        <v>December</v>
      </c>
      <c r="D208" s="1" t="str">
        <f t="shared" si="11"/>
        <v>Friday</v>
      </c>
      <c r="E208" t="s">
        <v>38</v>
      </c>
      <c r="F208" t="s">
        <v>15</v>
      </c>
      <c r="G208" s="4">
        <v>9190.57</v>
      </c>
      <c r="H208">
        <v>5</v>
      </c>
      <c r="I208" t="s">
        <v>16</v>
      </c>
      <c r="J208" s="4">
        <v>3417.9</v>
      </c>
      <c r="K208" s="4">
        <v>3714.52</v>
      </c>
      <c r="L208" t="s">
        <v>17</v>
      </c>
      <c r="M208" s="9">
        <v>0.27</v>
      </c>
      <c r="N208" s="8">
        <v>0.27</v>
      </c>
      <c r="O208" s="8" t="str">
        <f t="shared" si="9"/>
        <v>21%+</v>
      </c>
      <c r="P208" t="s">
        <v>31</v>
      </c>
      <c r="Q208" t="s">
        <v>22</v>
      </c>
      <c r="R208" t="s">
        <v>40</v>
      </c>
    </row>
    <row r="209" spans="1:18" x14ac:dyDescent="0.25">
      <c r="A209">
        <v>1079</v>
      </c>
      <c r="B209" s="1">
        <v>45144</v>
      </c>
      <c r="C209" s="1" t="str">
        <f t="shared" si="10"/>
        <v>August</v>
      </c>
      <c r="D209" s="1" t="str">
        <f t="shared" si="11"/>
        <v>Sunday</v>
      </c>
      <c r="E209" t="s">
        <v>24</v>
      </c>
      <c r="F209" t="s">
        <v>15</v>
      </c>
      <c r="G209" s="4">
        <v>1107.8599999999999</v>
      </c>
      <c r="H209">
        <v>45</v>
      </c>
      <c r="I209" t="s">
        <v>29</v>
      </c>
      <c r="J209" s="4">
        <v>1406.9</v>
      </c>
      <c r="K209" s="4">
        <v>1547.35</v>
      </c>
      <c r="L209" t="s">
        <v>30</v>
      </c>
      <c r="M209" s="9">
        <v>0.17</v>
      </c>
      <c r="N209" s="8">
        <v>0.17</v>
      </c>
      <c r="O209" s="8" t="str">
        <f t="shared" si="9"/>
        <v>16-20%</v>
      </c>
      <c r="P209" t="s">
        <v>18</v>
      </c>
      <c r="Q209" t="s">
        <v>22</v>
      </c>
      <c r="R209" t="s">
        <v>45</v>
      </c>
    </row>
    <row r="210" spans="1:18" x14ac:dyDescent="0.25">
      <c r="A210">
        <v>1059</v>
      </c>
      <c r="B210" s="1">
        <v>45067</v>
      </c>
      <c r="C210" s="1" t="str">
        <f t="shared" si="10"/>
        <v>May</v>
      </c>
      <c r="D210" s="1" t="str">
        <f t="shared" si="11"/>
        <v>Sunday</v>
      </c>
      <c r="E210" t="s">
        <v>42</v>
      </c>
      <c r="F210" t="s">
        <v>15</v>
      </c>
      <c r="G210" s="4">
        <v>5108.9799999999996</v>
      </c>
      <c r="H210">
        <v>37</v>
      </c>
      <c r="I210" t="s">
        <v>35</v>
      </c>
      <c r="J210" s="4">
        <v>4146.99</v>
      </c>
      <c r="K210" s="4">
        <v>4172.3499999999904</v>
      </c>
      <c r="L210" t="s">
        <v>17</v>
      </c>
      <c r="M210" s="9">
        <v>0.06</v>
      </c>
      <c r="N210" s="8">
        <v>0.06</v>
      </c>
      <c r="O210" s="8" t="str">
        <f t="shared" si="9"/>
        <v>6-10%</v>
      </c>
      <c r="P210" t="s">
        <v>18</v>
      </c>
      <c r="Q210" t="s">
        <v>22</v>
      </c>
      <c r="R210" t="s">
        <v>49</v>
      </c>
    </row>
    <row r="211" spans="1:18" x14ac:dyDescent="0.25">
      <c r="A211">
        <v>1032</v>
      </c>
      <c r="B211" s="1">
        <v>45030</v>
      </c>
      <c r="C211" s="1" t="str">
        <f t="shared" si="10"/>
        <v>April</v>
      </c>
      <c r="D211" s="1" t="str">
        <f t="shared" si="11"/>
        <v>Friday</v>
      </c>
      <c r="E211" t="s">
        <v>24</v>
      </c>
      <c r="F211" t="s">
        <v>15</v>
      </c>
      <c r="G211" s="4">
        <v>2286.44</v>
      </c>
      <c r="H211">
        <v>45</v>
      </c>
      <c r="I211" t="s">
        <v>29</v>
      </c>
      <c r="J211" s="4">
        <v>3712.35</v>
      </c>
      <c r="K211" s="4">
        <v>3780.88</v>
      </c>
      <c r="L211" t="s">
        <v>30</v>
      </c>
      <c r="M211" s="9">
        <v>7.0000000000000007E-2</v>
      </c>
      <c r="N211" s="8">
        <v>7.0000000000000007E-2</v>
      </c>
      <c r="O211" s="8" t="str">
        <f t="shared" si="9"/>
        <v>6-10%</v>
      </c>
      <c r="P211" t="s">
        <v>18</v>
      </c>
      <c r="Q211" t="s">
        <v>22</v>
      </c>
      <c r="R211" t="s">
        <v>45</v>
      </c>
    </row>
    <row r="212" spans="1:18" x14ac:dyDescent="0.25">
      <c r="A212">
        <v>1096</v>
      </c>
      <c r="B212" s="1">
        <v>45136</v>
      </c>
      <c r="C212" s="1" t="str">
        <f t="shared" si="10"/>
        <v>July</v>
      </c>
      <c r="D212" s="1" t="str">
        <f t="shared" si="11"/>
        <v>Saturday</v>
      </c>
      <c r="E212" t="s">
        <v>33</v>
      </c>
      <c r="F212" t="s">
        <v>21</v>
      </c>
      <c r="G212" s="4">
        <v>485.41</v>
      </c>
      <c r="H212">
        <v>38</v>
      </c>
      <c r="I212" t="s">
        <v>35</v>
      </c>
      <c r="J212" s="4">
        <v>3955.66</v>
      </c>
      <c r="K212" s="4">
        <v>4270.59</v>
      </c>
      <c r="L212" t="s">
        <v>17</v>
      </c>
      <c r="M212" s="9">
        <v>0.15</v>
      </c>
      <c r="N212" s="8">
        <v>0.15</v>
      </c>
      <c r="O212" s="8" t="str">
        <f t="shared" si="9"/>
        <v>11-15%</v>
      </c>
      <c r="P212" t="s">
        <v>31</v>
      </c>
      <c r="Q212" t="s">
        <v>19</v>
      </c>
      <c r="R212" t="s">
        <v>37</v>
      </c>
    </row>
    <row r="213" spans="1:18" x14ac:dyDescent="0.25">
      <c r="A213">
        <v>1088</v>
      </c>
      <c r="B213" s="1">
        <v>45037</v>
      </c>
      <c r="C213" s="1" t="str">
        <f t="shared" si="10"/>
        <v>April</v>
      </c>
      <c r="D213" s="1" t="str">
        <f t="shared" si="11"/>
        <v>Friday</v>
      </c>
      <c r="E213" t="s">
        <v>33</v>
      </c>
      <c r="F213" t="s">
        <v>34</v>
      </c>
      <c r="G213" s="4">
        <v>456.59</v>
      </c>
      <c r="H213">
        <v>29</v>
      </c>
      <c r="I213" t="s">
        <v>16</v>
      </c>
      <c r="J213" s="4">
        <v>639.58000000000004</v>
      </c>
      <c r="K213" s="4">
        <v>1107.45</v>
      </c>
      <c r="L213" t="s">
        <v>30</v>
      </c>
      <c r="M213" s="9">
        <v>0.28999999999999998</v>
      </c>
      <c r="N213" s="8">
        <v>0.28999999999999998</v>
      </c>
      <c r="O213" s="8" t="str">
        <f t="shared" si="9"/>
        <v>21%+</v>
      </c>
      <c r="P213" t="s">
        <v>18</v>
      </c>
      <c r="Q213" t="s">
        <v>22</v>
      </c>
      <c r="R213" t="s">
        <v>36</v>
      </c>
    </row>
    <row r="214" spans="1:18" x14ac:dyDescent="0.25">
      <c r="A214">
        <v>1052</v>
      </c>
      <c r="B214" s="1">
        <v>45030</v>
      </c>
      <c r="C214" s="1" t="str">
        <f t="shared" si="10"/>
        <v>April</v>
      </c>
      <c r="D214" s="1" t="str">
        <f t="shared" si="11"/>
        <v>Friday</v>
      </c>
      <c r="E214" t="s">
        <v>24</v>
      </c>
      <c r="F214" t="s">
        <v>15</v>
      </c>
      <c r="G214" s="4">
        <v>1834.7</v>
      </c>
      <c r="H214">
        <v>5</v>
      </c>
      <c r="I214" t="s">
        <v>16</v>
      </c>
      <c r="J214" s="4">
        <v>745.71</v>
      </c>
      <c r="K214" s="4">
        <v>856.91</v>
      </c>
      <c r="L214" t="s">
        <v>17</v>
      </c>
      <c r="M214" s="9">
        <v>0.23</v>
      </c>
      <c r="N214" s="8">
        <v>0.23</v>
      </c>
      <c r="O214" s="8" t="str">
        <f t="shared" si="9"/>
        <v>21%+</v>
      </c>
      <c r="P214" t="s">
        <v>27</v>
      </c>
      <c r="Q214" t="s">
        <v>22</v>
      </c>
      <c r="R214" t="s">
        <v>45</v>
      </c>
    </row>
    <row r="215" spans="1:18" x14ac:dyDescent="0.25">
      <c r="A215">
        <v>1062</v>
      </c>
      <c r="B215" s="1">
        <v>45242</v>
      </c>
      <c r="C215" s="1" t="str">
        <f t="shared" si="10"/>
        <v>November</v>
      </c>
      <c r="D215" s="1" t="str">
        <f t="shared" si="11"/>
        <v>Sunday</v>
      </c>
      <c r="E215" t="s">
        <v>38</v>
      </c>
      <c r="F215" t="s">
        <v>25</v>
      </c>
      <c r="G215" s="4">
        <v>8681.0300000000007</v>
      </c>
      <c r="H215">
        <v>9</v>
      </c>
      <c r="I215" t="s">
        <v>35</v>
      </c>
      <c r="J215" s="4">
        <v>1468.05</v>
      </c>
      <c r="K215" s="4">
        <v>1838.21</v>
      </c>
      <c r="L215" t="s">
        <v>30</v>
      </c>
      <c r="M215" s="9">
        <v>0.15</v>
      </c>
      <c r="N215" s="8">
        <v>0.15</v>
      </c>
      <c r="O215" s="8" t="str">
        <f t="shared" si="9"/>
        <v>11-15%</v>
      </c>
      <c r="P215" t="s">
        <v>27</v>
      </c>
      <c r="Q215" t="s">
        <v>22</v>
      </c>
      <c r="R215" t="s">
        <v>39</v>
      </c>
    </row>
    <row r="216" spans="1:18" x14ac:dyDescent="0.25">
      <c r="A216">
        <v>1058</v>
      </c>
      <c r="B216" s="1">
        <v>45097</v>
      </c>
      <c r="C216" s="1" t="str">
        <f t="shared" si="10"/>
        <v>June</v>
      </c>
      <c r="D216" s="1" t="str">
        <f t="shared" si="11"/>
        <v>Tuesday</v>
      </c>
      <c r="E216" t="s">
        <v>38</v>
      </c>
      <c r="F216" t="s">
        <v>21</v>
      </c>
      <c r="G216" s="4">
        <v>2896.54</v>
      </c>
      <c r="H216">
        <v>48</v>
      </c>
      <c r="I216" t="s">
        <v>29</v>
      </c>
      <c r="J216" s="4">
        <v>2614.48</v>
      </c>
      <c r="K216" s="4">
        <v>3049.04</v>
      </c>
      <c r="L216" t="s">
        <v>30</v>
      </c>
      <c r="M216" s="9">
        <v>0.1</v>
      </c>
      <c r="N216" s="8">
        <v>0.1</v>
      </c>
      <c r="O216" s="8" t="str">
        <f t="shared" si="9"/>
        <v>6-10%</v>
      </c>
      <c r="P216" t="s">
        <v>31</v>
      </c>
      <c r="Q216" t="s">
        <v>22</v>
      </c>
      <c r="R216" t="s">
        <v>41</v>
      </c>
    </row>
    <row r="217" spans="1:18" x14ac:dyDescent="0.25">
      <c r="A217">
        <v>1052</v>
      </c>
      <c r="B217" s="1">
        <v>45282</v>
      </c>
      <c r="C217" s="1" t="str">
        <f t="shared" si="10"/>
        <v>December</v>
      </c>
      <c r="D217" s="1" t="str">
        <f t="shared" si="11"/>
        <v>Friday</v>
      </c>
      <c r="E217" t="s">
        <v>33</v>
      </c>
      <c r="F217" t="s">
        <v>21</v>
      </c>
      <c r="G217" s="4">
        <v>9509.5499999999993</v>
      </c>
      <c r="H217">
        <v>2</v>
      </c>
      <c r="I217" t="s">
        <v>16</v>
      </c>
      <c r="J217" s="4">
        <v>3752.68</v>
      </c>
      <c r="K217" s="4">
        <v>4017.91</v>
      </c>
      <c r="L217" t="s">
        <v>17</v>
      </c>
      <c r="M217" s="9">
        <v>0.16</v>
      </c>
      <c r="N217" s="8">
        <v>0.16</v>
      </c>
      <c r="O217" s="8" t="str">
        <f t="shared" si="9"/>
        <v>16-20%</v>
      </c>
      <c r="P217" t="s">
        <v>27</v>
      </c>
      <c r="Q217" t="s">
        <v>19</v>
      </c>
      <c r="R217" t="s">
        <v>37</v>
      </c>
    </row>
    <row r="218" spans="1:18" x14ac:dyDescent="0.25">
      <c r="A218">
        <v>1012</v>
      </c>
      <c r="B218" s="1">
        <v>45250</v>
      </c>
      <c r="C218" s="1" t="str">
        <f t="shared" si="10"/>
        <v>November</v>
      </c>
      <c r="D218" s="1" t="str">
        <f t="shared" si="11"/>
        <v>Monday</v>
      </c>
      <c r="E218" t="s">
        <v>14</v>
      </c>
      <c r="F218" t="s">
        <v>15</v>
      </c>
      <c r="G218" s="4">
        <v>5858.06</v>
      </c>
      <c r="H218">
        <v>1</v>
      </c>
      <c r="I218" t="s">
        <v>26</v>
      </c>
      <c r="J218" s="4">
        <v>4190.83</v>
      </c>
      <c r="K218" s="4">
        <v>4528.7699999999904</v>
      </c>
      <c r="L218" t="s">
        <v>17</v>
      </c>
      <c r="M218" s="9">
        <v>0.22</v>
      </c>
      <c r="N218" s="8">
        <v>0.22</v>
      </c>
      <c r="O218" s="8" t="str">
        <f t="shared" si="9"/>
        <v>21%+</v>
      </c>
      <c r="P218" t="s">
        <v>27</v>
      </c>
      <c r="Q218" t="s">
        <v>19</v>
      </c>
      <c r="R218" t="s">
        <v>20</v>
      </c>
    </row>
    <row r="219" spans="1:18" x14ac:dyDescent="0.25">
      <c r="A219">
        <v>1039</v>
      </c>
      <c r="B219" s="1">
        <v>45059</v>
      </c>
      <c r="C219" s="1" t="str">
        <f t="shared" si="10"/>
        <v>May</v>
      </c>
      <c r="D219" s="1" t="str">
        <f t="shared" si="11"/>
        <v>Saturday</v>
      </c>
      <c r="E219" t="s">
        <v>38</v>
      </c>
      <c r="F219" t="s">
        <v>21</v>
      </c>
      <c r="G219" s="4">
        <v>4422.4799999999996</v>
      </c>
      <c r="H219">
        <v>40</v>
      </c>
      <c r="I219" t="s">
        <v>16</v>
      </c>
      <c r="J219" s="4">
        <v>3536.46</v>
      </c>
      <c r="K219" s="4">
        <v>3945.82</v>
      </c>
      <c r="L219" t="s">
        <v>30</v>
      </c>
      <c r="M219" s="9">
        <v>0.24</v>
      </c>
      <c r="N219" s="8">
        <v>0.24</v>
      </c>
      <c r="O219" s="8" t="str">
        <f t="shared" si="9"/>
        <v>21%+</v>
      </c>
      <c r="P219" t="s">
        <v>27</v>
      </c>
      <c r="Q219" t="s">
        <v>19</v>
      </c>
      <c r="R219" t="s">
        <v>41</v>
      </c>
    </row>
    <row r="220" spans="1:18" x14ac:dyDescent="0.25">
      <c r="A220">
        <v>1002</v>
      </c>
      <c r="B220" s="1">
        <v>45219</v>
      </c>
      <c r="C220" s="1" t="str">
        <f t="shared" si="10"/>
        <v>October</v>
      </c>
      <c r="D220" s="1" t="str">
        <f t="shared" si="11"/>
        <v>Friday</v>
      </c>
      <c r="E220" t="s">
        <v>24</v>
      </c>
      <c r="F220" t="s">
        <v>15</v>
      </c>
      <c r="G220" s="4">
        <v>5842.88</v>
      </c>
      <c r="H220">
        <v>30</v>
      </c>
      <c r="I220" t="s">
        <v>29</v>
      </c>
      <c r="J220" s="4">
        <v>4646.55</v>
      </c>
      <c r="K220" s="4">
        <v>4784.28</v>
      </c>
      <c r="L220" t="s">
        <v>17</v>
      </c>
      <c r="M220" s="9">
        <v>0.1</v>
      </c>
      <c r="N220" s="8">
        <v>0.1</v>
      </c>
      <c r="O220" s="8" t="str">
        <f t="shared" si="9"/>
        <v>6-10%</v>
      </c>
      <c r="P220" t="s">
        <v>31</v>
      </c>
      <c r="Q220" t="s">
        <v>22</v>
      </c>
      <c r="R220" t="s">
        <v>45</v>
      </c>
    </row>
    <row r="221" spans="1:18" x14ac:dyDescent="0.25">
      <c r="A221">
        <v>1003</v>
      </c>
      <c r="B221" s="1">
        <v>45254</v>
      </c>
      <c r="C221" s="1" t="str">
        <f t="shared" si="10"/>
        <v>November</v>
      </c>
      <c r="D221" s="1" t="str">
        <f t="shared" si="11"/>
        <v>Friday</v>
      </c>
      <c r="E221" t="s">
        <v>38</v>
      </c>
      <c r="F221" t="s">
        <v>34</v>
      </c>
      <c r="G221" s="4">
        <v>5215.3100000000004</v>
      </c>
      <c r="H221">
        <v>11</v>
      </c>
      <c r="I221" t="s">
        <v>26</v>
      </c>
      <c r="J221" s="4">
        <v>3706.78</v>
      </c>
      <c r="K221" s="4">
        <v>3862.26</v>
      </c>
      <c r="L221" t="s">
        <v>30</v>
      </c>
      <c r="M221" s="9">
        <v>0.22</v>
      </c>
      <c r="N221" s="8">
        <v>0.22</v>
      </c>
      <c r="O221" s="8" t="str">
        <f t="shared" si="9"/>
        <v>21%+</v>
      </c>
      <c r="P221" t="s">
        <v>31</v>
      </c>
      <c r="Q221" t="s">
        <v>22</v>
      </c>
      <c r="R221" t="s">
        <v>48</v>
      </c>
    </row>
    <row r="222" spans="1:18" x14ac:dyDescent="0.25">
      <c r="A222">
        <v>1056</v>
      </c>
      <c r="B222" s="1">
        <v>45053</v>
      </c>
      <c r="C222" s="1" t="str">
        <f t="shared" si="10"/>
        <v>May</v>
      </c>
      <c r="D222" s="1" t="str">
        <f t="shared" si="11"/>
        <v>Sunday</v>
      </c>
      <c r="E222" t="s">
        <v>24</v>
      </c>
      <c r="F222" t="s">
        <v>34</v>
      </c>
      <c r="G222" s="4">
        <v>7611.88</v>
      </c>
      <c r="H222">
        <v>28</v>
      </c>
      <c r="I222" t="s">
        <v>29</v>
      </c>
      <c r="J222" s="4">
        <v>1566.03</v>
      </c>
      <c r="K222" s="4">
        <v>1576.34</v>
      </c>
      <c r="L222" t="s">
        <v>17</v>
      </c>
      <c r="M222" s="9">
        <v>0.2</v>
      </c>
      <c r="N222" s="8">
        <v>0.2</v>
      </c>
      <c r="O222" s="8" t="str">
        <f t="shared" si="9"/>
        <v>16-20%</v>
      </c>
      <c r="P222" t="s">
        <v>27</v>
      </c>
      <c r="Q222" t="s">
        <v>19</v>
      </c>
      <c r="R222" t="s">
        <v>50</v>
      </c>
    </row>
    <row r="223" spans="1:18" x14ac:dyDescent="0.25">
      <c r="A223">
        <v>1081</v>
      </c>
      <c r="B223" s="1">
        <v>45032</v>
      </c>
      <c r="C223" s="1" t="str">
        <f t="shared" si="10"/>
        <v>April</v>
      </c>
      <c r="D223" s="1" t="str">
        <f t="shared" si="11"/>
        <v>Sunday</v>
      </c>
      <c r="E223" t="s">
        <v>33</v>
      </c>
      <c r="F223" t="s">
        <v>21</v>
      </c>
      <c r="G223" s="4">
        <v>2896.71</v>
      </c>
      <c r="H223">
        <v>44</v>
      </c>
      <c r="I223" t="s">
        <v>35</v>
      </c>
      <c r="J223" s="4">
        <v>1362.15</v>
      </c>
      <c r="K223" s="4">
        <v>1844.07</v>
      </c>
      <c r="L223" t="s">
        <v>30</v>
      </c>
      <c r="M223" s="9">
        <v>0.28999999999999998</v>
      </c>
      <c r="N223" s="8">
        <v>0.28999999999999998</v>
      </c>
      <c r="O223" s="8" t="str">
        <f t="shared" si="9"/>
        <v>21%+</v>
      </c>
      <c r="P223" t="s">
        <v>31</v>
      </c>
      <c r="Q223" t="s">
        <v>19</v>
      </c>
      <c r="R223" t="s">
        <v>37</v>
      </c>
    </row>
    <row r="224" spans="1:18" x14ac:dyDescent="0.25">
      <c r="A224">
        <v>1059</v>
      </c>
      <c r="B224" s="1">
        <v>45018</v>
      </c>
      <c r="C224" s="1" t="str">
        <f t="shared" si="10"/>
        <v>April</v>
      </c>
      <c r="D224" s="1" t="str">
        <f t="shared" si="11"/>
        <v>Sunday</v>
      </c>
      <c r="E224" t="s">
        <v>38</v>
      </c>
      <c r="F224" t="s">
        <v>21</v>
      </c>
      <c r="G224" s="4">
        <v>3595.2</v>
      </c>
      <c r="H224">
        <v>12</v>
      </c>
      <c r="I224" t="s">
        <v>26</v>
      </c>
      <c r="J224" s="4">
        <v>3496.15</v>
      </c>
      <c r="K224" s="4">
        <v>3955.75</v>
      </c>
      <c r="L224" t="s">
        <v>17</v>
      </c>
      <c r="M224" s="9">
        <v>0.28000000000000003</v>
      </c>
      <c r="N224" s="8">
        <v>0.28000000000000003</v>
      </c>
      <c r="O224" s="8" t="str">
        <f t="shared" si="9"/>
        <v>21%+</v>
      </c>
      <c r="P224" t="s">
        <v>18</v>
      </c>
      <c r="Q224" t="s">
        <v>22</v>
      </c>
      <c r="R224" t="s">
        <v>41</v>
      </c>
    </row>
    <row r="225" spans="1:18" x14ac:dyDescent="0.25">
      <c r="A225">
        <v>1002</v>
      </c>
      <c r="B225" s="1">
        <v>45213</v>
      </c>
      <c r="C225" s="1" t="str">
        <f t="shared" si="10"/>
        <v>October</v>
      </c>
      <c r="D225" s="1" t="str">
        <f t="shared" si="11"/>
        <v>Saturday</v>
      </c>
      <c r="E225" t="s">
        <v>24</v>
      </c>
      <c r="F225" t="s">
        <v>25</v>
      </c>
      <c r="G225" s="4">
        <v>8951.5300000000007</v>
      </c>
      <c r="H225">
        <v>39</v>
      </c>
      <c r="I225" t="s">
        <v>29</v>
      </c>
      <c r="J225" s="4">
        <v>1004.71</v>
      </c>
      <c r="K225" s="4">
        <v>1389.35</v>
      </c>
      <c r="L225" t="s">
        <v>30</v>
      </c>
      <c r="M225" s="9">
        <v>0.24</v>
      </c>
      <c r="N225" s="8">
        <v>0.24</v>
      </c>
      <c r="O225" s="8" t="str">
        <f t="shared" si="9"/>
        <v>21%+</v>
      </c>
      <c r="P225" t="s">
        <v>27</v>
      </c>
      <c r="Q225" t="s">
        <v>19</v>
      </c>
      <c r="R225" t="s">
        <v>28</v>
      </c>
    </row>
    <row r="226" spans="1:18" x14ac:dyDescent="0.25">
      <c r="A226">
        <v>1002</v>
      </c>
      <c r="B226" s="1">
        <v>44977</v>
      </c>
      <c r="C226" s="1" t="str">
        <f t="shared" si="10"/>
        <v>February</v>
      </c>
      <c r="D226" s="1" t="str">
        <f t="shared" si="11"/>
        <v>Monday</v>
      </c>
      <c r="E226" t="s">
        <v>33</v>
      </c>
      <c r="F226" t="s">
        <v>21</v>
      </c>
      <c r="G226" s="4">
        <v>9469.92</v>
      </c>
      <c r="H226">
        <v>26</v>
      </c>
      <c r="I226" t="s">
        <v>26</v>
      </c>
      <c r="J226" s="4">
        <v>508.94</v>
      </c>
      <c r="K226" s="4">
        <v>557.69000000000005</v>
      </c>
      <c r="L226" t="s">
        <v>30</v>
      </c>
      <c r="M226" s="9">
        <v>0.22</v>
      </c>
      <c r="N226" s="8">
        <v>0.22</v>
      </c>
      <c r="O226" s="8" t="str">
        <f t="shared" si="9"/>
        <v>21%+</v>
      </c>
      <c r="P226" t="s">
        <v>31</v>
      </c>
      <c r="Q226" t="s">
        <v>22</v>
      </c>
      <c r="R226" t="s">
        <v>37</v>
      </c>
    </row>
    <row r="227" spans="1:18" x14ac:dyDescent="0.25">
      <c r="A227">
        <v>1092</v>
      </c>
      <c r="B227" s="1">
        <v>44955</v>
      </c>
      <c r="C227" s="1" t="str">
        <f t="shared" si="10"/>
        <v>January</v>
      </c>
      <c r="D227" s="1" t="str">
        <f t="shared" si="11"/>
        <v>Sunday</v>
      </c>
      <c r="E227" t="s">
        <v>14</v>
      </c>
      <c r="F227" t="s">
        <v>25</v>
      </c>
      <c r="G227" s="4">
        <v>8936.33</v>
      </c>
      <c r="H227">
        <v>13</v>
      </c>
      <c r="I227" t="s">
        <v>29</v>
      </c>
      <c r="J227" s="4">
        <v>2684.5</v>
      </c>
      <c r="K227" s="4">
        <v>2913.78</v>
      </c>
      <c r="L227" t="s">
        <v>30</v>
      </c>
      <c r="M227" s="9">
        <v>0.08</v>
      </c>
      <c r="N227" s="8">
        <v>0.08</v>
      </c>
      <c r="O227" s="8" t="str">
        <f t="shared" si="9"/>
        <v>6-10%</v>
      </c>
      <c r="P227" t="s">
        <v>31</v>
      </c>
      <c r="Q227" t="s">
        <v>22</v>
      </c>
      <c r="R227" t="s">
        <v>32</v>
      </c>
    </row>
    <row r="228" spans="1:18" x14ac:dyDescent="0.25">
      <c r="A228">
        <v>1054</v>
      </c>
      <c r="B228" s="1">
        <v>45222</v>
      </c>
      <c r="C228" s="1" t="str">
        <f t="shared" si="10"/>
        <v>October</v>
      </c>
      <c r="D228" s="1" t="str">
        <f t="shared" si="11"/>
        <v>Monday</v>
      </c>
      <c r="E228" t="s">
        <v>24</v>
      </c>
      <c r="F228" t="s">
        <v>34</v>
      </c>
      <c r="G228" s="4">
        <v>4252.54</v>
      </c>
      <c r="H228">
        <v>8</v>
      </c>
      <c r="I228" t="s">
        <v>26</v>
      </c>
      <c r="J228" s="4">
        <v>4117.13</v>
      </c>
      <c r="K228" s="4">
        <v>4177.0600000000004</v>
      </c>
      <c r="L228" t="s">
        <v>17</v>
      </c>
      <c r="M228" s="9">
        <v>0.25</v>
      </c>
      <c r="N228" s="8">
        <v>0.25</v>
      </c>
      <c r="O228" s="8" t="str">
        <f t="shared" si="9"/>
        <v>21%+</v>
      </c>
      <c r="P228" t="s">
        <v>27</v>
      </c>
      <c r="Q228" t="s">
        <v>22</v>
      </c>
      <c r="R228" t="s">
        <v>50</v>
      </c>
    </row>
    <row r="229" spans="1:18" x14ac:dyDescent="0.25">
      <c r="A229">
        <v>1087</v>
      </c>
      <c r="B229" s="1">
        <v>45223</v>
      </c>
      <c r="C229" s="1" t="str">
        <f t="shared" si="10"/>
        <v>October</v>
      </c>
      <c r="D229" s="1" t="str">
        <f t="shared" si="11"/>
        <v>Tuesday</v>
      </c>
      <c r="E229" t="s">
        <v>14</v>
      </c>
      <c r="F229" t="s">
        <v>34</v>
      </c>
      <c r="G229" s="4">
        <v>7825.62</v>
      </c>
      <c r="H229">
        <v>28</v>
      </c>
      <c r="I229" t="s">
        <v>29</v>
      </c>
      <c r="J229" s="4">
        <v>551.83000000000004</v>
      </c>
      <c r="K229" s="4">
        <v>569.63</v>
      </c>
      <c r="L229" t="s">
        <v>30</v>
      </c>
      <c r="M229" s="9">
        <v>0.13</v>
      </c>
      <c r="N229" s="8">
        <v>0.13</v>
      </c>
      <c r="O229" s="8" t="str">
        <f t="shared" si="9"/>
        <v>11-15%</v>
      </c>
      <c r="P229" t="s">
        <v>31</v>
      </c>
      <c r="Q229" t="s">
        <v>22</v>
      </c>
      <c r="R229" t="s">
        <v>46</v>
      </c>
    </row>
    <row r="230" spans="1:18" x14ac:dyDescent="0.25">
      <c r="A230">
        <v>1096</v>
      </c>
      <c r="B230" s="1">
        <v>45140</v>
      </c>
      <c r="C230" s="1" t="str">
        <f t="shared" si="10"/>
        <v>August</v>
      </c>
      <c r="D230" s="1" t="str">
        <f t="shared" si="11"/>
        <v>Wednesday</v>
      </c>
      <c r="E230" t="s">
        <v>14</v>
      </c>
      <c r="F230" t="s">
        <v>15</v>
      </c>
      <c r="G230" s="4">
        <v>4815.72</v>
      </c>
      <c r="H230">
        <v>30</v>
      </c>
      <c r="I230" t="s">
        <v>35</v>
      </c>
      <c r="J230" s="4">
        <v>3969.86</v>
      </c>
      <c r="K230" s="4">
        <v>4281.79</v>
      </c>
      <c r="L230" t="s">
        <v>17</v>
      </c>
      <c r="M230" s="9">
        <v>0.08</v>
      </c>
      <c r="N230" s="8">
        <v>0.08</v>
      </c>
      <c r="O230" s="8" t="str">
        <f t="shared" si="9"/>
        <v>6-10%</v>
      </c>
      <c r="P230" t="s">
        <v>27</v>
      </c>
      <c r="Q230" t="s">
        <v>22</v>
      </c>
      <c r="R230" t="s">
        <v>20</v>
      </c>
    </row>
    <row r="231" spans="1:18" x14ac:dyDescent="0.25">
      <c r="A231">
        <v>1097</v>
      </c>
      <c r="B231" s="1">
        <v>45193</v>
      </c>
      <c r="C231" s="1" t="str">
        <f t="shared" si="10"/>
        <v>September</v>
      </c>
      <c r="D231" s="1" t="str">
        <f t="shared" si="11"/>
        <v>Sunday</v>
      </c>
      <c r="E231" t="s">
        <v>42</v>
      </c>
      <c r="F231" t="s">
        <v>34</v>
      </c>
      <c r="G231" s="4">
        <v>5025.6400000000003</v>
      </c>
      <c r="H231">
        <v>9</v>
      </c>
      <c r="I231" t="s">
        <v>26</v>
      </c>
      <c r="J231" s="4">
        <v>4067.28</v>
      </c>
      <c r="K231" s="4">
        <v>4548.09</v>
      </c>
      <c r="L231" t="s">
        <v>17</v>
      </c>
      <c r="M231" s="9">
        <v>0.12</v>
      </c>
      <c r="N231" s="8">
        <v>0.12</v>
      </c>
      <c r="O231" s="8" t="str">
        <f t="shared" si="9"/>
        <v>11-15%</v>
      </c>
      <c r="P231" t="s">
        <v>31</v>
      </c>
      <c r="Q231" t="s">
        <v>22</v>
      </c>
      <c r="R231" t="s">
        <v>52</v>
      </c>
    </row>
    <row r="232" spans="1:18" x14ac:dyDescent="0.25">
      <c r="A232">
        <v>1001</v>
      </c>
      <c r="B232" s="1">
        <v>45183</v>
      </c>
      <c r="C232" s="1" t="str">
        <f t="shared" si="10"/>
        <v>September</v>
      </c>
      <c r="D232" s="1" t="str">
        <f t="shared" si="11"/>
        <v>Thursday</v>
      </c>
      <c r="E232" t="s">
        <v>38</v>
      </c>
      <c r="F232" t="s">
        <v>25</v>
      </c>
      <c r="G232" s="4">
        <v>2126.33</v>
      </c>
      <c r="H232">
        <v>39</v>
      </c>
      <c r="I232" t="s">
        <v>26</v>
      </c>
      <c r="J232" s="4">
        <v>2437.2600000000002</v>
      </c>
      <c r="K232" s="4">
        <v>2889.67</v>
      </c>
      <c r="L232" t="s">
        <v>17</v>
      </c>
      <c r="M232" s="9">
        <v>0.25</v>
      </c>
      <c r="N232" s="8">
        <v>0.25</v>
      </c>
      <c r="O232" s="8" t="str">
        <f t="shared" si="9"/>
        <v>21%+</v>
      </c>
      <c r="P232" t="s">
        <v>18</v>
      </c>
      <c r="Q232" t="s">
        <v>19</v>
      </c>
      <c r="R232" t="s">
        <v>39</v>
      </c>
    </row>
    <row r="233" spans="1:18" x14ac:dyDescent="0.25">
      <c r="A233">
        <v>1019</v>
      </c>
      <c r="B233" s="1">
        <v>45228</v>
      </c>
      <c r="C233" s="1" t="str">
        <f t="shared" si="10"/>
        <v>October</v>
      </c>
      <c r="D233" s="1" t="str">
        <f t="shared" si="11"/>
        <v>Sunday</v>
      </c>
      <c r="E233" t="s">
        <v>24</v>
      </c>
      <c r="F233" t="s">
        <v>21</v>
      </c>
      <c r="G233" s="4">
        <v>5952.19</v>
      </c>
      <c r="H233">
        <v>31</v>
      </c>
      <c r="I233" t="s">
        <v>26</v>
      </c>
      <c r="J233" s="4">
        <v>333.69</v>
      </c>
      <c r="K233" s="4">
        <v>685.1</v>
      </c>
      <c r="L233" t="s">
        <v>30</v>
      </c>
      <c r="M233" s="9">
        <v>0.04</v>
      </c>
      <c r="N233" s="8">
        <v>0.04</v>
      </c>
      <c r="O233" s="8" t="str">
        <f t="shared" si="9"/>
        <v>0-5%</v>
      </c>
      <c r="P233" t="s">
        <v>27</v>
      </c>
      <c r="Q233" t="s">
        <v>19</v>
      </c>
      <c r="R233" t="s">
        <v>47</v>
      </c>
    </row>
    <row r="234" spans="1:18" x14ac:dyDescent="0.25">
      <c r="A234">
        <v>1002</v>
      </c>
      <c r="B234" s="1">
        <v>45027</v>
      </c>
      <c r="C234" s="1" t="str">
        <f t="shared" si="10"/>
        <v>April</v>
      </c>
      <c r="D234" s="1" t="str">
        <f t="shared" si="11"/>
        <v>Tuesday</v>
      </c>
      <c r="E234" t="s">
        <v>14</v>
      </c>
      <c r="F234" t="s">
        <v>15</v>
      </c>
      <c r="G234" s="4">
        <v>1942.75</v>
      </c>
      <c r="H234">
        <v>21</v>
      </c>
      <c r="I234" t="s">
        <v>26</v>
      </c>
      <c r="J234" s="4">
        <v>914.22</v>
      </c>
      <c r="K234" s="4">
        <v>971.57</v>
      </c>
      <c r="L234" t="s">
        <v>17</v>
      </c>
      <c r="M234" s="9">
        <v>0.14000000000000001</v>
      </c>
      <c r="N234" s="8">
        <v>0.14000000000000001</v>
      </c>
      <c r="O234" s="8" t="str">
        <f t="shared" si="9"/>
        <v>11-15%</v>
      </c>
      <c r="P234" t="s">
        <v>18</v>
      </c>
      <c r="Q234" t="s">
        <v>19</v>
      </c>
      <c r="R234" t="s">
        <v>20</v>
      </c>
    </row>
    <row r="235" spans="1:18" x14ac:dyDescent="0.25">
      <c r="A235">
        <v>1053</v>
      </c>
      <c r="B235" s="1">
        <v>45272</v>
      </c>
      <c r="C235" s="1" t="str">
        <f t="shared" si="10"/>
        <v>December</v>
      </c>
      <c r="D235" s="1" t="str">
        <f t="shared" si="11"/>
        <v>Tuesday</v>
      </c>
      <c r="E235" t="s">
        <v>42</v>
      </c>
      <c r="F235" t="s">
        <v>25</v>
      </c>
      <c r="G235" s="4">
        <v>3382.49</v>
      </c>
      <c r="H235">
        <v>47</v>
      </c>
      <c r="I235" t="s">
        <v>35</v>
      </c>
      <c r="J235" s="4">
        <v>3551.76</v>
      </c>
      <c r="K235" s="4">
        <v>3696.1</v>
      </c>
      <c r="L235" t="s">
        <v>17</v>
      </c>
      <c r="M235" s="9">
        <v>0.15</v>
      </c>
      <c r="N235" s="8">
        <v>0.15</v>
      </c>
      <c r="O235" s="8" t="str">
        <f t="shared" si="9"/>
        <v>11-15%</v>
      </c>
      <c r="P235" t="s">
        <v>27</v>
      </c>
      <c r="Q235" t="s">
        <v>22</v>
      </c>
      <c r="R235" t="s">
        <v>43</v>
      </c>
    </row>
    <row r="236" spans="1:18" x14ac:dyDescent="0.25">
      <c r="A236">
        <v>1044</v>
      </c>
      <c r="B236" s="1">
        <v>45036</v>
      </c>
      <c r="C236" s="1" t="str">
        <f t="shared" si="10"/>
        <v>April</v>
      </c>
      <c r="D236" s="1" t="str">
        <f t="shared" si="11"/>
        <v>Thursday</v>
      </c>
      <c r="E236" t="s">
        <v>33</v>
      </c>
      <c r="F236" t="s">
        <v>21</v>
      </c>
      <c r="G236" s="4">
        <v>8564.7999999999993</v>
      </c>
      <c r="H236">
        <v>34</v>
      </c>
      <c r="I236" t="s">
        <v>26</v>
      </c>
      <c r="J236" s="4">
        <v>3573.3</v>
      </c>
      <c r="K236" s="4">
        <v>3740.13</v>
      </c>
      <c r="L236" t="s">
        <v>17</v>
      </c>
      <c r="M236" s="9">
        <v>0.01</v>
      </c>
      <c r="N236" s="8">
        <v>0.01</v>
      </c>
      <c r="O236" s="8" t="str">
        <f t="shared" si="9"/>
        <v>0-5%</v>
      </c>
      <c r="P236" t="s">
        <v>31</v>
      </c>
      <c r="Q236" t="s">
        <v>19</v>
      </c>
      <c r="R236" t="s">
        <v>37</v>
      </c>
    </row>
    <row r="237" spans="1:18" x14ac:dyDescent="0.25">
      <c r="A237">
        <v>1090</v>
      </c>
      <c r="B237" s="1">
        <v>45108</v>
      </c>
      <c r="C237" s="1" t="str">
        <f t="shared" si="10"/>
        <v>July</v>
      </c>
      <c r="D237" s="1" t="str">
        <f t="shared" si="11"/>
        <v>Saturday</v>
      </c>
      <c r="E237" t="s">
        <v>24</v>
      </c>
      <c r="F237" t="s">
        <v>15</v>
      </c>
      <c r="G237" s="4">
        <v>2150.0500000000002</v>
      </c>
      <c r="H237">
        <v>31</v>
      </c>
      <c r="I237" t="s">
        <v>16</v>
      </c>
      <c r="J237" s="4">
        <v>4496.8599999999997</v>
      </c>
      <c r="K237" s="4">
        <v>4880.7999999999902</v>
      </c>
      <c r="L237" t="s">
        <v>30</v>
      </c>
      <c r="M237" s="9">
        <v>0.06</v>
      </c>
      <c r="N237" s="8">
        <v>0.06</v>
      </c>
      <c r="O237" s="8" t="str">
        <f t="shared" si="9"/>
        <v>6-10%</v>
      </c>
      <c r="P237" t="s">
        <v>18</v>
      </c>
      <c r="Q237" t="s">
        <v>22</v>
      </c>
      <c r="R237" t="s">
        <v>45</v>
      </c>
    </row>
    <row r="238" spans="1:18" x14ac:dyDescent="0.25">
      <c r="A238">
        <v>1032</v>
      </c>
      <c r="B238" s="1">
        <v>45239</v>
      </c>
      <c r="C238" s="1" t="str">
        <f t="shared" si="10"/>
        <v>November</v>
      </c>
      <c r="D238" s="1" t="str">
        <f t="shared" si="11"/>
        <v>Thursday</v>
      </c>
      <c r="E238" t="s">
        <v>14</v>
      </c>
      <c r="F238" t="s">
        <v>34</v>
      </c>
      <c r="G238" s="4">
        <v>804.47</v>
      </c>
      <c r="H238">
        <v>25</v>
      </c>
      <c r="I238" t="s">
        <v>35</v>
      </c>
      <c r="J238" s="4">
        <v>2934.3</v>
      </c>
      <c r="K238" s="4">
        <v>3337.4</v>
      </c>
      <c r="L238" t="s">
        <v>17</v>
      </c>
      <c r="M238" s="9">
        <v>0.25</v>
      </c>
      <c r="N238" s="8">
        <v>0.25</v>
      </c>
      <c r="O238" s="8" t="str">
        <f t="shared" si="9"/>
        <v>21%+</v>
      </c>
      <c r="P238" t="s">
        <v>31</v>
      </c>
      <c r="Q238" t="s">
        <v>22</v>
      </c>
      <c r="R238" t="s">
        <v>46</v>
      </c>
    </row>
    <row r="239" spans="1:18" x14ac:dyDescent="0.25">
      <c r="A239">
        <v>1070</v>
      </c>
      <c r="B239" s="1">
        <v>44927</v>
      </c>
      <c r="C239" s="1" t="str">
        <f t="shared" si="10"/>
        <v>January</v>
      </c>
      <c r="D239" s="1" t="str">
        <f t="shared" si="11"/>
        <v>Sunday</v>
      </c>
      <c r="E239" t="s">
        <v>38</v>
      </c>
      <c r="F239" t="s">
        <v>25</v>
      </c>
      <c r="G239" s="4">
        <v>783.18</v>
      </c>
      <c r="H239">
        <v>12</v>
      </c>
      <c r="I239" t="s">
        <v>16</v>
      </c>
      <c r="J239" s="4">
        <v>664.33</v>
      </c>
      <c r="K239" s="4">
        <v>863.03</v>
      </c>
      <c r="L239" t="s">
        <v>17</v>
      </c>
      <c r="M239" s="9">
        <v>0.25</v>
      </c>
      <c r="N239" s="8">
        <v>0.25</v>
      </c>
      <c r="O239" s="8" t="str">
        <f t="shared" si="9"/>
        <v>21%+</v>
      </c>
      <c r="P239" t="s">
        <v>27</v>
      </c>
      <c r="Q239" t="s">
        <v>22</v>
      </c>
      <c r="R239" t="s">
        <v>39</v>
      </c>
    </row>
    <row r="240" spans="1:18" x14ac:dyDescent="0.25">
      <c r="A240">
        <v>1032</v>
      </c>
      <c r="B240" s="1">
        <v>45245</v>
      </c>
      <c r="C240" s="1" t="str">
        <f t="shared" si="10"/>
        <v>November</v>
      </c>
      <c r="D240" s="1" t="str">
        <f t="shared" si="11"/>
        <v>Wednesday</v>
      </c>
      <c r="E240" t="s">
        <v>42</v>
      </c>
      <c r="F240" t="s">
        <v>21</v>
      </c>
      <c r="G240" s="4">
        <v>9413.77</v>
      </c>
      <c r="H240">
        <v>1</v>
      </c>
      <c r="I240" t="s">
        <v>26</v>
      </c>
      <c r="J240" s="4">
        <v>651</v>
      </c>
      <c r="K240" s="4">
        <v>865.76</v>
      </c>
      <c r="L240" t="s">
        <v>17</v>
      </c>
      <c r="M240" s="9">
        <v>0.09</v>
      </c>
      <c r="N240" s="8">
        <v>0.09</v>
      </c>
      <c r="O240" s="8" t="str">
        <f t="shared" si="9"/>
        <v>6-10%</v>
      </c>
      <c r="P240" t="s">
        <v>27</v>
      </c>
      <c r="Q240" t="s">
        <v>22</v>
      </c>
      <c r="R240" t="s">
        <v>51</v>
      </c>
    </row>
    <row r="241" spans="1:18" x14ac:dyDescent="0.25">
      <c r="A241">
        <v>1068</v>
      </c>
      <c r="B241" s="1">
        <v>44981</v>
      </c>
      <c r="C241" s="1" t="str">
        <f t="shared" si="10"/>
        <v>February</v>
      </c>
      <c r="D241" s="1" t="str">
        <f t="shared" si="11"/>
        <v>Friday</v>
      </c>
      <c r="E241" t="s">
        <v>14</v>
      </c>
      <c r="F241" t="s">
        <v>15</v>
      </c>
      <c r="G241" s="4">
        <v>5118.51</v>
      </c>
      <c r="H241">
        <v>22</v>
      </c>
      <c r="I241" t="s">
        <v>29</v>
      </c>
      <c r="J241" s="4">
        <v>3619.61</v>
      </c>
      <c r="K241" s="4">
        <v>3651.42</v>
      </c>
      <c r="L241" t="s">
        <v>17</v>
      </c>
      <c r="M241" s="9">
        <v>0.26</v>
      </c>
      <c r="N241" s="8">
        <v>0.26</v>
      </c>
      <c r="O241" s="8" t="str">
        <f t="shared" si="9"/>
        <v>21%+</v>
      </c>
      <c r="P241" t="s">
        <v>27</v>
      </c>
      <c r="Q241" t="s">
        <v>19</v>
      </c>
      <c r="R241" t="s">
        <v>20</v>
      </c>
    </row>
    <row r="242" spans="1:18" x14ac:dyDescent="0.25">
      <c r="A242">
        <v>1055</v>
      </c>
      <c r="B242" s="1">
        <v>45075</v>
      </c>
      <c r="C242" s="1" t="str">
        <f t="shared" si="10"/>
        <v>May</v>
      </c>
      <c r="D242" s="1" t="str">
        <f t="shared" si="11"/>
        <v>Monday</v>
      </c>
      <c r="E242" t="s">
        <v>38</v>
      </c>
      <c r="F242" t="s">
        <v>15</v>
      </c>
      <c r="G242" s="4">
        <v>4153.18</v>
      </c>
      <c r="H242">
        <v>40</v>
      </c>
      <c r="I242" t="s">
        <v>16</v>
      </c>
      <c r="J242" s="4">
        <v>959.73</v>
      </c>
      <c r="K242" s="4">
        <v>1111.4100000000001</v>
      </c>
      <c r="L242" t="s">
        <v>30</v>
      </c>
      <c r="M242" s="9">
        <v>0.23</v>
      </c>
      <c r="N242" s="8">
        <v>0.23</v>
      </c>
      <c r="O242" s="8" t="str">
        <f t="shared" si="9"/>
        <v>21%+</v>
      </c>
      <c r="P242" t="s">
        <v>27</v>
      </c>
      <c r="Q242" t="s">
        <v>19</v>
      </c>
      <c r="R242" t="s">
        <v>40</v>
      </c>
    </row>
    <row r="243" spans="1:18" x14ac:dyDescent="0.25">
      <c r="A243">
        <v>1075</v>
      </c>
      <c r="B243" s="1">
        <v>45235</v>
      </c>
      <c r="C243" s="1" t="str">
        <f t="shared" si="10"/>
        <v>November</v>
      </c>
      <c r="D243" s="1" t="str">
        <f t="shared" si="11"/>
        <v>Sunday</v>
      </c>
      <c r="E243" t="s">
        <v>14</v>
      </c>
      <c r="F243" t="s">
        <v>34</v>
      </c>
      <c r="G243" s="4">
        <v>8127.7</v>
      </c>
      <c r="H243">
        <v>37</v>
      </c>
      <c r="I243" t="s">
        <v>26</v>
      </c>
      <c r="J243" s="4">
        <v>1675.51</v>
      </c>
      <c r="K243" s="4">
        <v>1906.6399999999901</v>
      </c>
      <c r="L243" t="s">
        <v>30</v>
      </c>
      <c r="M243" s="9">
        <v>0.13</v>
      </c>
      <c r="N243" s="8">
        <v>0.13</v>
      </c>
      <c r="O243" s="8" t="str">
        <f t="shared" si="9"/>
        <v>11-15%</v>
      </c>
      <c r="P243" t="s">
        <v>27</v>
      </c>
      <c r="Q243" t="s">
        <v>19</v>
      </c>
      <c r="R243" t="s">
        <v>46</v>
      </c>
    </row>
    <row r="244" spans="1:18" x14ac:dyDescent="0.25">
      <c r="A244">
        <v>1056</v>
      </c>
      <c r="B244" s="1">
        <v>45063</v>
      </c>
      <c r="C244" s="1" t="str">
        <f t="shared" si="10"/>
        <v>May</v>
      </c>
      <c r="D244" s="1" t="str">
        <f t="shared" si="11"/>
        <v>Wednesday</v>
      </c>
      <c r="E244" t="s">
        <v>24</v>
      </c>
      <c r="F244" t="s">
        <v>21</v>
      </c>
      <c r="G244" s="4">
        <v>8374.68</v>
      </c>
      <c r="H244">
        <v>47</v>
      </c>
      <c r="I244" t="s">
        <v>16</v>
      </c>
      <c r="J244" s="4">
        <v>2461.6999999999998</v>
      </c>
      <c r="K244" s="4">
        <v>2529.02</v>
      </c>
      <c r="L244" t="s">
        <v>17</v>
      </c>
      <c r="M244" s="9">
        <v>0.22</v>
      </c>
      <c r="N244" s="8">
        <v>0.22</v>
      </c>
      <c r="O244" s="8" t="str">
        <f t="shared" si="9"/>
        <v>21%+</v>
      </c>
      <c r="P244" t="s">
        <v>18</v>
      </c>
      <c r="Q244" t="s">
        <v>22</v>
      </c>
      <c r="R244" t="s">
        <v>47</v>
      </c>
    </row>
    <row r="245" spans="1:18" x14ac:dyDescent="0.25">
      <c r="A245">
        <v>1017</v>
      </c>
      <c r="B245" s="1">
        <v>45128</v>
      </c>
      <c r="C245" s="1" t="str">
        <f t="shared" si="10"/>
        <v>July</v>
      </c>
      <c r="D245" s="1" t="str">
        <f t="shared" si="11"/>
        <v>Friday</v>
      </c>
      <c r="E245" t="s">
        <v>24</v>
      </c>
      <c r="F245" t="s">
        <v>34</v>
      </c>
      <c r="G245" s="4">
        <v>3388.69</v>
      </c>
      <c r="H245">
        <v>1</v>
      </c>
      <c r="I245" t="s">
        <v>26</v>
      </c>
      <c r="J245" s="4">
        <v>172.59</v>
      </c>
      <c r="K245" s="4">
        <v>404.69</v>
      </c>
      <c r="L245" t="s">
        <v>17</v>
      </c>
      <c r="M245" s="9">
        <v>0.28999999999999998</v>
      </c>
      <c r="N245" s="8">
        <v>0.28999999999999998</v>
      </c>
      <c r="O245" s="8" t="str">
        <f t="shared" si="9"/>
        <v>21%+</v>
      </c>
      <c r="P245" t="s">
        <v>27</v>
      </c>
      <c r="Q245" t="s">
        <v>19</v>
      </c>
      <c r="R245" t="s">
        <v>50</v>
      </c>
    </row>
    <row r="246" spans="1:18" x14ac:dyDescent="0.25">
      <c r="A246">
        <v>1038</v>
      </c>
      <c r="B246" s="1">
        <v>45239</v>
      </c>
      <c r="C246" s="1" t="str">
        <f t="shared" si="10"/>
        <v>November</v>
      </c>
      <c r="D246" s="1" t="str">
        <f t="shared" si="11"/>
        <v>Thursday</v>
      </c>
      <c r="E246" t="s">
        <v>24</v>
      </c>
      <c r="F246" t="s">
        <v>34</v>
      </c>
      <c r="G246" s="4">
        <v>6966.82</v>
      </c>
      <c r="H246">
        <v>1</v>
      </c>
      <c r="I246" t="s">
        <v>26</v>
      </c>
      <c r="J246" s="4">
        <v>1281.6500000000001</v>
      </c>
      <c r="K246" s="4">
        <v>1709.71</v>
      </c>
      <c r="L246" t="s">
        <v>17</v>
      </c>
      <c r="M246" s="9">
        <v>0.14000000000000001</v>
      </c>
      <c r="N246" s="8">
        <v>0.14000000000000001</v>
      </c>
      <c r="O246" s="8" t="str">
        <f t="shared" si="9"/>
        <v>11-15%</v>
      </c>
      <c r="P246" t="s">
        <v>31</v>
      </c>
      <c r="Q246" t="s">
        <v>19</v>
      </c>
      <c r="R246" t="s">
        <v>50</v>
      </c>
    </row>
    <row r="247" spans="1:18" x14ac:dyDescent="0.25">
      <c r="A247">
        <v>1024</v>
      </c>
      <c r="B247" s="1">
        <v>45043</v>
      </c>
      <c r="C247" s="1" t="str">
        <f t="shared" si="10"/>
        <v>April</v>
      </c>
      <c r="D247" s="1" t="str">
        <f t="shared" si="11"/>
        <v>Thursday</v>
      </c>
      <c r="E247" t="s">
        <v>42</v>
      </c>
      <c r="F247" t="s">
        <v>21</v>
      </c>
      <c r="G247" s="4">
        <v>7734.12</v>
      </c>
      <c r="H247">
        <v>42</v>
      </c>
      <c r="I247" t="s">
        <v>26</v>
      </c>
      <c r="J247" s="4">
        <v>2069.0500000000002</v>
      </c>
      <c r="K247" s="4">
        <v>2363.9</v>
      </c>
      <c r="L247" t="s">
        <v>17</v>
      </c>
      <c r="M247" s="9">
        <v>7.0000000000000007E-2</v>
      </c>
      <c r="N247" s="8">
        <v>7.0000000000000007E-2</v>
      </c>
      <c r="O247" s="8" t="str">
        <f t="shared" si="9"/>
        <v>6-10%</v>
      </c>
      <c r="P247" t="s">
        <v>18</v>
      </c>
      <c r="Q247" t="s">
        <v>19</v>
      </c>
      <c r="R247" t="s">
        <v>51</v>
      </c>
    </row>
    <row r="248" spans="1:18" x14ac:dyDescent="0.25">
      <c r="A248">
        <v>1069</v>
      </c>
      <c r="B248" s="1">
        <v>45080</v>
      </c>
      <c r="C248" s="1" t="str">
        <f t="shared" si="10"/>
        <v>June</v>
      </c>
      <c r="D248" s="1" t="str">
        <f t="shared" si="11"/>
        <v>Saturday</v>
      </c>
      <c r="E248" t="s">
        <v>24</v>
      </c>
      <c r="F248" t="s">
        <v>21</v>
      </c>
      <c r="G248" s="4">
        <v>6581.04</v>
      </c>
      <c r="H248">
        <v>42</v>
      </c>
      <c r="I248" t="s">
        <v>29</v>
      </c>
      <c r="J248" s="4">
        <v>1434.2</v>
      </c>
      <c r="K248" s="4">
        <v>1482.88</v>
      </c>
      <c r="L248" t="s">
        <v>30</v>
      </c>
      <c r="M248" s="9">
        <v>0.28000000000000003</v>
      </c>
      <c r="N248" s="8">
        <v>0.28000000000000003</v>
      </c>
      <c r="O248" s="8" t="str">
        <f t="shared" si="9"/>
        <v>21%+</v>
      </c>
      <c r="P248" t="s">
        <v>31</v>
      </c>
      <c r="Q248" t="s">
        <v>22</v>
      </c>
      <c r="R248" t="s">
        <v>47</v>
      </c>
    </row>
    <row r="249" spans="1:18" x14ac:dyDescent="0.25">
      <c r="A249">
        <v>1098</v>
      </c>
      <c r="B249" s="1">
        <v>45217</v>
      </c>
      <c r="C249" s="1" t="str">
        <f t="shared" si="10"/>
        <v>October</v>
      </c>
      <c r="D249" s="1" t="str">
        <f t="shared" si="11"/>
        <v>Wednesday</v>
      </c>
      <c r="E249" t="s">
        <v>38</v>
      </c>
      <c r="F249" t="s">
        <v>21</v>
      </c>
      <c r="G249" s="4">
        <v>1600.79</v>
      </c>
      <c r="H249">
        <v>21</v>
      </c>
      <c r="I249" t="s">
        <v>16</v>
      </c>
      <c r="J249" s="4">
        <v>725.03</v>
      </c>
      <c r="K249" s="4">
        <v>828.94999999999902</v>
      </c>
      <c r="L249" t="s">
        <v>30</v>
      </c>
      <c r="M249" s="9">
        <v>0.18</v>
      </c>
      <c r="N249" s="8">
        <v>0.18</v>
      </c>
      <c r="O249" s="8" t="str">
        <f t="shared" si="9"/>
        <v>16-20%</v>
      </c>
      <c r="P249" t="s">
        <v>27</v>
      </c>
      <c r="Q249" t="s">
        <v>19</v>
      </c>
      <c r="R249" t="s">
        <v>41</v>
      </c>
    </row>
    <row r="250" spans="1:18" x14ac:dyDescent="0.25">
      <c r="A250">
        <v>1070</v>
      </c>
      <c r="B250" s="1">
        <v>44989</v>
      </c>
      <c r="C250" s="1" t="str">
        <f t="shared" si="10"/>
        <v>March</v>
      </c>
      <c r="D250" s="1" t="str">
        <f t="shared" si="11"/>
        <v>Saturday</v>
      </c>
      <c r="E250" t="s">
        <v>14</v>
      </c>
      <c r="F250" t="s">
        <v>25</v>
      </c>
      <c r="G250" s="4">
        <v>8771.24</v>
      </c>
      <c r="H250">
        <v>15</v>
      </c>
      <c r="I250" t="s">
        <v>35</v>
      </c>
      <c r="J250" s="4">
        <v>3653.66</v>
      </c>
      <c r="K250" s="4">
        <v>3896.19</v>
      </c>
      <c r="L250" t="s">
        <v>30</v>
      </c>
      <c r="M250" s="9">
        <v>0.03</v>
      </c>
      <c r="N250" s="8">
        <v>0.03</v>
      </c>
      <c r="O250" s="8" t="str">
        <f t="shared" si="9"/>
        <v>0-5%</v>
      </c>
      <c r="P250" t="s">
        <v>31</v>
      </c>
      <c r="Q250" t="s">
        <v>22</v>
      </c>
      <c r="R250" t="s">
        <v>32</v>
      </c>
    </row>
    <row r="251" spans="1:18" x14ac:dyDescent="0.25">
      <c r="A251">
        <v>1086</v>
      </c>
      <c r="B251" s="1">
        <v>45170</v>
      </c>
      <c r="C251" s="1" t="str">
        <f t="shared" si="10"/>
        <v>September</v>
      </c>
      <c r="D251" s="1" t="str">
        <f t="shared" si="11"/>
        <v>Friday</v>
      </c>
      <c r="E251" t="s">
        <v>33</v>
      </c>
      <c r="F251" t="s">
        <v>21</v>
      </c>
      <c r="G251" s="4">
        <v>5437.04</v>
      </c>
      <c r="H251">
        <v>17</v>
      </c>
      <c r="I251" t="s">
        <v>35</v>
      </c>
      <c r="J251" s="4">
        <v>4075.08</v>
      </c>
      <c r="K251" s="4">
        <v>4262.21</v>
      </c>
      <c r="L251" t="s">
        <v>30</v>
      </c>
      <c r="M251" s="9">
        <v>0.17</v>
      </c>
      <c r="N251" s="8">
        <v>0.17</v>
      </c>
      <c r="O251" s="8" t="str">
        <f t="shared" si="9"/>
        <v>16-20%</v>
      </c>
      <c r="P251" t="s">
        <v>18</v>
      </c>
      <c r="Q251" t="s">
        <v>19</v>
      </c>
      <c r="R251" t="s">
        <v>37</v>
      </c>
    </row>
    <row r="252" spans="1:18" x14ac:dyDescent="0.25">
      <c r="A252">
        <v>1011</v>
      </c>
      <c r="B252" s="1">
        <v>44951</v>
      </c>
      <c r="C252" s="1" t="str">
        <f t="shared" si="10"/>
        <v>January</v>
      </c>
      <c r="D252" s="1" t="str">
        <f t="shared" si="11"/>
        <v>Wednesday</v>
      </c>
      <c r="E252" t="s">
        <v>38</v>
      </c>
      <c r="F252" t="s">
        <v>15</v>
      </c>
      <c r="G252" s="4">
        <v>2896.48</v>
      </c>
      <c r="H252">
        <v>22</v>
      </c>
      <c r="I252" t="s">
        <v>35</v>
      </c>
      <c r="J252" s="4">
        <v>1324.52</v>
      </c>
      <c r="K252" s="4">
        <v>1510.3</v>
      </c>
      <c r="L252" t="s">
        <v>17</v>
      </c>
      <c r="M252" s="9">
        <v>0.15</v>
      </c>
      <c r="N252" s="8">
        <v>0.15</v>
      </c>
      <c r="O252" s="8" t="str">
        <f t="shared" si="9"/>
        <v>11-15%</v>
      </c>
      <c r="P252" t="s">
        <v>18</v>
      </c>
      <c r="Q252" t="s">
        <v>22</v>
      </c>
      <c r="R252" t="s">
        <v>40</v>
      </c>
    </row>
    <row r="253" spans="1:18" x14ac:dyDescent="0.25">
      <c r="A253">
        <v>1016</v>
      </c>
      <c r="B253" s="1">
        <v>45016</v>
      </c>
      <c r="C253" s="1" t="str">
        <f t="shared" si="10"/>
        <v>March</v>
      </c>
      <c r="D253" s="1" t="str">
        <f t="shared" si="11"/>
        <v>Friday</v>
      </c>
      <c r="E253" t="s">
        <v>38</v>
      </c>
      <c r="F253" t="s">
        <v>34</v>
      </c>
      <c r="G253" s="4">
        <v>4309.76</v>
      </c>
      <c r="H253">
        <v>38</v>
      </c>
      <c r="I253" t="s">
        <v>35</v>
      </c>
      <c r="J253" s="4">
        <v>3883.38</v>
      </c>
      <c r="K253" s="4">
        <v>4152.72</v>
      </c>
      <c r="L253" t="s">
        <v>17</v>
      </c>
      <c r="M253" s="9">
        <v>0.26</v>
      </c>
      <c r="N253" s="8">
        <v>0.26</v>
      </c>
      <c r="O253" s="8" t="str">
        <f t="shared" si="9"/>
        <v>21%+</v>
      </c>
      <c r="P253" t="s">
        <v>18</v>
      </c>
      <c r="Q253" t="s">
        <v>19</v>
      </c>
      <c r="R253" t="s">
        <v>48</v>
      </c>
    </row>
    <row r="254" spans="1:18" x14ac:dyDescent="0.25">
      <c r="A254">
        <v>1097</v>
      </c>
      <c r="B254" s="1">
        <v>45001</v>
      </c>
      <c r="C254" s="1" t="str">
        <f t="shared" si="10"/>
        <v>March</v>
      </c>
      <c r="D254" s="1" t="str">
        <f t="shared" si="11"/>
        <v>Thursday</v>
      </c>
      <c r="E254" t="s">
        <v>24</v>
      </c>
      <c r="F254" t="s">
        <v>25</v>
      </c>
      <c r="G254" s="4">
        <v>471.95</v>
      </c>
      <c r="H254">
        <v>35</v>
      </c>
      <c r="I254" t="s">
        <v>26</v>
      </c>
      <c r="J254" s="4">
        <v>1958.49</v>
      </c>
      <c r="K254" s="4">
        <v>2254.84</v>
      </c>
      <c r="L254" t="s">
        <v>30</v>
      </c>
      <c r="M254" s="9">
        <v>0.16</v>
      </c>
      <c r="N254" s="8">
        <v>0.16</v>
      </c>
      <c r="O254" s="8" t="str">
        <f t="shared" si="9"/>
        <v>16-20%</v>
      </c>
      <c r="P254" t="s">
        <v>31</v>
      </c>
      <c r="Q254" t="s">
        <v>19</v>
      </c>
      <c r="R254" t="s">
        <v>28</v>
      </c>
    </row>
    <row r="255" spans="1:18" x14ac:dyDescent="0.25">
      <c r="A255">
        <v>1073</v>
      </c>
      <c r="B255" s="1">
        <v>45220</v>
      </c>
      <c r="C255" s="1" t="str">
        <f t="shared" si="10"/>
        <v>October</v>
      </c>
      <c r="D255" s="1" t="str">
        <f t="shared" si="11"/>
        <v>Saturday</v>
      </c>
      <c r="E255" t="s">
        <v>42</v>
      </c>
      <c r="F255" t="s">
        <v>21</v>
      </c>
      <c r="G255" s="4">
        <v>1365.88</v>
      </c>
      <c r="H255">
        <v>45</v>
      </c>
      <c r="I255" t="s">
        <v>16</v>
      </c>
      <c r="J255" s="4">
        <v>2558.09</v>
      </c>
      <c r="K255" s="4">
        <v>2958.55</v>
      </c>
      <c r="L255" t="s">
        <v>30</v>
      </c>
      <c r="M255" s="9">
        <v>0.08</v>
      </c>
      <c r="N255" s="8">
        <v>0.08</v>
      </c>
      <c r="O255" s="8" t="str">
        <f t="shared" si="9"/>
        <v>6-10%</v>
      </c>
      <c r="P255" t="s">
        <v>18</v>
      </c>
      <c r="Q255" t="s">
        <v>19</v>
      </c>
      <c r="R255" t="s">
        <v>51</v>
      </c>
    </row>
    <row r="256" spans="1:18" x14ac:dyDescent="0.25">
      <c r="A256">
        <v>1059</v>
      </c>
      <c r="B256" s="1">
        <v>45136</v>
      </c>
      <c r="C256" s="1" t="str">
        <f t="shared" si="10"/>
        <v>July</v>
      </c>
      <c r="D256" s="1" t="str">
        <f t="shared" si="11"/>
        <v>Saturday</v>
      </c>
      <c r="E256" t="s">
        <v>14</v>
      </c>
      <c r="F256" t="s">
        <v>25</v>
      </c>
      <c r="G256" s="4">
        <v>7678.91</v>
      </c>
      <c r="H256">
        <v>16</v>
      </c>
      <c r="I256" t="s">
        <v>16</v>
      </c>
      <c r="J256" s="4">
        <v>4287.21</v>
      </c>
      <c r="K256" s="4">
        <v>4464.28</v>
      </c>
      <c r="L256" t="s">
        <v>17</v>
      </c>
      <c r="M256" s="9">
        <v>0.2</v>
      </c>
      <c r="N256" s="8">
        <v>0.2</v>
      </c>
      <c r="O256" s="8" t="str">
        <f t="shared" si="9"/>
        <v>16-20%</v>
      </c>
      <c r="P256" t="s">
        <v>31</v>
      </c>
      <c r="Q256" t="s">
        <v>22</v>
      </c>
      <c r="R256" t="s">
        <v>32</v>
      </c>
    </row>
    <row r="257" spans="1:18" x14ac:dyDescent="0.25">
      <c r="A257">
        <v>1070</v>
      </c>
      <c r="B257" s="1">
        <v>45273</v>
      </c>
      <c r="C257" s="1" t="str">
        <f t="shared" si="10"/>
        <v>December</v>
      </c>
      <c r="D257" s="1" t="str">
        <f t="shared" si="11"/>
        <v>Wednesday</v>
      </c>
      <c r="E257" t="s">
        <v>42</v>
      </c>
      <c r="F257" t="s">
        <v>21</v>
      </c>
      <c r="G257" s="4">
        <v>100.12</v>
      </c>
      <c r="H257">
        <v>8</v>
      </c>
      <c r="I257" t="s">
        <v>29</v>
      </c>
      <c r="J257" s="4">
        <v>3762.27</v>
      </c>
      <c r="K257" s="4">
        <v>4166.95</v>
      </c>
      <c r="L257" t="s">
        <v>17</v>
      </c>
      <c r="M257" s="9">
        <v>0.16</v>
      </c>
      <c r="N257" s="8">
        <v>0.16</v>
      </c>
      <c r="O257" s="8" t="str">
        <f t="shared" si="9"/>
        <v>16-20%</v>
      </c>
      <c r="P257" t="s">
        <v>27</v>
      </c>
      <c r="Q257" t="s">
        <v>19</v>
      </c>
      <c r="R257" t="s">
        <v>51</v>
      </c>
    </row>
    <row r="258" spans="1:18" x14ac:dyDescent="0.25">
      <c r="A258">
        <v>1080</v>
      </c>
      <c r="B258" s="1">
        <v>44943</v>
      </c>
      <c r="C258" s="1" t="str">
        <f t="shared" si="10"/>
        <v>January</v>
      </c>
      <c r="D258" s="1" t="str">
        <f t="shared" si="11"/>
        <v>Tuesday</v>
      </c>
      <c r="E258" t="s">
        <v>14</v>
      </c>
      <c r="F258" t="s">
        <v>25</v>
      </c>
      <c r="G258" s="4">
        <v>4224</v>
      </c>
      <c r="H258">
        <v>47</v>
      </c>
      <c r="I258" t="s">
        <v>16</v>
      </c>
      <c r="J258" s="4">
        <v>4035.33</v>
      </c>
      <c r="K258" s="4">
        <v>4211.25</v>
      </c>
      <c r="L258" t="s">
        <v>17</v>
      </c>
      <c r="M258" s="9">
        <v>7.0000000000000007E-2</v>
      </c>
      <c r="N258" s="8">
        <v>7.0000000000000007E-2</v>
      </c>
      <c r="O258" s="8" t="str">
        <f t="shared" ref="O258:O321" si="12">IF(N258&lt;=0.05, "0-5%", IF(N258&lt;=0.1, "6-10%", IF(N258&lt;=0.15, "11-15%", IF(N258&lt;=0.2, "16-20%", "21%+"))))</f>
        <v>6-10%</v>
      </c>
      <c r="P258" t="s">
        <v>27</v>
      </c>
      <c r="Q258" t="s">
        <v>19</v>
      </c>
      <c r="R258" t="s">
        <v>32</v>
      </c>
    </row>
    <row r="259" spans="1:18" x14ac:dyDescent="0.25">
      <c r="A259">
        <v>1093</v>
      </c>
      <c r="B259" s="1">
        <v>45054</v>
      </c>
      <c r="C259" s="1" t="str">
        <f t="shared" ref="C259:C322" si="13">TEXT(B259, "MMMM")</f>
        <v>May</v>
      </c>
      <c r="D259" s="1" t="str">
        <f t="shared" ref="D259:D322" si="14">TEXT(B259, "DDDD")</f>
        <v>Monday</v>
      </c>
      <c r="E259" t="s">
        <v>14</v>
      </c>
      <c r="F259" t="s">
        <v>34</v>
      </c>
      <c r="G259" s="4">
        <v>5272.85</v>
      </c>
      <c r="H259">
        <v>17</v>
      </c>
      <c r="I259" t="s">
        <v>16</v>
      </c>
      <c r="J259" s="4">
        <v>727.38</v>
      </c>
      <c r="K259" s="4">
        <v>764.54</v>
      </c>
      <c r="L259" t="s">
        <v>17</v>
      </c>
      <c r="M259" s="9">
        <v>0.17</v>
      </c>
      <c r="N259" s="8">
        <v>0.17</v>
      </c>
      <c r="O259" s="8" t="str">
        <f t="shared" si="12"/>
        <v>16-20%</v>
      </c>
      <c r="P259" t="s">
        <v>31</v>
      </c>
      <c r="Q259" t="s">
        <v>22</v>
      </c>
      <c r="R259" t="s">
        <v>46</v>
      </c>
    </row>
    <row r="260" spans="1:18" x14ac:dyDescent="0.25">
      <c r="A260">
        <v>1003</v>
      </c>
      <c r="B260" s="1">
        <v>45290</v>
      </c>
      <c r="C260" s="1" t="str">
        <f t="shared" si="13"/>
        <v>December</v>
      </c>
      <c r="D260" s="1" t="str">
        <f t="shared" si="14"/>
        <v>Saturday</v>
      </c>
      <c r="E260" t="s">
        <v>42</v>
      </c>
      <c r="F260" t="s">
        <v>34</v>
      </c>
      <c r="G260" s="4">
        <v>640.88</v>
      </c>
      <c r="H260">
        <v>17</v>
      </c>
      <c r="I260" t="s">
        <v>16</v>
      </c>
      <c r="J260" s="4">
        <v>395.11</v>
      </c>
      <c r="K260" s="4">
        <v>676.66</v>
      </c>
      <c r="L260" t="s">
        <v>17</v>
      </c>
      <c r="M260" s="9">
        <v>0.25</v>
      </c>
      <c r="N260" s="8">
        <v>0.25</v>
      </c>
      <c r="O260" s="8" t="str">
        <f t="shared" si="12"/>
        <v>21%+</v>
      </c>
      <c r="P260" t="s">
        <v>18</v>
      </c>
      <c r="Q260" t="s">
        <v>22</v>
      </c>
      <c r="R260" t="s">
        <v>52</v>
      </c>
    </row>
    <row r="261" spans="1:18" x14ac:dyDescent="0.25">
      <c r="A261">
        <v>1020</v>
      </c>
      <c r="B261" s="1">
        <v>45177</v>
      </c>
      <c r="C261" s="1" t="str">
        <f t="shared" si="13"/>
        <v>September</v>
      </c>
      <c r="D261" s="1" t="str">
        <f t="shared" si="14"/>
        <v>Friday</v>
      </c>
      <c r="E261" t="s">
        <v>38</v>
      </c>
      <c r="F261" t="s">
        <v>15</v>
      </c>
      <c r="G261" s="4">
        <v>9733.4699999999993</v>
      </c>
      <c r="H261">
        <v>26</v>
      </c>
      <c r="I261" t="s">
        <v>29</v>
      </c>
      <c r="J261" s="4">
        <v>4472.3500000000004</v>
      </c>
      <c r="K261" s="4">
        <v>4770.42</v>
      </c>
      <c r="L261" t="s">
        <v>30</v>
      </c>
      <c r="M261" s="9">
        <v>0.01</v>
      </c>
      <c r="N261" s="8">
        <v>0.01</v>
      </c>
      <c r="O261" s="8" t="str">
        <f t="shared" si="12"/>
        <v>0-5%</v>
      </c>
      <c r="P261" t="s">
        <v>31</v>
      </c>
      <c r="Q261" t="s">
        <v>22</v>
      </c>
      <c r="R261" t="s">
        <v>40</v>
      </c>
    </row>
    <row r="262" spans="1:18" x14ac:dyDescent="0.25">
      <c r="A262">
        <v>1059</v>
      </c>
      <c r="B262" s="1">
        <v>45105</v>
      </c>
      <c r="C262" s="1" t="str">
        <f t="shared" si="13"/>
        <v>June</v>
      </c>
      <c r="D262" s="1" t="str">
        <f t="shared" si="14"/>
        <v>Wednesday</v>
      </c>
      <c r="E262" t="s">
        <v>14</v>
      </c>
      <c r="F262" t="s">
        <v>15</v>
      </c>
      <c r="G262" s="4">
        <v>2338.64</v>
      </c>
      <c r="H262">
        <v>13</v>
      </c>
      <c r="I262" t="s">
        <v>35</v>
      </c>
      <c r="J262" s="4">
        <v>1969.78</v>
      </c>
      <c r="K262" s="4">
        <v>2437.6999999999998</v>
      </c>
      <c r="L262" t="s">
        <v>30</v>
      </c>
      <c r="M262" s="9">
        <v>0.19</v>
      </c>
      <c r="N262" s="8">
        <v>0.19</v>
      </c>
      <c r="O262" s="8" t="str">
        <f t="shared" si="12"/>
        <v>16-20%</v>
      </c>
      <c r="P262" t="s">
        <v>31</v>
      </c>
      <c r="Q262" t="s">
        <v>22</v>
      </c>
      <c r="R262" t="s">
        <v>20</v>
      </c>
    </row>
    <row r="263" spans="1:18" x14ac:dyDescent="0.25">
      <c r="A263">
        <v>1036</v>
      </c>
      <c r="B263" s="1">
        <v>45108</v>
      </c>
      <c r="C263" s="1" t="str">
        <f t="shared" si="13"/>
        <v>July</v>
      </c>
      <c r="D263" s="1" t="str">
        <f t="shared" si="14"/>
        <v>Saturday</v>
      </c>
      <c r="E263" t="s">
        <v>42</v>
      </c>
      <c r="F263" t="s">
        <v>21</v>
      </c>
      <c r="G263" s="4">
        <v>3111.57</v>
      </c>
      <c r="H263">
        <v>17</v>
      </c>
      <c r="I263" t="s">
        <v>16</v>
      </c>
      <c r="J263" s="4">
        <v>1475</v>
      </c>
      <c r="K263" s="4">
        <v>1840.77</v>
      </c>
      <c r="L263" t="s">
        <v>17</v>
      </c>
      <c r="M263" s="9">
        <v>0.1</v>
      </c>
      <c r="N263" s="8">
        <v>0.1</v>
      </c>
      <c r="O263" s="8" t="str">
        <f t="shared" si="12"/>
        <v>6-10%</v>
      </c>
      <c r="P263" t="s">
        <v>31</v>
      </c>
      <c r="Q263" t="s">
        <v>19</v>
      </c>
      <c r="R263" t="s">
        <v>51</v>
      </c>
    </row>
    <row r="264" spans="1:18" x14ac:dyDescent="0.25">
      <c r="A264">
        <v>1019</v>
      </c>
      <c r="B264" s="1">
        <v>45078</v>
      </c>
      <c r="C264" s="1" t="str">
        <f t="shared" si="13"/>
        <v>June</v>
      </c>
      <c r="D264" s="1" t="str">
        <f t="shared" si="14"/>
        <v>Thursday</v>
      </c>
      <c r="E264" t="s">
        <v>14</v>
      </c>
      <c r="F264" t="s">
        <v>34</v>
      </c>
      <c r="G264" s="4">
        <v>3109.03</v>
      </c>
      <c r="H264">
        <v>38</v>
      </c>
      <c r="I264" t="s">
        <v>29</v>
      </c>
      <c r="J264" s="4">
        <v>3637.25</v>
      </c>
      <c r="K264" s="4">
        <v>4096.96</v>
      </c>
      <c r="L264" t="s">
        <v>17</v>
      </c>
      <c r="M264" s="9">
        <v>0.09</v>
      </c>
      <c r="N264" s="8">
        <v>0.09</v>
      </c>
      <c r="O264" s="8" t="str">
        <f t="shared" si="12"/>
        <v>6-10%</v>
      </c>
      <c r="P264" t="s">
        <v>27</v>
      </c>
      <c r="Q264" t="s">
        <v>19</v>
      </c>
      <c r="R264" t="s">
        <v>46</v>
      </c>
    </row>
    <row r="265" spans="1:18" x14ac:dyDescent="0.25">
      <c r="A265">
        <v>1090</v>
      </c>
      <c r="B265" s="1">
        <v>44951</v>
      </c>
      <c r="C265" s="1" t="str">
        <f t="shared" si="13"/>
        <v>January</v>
      </c>
      <c r="D265" s="1" t="str">
        <f t="shared" si="14"/>
        <v>Wednesday</v>
      </c>
      <c r="E265" t="s">
        <v>33</v>
      </c>
      <c r="F265" t="s">
        <v>25</v>
      </c>
      <c r="G265" s="4">
        <v>2381.12</v>
      </c>
      <c r="H265">
        <v>17</v>
      </c>
      <c r="I265" t="s">
        <v>29</v>
      </c>
      <c r="J265" s="4">
        <v>4190.26</v>
      </c>
      <c r="K265" s="4">
        <v>4645.3500000000004</v>
      </c>
      <c r="L265" t="s">
        <v>30</v>
      </c>
      <c r="M265" s="9">
        <v>0.12</v>
      </c>
      <c r="N265" s="8">
        <v>0.12</v>
      </c>
      <c r="O265" s="8" t="str">
        <f t="shared" si="12"/>
        <v>11-15%</v>
      </c>
      <c r="P265" t="s">
        <v>31</v>
      </c>
      <c r="Q265" t="s">
        <v>22</v>
      </c>
      <c r="R265" t="s">
        <v>44</v>
      </c>
    </row>
    <row r="266" spans="1:18" x14ac:dyDescent="0.25">
      <c r="A266">
        <v>1067</v>
      </c>
      <c r="B266" s="1">
        <v>45106</v>
      </c>
      <c r="C266" s="1" t="str">
        <f t="shared" si="13"/>
        <v>June</v>
      </c>
      <c r="D266" s="1" t="str">
        <f t="shared" si="14"/>
        <v>Thursday</v>
      </c>
      <c r="E266" t="s">
        <v>38</v>
      </c>
      <c r="F266" t="s">
        <v>25</v>
      </c>
      <c r="G266" s="4">
        <v>114.59</v>
      </c>
      <c r="H266">
        <v>48</v>
      </c>
      <c r="I266" t="s">
        <v>26</v>
      </c>
      <c r="J266" s="4">
        <v>4319.32</v>
      </c>
      <c r="K266" s="4">
        <v>4625.5599999999904</v>
      </c>
      <c r="L266" t="s">
        <v>17</v>
      </c>
      <c r="M266" s="9">
        <v>0.1</v>
      </c>
      <c r="N266" s="8">
        <v>0.1</v>
      </c>
      <c r="O266" s="8" t="str">
        <f t="shared" si="12"/>
        <v>6-10%</v>
      </c>
      <c r="P266" t="s">
        <v>27</v>
      </c>
      <c r="Q266" t="s">
        <v>19</v>
      </c>
      <c r="R266" t="s">
        <v>39</v>
      </c>
    </row>
    <row r="267" spans="1:18" x14ac:dyDescent="0.25">
      <c r="A267">
        <v>1019</v>
      </c>
      <c r="B267" s="1">
        <v>45124</v>
      </c>
      <c r="C267" s="1" t="str">
        <f t="shared" si="13"/>
        <v>July</v>
      </c>
      <c r="D267" s="1" t="str">
        <f t="shared" si="14"/>
        <v>Monday</v>
      </c>
      <c r="E267" t="s">
        <v>24</v>
      </c>
      <c r="F267" t="s">
        <v>25</v>
      </c>
      <c r="G267" s="4">
        <v>7320.51</v>
      </c>
      <c r="H267">
        <v>14</v>
      </c>
      <c r="I267" t="s">
        <v>29</v>
      </c>
      <c r="J267" s="4">
        <v>1614.19</v>
      </c>
      <c r="K267" s="4">
        <v>1882.79</v>
      </c>
      <c r="L267" t="s">
        <v>30</v>
      </c>
      <c r="M267" s="9">
        <v>0.25</v>
      </c>
      <c r="N267" s="8">
        <v>0.25</v>
      </c>
      <c r="O267" s="8" t="str">
        <f t="shared" si="12"/>
        <v>21%+</v>
      </c>
      <c r="P267" t="s">
        <v>31</v>
      </c>
      <c r="Q267" t="s">
        <v>22</v>
      </c>
      <c r="R267" t="s">
        <v>28</v>
      </c>
    </row>
    <row r="268" spans="1:18" x14ac:dyDescent="0.25">
      <c r="A268">
        <v>1020</v>
      </c>
      <c r="B268" s="1">
        <v>45270</v>
      </c>
      <c r="C268" s="1" t="str">
        <f t="shared" si="13"/>
        <v>December</v>
      </c>
      <c r="D268" s="1" t="str">
        <f t="shared" si="14"/>
        <v>Sunday</v>
      </c>
      <c r="E268" t="s">
        <v>14</v>
      </c>
      <c r="F268" t="s">
        <v>15</v>
      </c>
      <c r="G268" s="4">
        <v>9671.77</v>
      </c>
      <c r="H268">
        <v>45</v>
      </c>
      <c r="I268" t="s">
        <v>35</v>
      </c>
      <c r="J268" s="4">
        <v>4268.45</v>
      </c>
      <c r="K268" s="4">
        <v>4551.5999999999904</v>
      </c>
      <c r="L268" t="s">
        <v>30</v>
      </c>
      <c r="M268" s="9">
        <v>0.08</v>
      </c>
      <c r="N268" s="8">
        <v>0.08</v>
      </c>
      <c r="O268" s="8" t="str">
        <f t="shared" si="12"/>
        <v>6-10%</v>
      </c>
      <c r="P268" t="s">
        <v>27</v>
      </c>
      <c r="Q268" t="s">
        <v>19</v>
      </c>
      <c r="R268" t="s">
        <v>20</v>
      </c>
    </row>
    <row r="269" spans="1:18" x14ac:dyDescent="0.25">
      <c r="A269">
        <v>1096</v>
      </c>
      <c r="B269" s="1">
        <v>45087</v>
      </c>
      <c r="C269" s="1" t="str">
        <f t="shared" si="13"/>
        <v>June</v>
      </c>
      <c r="D269" s="1" t="str">
        <f t="shared" si="14"/>
        <v>Saturday</v>
      </c>
      <c r="E269" t="s">
        <v>33</v>
      </c>
      <c r="F269" t="s">
        <v>25</v>
      </c>
      <c r="G269" s="4">
        <v>2320.5100000000002</v>
      </c>
      <c r="H269">
        <v>6</v>
      </c>
      <c r="I269" t="s">
        <v>16</v>
      </c>
      <c r="J269" s="4">
        <v>252.62</v>
      </c>
      <c r="K269" s="4">
        <v>742</v>
      </c>
      <c r="L269" t="s">
        <v>30</v>
      </c>
      <c r="M269" s="9">
        <v>0.22</v>
      </c>
      <c r="N269" s="8">
        <v>0.22</v>
      </c>
      <c r="O269" s="8" t="str">
        <f t="shared" si="12"/>
        <v>21%+</v>
      </c>
      <c r="P269" t="s">
        <v>31</v>
      </c>
      <c r="Q269" t="s">
        <v>22</v>
      </c>
      <c r="R269" t="s">
        <v>44</v>
      </c>
    </row>
    <row r="270" spans="1:18" x14ac:dyDescent="0.25">
      <c r="A270">
        <v>1071</v>
      </c>
      <c r="B270" s="1">
        <v>45103</v>
      </c>
      <c r="C270" s="1" t="str">
        <f t="shared" si="13"/>
        <v>June</v>
      </c>
      <c r="D270" s="1" t="str">
        <f t="shared" si="14"/>
        <v>Monday</v>
      </c>
      <c r="E270" t="s">
        <v>24</v>
      </c>
      <c r="F270" t="s">
        <v>15</v>
      </c>
      <c r="G270" s="4">
        <v>6664.17</v>
      </c>
      <c r="H270">
        <v>35</v>
      </c>
      <c r="I270" t="s">
        <v>29</v>
      </c>
      <c r="J270" s="4">
        <v>295.82</v>
      </c>
      <c r="K270" s="4">
        <v>684.67</v>
      </c>
      <c r="L270" t="s">
        <v>30</v>
      </c>
      <c r="M270" s="9">
        <v>0.03</v>
      </c>
      <c r="N270" s="8">
        <v>0.03</v>
      </c>
      <c r="O270" s="8" t="str">
        <f t="shared" si="12"/>
        <v>0-5%</v>
      </c>
      <c r="P270" t="s">
        <v>31</v>
      </c>
      <c r="Q270" t="s">
        <v>19</v>
      </c>
      <c r="R270" t="s">
        <v>45</v>
      </c>
    </row>
    <row r="271" spans="1:18" x14ac:dyDescent="0.25">
      <c r="A271">
        <v>1052</v>
      </c>
      <c r="B271" s="1">
        <v>45211</v>
      </c>
      <c r="C271" s="1" t="str">
        <f t="shared" si="13"/>
        <v>October</v>
      </c>
      <c r="D271" s="1" t="str">
        <f t="shared" si="14"/>
        <v>Thursday</v>
      </c>
      <c r="E271" t="s">
        <v>24</v>
      </c>
      <c r="F271" t="s">
        <v>15</v>
      </c>
      <c r="G271" s="4">
        <v>7444.77</v>
      </c>
      <c r="H271">
        <v>46</v>
      </c>
      <c r="I271" t="s">
        <v>35</v>
      </c>
      <c r="J271" s="4">
        <v>3136.42</v>
      </c>
      <c r="K271" s="4">
        <v>3198.49</v>
      </c>
      <c r="L271" t="s">
        <v>17</v>
      </c>
      <c r="M271" s="9">
        <v>0.28999999999999998</v>
      </c>
      <c r="N271" s="8">
        <v>0.28999999999999998</v>
      </c>
      <c r="O271" s="8" t="str">
        <f t="shared" si="12"/>
        <v>21%+</v>
      </c>
      <c r="P271" t="s">
        <v>18</v>
      </c>
      <c r="Q271" t="s">
        <v>22</v>
      </c>
      <c r="R271" t="s">
        <v>45</v>
      </c>
    </row>
    <row r="272" spans="1:18" x14ac:dyDescent="0.25">
      <c r="A272">
        <v>1033</v>
      </c>
      <c r="B272" s="1">
        <v>44989</v>
      </c>
      <c r="C272" s="1" t="str">
        <f t="shared" si="13"/>
        <v>March</v>
      </c>
      <c r="D272" s="1" t="str">
        <f t="shared" si="14"/>
        <v>Saturday</v>
      </c>
      <c r="E272" t="s">
        <v>14</v>
      </c>
      <c r="F272" t="s">
        <v>21</v>
      </c>
      <c r="G272" s="4">
        <v>8499.41</v>
      </c>
      <c r="H272">
        <v>14</v>
      </c>
      <c r="I272" t="s">
        <v>29</v>
      </c>
      <c r="J272" s="4">
        <v>362.38</v>
      </c>
      <c r="K272" s="4">
        <v>753.81</v>
      </c>
      <c r="L272" t="s">
        <v>17</v>
      </c>
      <c r="M272" s="9">
        <v>0.19</v>
      </c>
      <c r="N272" s="8">
        <v>0.19</v>
      </c>
      <c r="O272" s="8" t="str">
        <f t="shared" si="12"/>
        <v>16-20%</v>
      </c>
      <c r="P272" t="s">
        <v>18</v>
      </c>
      <c r="Q272" t="s">
        <v>22</v>
      </c>
      <c r="R272" t="s">
        <v>23</v>
      </c>
    </row>
    <row r="273" spans="1:18" x14ac:dyDescent="0.25">
      <c r="A273">
        <v>1040</v>
      </c>
      <c r="B273" s="1">
        <v>45076</v>
      </c>
      <c r="C273" s="1" t="str">
        <f t="shared" si="13"/>
        <v>May</v>
      </c>
      <c r="D273" s="1" t="str">
        <f t="shared" si="14"/>
        <v>Tuesday</v>
      </c>
      <c r="E273" t="s">
        <v>42</v>
      </c>
      <c r="F273" t="s">
        <v>25</v>
      </c>
      <c r="G273" s="4">
        <v>4284.03</v>
      </c>
      <c r="H273">
        <v>47</v>
      </c>
      <c r="I273" t="s">
        <v>29</v>
      </c>
      <c r="J273" s="4">
        <v>1656.82</v>
      </c>
      <c r="K273" s="4">
        <v>1750.3799999999901</v>
      </c>
      <c r="L273" t="s">
        <v>30</v>
      </c>
      <c r="M273" s="9">
        <v>0.21</v>
      </c>
      <c r="N273" s="8">
        <v>0.21</v>
      </c>
      <c r="O273" s="8" t="str">
        <f t="shared" si="12"/>
        <v>21%+</v>
      </c>
      <c r="P273" t="s">
        <v>31</v>
      </c>
      <c r="Q273" t="s">
        <v>19</v>
      </c>
      <c r="R273" t="s">
        <v>43</v>
      </c>
    </row>
    <row r="274" spans="1:18" x14ac:dyDescent="0.25">
      <c r="A274">
        <v>1039</v>
      </c>
      <c r="B274" s="1">
        <v>45080</v>
      </c>
      <c r="C274" s="1" t="str">
        <f t="shared" si="13"/>
        <v>June</v>
      </c>
      <c r="D274" s="1" t="str">
        <f t="shared" si="14"/>
        <v>Saturday</v>
      </c>
      <c r="E274" t="s">
        <v>14</v>
      </c>
      <c r="F274" t="s">
        <v>25</v>
      </c>
      <c r="G274" s="4">
        <v>3099.02</v>
      </c>
      <c r="H274">
        <v>8</v>
      </c>
      <c r="I274" t="s">
        <v>29</v>
      </c>
      <c r="J274" s="4">
        <v>3380.14</v>
      </c>
      <c r="K274" s="4">
        <v>3609.3399999999901</v>
      </c>
      <c r="L274" t="s">
        <v>17</v>
      </c>
      <c r="M274" s="9">
        <v>0.09</v>
      </c>
      <c r="N274" s="8">
        <v>0.09</v>
      </c>
      <c r="O274" s="8" t="str">
        <f t="shared" si="12"/>
        <v>6-10%</v>
      </c>
      <c r="P274" t="s">
        <v>31</v>
      </c>
      <c r="Q274" t="s">
        <v>19</v>
      </c>
      <c r="R274" t="s">
        <v>32</v>
      </c>
    </row>
    <row r="275" spans="1:18" x14ac:dyDescent="0.25">
      <c r="A275">
        <v>1082</v>
      </c>
      <c r="B275" s="1">
        <v>45082</v>
      </c>
      <c r="C275" s="1" t="str">
        <f t="shared" si="13"/>
        <v>June</v>
      </c>
      <c r="D275" s="1" t="str">
        <f t="shared" si="14"/>
        <v>Monday</v>
      </c>
      <c r="E275" t="s">
        <v>33</v>
      </c>
      <c r="F275" t="s">
        <v>34</v>
      </c>
      <c r="G275" s="4">
        <v>3320.42</v>
      </c>
      <c r="H275">
        <v>15</v>
      </c>
      <c r="I275" t="s">
        <v>29</v>
      </c>
      <c r="J275" s="4">
        <v>1719.47</v>
      </c>
      <c r="K275" s="4">
        <v>1832.6</v>
      </c>
      <c r="L275" t="s">
        <v>17</v>
      </c>
      <c r="M275" s="9">
        <v>0.12</v>
      </c>
      <c r="N275" s="8">
        <v>0.12</v>
      </c>
      <c r="O275" s="8" t="str">
        <f t="shared" si="12"/>
        <v>11-15%</v>
      </c>
      <c r="P275" t="s">
        <v>31</v>
      </c>
      <c r="Q275" t="s">
        <v>19</v>
      </c>
      <c r="R275" t="s">
        <v>36</v>
      </c>
    </row>
    <row r="276" spans="1:18" x14ac:dyDescent="0.25">
      <c r="A276">
        <v>1001</v>
      </c>
      <c r="B276" s="1">
        <v>44975</v>
      </c>
      <c r="C276" s="1" t="str">
        <f t="shared" si="13"/>
        <v>February</v>
      </c>
      <c r="D276" s="1" t="str">
        <f t="shared" si="14"/>
        <v>Saturday</v>
      </c>
      <c r="E276" t="s">
        <v>24</v>
      </c>
      <c r="F276" t="s">
        <v>21</v>
      </c>
      <c r="G276" s="4">
        <v>7154.95</v>
      </c>
      <c r="H276">
        <v>27</v>
      </c>
      <c r="I276" t="s">
        <v>29</v>
      </c>
      <c r="J276" s="4">
        <v>939.02</v>
      </c>
      <c r="K276" s="4">
        <v>1286.92</v>
      </c>
      <c r="L276" t="s">
        <v>17</v>
      </c>
      <c r="M276" s="9">
        <v>7.0000000000000007E-2</v>
      </c>
      <c r="N276" s="8">
        <v>7.0000000000000007E-2</v>
      </c>
      <c r="O276" s="8" t="str">
        <f t="shared" si="12"/>
        <v>6-10%</v>
      </c>
      <c r="P276" t="s">
        <v>31</v>
      </c>
      <c r="Q276" t="s">
        <v>22</v>
      </c>
      <c r="R276" t="s">
        <v>47</v>
      </c>
    </row>
    <row r="277" spans="1:18" x14ac:dyDescent="0.25">
      <c r="A277">
        <v>1011</v>
      </c>
      <c r="B277" s="1">
        <v>45263</v>
      </c>
      <c r="C277" s="1" t="str">
        <f t="shared" si="13"/>
        <v>December</v>
      </c>
      <c r="D277" s="1" t="str">
        <f t="shared" si="14"/>
        <v>Sunday</v>
      </c>
      <c r="E277" t="s">
        <v>14</v>
      </c>
      <c r="F277" t="s">
        <v>34</v>
      </c>
      <c r="G277" s="4">
        <v>8186.12</v>
      </c>
      <c r="H277">
        <v>13</v>
      </c>
      <c r="I277" t="s">
        <v>35</v>
      </c>
      <c r="J277" s="4">
        <v>1442.69</v>
      </c>
      <c r="K277" s="4">
        <v>1882.57</v>
      </c>
      <c r="L277" t="s">
        <v>17</v>
      </c>
      <c r="M277" s="9">
        <v>0.28000000000000003</v>
      </c>
      <c r="N277" s="8">
        <v>0.28000000000000003</v>
      </c>
      <c r="O277" s="8" t="str">
        <f t="shared" si="12"/>
        <v>21%+</v>
      </c>
      <c r="P277" t="s">
        <v>18</v>
      </c>
      <c r="Q277" t="s">
        <v>19</v>
      </c>
      <c r="R277" t="s">
        <v>46</v>
      </c>
    </row>
    <row r="278" spans="1:18" x14ac:dyDescent="0.25">
      <c r="A278">
        <v>1092</v>
      </c>
      <c r="B278" s="1">
        <v>45010</v>
      </c>
      <c r="C278" s="1" t="str">
        <f t="shared" si="13"/>
        <v>March</v>
      </c>
      <c r="D278" s="1" t="str">
        <f t="shared" si="14"/>
        <v>Saturday</v>
      </c>
      <c r="E278" t="s">
        <v>42</v>
      </c>
      <c r="F278" t="s">
        <v>21</v>
      </c>
      <c r="G278" s="4">
        <v>1897.98</v>
      </c>
      <c r="H278">
        <v>49</v>
      </c>
      <c r="I278" t="s">
        <v>16</v>
      </c>
      <c r="J278" s="4">
        <v>2315</v>
      </c>
      <c r="K278" s="4">
        <v>2467.2800000000002</v>
      </c>
      <c r="L278" t="s">
        <v>30</v>
      </c>
      <c r="M278" s="9">
        <v>0.15</v>
      </c>
      <c r="N278" s="8">
        <v>0.15</v>
      </c>
      <c r="O278" s="8" t="str">
        <f t="shared" si="12"/>
        <v>11-15%</v>
      </c>
      <c r="P278" t="s">
        <v>27</v>
      </c>
      <c r="Q278" t="s">
        <v>22</v>
      </c>
      <c r="R278" t="s">
        <v>51</v>
      </c>
    </row>
    <row r="279" spans="1:18" x14ac:dyDescent="0.25">
      <c r="A279">
        <v>1057</v>
      </c>
      <c r="B279" s="1">
        <v>45287</v>
      </c>
      <c r="C279" s="1" t="str">
        <f t="shared" si="13"/>
        <v>December</v>
      </c>
      <c r="D279" s="1" t="str">
        <f t="shared" si="14"/>
        <v>Wednesday</v>
      </c>
      <c r="E279" t="s">
        <v>14</v>
      </c>
      <c r="F279" t="s">
        <v>25</v>
      </c>
      <c r="G279" s="4">
        <v>3772.32</v>
      </c>
      <c r="H279">
        <v>31</v>
      </c>
      <c r="I279" t="s">
        <v>16</v>
      </c>
      <c r="J279" s="4">
        <v>2403.16</v>
      </c>
      <c r="K279" s="4">
        <v>2453.35</v>
      </c>
      <c r="L279" t="s">
        <v>17</v>
      </c>
      <c r="M279" s="9">
        <v>0.19</v>
      </c>
      <c r="N279" s="8">
        <v>0.19</v>
      </c>
      <c r="O279" s="8" t="str">
        <f t="shared" si="12"/>
        <v>16-20%</v>
      </c>
      <c r="P279" t="s">
        <v>31</v>
      </c>
      <c r="Q279" t="s">
        <v>19</v>
      </c>
      <c r="R279" t="s">
        <v>32</v>
      </c>
    </row>
    <row r="280" spans="1:18" x14ac:dyDescent="0.25">
      <c r="A280">
        <v>1089</v>
      </c>
      <c r="B280" s="1">
        <v>45103</v>
      </c>
      <c r="C280" s="1" t="str">
        <f t="shared" si="13"/>
        <v>June</v>
      </c>
      <c r="D280" s="1" t="str">
        <f t="shared" si="14"/>
        <v>Monday</v>
      </c>
      <c r="E280" t="s">
        <v>38</v>
      </c>
      <c r="F280" t="s">
        <v>15</v>
      </c>
      <c r="G280" s="4">
        <v>9029.2099999999991</v>
      </c>
      <c r="H280">
        <v>35</v>
      </c>
      <c r="I280" t="s">
        <v>16</v>
      </c>
      <c r="J280" s="4">
        <v>3925.85</v>
      </c>
      <c r="K280" s="4">
        <v>4082.1099999999901</v>
      </c>
      <c r="L280" t="s">
        <v>30</v>
      </c>
      <c r="M280" s="9">
        <v>0.22</v>
      </c>
      <c r="N280" s="8">
        <v>0.22</v>
      </c>
      <c r="O280" s="8" t="str">
        <f t="shared" si="12"/>
        <v>21%+</v>
      </c>
      <c r="P280" t="s">
        <v>18</v>
      </c>
      <c r="Q280" t="s">
        <v>19</v>
      </c>
      <c r="R280" t="s">
        <v>40</v>
      </c>
    </row>
    <row r="281" spans="1:18" x14ac:dyDescent="0.25">
      <c r="A281">
        <v>1050</v>
      </c>
      <c r="B281" s="1">
        <v>45074</v>
      </c>
      <c r="C281" s="1" t="str">
        <f t="shared" si="13"/>
        <v>May</v>
      </c>
      <c r="D281" s="1" t="str">
        <f t="shared" si="14"/>
        <v>Sunday</v>
      </c>
      <c r="E281" t="s">
        <v>42</v>
      </c>
      <c r="F281" t="s">
        <v>15</v>
      </c>
      <c r="G281" s="4">
        <v>8086.27</v>
      </c>
      <c r="H281">
        <v>6</v>
      </c>
      <c r="I281" t="s">
        <v>16</v>
      </c>
      <c r="J281" s="4">
        <v>3763.26</v>
      </c>
      <c r="K281" s="4">
        <v>4102.72</v>
      </c>
      <c r="L281" t="s">
        <v>30</v>
      </c>
      <c r="M281" s="9">
        <v>0.11</v>
      </c>
      <c r="N281" s="8">
        <v>0.11</v>
      </c>
      <c r="O281" s="8" t="str">
        <f t="shared" si="12"/>
        <v>11-15%</v>
      </c>
      <c r="P281" t="s">
        <v>31</v>
      </c>
      <c r="Q281" t="s">
        <v>22</v>
      </c>
      <c r="R281" t="s">
        <v>49</v>
      </c>
    </row>
    <row r="282" spans="1:18" x14ac:dyDescent="0.25">
      <c r="A282">
        <v>1023</v>
      </c>
      <c r="B282" s="1">
        <v>45044</v>
      </c>
      <c r="C282" s="1" t="str">
        <f t="shared" si="13"/>
        <v>April</v>
      </c>
      <c r="D282" s="1" t="str">
        <f t="shared" si="14"/>
        <v>Friday</v>
      </c>
      <c r="E282" t="s">
        <v>33</v>
      </c>
      <c r="F282" t="s">
        <v>15</v>
      </c>
      <c r="G282" s="4">
        <v>9850.1</v>
      </c>
      <c r="H282">
        <v>5</v>
      </c>
      <c r="I282" t="s">
        <v>35</v>
      </c>
      <c r="J282" s="4">
        <v>2311.25</v>
      </c>
      <c r="K282" s="4">
        <v>2482.34</v>
      </c>
      <c r="L282" t="s">
        <v>17</v>
      </c>
      <c r="M282" s="9">
        <v>0.22</v>
      </c>
      <c r="N282" s="8">
        <v>0.22</v>
      </c>
      <c r="O282" s="8" t="str">
        <f t="shared" si="12"/>
        <v>21%+</v>
      </c>
      <c r="P282" t="s">
        <v>31</v>
      </c>
      <c r="Q282" t="s">
        <v>22</v>
      </c>
      <c r="R282" t="s">
        <v>53</v>
      </c>
    </row>
    <row r="283" spans="1:18" x14ac:dyDescent="0.25">
      <c r="A283">
        <v>1031</v>
      </c>
      <c r="B283" s="1">
        <v>45268</v>
      </c>
      <c r="C283" s="1" t="str">
        <f t="shared" si="13"/>
        <v>December</v>
      </c>
      <c r="D283" s="1" t="str">
        <f t="shared" si="14"/>
        <v>Friday</v>
      </c>
      <c r="E283" t="s">
        <v>24</v>
      </c>
      <c r="F283" t="s">
        <v>15</v>
      </c>
      <c r="G283" s="4">
        <v>7567.06</v>
      </c>
      <c r="H283">
        <v>22</v>
      </c>
      <c r="I283" t="s">
        <v>26</v>
      </c>
      <c r="J283" s="4">
        <v>4236.05</v>
      </c>
      <c r="K283" s="4">
        <v>4382.32</v>
      </c>
      <c r="L283" t="s">
        <v>30</v>
      </c>
      <c r="M283" s="9">
        <v>0.2</v>
      </c>
      <c r="N283" s="8">
        <v>0.2</v>
      </c>
      <c r="O283" s="8" t="str">
        <f t="shared" si="12"/>
        <v>16-20%</v>
      </c>
      <c r="P283" t="s">
        <v>27</v>
      </c>
      <c r="Q283" t="s">
        <v>19</v>
      </c>
      <c r="R283" t="s">
        <v>45</v>
      </c>
    </row>
    <row r="284" spans="1:18" x14ac:dyDescent="0.25">
      <c r="A284">
        <v>1094</v>
      </c>
      <c r="B284" s="1">
        <v>44989</v>
      </c>
      <c r="C284" s="1" t="str">
        <f t="shared" si="13"/>
        <v>March</v>
      </c>
      <c r="D284" s="1" t="str">
        <f t="shared" si="14"/>
        <v>Saturday</v>
      </c>
      <c r="E284" t="s">
        <v>14</v>
      </c>
      <c r="F284" t="s">
        <v>15</v>
      </c>
      <c r="G284" s="4">
        <v>3992.63</v>
      </c>
      <c r="H284">
        <v>49</v>
      </c>
      <c r="I284" t="s">
        <v>26</v>
      </c>
      <c r="J284" s="4">
        <v>615.47</v>
      </c>
      <c r="K284" s="4">
        <v>715.84</v>
      </c>
      <c r="L284" t="s">
        <v>17</v>
      </c>
      <c r="M284" s="9">
        <v>0.21</v>
      </c>
      <c r="N284" s="8">
        <v>0.21</v>
      </c>
      <c r="O284" s="8" t="str">
        <f t="shared" si="12"/>
        <v>21%+</v>
      </c>
      <c r="P284" t="s">
        <v>31</v>
      </c>
      <c r="Q284" t="s">
        <v>22</v>
      </c>
      <c r="R284" t="s">
        <v>20</v>
      </c>
    </row>
    <row r="285" spans="1:18" x14ac:dyDescent="0.25">
      <c r="A285">
        <v>1042</v>
      </c>
      <c r="B285" s="1">
        <v>45115</v>
      </c>
      <c r="C285" s="1" t="str">
        <f t="shared" si="13"/>
        <v>July</v>
      </c>
      <c r="D285" s="1" t="str">
        <f t="shared" si="14"/>
        <v>Saturday</v>
      </c>
      <c r="E285" t="s">
        <v>42</v>
      </c>
      <c r="F285" t="s">
        <v>34</v>
      </c>
      <c r="G285" s="4">
        <v>5947.31</v>
      </c>
      <c r="H285">
        <v>23</v>
      </c>
      <c r="I285" t="s">
        <v>35</v>
      </c>
      <c r="J285" s="4">
        <v>1314</v>
      </c>
      <c r="K285" s="4">
        <v>1567.78</v>
      </c>
      <c r="L285" t="s">
        <v>17</v>
      </c>
      <c r="M285" s="9">
        <v>0.15</v>
      </c>
      <c r="N285" s="8">
        <v>0.15</v>
      </c>
      <c r="O285" s="8" t="str">
        <f t="shared" si="12"/>
        <v>11-15%</v>
      </c>
      <c r="P285" t="s">
        <v>31</v>
      </c>
      <c r="Q285" t="s">
        <v>22</v>
      </c>
      <c r="R285" t="s">
        <v>52</v>
      </c>
    </row>
    <row r="286" spans="1:18" x14ac:dyDescent="0.25">
      <c r="A286">
        <v>1099</v>
      </c>
      <c r="B286" s="1">
        <v>45286</v>
      </c>
      <c r="C286" s="1" t="str">
        <f t="shared" si="13"/>
        <v>December</v>
      </c>
      <c r="D286" s="1" t="str">
        <f t="shared" si="14"/>
        <v>Tuesday</v>
      </c>
      <c r="E286" t="s">
        <v>38</v>
      </c>
      <c r="F286" t="s">
        <v>21</v>
      </c>
      <c r="G286" s="4">
        <v>6644.04</v>
      </c>
      <c r="H286">
        <v>25</v>
      </c>
      <c r="I286" t="s">
        <v>35</v>
      </c>
      <c r="J286" s="4">
        <v>4148.4799999999996</v>
      </c>
      <c r="K286" s="4">
        <v>4293.6899999999996</v>
      </c>
      <c r="L286" t="s">
        <v>30</v>
      </c>
      <c r="M286" s="9">
        <v>0.11</v>
      </c>
      <c r="N286" s="8">
        <v>0.11</v>
      </c>
      <c r="O286" s="8" t="str">
        <f t="shared" si="12"/>
        <v>11-15%</v>
      </c>
      <c r="P286" t="s">
        <v>27</v>
      </c>
      <c r="Q286" t="s">
        <v>19</v>
      </c>
      <c r="R286" t="s">
        <v>41</v>
      </c>
    </row>
    <row r="287" spans="1:18" x14ac:dyDescent="0.25">
      <c r="A287">
        <v>1007</v>
      </c>
      <c r="B287" s="1">
        <v>44975</v>
      </c>
      <c r="C287" s="1" t="str">
        <f t="shared" si="13"/>
        <v>February</v>
      </c>
      <c r="D287" s="1" t="str">
        <f t="shared" si="14"/>
        <v>Saturday</v>
      </c>
      <c r="E287" t="s">
        <v>42</v>
      </c>
      <c r="F287" t="s">
        <v>25</v>
      </c>
      <c r="G287" s="4">
        <v>876.71</v>
      </c>
      <c r="H287">
        <v>34</v>
      </c>
      <c r="I287" t="s">
        <v>29</v>
      </c>
      <c r="J287" s="4">
        <v>1921.07</v>
      </c>
      <c r="K287" s="4">
        <v>2289.27</v>
      </c>
      <c r="L287" t="s">
        <v>17</v>
      </c>
      <c r="M287" s="9">
        <v>7.0000000000000007E-2</v>
      </c>
      <c r="N287" s="8">
        <v>7.0000000000000007E-2</v>
      </c>
      <c r="O287" s="8" t="str">
        <f t="shared" si="12"/>
        <v>6-10%</v>
      </c>
      <c r="P287" t="s">
        <v>27</v>
      </c>
      <c r="Q287" t="s">
        <v>22</v>
      </c>
      <c r="R287" t="s">
        <v>43</v>
      </c>
    </row>
    <row r="288" spans="1:18" x14ac:dyDescent="0.25">
      <c r="A288">
        <v>1016</v>
      </c>
      <c r="B288" s="1">
        <v>45253</v>
      </c>
      <c r="C288" s="1" t="str">
        <f t="shared" si="13"/>
        <v>November</v>
      </c>
      <c r="D288" s="1" t="str">
        <f t="shared" si="14"/>
        <v>Thursday</v>
      </c>
      <c r="E288" t="s">
        <v>38</v>
      </c>
      <c r="F288" t="s">
        <v>34</v>
      </c>
      <c r="G288" s="4">
        <v>5490.52</v>
      </c>
      <c r="H288">
        <v>26</v>
      </c>
      <c r="I288" t="s">
        <v>29</v>
      </c>
      <c r="J288" s="4">
        <v>4906.8500000000004</v>
      </c>
      <c r="K288" s="4">
        <v>4954.3900000000003</v>
      </c>
      <c r="L288" t="s">
        <v>30</v>
      </c>
      <c r="M288" s="9">
        <v>0.25</v>
      </c>
      <c r="N288" s="8">
        <v>0.25</v>
      </c>
      <c r="O288" s="8" t="str">
        <f t="shared" si="12"/>
        <v>21%+</v>
      </c>
      <c r="P288" t="s">
        <v>27</v>
      </c>
      <c r="Q288" t="s">
        <v>19</v>
      </c>
      <c r="R288" t="s">
        <v>48</v>
      </c>
    </row>
    <row r="289" spans="1:18" x14ac:dyDescent="0.25">
      <c r="A289">
        <v>1090</v>
      </c>
      <c r="B289" s="1">
        <v>45183</v>
      </c>
      <c r="C289" s="1" t="str">
        <f t="shared" si="13"/>
        <v>September</v>
      </c>
      <c r="D289" s="1" t="str">
        <f t="shared" si="14"/>
        <v>Thursday</v>
      </c>
      <c r="E289" t="s">
        <v>33</v>
      </c>
      <c r="F289" t="s">
        <v>21</v>
      </c>
      <c r="G289" s="4">
        <v>7122.28</v>
      </c>
      <c r="H289">
        <v>47</v>
      </c>
      <c r="I289" t="s">
        <v>29</v>
      </c>
      <c r="J289" s="4">
        <v>2357.9499999999998</v>
      </c>
      <c r="K289" s="4">
        <v>2693.33</v>
      </c>
      <c r="L289" t="s">
        <v>30</v>
      </c>
      <c r="M289" s="9">
        <v>0.18</v>
      </c>
      <c r="N289" s="8">
        <v>0.18</v>
      </c>
      <c r="O289" s="8" t="str">
        <f t="shared" si="12"/>
        <v>16-20%</v>
      </c>
      <c r="P289" t="s">
        <v>27</v>
      </c>
      <c r="Q289" t="s">
        <v>19</v>
      </c>
      <c r="R289" t="s">
        <v>37</v>
      </c>
    </row>
    <row r="290" spans="1:18" x14ac:dyDescent="0.25">
      <c r="A290">
        <v>1060</v>
      </c>
      <c r="B290" s="1">
        <v>45150</v>
      </c>
      <c r="C290" s="1" t="str">
        <f t="shared" si="13"/>
        <v>August</v>
      </c>
      <c r="D290" s="1" t="str">
        <f t="shared" si="14"/>
        <v>Saturday</v>
      </c>
      <c r="E290" t="s">
        <v>24</v>
      </c>
      <c r="F290" t="s">
        <v>15</v>
      </c>
      <c r="G290" s="4">
        <v>1756.48</v>
      </c>
      <c r="H290">
        <v>5</v>
      </c>
      <c r="I290" t="s">
        <v>16</v>
      </c>
      <c r="J290" s="4">
        <v>3970.08</v>
      </c>
      <c r="K290" s="4">
        <v>4096.4799999999996</v>
      </c>
      <c r="L290" t="s">
        <v>17</v>
      </c>
      <c r="M290" s="9">
        <v>0.13</v>
      </c>
      <c r="N290" s="8">
        <v>0.13</v>
      </c>
      <c r="O290" s="8" t="str">
        <f t="shared" si="12"/>
        <v>11-15%</v>
      </c>
      <c r="P290" t="s">
        <v>18</v>
      </c>
      <c r="Q290" t="s">
        <v>22</v>
      </c>
      <c r="R290" t="s">
        <v>45</v>
      </c>
    </row>
    <row r="291" spans="1:18" x14ac:dyDescent="0.25">
      <c r="A291">
        <v>1002</v>
      </c>
      <c r="B291" s="1">
        <v>45067</v>
      </c>
      <c r="C291" s="1" t="str">
        <f t="shared" si="13"/>
        <v>May</v>
      </c>
      <c r="D291" s="1" t="str">
        <f t="shared" si="14"/>
        <v>Sunday</v>
      </c>
      <c r="E291" t="s">
        <v>33</v>
      </c>
      <c r="F291" t="s">
        <v>21</v>
      </c>
      <c r="G291" s="4">
        <v>7828.25</v>
      </c>
      <c r="H291">
        <v>26</v>
      </c>
      <c r="I291" t="s">
        <v>29</v>
      </c>
      <c r="J291" s="4">
        <v>2041.42</v>
      </c>
      <c r="K291" s="4">
        <v>2291.17</v>
      </c>
      <c r="L291" t="s">
        <v>17</v>
      </c>
      <c r="M291" s="9">
        <v>0.28000000000000003</v>
      </c>
      <c r="N291" s="8">
        <v>0.28000000000000003</v>
      </c>
      <c r="O291" s="8" t="str">
        <f t="shared" si="12"/>
        <v>21%+</v>
      </c>
      <c r="P291" t="s">
        <v>18</v>
      </c>
      <c r="Q291" t="s">
        <v>19</v>
      </c>
      <c r="R291" t="s">
        <v>37</v>
      </c>
    </row>
    <row r="292" spans="1:18" x14ac:dyDescent="0.25">
      <c r="A292">
        <v>1001</v>
      </c>
      <c r="B292" s="1">
        <v>45141</v>
      </c>
      <c r="C292" s="1" t="str">
        <f t="shared" si="13"/>
        <v>August</v>
      </c>
      <c r="D292" s="1" t="str">
        <f t="shared" si="14"/>
        <v>Thursday</v>
      </c>
      <c r="E292" t="s">
        <v>14</v>
      </c>
      <c r="F292" t="s">
        <v>21</v>
      </c>
      <c r="G292" s="4">
        <v>5879.35</v>
      </c>
      <c r="H292">
        <v>20</v>
      </c>
      <c r="I292" t="s">
        <v>26</v>
      </c>
      <c r="J292" s="4">
        <v>2153.52</v>
      </c>
      <c r="K292" s="4">
        <v>2303.6999999999998</v>
      </c>
      <c r="L292" t="s">
        <v>17</v>
      </c>
      <c r="M292" s="9">
        <v>0.01</v>
      </c>
      <c r="N292" s="8">
        <v>0.01</v>
      </c>
      <c r="O292" s="8" t="str">
        <f t="shared" si="12"/>
        <v>0-5%</v>
      </c>
      <c r="P292" t="s">
        <v>18</v>
      </c>
      <c r="Q292" t="s">
        <v>22</v>
      </c>
      <c r="R292" t="s">
        <v>23</v>
      </c>
    </row>
    <row r="293" spans="1:18" x14ac:dyDescent="0.25">
      <c r="A293">
        <v>1048</v>
      </c>
      <c r="B293" s="1">
        <v>45137</v>
      </c>
      <c r="C293" s="1" t="str">
        <f t="shared" si="13"/>
        <v>July</v>
      </c>
      <c r="D293" s="1" t="str">
        <f t="shared" si="14"/>
        <v>Sunday</v>
      </c>
      <c r="E293" t="s">
        <v>42</v>
      </c>
      <c r="F293" t="s">
        <v>15</v>
      </c>
      <c r="G293" s="4">
        <v>9527</v>
      </c>
      <c r="H293">
        <v>6</v>
      </c>
      <c r="I293" t="s">
        <v>16</v>
      </c>
      <c r="J293" s="4">
        <v>1945.27</v>
      </c>
      <c r="K293" s="4">
        <v>2309.4299999999998</v>
      </c>
      <c r="L293" t="s">
        <v>30</v>
      </c>
      <c r="M293" s="9">
        <v>0.26</v>
      </c>
      <c r="N293" s="8">
        <v>0.26</v>
      </c>
      <c r="O293" s="8" t="str">
        <f t="shared" si="12"/>
        <v>21%+</v>
      </c>
      <c r="P293" t="s">
        <v>31</v>
      </c>
      <c r="Q293" t="s">
        <v>19</v>
      </c>
      <c r="R293" t="s">
        <v>49</v>
      </c>
    </row>
    <row r="294" spans="1:18" x14ac:dyDescent="0.25">
      <c r="A294">
        <v>1012</v>
      </c>
      <c r="B294" s="1">
        <v>45244</v>
      </c>
      <c r="C294" s="1" t="str">
        <f t="shared" si="13"/>
        <v>November</v>
      </c>
      <c r="D294" s="1" t="str">
        <f t="shared" si="14"/>
        <v>Tuesday</v>
      </c>
      <c r="E294" t="s">
        <v>38</v>
      </c>
      <c r="F294" t="s">
        <v>15</v>
      </c>
      <c r="G294" s="4">
        <v>519.98</v>
      </c>
      <c r="H294">
        <v>6</v>
      </c>
      <c r="I294" t="s">
        <v>29</v>
      </c>
      <c r="J294" s="4">
        <v>3609.42</v>
      </c>
      <c r="K294" s="4">
        <v>4082.62</v>
      </c>
      <c r="L294" t="s">
        <v>17</v>
      </c>
      <c r="M294" s="9">
        <v>0.3</v>
      </c>
      <c r="N294" s="8">
        <v>0.3</v>
      </c>
      <c r="O294" s="8" t="str">
        <f t="shared" si="12"/>
        <v>21%+</v>
      </c>
      <c r="P294" t="s">
        <v>27</v>
      </c>
      <c r="Q294" t="s">
        <v>22</v>
      </c>
      <c r="R294" t="s">
        <v>40</v>
      </c>
    </row>
    <row r="295" spans="1:18" x14ac:dyDescent="0.25">
      <c r="A295">
        <v>1069</v>
      </c>
      <c r="B295" s="1">
        <v>44958</v>
      </c>
      <c r="C295" s="1" t="str">
        <f t="shared" si="13"/>
        <v>February</v>
      </c>
      <c r="D295" s="1" t="str">
        <f t="shared" si="14"/>
        <v>Wednesday</v>
      </c>
      <c r="E295" t="s">
        <v>38</v>
      </c>
      <c r="F295" t="s">
        <v>15</v>
      </c>
      <c r="G295" s="4">
        <v>2726.73</v>
      </c>
      <c r="H295">
        <v>18</v>
      </c>
      <c r="I295" t="s">
        <v>16</v>
      </c>
      <c r="J295" s="4">
        <v>2760.21</v>
      </c>
      <c r="K295" s="4">
        <v>3219.58</v>
      </c>
      <c r="L295" t="s">
        <v>30</v>
      </c>
      <c r="M295" s="9">
        <v>0.27</v>
      </c>
      <c r="N295" s="8">
        <v>0.27</v>
      </c>
      <c r="O295" s="8" t="str">
        <f t="shared" si="12"/>
        <v>21%+</v>
      </c>
      <c r="P295" t="s">
        <v>27</v>
      </c>
      <c r="Q295" t="s">
        <v>22</v>
      </c>
      <c r="R295" t="s">
        <v>40</v>
      </c>
    </row>
    <row r="296" spans="1:18" x14ac:dyDescent="0.25">
      <c r="A296">
        <v>1037</v>
      </c>
      <c r="B296" s="1">
        <v>45084</v>
      </c>
      <c r="C296" s="1" t="str">
        <f t="shared" si="13"/>
        <v>June</v>
      </c>
      <c r="D296" s="1" t="str">
        <f t="shared" si="14"/>
        <v>Wednesday</v>
      </c>
      <c r="E296" t="s">
        <v>42</v>
      </c>
      <c r="F296" t="s">
        <v>25</v>
      </c>
      <c r="G296" s="4">
        <v>6055.38</v>
      </c>
      <c r="H296">
        <v>4</v>
      </c>
      <c r="I296" t="s">
        <v>26</v>
      </c>
      <c r="J296" s="4">
        <v>4721.7</v>
      </c>
      <c r="K296" s="4">
        <v>5017.58</v>
      </c>
      <c r="L296" t="s">
        <v>30</v>
      </c>
      <c r="M296" s="9">
        <v>0.24</v>
      </c>
      <c r="N296" s="8">
        <v>0.24</v>
      </c>
      <c r="O296" s="8" t="str">
        <f t="shared" si="12"/>
        <v>21%+</v>
      </c>
      <c r="P296" t="s">
        <v>18</v>
      </c>
      <c r="Q296" t="s">
        <v>22</v>
      </c>
      <c r="R296" t="s">
        <v>43</v>
      </c>
    </row>
    <row r="297" spans="1:18" x14ac:dyDescent="0.25">
      <c r="A297">
        <v>1032</v>
      </c>
      <c r="B297" s="1">
        <v>45211</v>
      </c>
      <c r="C297" s="1" t="str">
        <f t="shared" si="13"/>
        <v>October</v>
      </c>
      <c r="D297" s="1" t="str">
        <f t="shared" si="14"/>
        <v>Thursday</v>
      </c>
      <c r="E297" t="s">
        <v>42</v>
      </c>
      <c r="F297" t="s">
        <v>15</v>
      </c>
      <c r="G297" s="4">
        <v>3035.94</v>
      </c>
      <c r="H297">
        <v>17</v>
      </c>
      <c r="I297" t="s">
        <v>29</v>
      </c>
      <c r="J297" s="4">
        <v>1291.9100000000001</v>
      </c>
      <c r="K297" s="4">
        <v>1528.59</v>
      </c>
      <c r="L297" t="s">
        <v>17</v>
      </c>
      <c r="M297" s="9">
        <v>0.11</v>
      </c>
      <c r="N297" s="8">
        <v>0.11</v>
      </c>
      <c r="O297" s="8" t="str">
        <f t="shared" si="12"/>
        <v>11-15%</v>
      </c>
      <c r="P297" t="s">
        <v>31</v>
      </c>
      <c r="Q297" t="s">
        <v>22</v>
      </c>
      <c r="R297" t="s">
        <v>49</v>
      </c>
    </row>
    <row r="298" spans="1:18" x14ac:dyDescent="0.25">
      <c r="A298">
        <v>1009</v>
      </c>
      <c r="B298" s="1">
        <v>45231</v>
      </c>
      <c r="C298" s="1" t="str">
        <f t="shared" si="13"/>
        <v>November</v>
      </c>
      <c r="D298" s="1" t="str">
        <f t="shared" si="14"/>
        <v>Wednesday</v>
      </c>
      <c r="E298" t="s">
        <v>14</v>
      </c>
      <c r="F298" t="s">
        <v>25</v>
      </c>
      <c r="G298" s="4">
        <v>7172.8</v>
      </c>
      <c r="H298">
        <v>14</v>
      </c>
      <c r="I298" t="s">
        <v>26</v>
      </c>
      <c r="J298" s="4">
        <v>547.79</v>
      </c>
      <c r="K298" s="4">
        <v>958.76</v>
      </c>
      <c r="L298" t="s">
        <v>17</v>
      </c>
      <c r="M298" s="9">
        <v>7.0000000000000007E-2</v>
      </c>
      <c r="N298" s="8">
        <v>7.0000000000000007E-2</v>
      </c>
      <c r="O298" s="8" t="str">
        <f t="shared" si="12"/>
        <v>6-10%</v>
      </c>
      <c r="P298" t="s">
        <v>31</v>
      </c>
      <c r="Q298" t="s">
        <v>22</v>
      </c>
      <c r="R298" t="s">
        <v>32</v>
      </c>
    </row>
    <row r="299" spans="1:18" x14ac:dyDescent="0.25">
      <c r="A299">
        <v>1099</v>
      </c>
      <c r="B299" s="1">
        <v>45212</v>
      </c>
      <c r="C299" s="1" t="str">
        <f t="shared" si="13"/>
        <v>October</v>
      </c>
      <c r="D299" s="1" t="str">
        <f t="shared" si="14"/>
        <v>Friday</v>
      </c>
      <c r="E299" t="s">
        <v>33</v>
      </c>
      <c r="F299" t="s">
        <v>15</v>
      </c>
      <c r="G299" s="4">
        <v>7614.15</v>
      </c>
      <c r="H299">
        <v>14</v>
      </c>
      <c r="I299" t="s">
        <v>26</v>
      </c>
      <c r="J299" s="4">
        <v>1996.64</v>
      </c>
      <c r="K299" s="4">
        <v>2341.4699999999998</v>
      </c>
      <c r="L299" t="s">
        <v>17</v>
      </c>
      <c r="M299" s="9">
        <v>0.22</v>
      </c>
      <c r="N299" s="8">
        <v>0.22</v>
      </c>
      <c r="O299" s="8" t="str">
        <f t="shared" si="12"/>
        <v>21%+</v>
      </c>
      <c r="P299" t="s">
        <v>31</v>
      </c>
      <c r="Q299" t="s">
        <v>19</v>
      </c>
      <c r="R299" t="s">
        <v>53</v>
      </c>
    </row>
    <row r="300" spans="1:18" x14ac:dyDescent="0.25">
      <c r="A300">
        <v>1019</v>
      </c>
      <c r="B300" s="1">
        <v>45070</v>
      </c>
      <c r="C300" s="1" t="str">
        <f t="shared" si="13"/>
        <v>May</v>
      </c>
      <c r="D300" s="1" t="str">
        <f t="shared" si="14"/>
        <v>Wednesday</v>
      </c>
      <c r="E300" t="s">
        <v>38</v>
      </c>
      <c r="F300" t="s">
        <v>25</v>
      </c>
      <c r="G300" s="4">
        <v>1114.9100000000001</v>
      </c>
      <c r="H300">
        <v>13</v>
      </c>
      <c r="I300" t="s">
        <v>26</v>
      </c>
      <c r="J300" s="4">
        <v>3102.73</v>
      </c>
      <c r="K300" s="4">
        <v>3202.68</v>
      </c>
      <c r="L300" t="s">
        <v>30</v>
      </c>
      <c r="M300" s="9">
        <v>0.09</v>
      </c>
      <c r="N300" s="8">
        <v>0.09</v>
      </c>
      <c r="O300" s="8" t="str">
        <f t="shared" si="12"/>
        <v>6-10%</v>
      </c>
      <c r="P300" t="s">
        <v>18</v>
      </c>
      <c r="Q300" t="s">
        <v>19</v>
      </c>
      <c r="R300" t="s">
        <v>39</v>
      </c>
    </row>
    <row r="301" spans="1:18" x14ac:dyDescent="0.25">
      <c r="A301">
        <v>1048</v>
      </c>
      <c r="B301" s="1">
        <v>44945</v>
      </c>
      <c r="C301" s="1" t="str">
        <f t="shared" si="13"/>
        <v>January</v>
      </c>
      <c r="D301" s="1" t="str">
        <f t="shared" si="14"/>
        <v>Thursday</v>
      </c>
      <c r="E301" t="s">
        <v>14</v>
      </c>
      <c r="F301" t="s">
        <v>21</v>
      </c>
      <c r="G301" s="4">
        <v>5187.16</v>
      </c>
      <c r="H301">
        <v>7</v>
      </c>
      <c r="I301" t="s">
        <v>29</v>
      </c>
      <c r="J301" s="4">
        <v>4310.95</v>
      </c>
      <c r="K301" s="4">
        <v>4723.2</v>
      </c>
      <c r="L301" t="s">
        <v>17</v>
      </c>
      <c r="M301" s="9">
        <v>0.05</v>
      </c>
      <c r="N301" s="8">
        <v>0.05</v>
      </c>
      <c r="O301" s="8" t="str">
        <f t="shared" si="12"/>
        <v>0-5%</v>
      </c>
      <c r="P301" t="s">
        <v>31</v>
      </c>
      <c r="Q301" t="s">
        <v>22</v>
      </c>
      <c r="R301" t="s">
        <v>23</v>
      </c>
    </row>
    <row r="302" spans="1:18" x14ac:dyDescent="0.25">
      <c r="A302">
        <v>1080</v>
      </c>
      <c r="B302" s="1">
        <v>44944</v>
      </c>
      <c r="C302" s="1" t="str">
        <f t="shared" si="13"/>
        <v>January</v>
      </c>
      <c r="D302" s="1" t="str">
        <f t="shared" si="14"/>
        <v>Wednesday</v>
      </c>
      <c r="E302" t="s">
        <v>33</v>
      </c>
      <c r="F302" t="s">
        <v>34</v>
      </c>
      <c r="G302" s="4">
        <v>5138.0200000000004</v>
      </c>
      <c r="H302">
        <v>44</v>
      </c>
      <c r="I302" t="s">
        <v>35</v>
      </c>
      <c r="J302" s="4">
        <v>1763.67</v>
      </c>
      <c r="K302" s="4">
        <v>1983.82</v>
      </c>
      <c r="L302" t="s">
        <v>30</v>
      </c>
      <c r="M302" s="9">
        <v>0.24</v>
      </c>
      <c r="N302" s="8">
        <v>0.24</v>
      </c>
      <c r="O302" s="8" t="str">
        <f t="shared" si="12"/>
        <v>21%+</v>
      </c>
      <c r="P302" t="s">
        <v>31</v>
      </c>
      <c r="Q302" t="s">
        <v>19</v>
      </c>
      <c r="R302" t="s">
        <v>36</v>
      </c>
    </row>
    <row r="303" spans="1:18" x14ac:dyDescent="0.25">
      <c r="A303">
        <v>1003</v>
      </c>
      <c r="B303" s="1">
        <v>45183</v>
      </c>
      <c r="C303" s="1" t="str">
        <f t="shared" si="13"/>
        <v>September</v>
      </c>
      <c r="D303" s="1" t="str">
        <f t="shared" si="14"/>
        <v>Thursday</v>
      </c>
      <c r="E303" t="s">
        <v>14</v>
      </c>
      <c r="F303" t="s">
        <v>21</v>
      </c>
      <c r="G303" s="4">
        <v>3755.88</v>
      </c>
      <c r="H303">
        <v>15</v>
      </c>
      <c r="I303" t="s">
        <v>29</v>
      </c>
      <c r="J303" s="4">
        <v>3286.24</v>
      </c>
      <c r="K303" s="4">
        <v>3388.8399999999901</v>
      </c>
      <c r="L303" t="s">
        <v>17</v>
      </c>
      <c r="M303" s="9">
        <v>0.09</v>
      </c>
      <c r="N303" s="8">
        <v>0.09</v>
      </c>
      <c r="O303" s="8" t="str">
        <f t="shared" si="12"/>
        <v>6-10%</v>
      </c>
      <c r="P303" t="s">
        <v>31</v>
      </c>
      <c r="Q303" t="s">
        <v>22</v>
      </c>
      <c r="R303" t="s">
        <v>23</v>
      </c>
    </row>
    <row r="304" spans="1:18" x14ac:dyDescent="0.25">
      <c r="A304">
        <v>1020</v>
      </c>
      <c r="B304" s="1">
        <v>45004</v>
      </c>
      <c r="C304" s="1" t="str">
        <f t="shared" si="13"/>
        <v>March</v>
      </c>
      <c r="D304" s="1" t="str">
        <f t="shared" si="14"/>
        <v>Sunday</v>
      </c>
      <c r="E304" t="s">
        <v>38</v>
      </c>
      <c r="F304" t="s">
        <v>21</v>
      </c>
      <c r="G304" s="4">
        <v>9335.9599999999991</v>
      </c>
      <c r="H304">
        <v>19</v>
      </c>
      <c r="I304" t="s">
        <v>26</v>
      </c>
      <c r="J304" s="4">
        <v>1783.48</v>
      </c>
      <c r="K304" s="4">
        <v>1931.56</v>
      </c>
      <c r="L304" t="s">
        <v>17</v>
      </c>
      <c r="M304" s="9">
        <v>0.27</v>
      </c>
      <c r="N304" s="8">
        <v>0.27</v>
      </c>
      <c r="O304" s="8" t="str">
        <f t="shared" si="12"/>
        <v>21%+</v>
      </c>
      <c r="P304" t="s">
        <v>27</v>
      </c>
      <c r="Q304" t="s">
        <v>22</v>
      </c>
      <c r="R304" t="s">
        <v>41</v>
      </c>
    </row>
    <row r="305" spans="1:18" x14ac:dyDescent="0.25">
      <c r="A305">
        <v>1024</v>
      </c>
      <c r="B305" s="1">
        <v>45101</v>
      </c>
      <c r="C305" s="1" t="str">
        <f t="shared" si="13"/>
        <v>June</v>
      </c>
      <c r="D305" s="1" t="str">
        <f t="shared" si="14"/>
        <v>Saturday</v>
      </c>
      <c r="E305" t="s">
        <v>42</v>
      </c>
      <c r="F305" t="s">
        <v>15</v>
      </c>
      <c r="G305" s="4">
        <v>8292.31</v>
      </c>
      <c r="H305">
        <v>43</v>
      </c>
      <c r="I305" t="s">
        <v>29</v>
      </c>
      <c r="J305" s="4">
        <v>3105.24</v>
      </c>
      <c r="K305" s="4">
        <v>3246.33</v>
      </c>
      <c r="L305" t="s">
        <v>30</v>
      </c>
      <c r="M305" s="9">
        <v>0.25</v>
      </c>
      <c r="N305" s="8">
        <v>0.25</v>
      </c>
      <c r="O305" s="8" t="str">
        <f t="shared" si="12"/>
        <v>21%+</v>
      </c>
      <c r="P305" t="s">
        <v>18</v>
      </c>
      <c r="Q305" t="s">
        <v>19</v>
      </c>
      <c r="R305" t="s">
        <v>49</v>
      </c>
    </row>
    <row r="306" spans="1:18" x14ac:dyDescent="0.25">
      <c r="A306">
        <v>1054</v>
      </c>
      <c r="B306" s="1">
        <v>45120</v>
      </c>
      <c r="C306" s="1" t="str">
        <f t="shared" si="13"/>
        <v>July</v>
      </c>
      <c r="D306" s="1" t="str">
        <f t="shared" si="14"/>
        <v>Thursday</v>
      </c>
      <c r="E306" t="s">
        <v>42</v>
      </c>
      <c r="F306" t="s">
        <v>25</v>
      </c>
      <c r="G306" s="4">
        <v>7002.37</v>
      </c>
      <c r="H306">
        <v>47</v>
      </c>
      <c r="I306" t="s">
        <v>26</v>
      </c>
      <c r="J306" s="4">
        <v>4429.8</v>
      </c>
      <c r="K306" s="4">
        <v>4694.21</v>
      </c>
      <c r="L306" t="s">
        <v>30</v>
      </c>
      <c r="M306" s="9">
        <v>0.25</v>
      </c>
      <c r="N306" s="8">
        <v>0.25</v>
      </c>
      <c r="O306" s="8" t="str">
        <f t="shared" si="12"/>
        <v>21%+</v>
      </c>
      <c r="P306" t="s">
        <v>27</v>
      </c>
      <c r="Q306" t="s">
        <v>19</v>
      </c>
      <c r="R306" t="s">
        <v>43</v>
      </c>
    </row>
    <row r="307" spans="1:18" x14ac:dyDescent="0.25">
      <c r="A307">
        <v>1033</v>
      </c>
      <c r="B307" s="1">
        <v>45039</v>
      </c>
      <c r="C307" s="1" t="str">
        <f t="shared" si="13"/>
        <v>April</v>
      </c>
      <c r="D307" s="1" t="str">
        <f t="shared" si="14"/>
        <v>Sunday</v>
      </c>
      <c r="E307" t="s">
        <v>33</v>
      </c>
      <c r="F307" t="s">
        <v>34</v>
      </c>
      <c r="G307" s="4">
        <v>7171.83</v>
      </c>
      <c r="H307">
        <v>44</v>
      </c>
      <c r="I307" t="s">
        <v>35</v>
      </c>
      <c r="J307" s="4">
        <v>1195.22</v>
      </c>
      <c r="K307" s="4">
        <v>1320.06</v>
      </c>
      <c r="L307" t="s">
        <v>17</v>
      </c>
      <c r="M307" s="9">
        <v>0.23</v>
      </c>
      <c r="N307" s="8">
        <v>0.23</v>
      </c>
      <c r="O307" s="8" t="str">
        <f t="shared" si="12"/>
        <v>21%+</v>
      </c>
      <c r="P307" t="s">
        <v>27</v>
      </c>
      <c r="Q307" t="s">
        <v>22</v>
      </c>
      <c r="R307" t="s">
        <v>36</v>
      </c>
    </row>
    <row r="308" spans="1:18" x14ac:dyDescent="0.25">
      <c r="A308">
        <v>1024</v>
      </c>
      <c r="B308" s="1">
        <v>45040</v>
      </c>
      <c r="C308" s="1" t="str">
        <f t="shared" si="13"/>
        <v>April</v>
      </c>
      <c r="D308" s="1" t="str">
        <f t="shared" si="14"/>
        <v>Monday</v>
      </c>
      <c r="E308" t="s">
        <v>24</v>
      </c>
      <c r="F308" t="s">
        <v>15</v>
      </c>
      <c r="G308" s="4">
        <v>4670.99</v>
      </c>
      <c r="H308">
        <v>35</v>
      </c>
      <c r="I308" t="s">
        <v>16</v>
      </c>
      <c r="J308" s="4">
        <v>2051</v>
      </c>
      <c r="K308" s="4">
        <v>2121.5500000000002</v>
      </c>
      <c r="L308" t="s">
        <v>17</v>
      </c>
      <c r="M308" s="9">
        <v>0.26</v>
      </c>
      <c r="N308" s="8">
        <v>0.26</v>
      </c>
      <c r="O308" s="8" t="str">
        <f t="shared" si="12"/>
        <v>21%+</v>
      </c>
      <c r="P308" t="s">
        <v>18</v>
      </c>
      <c r="Q308" t="s">
        <v>22</v>
      </c>
      <c r="R308" t="s">
        <v>45</v>
      </c>
    </row>
    <row r="309" spans="1:18" x14ac:dyDescent="0.25">
      <c r="A309">
        <v>1075</v>
      </c>
      <c r="B309" s="1">
        <v>45148</v>
      </c>
      <c r="C309" s="1" t="str">
        <f t="shared" si="13"/>
        <v>August</v>
      </c>
      <c r="D309" s="1" t="str">
        <f t="shared" si="14"/>
        <v>Thursday</v>
      </c>
      <c r="E309" t="s">
        <v>33</v>
      </c>
      <c r="F309" t="s">
        <v>15</v>
      </c>
      <c r="G309" s="4">
        <v>9217.85</v>
      </c>
      <c r="H309">
        <v>17</v>
      </c>
      <c r="I309" t="s">
        <v>35</v>
      </c>
      <c r="J309" s="4">
        <v>4966.66</v>
      </c>
      <c r="K309" s="4">
        <v>5037.2699999999904</v>
      </c>
      <c r="L309" t="s">
        <v>17</v>
      </c>
      <c r="M309" s="9">
        <v>0.24</v>
      </c>
      <c r="N309" s="8">
        <v>0.24</v>
      </c>
      <c r="O309" s="8" t="str">
        <f t="shared" si="12"/>
        <v>21%+</v>
      </c>
      <c r="P309" t="s">
        <v>27</v>
      </c>
      <c r="Q309" t="s">
        <v>22</v>
      </c>
      <c r="R309" t="s">
        <v>53</v>
      </c>
    </row>
    <row r="310" spans="1:18" x14ac:dyDescent="0.25">
      <c r="A310">
        <v>1072</v>
      </c>
      <c r="B310" s="1">
        <v>45092</v>
      </c>
      <c r="C310" s="1" t="str">
        <f t="shared" si="13"/>
        <v>June</v>
      </c>
      <c r="D310" s="1" t="str">
        <f t="shared" si="14"/>
        <v>Thursday</v>
      </c>
      <c r="E310" t="s">
        <v>24</v>
      </c>
      <c r="F310" t="s">
        <v>15</v>
      </c>
      <c r="G310" s="4">
        <v>6976.49</v>
      </c>
      <c r="H310">
        <v>35</v>
      </c>
      <c r="I310" t="s">
        <v>35</v>
      </c>
      <c r="J310" s="4">
        <v>4349.3599999999997</v>
      </c>
      <c r="K310" s="4">
        <v>4645.17</v>
      </c>
      <c r="L310" t="s">
        <v>17</v>
      </c>
      <c r="M310" s="9">
        <v>0.18</v>
      </c>
      <c r="N310" s="8">
        <v>0.18</v>
      </c>
      <c r="O310" s="8" t="str">
        <f t="shared" si="12"/>
        <v>16-20%</v>
      </c>
      <c r="P310" t="s">
        <v>31</v>
      </c>
      <c r="Q310" t="s">
        <v>22</v>
      </c>
      <c r="R310" t="s">
        <v>45</v>
      </c>
    </row>
    <row r="311" spans="1:18" x14ac:dyDescent="0.25">
      <c r="A311">
        <v>1036</v>
      </c>
      <c r="B311" s="1">
        <v>45245</v>
      </c>
      <c r="C311" s="1" t="str">
        <f t="shared" si="13"/>
        <v>November</v>
      </c>
      <c r="D311" s="1" t="str">
        <f t="shared" si="14"/>
        <v>Wednesday</v>
      </c>
      <c r="E311" t="s">
        <v>14</v>
      </c>
      <c r="F311" t="s">
        <v>21</v>
      </c>
      <c r="G311" s="4">
        <v>7316.91</v>
      </c>
      <c r="H311">
        <v>19</v>
      </c>
      <c r="I311" t="s">
        <v>16</v>
      </c>
      <c r="J311" s="4">
        <v>2844.97</v>
      </c>
      <c r="K311" s="4">
        <v>3215</v>
      </c>
      <c r="L311" t="s">
        <v>17</v>
      </c>
      <c r="M311" s="9">
        <v>0.09</v>
      </c>
      <c r="N311" s="8">
        <v>0.09</v>
      </c>
      <c r="O311" s="8" t="str">
        <f t="shared" si="12"/>
        <v>6-10%</v>
      </c>
      <c r="P311" t="s">
        <v>31</v>
      </c>
      <c r="Q311" t="s">
        <v>22</v>
      </c>
      <c r="R311" t="s">
        <v>23</v>
      </c>
    </row>
    <row r="312" spans="1:18" x14ac:dyDescent="0.25">
      <c r="A312">
        <v>1038</v>
      </c>
      <c r="B312" s="1">
        <v>45058</v>
      </c>
      <c r="C312" s="1" t="str">
        <f t="shared" si="13"/>
        <v>May</v>
      </c>
      <c r="D312" s="1" t="str">
        <f t="shared" si="14"/>
        <v>Friday</v>
      </c>
      <c r="E312" t="s">
        <v>14</v>
      </c>
      <c r="F312" t="s">
        <v>25</v>
      </c>
      <c r="G312" s="4">
        <v>8630.74</v>
      </c>
      <c r="H312">
        <v>20</v>
      </c>
      <c r="I312" t="s">
        <v>29</v>
      </c>
      <c r="J312" s="4">
        <v>2607.31</v>
      </c>
      <c r="K312" s="4">
        <v>2774.86</v>
      </c>
      <c r="L312" t="s">
        <v>30</v>
      </c>
      <c r="M312" s="9">
        <v>0.27</v>
      </c>
      <c r="N312" s="8">
        <v>0.27</v>
      </c>
      <c r="O312" s="8" t="str">
        <f t="shared" si="12"/>
        <v>21%+</v>
      </c>
      <c r="P312" t="s">
        <v>31</v>
      </c>
      <c r="Q312" t="s">
        <v>22</v>
      </c>
      <c r="R312" t="s">
        <v>32</v>
      </c>
    </row>
    <row r="313" spans="1:18" x14ac:dyDescent="0.25">
      <c r="A313">
        <v>1084</v>
      </c>
      <c r="B313" s="1">
        <v>45190</v>
      </c>
      <c r="C313" s="1" t="str">
        <f t="shared" si="13"/>
        <v>September</v>
      </c>
      <c r="D313" s="1" t="str">
        <f t="shared" si="14"/>
        <v>Thursday</v>
      </c>
      <c r="E313" t="s">
        <v>38</v>
      </c>
      <c r="F313" t="s">
        <v>25</v>
      </c>
      <c r="G313" s="4">
        <v>2813.31</v>
      </c>
      <c r="H313">
        <v>36</v>
      </c>
      <c r="I313" t="s">
        <v>16</v>
      </c>
      <c r="J313" s="4">
        <v>1458.77</v>
      </c>
      <c r="K313" s="4">
        <v>1485.75</v>
      </c>
      <c r="L313" t="s">
        <v>30</v>
      </c>
      <c r="M313" s="9">
        <v>0.25</v>
      </c>
      <c r="N313" s="8">
        <v>0.25</v>
      </c>
      <c r="O313" s="8" t="str">
        <f t="shared" si="12"/>
        <v>21%+</v>
      </c>
      <c r="P313" t="s">
        <v>31</v>
      </c>
      <c r="Q313" t="s">
        <v>19</v>
      </c>
      <c r="R313" t="s">
        <v>39</v>
      </c>
    </row>
    <row r="314" spans="1:18" x14ac:dyDescent="0.25">
      <c r="A314">
        <v>1099</v>
      </c>
      <c r="B314" s="1">
        <v>44981</v>
      </c>
      <c r="C314" s="1" t="str">
        <f t="shared" si="13"/>
        <v>February</v>
      </c>
      <c r="D314" s="1" t="str">
        <f t="shared" si="14"/>
        <v>Friday</v>
      </c>
      <c r="E314" t="s">
        <v>24</v>
      </c>
      <c r="F314" t="s">
        <v>34</v>
      </c>
      <c r="G314" s="4">
        <v>8090</v>
      </c>
      <c r="H314">
        <v>35</v>
      </c>
      <c r="I314" t="s">
        <v>29</v>
      </c>
      <c r="J314" s="4">
        <v>2610.19</v>
      </c>
      <c r="K314" s="4">
        <v>2682.53</v>
      </c>
      <c r="L314" t="s">
        <v>30</v>
      </c>
      <c r="M314" s="9">
        <v>0.14000000000000001</v>
      </c>
      <c r="N314" s="8">
        <v>0.14000000000000001</v>
      </c>
      <c r="O314" s="8" t="str">
        <f t="shared" si="12"/>
        <v>11-15%</v>
      </c>
      <c r="P314" t="s">
        <v>18</v>
      </c>
      <c r="Q314" t="s">
        <v>22</v>
      </c>
      <c r="R314" t="s">
        <v>50</v>
      </c>
    </row>
    <row r="315" spans="1:18" x14ac:dyDescent="0.25">
      <c r="A315">
        <v>1089</v>
      </c>
      <c r="B315" s="1">
        <v>45285</v>
      </c>
      <c r="C315" s="1" t="str">
        <f t="shared" si="13"/>
        <v>December</v>
      </c>
      <c r="D315" s="1" t="str">
        <f t="shared" si="14"/>
        <v>Monday</v>
      </c>
      <c r="E315" t="s">
        <v>38</v>
      </c>
      <c r="F315" t="s">
        <v>25</v>
      </c>
      <c r="G315" s="4">
        <v>2032.88</v>
      </c>
      <c r="H315">
        <v>32</v>
      </c>
      <c r="I315" t="s">
        <v>29</v>
      </c>
      <c r="J315" s="4">
        <v>4248.5</v>
      </c>
      <c r="K315" s="4">
        <v>4706.7</v>
      </c>
      <c r="L315" t="s">
        <v>30</v>
      </c>
      <c r="M315" s="9">
        <v>0.01</v>
      </c>
      <c r="N315" s="8">
        <v>0.01</v>
      </c>
      <c r="O315" s="8" t="str">
        <f t="shared" si="12"/>
        <v>0-5%</v>
      </c>
      <c r="P315" t="s">
        <v>27</v>
      </c>
      <c r="Q315" t="s">
        <v>22</v>
      </c>
      <c r="R315" t="s">
        <v>39</v>
      </c>
    </row>
    <row r="316" spans="1:18" x14ac:dyDescent="0.25">
      <c r="A316">
        <v>1099</v>
      </c>
      <c r="B316" s="1">
        <v>45057</v>
      </c>
      <c r="C316" s="1" t="str">
        <f t="shared" si="13"/>
        <v>May</v>
      </c>
      <c r="D316" s="1" t="str">
        <f t="shared" si="14"/>
        <v>Thursday</v>
      </c>
      <c r="E316" t="s">
        <v>42</v>
      </c>
      <c r="F316" t="s">
        <v>25</v>
      </c>
      <c r="G316" s="4">
        <v>3518.89</v>
      </c>
      <c r="H316">
        <v>48</v>
      </c>
      <c r="I316" t="s">
        <v>26</v>
      </c>
      <c r="J316" s="4">
        <v>3441.61</v>
      </c>
      <c r="K316" s="4">
        <v>3693.45</v>
      </c>
      <c r="L316" t="s">
        <v>17</v>
      </c>
      <c r="M316" s="9">
        <v>0.19</v>
      </c>
      <c r="N316" s="8">
        <v>0.19</v>
      </c>
      <c r="O316" s="8" t="str">
        <f t="shared" si="12"/>
        <v>16-20%</v>
      </c>
      <c r="P316" t="s">
        <v>27</v>
      </c>
      <c r="Q316" t="s">
        <v>19</v>
      </c>
      <c r="R316" t="s">
        <v>43</v>
      </c>
    </row>
    <row r="317" spans="1:18" x14ac:dyDescent="0.25">
      <c r="A317">
        <v>1025</v>
      </c>
      <c r="B317" s="1">
        <v>45214</v>
      </c>
      <c r="C317" s="1" t="str">
        <f t="shared" si="13"/>
        <v>October</v>
      </c>
      <c r="D317" s="1" t="str">
        <f t="shared" si="14"/>
        <v>Sunday</v>
      </c>
      <c r="E317" t="s">
        <v>24</v>
      </c>
      <c r="F317" t="s">
        <v>15</v>
      </c>
      <c r="G317" s="4">
        <v>3422.54</v>
      </c>
      <c r="H317">
        <v>44</v>
      </c>
      <c r="I317" t="s">
        <v>26</v>
      </c>
      <c r="J317" s="4">
        <v>1485.72</v>
      </c>
      <c r="K317" s="4">
        <v>1717.97</v>
      </c>
      <c r="L317" t="s">
        <v>30</v>
      </c>
      <c r="M317" s="9">
        <v>0.02</v>
      </c>
      <c r="N317" s="8">
        <v>0.02</v>
      </c>
      <c r="O317" s="8" t="str">
        <f t="shared" si="12"/>
        <v>0-5%</v>
      </c>
      <c r="P317" t="s">
        <v>31</v>
      </c>
      <c r="Q317" t="s">
        <v>22</v>
      </c>
      <c r="R317" t="s">
        <v>45</v>
      </c>
    </row>
    <row r="318" spans="1:18" x14ac:dyDescent="0.25">
      <c r="A318">
        <v>1093</v>
      </c>
      <c r="B318" s="1">
        <v>45192</v>
      </c>
      <c r="C318" s="1" t="str">
        <f t="shared" si="13"/>
        <v>September</v>
      </c>
      <c r="D318" s="1" t="str">
        <f t="shared" si="14"/>
        <v>Saturday</v>
      </c>
      <c r="E318" t="s">
        <v>33</v>
      </c>
      <c r="F318" t="s">
        <v>15</v>
      </c>
      <c r="G318" s="4">
        <v>9787.4</v>
      </c>
      <c r="H318">
        <v>40</v>
      </c>
      <c r="I318" t="s">
        <v>16</v>
      </c>
      <c r="J318" s="4">
        <v>1047.25</v>
      </c>
      <c r="K318" s="4">
        <v>1075.8900000000001</v>
      </c>
      <c r="L318" t="s">
        <v>30</v>
      </c>
      <c r="M318" s="9">
        <v>0.28000000000000003</v>
      </c>
      <c r="N318" s="8">
        <v>0.28000000000000003</v>
      </c>
      <c r="O318" s="8" t="str">
        <f t="shared" si="12"/>
        <v>21%+</v>
      </c>
      <c r="P318" t="s">
        <v>31</v>
      </c>
      <c r="Q318" t="s">
        <v>22</v>
      </c>
      <c r="R318" t="s">
        <v>53</v>
      </c>
    </row>
    <row r="319" spans="1:18" x14ac:dyDescent="0.25">
      <c r="A319">
        <v>1018</v>
      </c>
      <c r="B319" s="1">
        <v>45292</v>
      </c>
      <c r="C319" s="1" t="str">
        <f t="shared" si="13"/>
        <v>January</v>
      </c>
      <c r="D319" s="1" t="str">
        <f t="shared" si="14"/>
        <v>Monday</v>
      </c>
      <c r="E319" t="s">
        <v>42</v>
      </c>
      <c r="F319" t="s">
        <v>21</v>
      </c>
      <c r="G319" s="4">
        <v>8579.7199999999993</v>
      </c>
      <c r="H319">
        <v>24</v>
      </c>
      <c r="I319" t="s">
        <v>35</v>
      </c>
      <c r="J319" s="4">
        <v>1362.78</v>
      </c>
      <c r="K319" s="4">
        <v>1729.81</v>
      </c>
      <c r="L319" t="s">
        <v>30</v>
      </c>
      <c r="M319" s="9">
        <v>0.28999999999999998</v>
      </c>
      <c r="N319" s="8">
        <v>0.28999999999999998</v>
      </c>
      <c r="O319" s="8" t="str">
        <f t="shared" si="12"/>
        <v>21%+</v>
      </c>
      <c r="P319" t="s">
        <v>27</v>
      </c>
      <c r="Q319" t="s">
        <v>19</v>
      </c>
      <c r="R319" t="s">
        <v>51</v>
      </c>
    </row>
    <row r="320" spans="1:18" x14ac:dyDescent="0.25">
      <c r="A320">
        <v>1082</v>
      </c>
      <c r="B320" s="1">
        <v>45088</v>
      </c>
      <c r="C320" s="1" t="str">
        <f t="shared" si="13"/>
        <v>June</v>
      </c>
      <c r="D320" s="1" t="str">
        <f t="shared" si="14"/>
        <v>Sunday</v>
      </c>
      <c r="E320" t="s">
        <v>42</v>
      </c>
      <c r="F320" t="s">
        <v>15</v>
      </c>
      <c r="G320" s="4">
        <v>7041.58</v>
      </c>
      <c r="H320">
        <v>17</v>
      </c>
      <c r="I320" t="s">
        <v>16</v>
      </c>
      <c r="J320" s="4">
        <v>890.31</v>
      </c>
      <c r="K320" s="4">
        <v>1159.06</v>
      </c>
      <c r="L320" t="s">
        <v>17</v>
      </c>
      <c r="M320" s="9">
        <v>0.06</v>
      </c>
      <c r="N320" s="8">
        <v>0.06</v>
      </c>
      <c r="O320" s="8" t="str">
        <f t="shared" si="12"/>
        <v>6-10%</v>
      </c>
      <c r="P320" t="s">
        <v>18</v>
      </c>
      <c r="Q320" t="s">
        <v>22</v>
      </c>
      <c r="R320" t="s">
        <v>49</v>
      </c>
    </row>
    <row r="321" spans="1:18" x14ac:dyDescent="0.25">
      <c r="A321">
        <v>1066</v>
      </c>
      <c r="B321" s="1">
        <v>45013</v>
      </c>
      <c r="C321" s="1" t="str">
        <f t="shared" si="13"/>
        <v>March</v>
      </c>
      <c r="D321" s="1" t="str">
        <f t="shared" si="14"/>
        <v>Tuesday</v>
      </c>
      <c r="E321" t="s">
        <v>33</v>
      </c>
      <c r="F321" t="s">
        <v>15</v>
      </c>
      <c r="G321" s="4">
        <v>7297.86</v>
      </c>
      <c r="H321">
        <v>7</v>
      </c>
      <c r="I321" t="s">
        <v>29</v>
      </c>
      <c r="J321" s="4">
        <v>523.41999999999996</v>
      </c>
      <c r="K321" s="4">
        <v>632.43999999999903</v>
      </c>
      <c r="L321" t="s">
        <v>30</v>
      </c>
      <c r="M321" s="9">
        <v>0.2</v>
      </c>
      <c r="N321" s="8">
        <v>0.2</v>
      </c>
      <c r="O321" s="8" t="str">
        <f t="shared" si="12"/>
        <v>16-20%</v>
      </c>
      <c r="P321" t="s">
        <v>27</v>
      </c>
      <c r="Q321" t="s">
        <v>19</v>
      </c>
      <c r="R321" t="s">
        <v>53</v>
      </c>
    </row>
    <row r="322" spans="1:18" x14ac:dyDescent="0.25">
      <c r="A322">
        <v>1054</v>
      </c>
      <c r="B322" s="1">
        <v>44981</v>
      </c>
      <c r="C322" s="1" t="str">
        <f t="shared" si="13"/>
        <v>February</v>
      </c>
      <c r="D322" s="1" t="str">
        <f t="shared" si="14"/>
        <v>Friday</v>
      </c>
      <c r="E322" t="s">
        <v>42</v>
      </c>
      <c r="F322" t="s">
        <v>15</v>
      </c>
      <c r="G322" s="4">
        <v>5664.52</v>
      </c>
      <c r="H322">
        <v>43</v>
      </c>
      <c r="I322" t="s">
        <v>26</v>
      </c>
      <c r="J322" s="4">
        <v>2124.7199999999998</v>
      </c>
      <c r="K322" s="4">
        <v>2188.66</v>
      </c>
      <c r="L322" t="s">
        <v>17</v>
      </c>
      <c r="M322" s="9">
        <v>0.03</v>
      </c>
      <c r="N322" s="8">
        <v>0.03</v>
      </c>
      <c r="O322" s="8" t="str">
        <f t="shared" ref="O322:O385" si="15">IF(N322&lt;=0.05, "0-5%", IF(N322&lt;=0.1, "6-10%", IF(N322&lt;=0.15, "11-15%", IF(N322&lt;=0.2, "16-20%", "21%+"))))</f>
        <v>0-5%</v>
      </c>
      <c r="P322" t="s">
        <v>31</v>
      </c>
      <c r="Q322" t="s">
        <v>22</v>
      </c>
      <c r="R322" t="s">
        <v>49</v>
      </c>
    </row>
    <row r="323" spans="1:18" x14ac:dyDescent="0.25">
      <c r="A323">
        <v>1035</v>
      </c>
      <c r="B323" s="1">
        <v>45214</v>
      </c>
      <c r="C323" s="1" t="str">
        <f t="shared" ref="C323:C386" si="16">TEXT(B323, "MMMM")</f>
        <v>October</v>
      </c>
      <c r="D323" s="1" t="str">
        <f t="shared" ref="D323:D386" si="17">TEXT(B323, "DDDD")</f>
        <v>Sunday</v>
      </c>
      <c r="E323" t="s">
        <v>24</v>
      </c>
      <c r="F323" t="s">
        <v>15</v>
      </c>
      <c r="G323" s="4">
        <v>9476.2000000000007</v>
      </c>
      <c r="H323">
        <v>1</v>
      </c>
      <c r="I323" t="s">
        <v>16</v>
      </c>
      <c r="J323" s="4">
        <v>610.83000000000004</v>
      </c>
      <c r="K323" s="4">
        <v>808.69</v>
      </c>
      <c r="L323" t="s">
        <v>30</v>
      </c>
      <c r="M323" s="9">
        <v>0.22</v>
      </c>
      <c r="N323" s="8">
        <v>0.22</v>
      </c>
      <c r="O323" s="8" t="str">
        <f t="shared" si="15"/>
        <v>21%+</v>
      </c>
      <c r="P323" t="s">
        <v>31</v>
      </c>
      <c r="Q323" t="s">
        <v>19</v>
      </c>
      <c r="R323" t="s">
        <v>45</v>
      </c>
    </row>
    <row r="324" spans="1:18" x14ac:dyDescent="0.25">
      <c r="A324">
        <v>1080</v>
      </c>
      <c r="B324" s="1">
        <v>45104</v>
      </c>
      <c r="C324" s="1" t="str">
        <f t="shared" si="16"/>
        <v>June</v>
      </c>
      <c r="D324" s="1" t="str">
        <f t="shared" si="17"/>
        <v>Tuesday</v>
      </c>
      <c r="E324" t="s">
        <v>38</v>
      </c>
      <c r="F324" t="s">
        <v>21</v>
      </c>
      <c r="G324" s="4">
        <v>5012.96</v>
      </c>
      <c r="H324">
        <v>35</v>
      </c>
      <c r="I324" t="s">
        <v>16</v>
      </c>
      <c r="J324" s="4">
        <v>900.97</v>
      </c>
      <c r="K324" s="4">
        <v>1321.18</v>
      </c>
      <c r="L324" t="s">
        <v>17</v>
      </c>
      <c r="M324" s="9">
        <v>0.1</v>
      </c>
      <c r="N324" s="8">
        <v>0.1</v>
      </c>
      <c r="O324" s="8" t="str">
        <f t="shared" si="15"/>
        <v>6-10%</v>
      </c>
      <c r="P324" t="s">
        <v>18</v>
      </c>
      <c r="Q324" t="s">
        <v>19</v>
      </c>
      <c r="R324" t="s">
        <v>41</v>
      </c>
    </row>
    <row r="325" spans="1:18" x14ac:dyDescent="0.25">
      <c r="A325">
        <v>1061</v>
      </c>
      <c r="B325" s="1">
        <v>45275</v>
      </c>
      <c r="C325" s="1" t="str">
        <f t="shared" si="16"/>
        <v>December</v>
      </c>
      <c r="D325" s="1" t="str">
        <f t="shared" si="17"/>
        <v>Friday</v>
      </c>
      <c r="E325" t="s">
        <v>42</v>
      </c>
      <c r="F325" t="s">
        <v>15</v>
      </c>
      <c r="G325" s="4">
        <v>3867.13</v>
      </c>
      <c r="H325">
        <v>32</v>
      </c>
      <c r="I325" t="s">
        <v>26</v>
      </c>
      <c r="J325" s="4">
        <v>2759.26</v>
      </c>
      <c r="K325" s="4">
        <v>3193.25</v>
      </c>
      <c r="L325" t="s">
        <v>30</v>
      </c>
      <c r="M325" s="9">
        <v>0.2</v>
      </c>
      <c r="N325" s="8">
        <v>0.2</v>
      </c>
      <c r="O325" s="8" t="str">
        <f t="shared" si="15"/>
        <v>16-20%</v>
      </c>
      <c r="P325" t="s">
        <v>27</v>
      </c>
      <c r="Q325" t="s">
        <v>19</v>
      </c>
      <c r="R325" t="s">
        <v>49</v>
      </c>
    </row>
    <row r="326" spans="1:18" x14ac:dyDescent="0.25">
      <c r="A326">
        <v>1041</v>
      </c>
      <c r="B326" s="1">
        <v>44934</v>
      </c>
      <c r="C326" s="1" t="str">
        <f t="shared" si="16"/>
        <v>January</v>
      </c>
      <c r="D326" s="1" t="str">
        <f t="shared" si="17"/>
        <v>Sunday</v>
      </c>
      <c r="E326" t="s">
        <v>24</v>
      </c>
      <c r="F326" t="s">
        <v>34</v>
      </c>
      <c r="G326" s="4">
        <v>1714.05</v>
      </c>
      <c r="H326">
        <v>36</v>
      </c>
      <c r="I326" t="s">
        <v>26</v>
      </c>
      <c r="J326" s="4">
        <v>864.77</v>
      </c>
      <c r="K326" s="4">
        <v>1170.1599999999901</v>
      </c>
      <c r="L326" t="s">
        <v>17</v>
      </c>
      <c r="M326" s="9">
        <v>0.11</v>
      </c>
      <c r="N326" s="8">
        <v>0.11</v>
      </c>
      <c r="O326" s="8" t="str">
        <f t="shared" si="15"/>
        <v>11-15%</v>
      </c>
      <c r="P326" t="s">
        <v>18</v>
      </c>
      <c r="Q326" t="s">
        <v>22</v>
      </c>
      <c r="R326" t="s">
        <v>50</v>
      </c>
    </row>
    <row r="327" spans="1:18" x14ac:dyDescent="0.25">
      <c r="A327">
        <v>1100</v>
      </c>
      <c r="B327" s="1">
        <v>45247</v>
      </c>
      <c r="C327" s="1" t="str">
        <f t="shared" si="16"/>
        <v>November</v>
      </c>
      <c r="D327" s="1" t="str">
        <f t="shared" si="17"/>
        <v>Friday</v>
      </c>
      <c r="E327" t="s">
        <v>14</v>
      </c>
      <c r="F327" t="s">
        <v>34</v>
      </c>
      <c r="G327" s="4">
        <v>7883.44</v>
      </c>
      <c r="H327">
        <v>13</v>
      </c>
      <c r="I327" t="s">
        <v>26</v>
      </c>
      <c r="J327" s="4">
        <v>366.2</v>
      </c>
      <c r="K327" s="4">
        <v>732.69</v>
      </c>
      <c r="L327" t="s">
        <v>30</v>
      </c>
      <c r="M327" s="9">
        <v>0.04</v>
      </c>
      <c r="N327" s="8">
        <v>0.04</v>
      </c>
      <c r="O327" s="8" t="str">
        <f t="shared" si="15"/>
        <v>0-5%</v>
      </c>
      <c r="P327" t="s">
        <v>18</v>
      </c>
      <c r="Q327" t="s">
        <v>22</v>
      </c>
      <c r="R327" t="s">
        <v>46</v>
      </c>
    </row>
    <row r="328" spans="1:18" x14ac:dyDescent="0.25">
      <c r="A328">
        <v>1033</v>
      </c>
      <c r="B328" s="1">
        <v>45239</v>
      </c>
      <c r="C328" s="1" t="str">
        <f t="shared" si="16"/>
        <v>November</v>
      </c>
      <c r="D328" s="1" t="str">
        <f t="shared" si="17"/>
        <v>Thursday</v>
      </c>
      <c r="E328" t="s">
        <v>24</v>
      </c>
      <c r="F328" t="s">
        <v>34</v>
      </c>
      <c r="G328" s="4">
        <v>7370.99</v>
      </c>
      <c r="H328">
        <v>6</v>
      </c>
      <c r="I328" t="s">
        <v>29</v>
      </c>
      <c r="J328" s="4">
        <v>1621.07</v>
      </c>
      <c r="K328" s="4">
        <v>1687.5</v>
      </c>
      <c r="L328" t="s">
        <v>17</v>
      </c>
      <c r="M328" s="9">
        <v>0.12</v>
      </c>
      <c r="N328" s="8">
        <v>0.12</v>
      </c>
      <c r="O328" s="8" t="str">
        <f t="shared" si="15"/>
        <v>11-15%</v>
      </c>
      <c r="P328" t="s">
        <v>31</v>
      </c>
      <c r="Q328" t="s">
        <v>19</v>
      </c>
      <c r="R328" t="s">
        <v>50</v>
      </c>
    </row>
    <row r="329" spans="1:18" x14ac:dyDescent="0.25">
      <c r="A329">
        <v>1068</v>
      </c>
      <c r="B329" s="1">
        <v>45173</v>
      </c>
      <c r="C329" s="1" t="str">
        <f t="shared" si="16"/>
        <v>September</v>
      </c>
      <c r="D329" s="1" t="str">
        <f t="shared" si="17"/>
        <v>Monday</v>
      </c>
      <c r="E329" t="s">
        <v>38</v>
      </c>
      <c r="F329" t="s">
        <v>34</v>
      </c>
      <c r="G329" s="4">
        <v>3905.11</v>
      </c>
      <c r="H329">
        <v>14</v>
      </c>
      <c r="I329" t="s">
        <v>26</v>
      </c>
      <c r="J329" s="4">
        <v>1140.58</v>
      </c>
      <c r="K329" s="4">
        <v>1438.76</v>
      </c>
      <c r="L329" t="s">
        <v>17</v>
      </c>
      <c r="M329" s="9">
        <v>0.03</v>
      </c>
      <c r="N329" s="8">
        <v>0.03</v>
      </c>
      <c r="O329" s="8" t="str">
        <f t="shared" si="15"/>
        <v>0-5%</v>
      </c>
      <c r="P329" t="s">
        <v>27</v>
      </c>
      <c r="Q329" t="s">
        <v>19</v>
      </c>
      <c r="R329" t="s">
        <v>48</v>
      </c>
    </row>
    <row r="330" spans="1:18" x14ac:dyDescent="0.25">
      <c r="A330">
        <v>1033</v>
      </c>
      <c r="B330" s="1">
        <v>45249</v>
      </c>
      <c r="C330" s="1" t="str">
        <f t="shared" si="16"/>
        <v>November</v>
      </c>
      <c r="D330" s="1" t="str">
        <f t="shared" si="17"/>
        <v>Sunday</v>
      </c>
      <c r="E330" t="s">
        <v>24</v>
      </c>
      <c r="F330" t="s">
        <v>15</v>
      </c>
      <c r="G330" s="4">
        <v>349.41</v>
      </c>
      <c r="H330">
        <v>37</v>
      </c>
      <c r="I330" t="s">
        <v>35</v>
      </c>
      <c r="J330" s="4">
        <v>2600.7600000000002</v>
      </c>
      <c r="K330" s="4">
        <v>2937.57</v>
      </c>
      <c r="L330" t="s">
        <v>30</v>
      </c>
      <c r="M330" s="9">
        <v>0.17</v>
      </c>
      <c r="N330" s="8">
        <v>0.17</v>
      </c>
      <c r="O330" s="8" t="str">
        <f t="shared" si="15"/>
        <v>16-20%</v>
      </c>
      <c r="P330" t="s">
        <v>31</v>
      </c>
      <c r="Q330" t="s">
        <v>22</v>
      </c>
      <c r="R330" t="s">
        <v>45</v>
      </c>
    </row>
    <row r="331" spans="1:18" x14ac:dyDescent="0.25">
      <c r="A331">
        <v>1014</v>
      </c>
      <c r="B331" s="1">
        <v>45181</v>
      </c>
      <c r="C331" s="1" t="str">
        <f t="shared" si="16"/>
        <v>September</v>
      </c>
      <c r="D331" s="1" t="str">
        <f t="shared" si="17"/>
        <v>Tuesday</v>
      </c>
      <c r="E331" t="s">
        <v>33</v>
      </c>
      <c r="F331" t="s">
        <v>34</v>
      </c>
      <c r="G331" s="4">
        <v>8406.07</v>
      </c>
      <c r="H331">
        <v>48</v>
      </c>
      <c r="I331" t="s">
        <v>16</v>
      </c>
      <c r="J331" s="4">
        <v>556.72</v>
      </c>
      <c r="K331" s="4">
        <v>665.07</v>
      </c>
      <c r="L331" t="s">
        <v>17</v>
      </c>
      <c r="M331" s="9">
        <v>0.01</v>
      </c>
      <c r="N331" s="8">
        <v>0.01</v>
      </c>
      <c r="O331" s="8" t="str">
        <f t="shared" si="15"/>
        <v>0-5%</v>
      </c>
      <c r="P331" t="s">
        <v>27</v>
      </c>
      <c r="Q331" t="s">
        <v>22</v>
      </c>
      <c r="R331" t="s">
        <v>36</v>
      </c>
    </row>
    <row r="332" spans="1:18" x14ac:dyDescent="0.25">
      <c r="A332">
        <v>1021</v>
      </c>
      <c r="B332" s="1">
        <v>45254</v>
      </c>
      <c r="C332" s="1" t="str">
        <f t="shared" si="16"/>
        <v>November</v>
      </c>
      <c r="D332" s="1" t="str">
        <f t="shared" si="17"/>
        <v>Friday</v>
      </c>
      <c r="E332" t="s">
        <v>38</v>
      </c>
      <c r="F332" t="s">
        <v>15</v>
      </c>
      <c r="G332" s="4">
        <v>213.04</v>
      </c>
      <c r="H332">
        <v>15</v>
      </c>
      <c r="I332" t="s">
        <v>26</v>
      </c>
      <c r="J332" s="4">
        <v>3771.27</v>
      </c>
      <c r="K332" s="4">
        <v>4212.55</v>
      </c>
      <c r="L332" t="s">
        <v>17</v>
      </c>
      <c r="M332" s="9">
        <v>0.16</v>
      </c>
      <c r="N332" s="8">
        <v>0.16</v>
      </c>
      <c r="O332" s="8" t="str">
        <f t="shared" si="15"/>
        <v>16-20%</v>
      </c>
      <c r="P332" t="s">
        <v>31</v>
      </c>
      <c r="Q332" t="s">
        <v>22</v>
      </c>
      <c r="R332" t="s">
        <v>40</v>
      </c>
    </row>
    <row r="333" spans="1:18" x14ac:dyDescent="0.25">
      <c r="A333">
        <v>1048</v>
      </c>
      <c r="B333" s="1">
        <v>44980</v>
      </c>
      <c r="C333" s="1" t="str">
        <f t="shared" si="16"/>
        <v>February</v>
      </c>
      <c r="D333" s="1" t="str">
        <f t="shared" si="17"/>
        <v>Thursday</v>
      </c>
      <c r="E333" t="s">
        <v>14</v>
      </c>
      <c r="F333" t="s">
        <v>21</v>
      </c>
      <c r="G333" s="4">
        <v>7066.63</v>
      </c>
      <c r="H333">
        <v>47</v>
      </c>
      <c r="I333" t="s">
        <v>26</v>
      </c>
      <c r="J333" s="4">
        <v>4535.8599999999997</v>
      </c>
      <c r="K333" s="4">
        <v>4641.41</v>
      </c>
      <c r="L333" t="s">
        <v>30</v>
      </c>
      <c r="M333" s="9">
        <v>0.27</v>
      </c>
      <c r="N333" s="8">
        <v>0.27</v>
      </c>
      <c r="O333" s="8" t="str">
        <f t="shared" si="15"/>
        <v>21%+</v>
      </c>
      <c r="P333" t="s">
        <v>31</v>
      </c>
      <c r="Q333" t="s">
        <v>22</v>
      </c>
      <c r="R333" t="s">
        <v>23</v>
      </c>
    </row>
    <row r="334" spans="1:18" x14ac:dyDescent="0.25">
      <c r="A334">
        <v>1020</v>
      </c>
      <c r="B334" s="1">
        <v>45175</v>
      </c>
      <c r="C334" s="1" t="str">
        <f t="shared" si="16"/>
        <v>September</v>
      </c>
      <c r="D334" s="1" t="str">
        <f t="shared" si="17"/>
        <v>Wednesday</v>
      </c>
      <c r="E334" t="s">
        <v>33</v>
      </c>
      <c r="F334" t="s">
        <v>34</v>
      </c>
      <c r="G334" s="4">
        <v>9705.5499999999993</v>
      </c>
      <c r="H334">
        <v>4</v>
      </c>
      <c r="I334" t="s">
        <v>29</v>
      </c>
      <c r="J334" s="4">
        <v>3730</v>
      </c>
      <c r="K334" s="4">
        <v>3893.6</v>
      </c>
      <c r="L334" t="s">
        <v>30</v>
      </c>
      <c r="M334" s="9">
        <v>0.25</v>
      </c>
      <c r="N334" s="8">
        <v>0.25</v>
      </c>
      <c r="O334" s="8" t="str">
        <f t="shared" si="15"/>
        <v>21%+</v>
      </c>
      <c r="P334" t="s">
        <v>27</v>
      </c>
      <c r="Q334" t="s">
        <v>22</v>
      </c>
      <c r="R334" t="s">
        <v>36</v>
      </c>
    </row>
    <row r="335" spans="1:18" x14ac:dyDescent="0.25">
      <c r="A335">
        <v>1008</v>
      </c>
      <c r="B335" s="1">
        <v>45165</v>
      </c>
      <c r="C335" s="1" t="str">
        <f t="shared" si="16"/>
        <v>August</v>
      </c>
      <c r="D335" s="1" t="str">
        <f t="shared" si="17"/>
        <v>Sunday</v>
      </c>
      <c r="E335" t="s">
        <v>24</v>
      </c>
      <c r="F335" t="s">
        <v>25</v>
      </c>
      <c r="G335" s="4">
        <v>4432.8500000000004</v>
      </c>
      <c r="H335">
        <v>40</v>
      </c>
      <c r="I335" t="s">
        <v>29</v>
      </c>
      <c r="J335" s="4">
        <v>2687.49</v>
      </c>
      <c r="K335" s="4">
        <v>3001.56</v>
      </c>
      <c r="L335" t="s">
        <v>17</v>
      </c>
      <c r="M335" s="9">
        <v>0.26</v>
      </c>
      <c r="N335" s="8">
        <v>0.26</v>
      </c>
      <c r="O335" s="8" t="str">
        <f t="shared" si="15"/>
        <v>21%+</v>
      </c>
      <c r="P335" t="s">
        <v>27</v>
      </c>
      <c r="Q335" t="s">
        <v>19</v>
      </c>
      <c r="R335" t="s">
        <v>28</v>
      </c>
    </row>
    <row r="336" spans="1:18" x14ac:dyDescent="0.25">
      <c r="A336">
        <v>1007</v>
      </c>
      <c r="B336" s="1">
        <v>45155</v>
      </c>
      <c r="C336" s="1" t="str">
        <f t="shared" si="16"/>
        <v>August</v>
      </c>
      <c r="D336" s="1" t="str">
        <f t="shared" si="17"/>
        <v>Thursday</v>
      </c>
      <c r="E336" t="s">
        <v>38</v>
      </c>
      <c r="F336" t="s">
        <v>34</v>
      </c>
      <c r="G336" s="4">
        <v>2426.2399999999998</v>
      </c>
      <c r="H336">
        <v>16</v>
      </c>
      <c r="I336" t="s">
        <v>16</v>
      </c>
      <c r="J336" s="4">
        <v>4310.3100000000004</v>
      </c>
      <c r="K336" s="4">
        <v>4633.1000000000004</v>
      </c>
      <c r="L336" t="s">
        <v>30</v>
      </c>
      <c r="M336" s="9">
        <v>0.28000000000000003</v>
      </c>
      <c r="N336" s="8">
        <v>0.28000000000000003</v>
      </c>
      <c r="O336" s="8" t="str">
        <f t="shared" si="15"/>
        <v>21%+</v>
      </c>
      <c r="P336" t="s">
        <v>31</v>
      </c>
      <c r="Q336" t="s">
        <v>22</v>
      </c>
      <c r="R336" t="s">
        <v>48</v>
      </c>
    </row>
    <row r="337" spans="1:18" x14ac:dyDescent="0.25">
      <c r="A337">
        <v>1067</v>
      </c>
      <c r="B337" s="1">
        <v>44993</v>
      </c>
      <c r="C337" s="1" t="str">
        <f t="shared" si="16"/>
        <v>March</v>
      </c>
      <c r="D337" s="1" t="str">
        <f t="shared" si="17"/>
        <v>Wednesday</v>
      </c>
      <c r="E337" t="s">
        <v>14</v>
      </c>
      <c r="F337" t="s">
        <v>34</v>
      </c>
      <c r="G337" s="4">
        <v>7078.22</v>
      </c>
      <c r="H337">
        <v>28</v>
      </c>
      <c r="I337" t="s">
        <v>35</v>
      </c>
      <c r="J337" s="4">
        <v>3489.85</v>
      </c>
      <c r="K337" s="4">
        <v>3842.5499999999902</v>
      </c>
      <c r="L337" t="s">
        <v>30</v>
      </c>
      <c r="M337" s="9">
        <v>0.03</v>
      </c>
      <c r="N337" s="8">
        <v>0.03</v>
      </c>
      <c r="O337" s="8" t="str">
        <f t="shared" si="15"/>
        <v>0-5%</v>
      </c>
      <c r="P337" t="s">
        <v>27</v>
      </c>
      <c r="Q337" t="s">
        <v>19</v>
      </c>
      <c r="R337" t="s">
        <v>46</v>
      </c>
    </row>
    <row r="338" spans="1:18" x14ac:dyDescent="0.25">
      <c r="A338">
        <v>1017</v>
      </c>
      <c r="B338" s="1">
        <v>44977</v>
      </c>
      <c r="C338" s="1" t="str">
        <f t="shared" si="16"/>
        <v>February</v>
      </c>
      <c r="D338" s="1" t="str">
        <f t="shared" si="17"/>
        <v>Monday</v>
      </c>
      <c r="E338" t="s">
        <v>33</v>
      </c>
      <c r="F338" t="s">
        <v>15</v>
      </c>
      <c r="G338" s="4">
        <v>8189.57</v>
      </c>
      <c r="H338">
        <v>16</v>
      </c>
      <c r="I338" t="s">
        <v>16</v>
      </c>
      <c r="J338" s="4">
        <v>102.23</v>
      </c>
      <c r="K338" s="4">
        <v>167.12</v>
      </c>
      <c r="L338" t="s">
        <v>30</v>
      </c>
      <c r="M338" s="9">
        <v>0.04</v>
      </c>
      <c r="N338" s="8">
        <v>0.04</v>
      </c>
      <c r="O338" s="8" t="str">
        <f t="shared" si="15"/>
        <v>0-5%</v>
      </c>
      <c r="P338" t="s">
        <v>31</v>
      </c>
      <c r="Q338" t="s">
        <v>22</v>
      </c>
      <c r="R338" t="s">
        <v>53</v>
      </c>
    </row>
    <row r="339" spans="1:18" x14ac:dyDescent="0.25">
      <c r="A339">
        <v>1033</v>
      </c>
      <c r="B339" s="1">
        <v>45023</v>
      </c>
      <c r="C339" s="1" t="str">
        <f t="shared" si="16"/>
        <v>April</v>
      </c>
      <c r="D339" s="1" t="str">
        <f t="shared" si="17"/>
        <v>Friday</v>
      </c>
      <c r="E339" t="s">
        <v>14</v>
      </c>
      <c r="F339" t="s">
        <v>34</v>
      </c>
      <c r="G339" s="4">
        <v>5509.66</v>
      </c>
      <c r="H339">
        <v>4</v>
      </c>
      <c r="I339" t="s">
        <v>26</v>
      </c>
      <c r="J339" s="4">
        <v>2000.75</v>
      </c>
      <c r="K339" s="4">
        <v>2426.9899999999998</v>
      </c>
      <c r="L339" t="s">
        <v>17</v>
      </c>
      <c r="M339" s="9">
        <v>0.17</v>
      </c>
      <c r="N339" s="8">
        <v>0.17</v>
      </c>
      <c r="O339" s="8" t="str">
        <f t="shared" si="15"/>
        <v>16-20%</v>
      </c>
      <c r="P339" t="s">
        <v>27</v>
      </c>
      <c r="Q339" t="s">
        <v>19</v>
      </c>
      <c r="R339" t="s">
        <v>46</v>
      </c>
    </row>
    <row r="340" spans="1:18" x14ac:dyDescent="0.25">
      <c r="A340">
        <v>1048</v>
      </c>
      <c r="B340" s="1">
        <v>45018</v>
      </c>
      <c r="C340" s="1" t="str">
        <f t="shared" si="16"/>
        <v>April</v>
      </c>
      <c r="D340" s="1" t="str">
        <f t="shared" si="17"/>
        <v>Sunday</v>
      </c>
      <c r="E340" t="s">
        <v>24</v>
      </c>
      <c r="F340" t="s">
        <v>25</v>
      </c>
      <c r="G340" s="4">
        <v>9673.65</v>
      </c>
      <c r="H340">
        <v>45</v>
      </c>
      <c r="I340" t="s">
        <v>35</v>
      </c>
      <c r="J340" s="4">
        <v>4262.21</v>
      </c>
      <c r="K340" s="4">
        <v>4533.3100000000004</v>
      </c>
      <c r="L340" t="s">
        <v>17</v>
      </c>
      <c r="M340" s="9">
        <v>0.27</v>
      </c>
      <c r="N340" s="8">
        <v>0.27</v>
      </c>
      <c r="O340" s="8" t="str">
        <f t="shared" si="15"/>
        <v>21%+</v>
      </c>
      <c r="P340" t="s">
        <v>31</v>
      </c>
      <c r="Q340" t="s">
        <v>19</v>
      </c>
      <c r="R340" t="s">
        <v>28</v>
      </c>
    </row>
    <row r="341" spans="1:18" x14ac:dyDescent="0.25">
      <c r="A341">
        <v>1076</v>
      </c>
      <c r="B341" s="1">
        <v>45190</v>
      </c>
      <c r="C341" s="1" t="str">
        <f t="shared" si="16"/>
        <v>September</v>
      </c>
      <c r="D341" s="1" t="str">
        <f t="shared" si="17"/>
        <v>Thursday</v>
      </c>
      <c r="E341" t="s">
        <v>14</v>
      </c>
      <c r="F341" t="s">
        <v>15</v>
      </c>
      <c r="G341" s="4">
        <v>611.52</v>
      </c>
      <c r="H341">
        <v>26</v>
      </c>
      <c r="I341" t="s">
        <v>35</v>
      </c>
      <c r="J341" s="4">
        <v>1762</v>
      </c>
      <c r="K341" s="4">
        <v>2002.95</v>
      </c>
      <c r="L341" t="s">
        <v>17</v>
      </c>
      <c r="M341" s="9">
        <v>0.28999999999999998</v>
      </c>
      <c r="N341" s="8">
        <v>0.28999999999999998</v>
      </c>
      <c r="O341" s="8" t="str">
        <f t="shared" si="15"/>
        <v>21%+</v>
      </c>
      <c r="P341" t="s">
        <v>31</v>
      </c>
      <c r="Q341" t="s">
        <v>22</v>
      </c>
      <c r="R341" t="s">
        <v>20</v>
      </c>
    </row>
    <row r="342" spans="1:18" x14ac:dyDescent="0.25">
      <c r="A342">
        <v>1059</v>
      </c>
      <c r="B342" s="1">
        <v>45217</v>
      </c>
      <c r="C342" s="1" t="str">
        <f t="shared" si="16"/>
        <v>October</v>
      </c>
      <c r="D342" s="1" t="str">
        <f t="shared" si="17"/>
        <v>Wednesday</v>
      </c>
      <c r="E342" t="s">
        <v>42</v>
      </c>
      <c r="F342" t="s">
        <v>15</v>
      </c>
      <c r="G342" s="4">
        <v>5097.4799999999996</v>
      </c>
      <c r="H342">
        <v>28</v>
      </c>
      <c r="I342" t="s">
        <v>35</v>
      </c>
      <c r="J342" s="4">
        <v>224.32</v>
      </c>
      <c r="K342" s="4">
        <v>715.06</v>
      </c>
      <c r="L342" t="s">
        <v>17</v>
      </c>
      <c r="M342" s="9">
        <v>0.01</v>
      </c>
      <c r="N342" s="8">
        <v>0.01</v>
      </c>
      <c r="O342" s="8" t="str">
        <f t="shared" si="15"/>
        <v>0-5%</v>
      </c>
      <c r="P342" t="s">
        <v>31</v>
      </c>
      <c r="Q342" t="s">
        <v>19</v>
      </c>
      <c r="R342" t="s">
        <v>49</v>
      </c>
    </row>
    <row r="343" spans="1:18" x14ac:dyDescent="0.25">
      <c r="A343">
        <v>1086</v>
      </c>
      <c r="B343" s="1">
        <v>45022</v>
      </c>
      <c r="C343" s="1" t="str">
        <f t="shared" si="16"/>
        <v>April</v>
      </c>
      <c r="D343" s="1" t="str">
        <f t="shared" si="17"/>
        <v>Thursday</v>
      </c>
      <c r="E343" t="s">
        <v>33</v>
      </c>
      <c r="F343" t="s">
        <v>21</v>
      </c>
      <c r="G343" s="4">
        <v>7212.69</v>
      </c>
      <c r="H343">
        <v>32</v>
      </c>
      <c r="I343" t="s">
        <v>35</v>
      </c>
      <c r="J343" s="4">
        <v>3743.59</v>
      </c>
      <c r="K343" s="4">
        <v>4116.38</v>
      </c>
      <c r="L343" t="s">
        <v>17</v>
      </c>
      <c r="M343" s="9">
        <v>0.11</v>
      </c>
      <c r="N343" s="8">
        <v>0.11</v>
      </c>
      <c r="O343" s="8" t="str">
        <f t="shared" si="15"/>
        <v>11-15%</v>
      </c>
      <c r="P343" t="s">
        <v>18</v>
      </c>
      <c r="Q343" t="s">
        <v>19</v>
      </c>
      <c r="R343" t="s">
        <v>37</v>
      </c>
    </row>
    <row r="344" spans="1:18" x14ac:dyDescent="0.25">
      <c r="A344">
        <v>1022</v>
      </c>
      <c r="B344" s="1">
        <v>45014</v>
      </c>
      <c r="C344" s="1" t="str">
        <f t="shared" si="16"/>
        <v>March</v>
      </c>
      <c r="D344" s="1" t="str">
        <f t="shared" si="17"/>
        <v>Wednesday</v>
      </c>
      <c r="E344" t="s">
        <v>14</v>
      </c>
      <c r="F344" t="s">
        <v>21</v>
      </c>
      <c r="G344" s="4">
        <v>8640.14</v>
      </c>
      <c r="H344">
        <v>45</v>
      </c>
      <c r="I344" t="s">
        <v>16</v>
      </c>
      <c r="J344" s="4">
        <v>4020.09</v>
      </c>
      <c r="K344" s="4">
        <v>4087.91</v>
      </c>
      <c r="L344" t="s">
        <v>17</v>
      </c>
      <c r="M344" s="9">
        <v>0.06</v>
      </c>
      <c r="N344" s="8">
        <v>0.06</v>
      </c>
      <c r="O344" s="8" t="str">
        <f t="shared" si="15"/>
        <v>6-10%</v>
      </c>
      <c r="P344" t="s">
        <v>27</v>
      </c>
      <c r="Q344" t="s">
        <v>19</v>
      </c>
      <c r="R344" t="s">
        <v>23</v>
      </c>
    </row>
    <row r="345" spans="1:18" x14ac:dyDescent="0.25">
      <c r="A345">
        <v>1030</v>
      </c>
      <c r="B345" s="1">
        <v>45004</v>
      </c>
      <c r="C345" s="1" t="str">
        <f t="shared" si="16"/>
        <v>March</v>
      </c>
      <c r="D345" s="1" t="str">
        <f t="shared" si="17"/>
        <v>Sunday</v>
      </c>
      <c r="E345" t="s">
        <v>24</v>
      </c>
      <c r="F345" t="s">
        <v>34</v>
      </c>
      <c r="G345" s="4">
        <v>1874.63</v>
      </c>
      <c r="H345">
        <v>2</v>
      </c>
      <c r="I345" t="s">
        <v>29</v>
      </c>
      <c r="J345" s="4">
        <v>844.94</v>
      </c>
      <c r="K345" s="4">
        <v>1225.6400000000001</v>
      </c>
      <c r="L345" t="s">
        <v>17</v>
      </c>
      <c r="M345" s="9">
        <v>0.23</v>
      </c>
      <c r="N345" s="8">
        <v>0.23</v>
      </c>
      <c r="O345" s="8" t="str">
        <f t="shared" si="15"/>
        <v>21%+</v>
      </c>
      <c r="P345" t="s">
        <v>31</v>
      </c>
      <c r="Q345" t="s">
        <v>19</v>
      </c>
      <c r="R345" t="s">
        <v>50</v>
      </c>
    </row>
    <row r="346" spans="1:18" x14ac:dyDescent="0.25">
      <c r="A346">
        <v>1038</v>
      </c>
      <c r="B346" s="1">
        <v>45214</v>
      </c>
      <c r="C346" s="1" t="str">
        <f t="shared" si="16"/>
        <v>October</v>
      </c>
      <c r="D346" s="1" t="str">
        <f t="shared" si="17"/>
        <v>Sunday</v>
      </c>
      <c r="E346" t="s">
        <v>24</v>
      </c>
      <c r="F346" t="s">
        <v>21</v>
      </c>
      <c r="G346" s="4">
        <v>8020.03</v>
      </c>
      <c r="H346">
        <v>31</v>
      </c>
      <c r="I346" t="s">
        <v>29</v>
      </c>
      <c r="J346" s="4">
        <v>2709.84</v>
      </c>
      <c r="K346" s="4">
        <v>2766.51</v>
      </c>
      <c r="L346" t="s">
        <v>30</v>
      </c>
      <c r="M346" s="9">
        <v>0.19</v>
      </c>
      <c r="N346" s="8">
        <v>0.19</v>
      </c>
      <c r="O346" s="8" t="str">
        <f t="shared" si="15"/>
        <v>16-20%</v>
      </c>
      <c r="P346" t="s">
        <v>18</v>
      </c>
      <c r="Q346" t="s">
        <v>22</v>
      </c>
      <c r="R346" t="s">
        <v>47</v>
      </c>
    </row>
    <row r="347" spans="1:18" x14ac:dyDescent="0.25">
      <c r="A347">
        <v>1051</v>
      </c>
      <c r="B347" s="1">
        <v>45046</v>
      </c>
      <c r="C347" s="1" t="str">
        <f t="shared" si="16"/>
        <v>April</v>
      </c>
      <c r="D347" s="1" t="str">
        <f t="shared" si="17"/>
        <v>Sunday</v>
      </c>
      <c r="E347" t="s">
        <v>14</v>
      </c>
      <c r="F347" t="s">
        <v>21</v>
      </c>
      <c r="G347" s="4">
        <v>5571.8</v>
      </c>
      <c r="H347">
        <v>3</v>
      </c>
      <c r="I347" t="s">
        <v>26</v>
      </c>
      <c r="J347" s="4">
        <v>1000.18</v>
      </c>
      <c r="K347" s="4">
        <v>1023.64</v>
      </c>
      <c r="L347" t="s">
        <v>17</v>
      </c>
      <c r="M347" s="9">
        <v>0.04</v>
      </c>
      <c r="N347" s="8">
        <v>0.04</v>
      </c>
      <c r="O347" s="8" t="str">
        <f t="shared" si="15"/>
        <v>0-5%</v>
      </c>
      <c r="P347" t="s">
        <v>31</v>
      </c>
      <c r="Q347" t="s">
        <v>19</v>
      </c>
      <c r="R347" t="s">
        <v>23</v>
      </c>
    </row>
    <row r="348" spans="1:18" x14ac:dyDescent="0.25">
      <c r="A348">
        <v>1054</v>
      </c>
      <c r="B348" s="1">
        <v>45228</v>
      </c>
      <c r="C348" s="1" t="str">
        <f t="shared" si="16"/>
        <v>October</v>
      </c>
      <c r="D348" s="1" t="str">
        <f t="shared" si="17"/>
        <v>Sunday</v>
      </c>
      <c r="E348" t="s">
        <v>24</v>
      </c>
      <c r="F348" t="s">
        <v>21</v>
      </c>
      <c r="G348" s="4">
        <v>4025.88</v>
      </c>
      <c r="H348">
        <v>8</v>
      </c>
      <c r="I348" t="s">
        <v>29</v>
      </c>
      <c r="J348" s="4">
        <v>3610.21</v>
      </c>
      <c r="K348" s="4">
        <v>3817.99</v>
      </c>
      <c r="L348" t="s">
        <v>17</v>
      </c>
      <c r="M348" s="9">
        <v>0.15</v>
      </c>
      <c r="N348" s="8">
        <v>0.15</v>
      </c>
      <c r="O348" s="8" t="str">
        <f t="shared" si="15"/>
        <v>11-15%</v>
      </c>
      <c r="P348" t="s">
        <v>18</v>
      </c>
      <c r="Q348" t="s">
        <v>22</v>
      </c>
      <c r="R348" t="s">
        <v>47</v>
      </c>
    </row>
    <row r="349" spans="1:18" x14ac:dyDescent="0.25">
      <c r="A349">
        <v>1008</v>
      </c>
      <c r="B349" s="1">
        <v>45091</v>
      </c>
      <c r="C349" s="1" t="str">
        <f t="shared" si="16"/>
        <v>June</v>
      </c>
      <c r="D349" s="1" t="str">
        <f t="shared" si="17"/>
        <v>Wednesday</v>
      </c>
      <c r="E349" t="s">
        <v>38</v>
      </c>
      <c r="F349" t="s">
        <v>15</v>
      </c>
      <c r="G349" s="4">
        <v>1403.98</v>
      </c>
      <c r="H349">
        <v>24</v>
      </c>
      <c r="I349" t="s">
        <v>29</v>
      </c>
      <c r="J349" s="4">
        <v>1394.17</v>
      </c>
      <c r="K349" s="4">
        <v>1891.02</v>
      </c>
      <c r="L349" t="s">
        <v>30</v>
      </c>
      <c r="M349" s="9">
        <v>0.21</v>
      </c>
      <c r="N349" s="8">
        <v>0.21</v>
      </c>
      <c r="O349" s="8" t="str">
        <f t="shared" si="15"/>
        <v>21%+</v>
      </c>
      <c r="P349" t="s">
        <v>31</v>
      </c>
      <c r="Q349" t="s">
        <v>19</v>
      </c>
      <c r="R349" t="s">
        <v>40</v>
      </c>
    </row>
    <row r="350" spans="1:18" x14ac:dyDescent="0.25">
      <c r="A350">
        <v>1027</v>
      </c>
      <c r="B350" s="1">
        <v>45108</v>
      </c>
      <c r="C350" s="1" t="str">
        <f t="shared" si="16"/>
        <v>July</v>
      </c>
      <c r="D350" s="1" t="str">
        <f t="shared" si="17"/>
        <v>Saturday</v>
      </c>
      <c r="E350" t="s">
        <v>38</v>
      </c>
      <c r="F350" t="s">
        <v>15</v>
      </c>
      <c r="G350" s="4">
        <v>8666.43</v>
      </c>
      <c r="H350">
        <v>15</v>
      </c>
      <c r="I350" t="s">
        <v>29</v>
      </c>
      <c r="J350" s="4">
        <v>1615.26</v>
      </c>
      <c r="K350" s="4">
        <v>1710.95</v>
      </c>
      <c r="L350" t="s">
        <v>30</v>
      </c>
      <c r="M350" s="9">
        <v>0.23</v>
      </c>
      <c r="N350" s="8">
        <v>0.23</v>
      </c>
      <c r="O350" s="8" t="str">
        <f t="shared" si="15"/>
        <v>21%+</v>
      </c>
      <c r="P350" t="s">
        <v>31</v>
      </c>
      <c r="Q350" t="s">
        <v>22</v>
      </c>
      <c r="R350" t="s">
        <v>40</v>
      </c>
    </row>
    <row r="351" spans="1:18" x14ac:dyDescent="0.25">
      <c r="A351">
        <v>1027</v>
      </c>
      <c r="B351" s="1">
        <v>45149</v>
      </c>
      <c r="C351" s="1" t="str">
        <f t="shared" si="16"/>
        <v>August</v>
      </c>
      <c r="D351" s="1" t="str">
        <f t="shared" si="17"/>
        <v>Friday</v>
      </c>
      <c r="E351" t="s">
        <v>38</v>
      </c>
      <c r="F351" t="s">
        <v>15</v>
      </c>
      <c r="G351" s="4">
        <v>1657</v>
      </c>
      <c r="H351">
        <v>43</v>
      </c>
      <c r="I351" t="s">
        <v>29</v>
      </c>
      <c r="J351" s="4">
        <v>4232.6099999999997</v>
      </c>
      <c r="K351" s="4">
        <v>4572.21</v>
      </c>
      <c r="L351" t="s">
        <v>30</v>
      </c>
      <c r="M351" s="9">
        <v>0.01</v>
      </c>
      <c r="N351" s="8">
        <v>0.01</v>
      </c>
      <c r="O351" s="8" t="str">
        <f t="shared" si="15"/>
        <v>0-5%</v>
      </c>
      <c r="P351" t="s">
        <v>18</v>
      </c>
      <c r="Q351" t="s">
        <v>22</v>
      </c>
      <c r="R351" t="s">
        <v>40</v>
      </c>
    </row>
    <row r="352" spans="1:18" x14ac:dyDescent="0.25">
      <c r="A352">
        <v>1098</v>
      </c>
      <c r="B352" s="1">
        <v>45237</v>
      </c>
      <c r="C352" s="1" t="str">
        <f t="shared" si="16"/>
        <v>November</v>
      </c>
      <c r="D352" s="1" t="str">
        <f t="shared" si="17"/>
        <v>Tuesday</v>
      </c>
      <c r="E352" t="s">
        <v>42</v>
      </c>
      <c r="F352" t="s">
        <v>21</v>
      </c>
      <c r="G352" s="4">
        <v>3166.9</v>
      </c>
      <c r="H352">
        <v>31</v>
      </c>
      <c r="I352" t="s">
        <v>26</v>
      </c>
      <c r="J352" s="4">
        <v>2407.8000000000002</v>
      </c>
      <c r="K352" s="4">
        <v>2502.7600000000002</v>
      </c>
      <c r="L352" t="s">
        <v>17</v>
      </c>
      <c r="M352" s="9">
        <v>0.27</v>
      </c>
      <c r="N352" s="8">
        <v>0.27</v>
      </c>
      <c r="O352" s="8" t="str">
        <f t="shared" si="15"/>
        <v>21%+</v>
      </c>
      <c r="P352" t="s">
        <v>18</v>
      </c>
      <c r="Q352" t="s">
        <v>22</v>
      </c>
      <c r="R352" t="s">
        <v>51</v>
      </c>
    </row>
    <row r="353" spans="1:18" x14ac:dyDescent="0.25">
      <c r="A353">
        <v>1021</v>
      </c>
      <c r="B353" s="1">
        <v>44933</v>
      </c>
      <c r="C353" s="1" t="str">
        <f t="shared" si="16"/>
        <v>January</v>
      </c>
      <c r="D353" s="1" t="str">
        <f t="shared" si="17"/>
        <v>Saturday</v>
      </c>
      <c r="E353" t="s">
        <v>14</v>
      </c>
      <c r="F353" t="s">
        <v>15</v>
      </c>
      <c r="G353" s="4">
        <v>2971.45</v>
      </c>
      <c r="H353">
        <v>9</v>
      </c>
      <c r="I353" t="s">
        <v>16</v>
      </c>
      <c r="J353" s="4">
        <v>3365.28</v>
      </c>
      <c r="K353" s="4">
        <v>3730.43</v>
      </c>
      <c r="L353" t="s">
        <v>30</v>
      </c>
      <c r="M353" s="9">
        <v>0.17</v>
      </c>
      <c r="N353" s="8">
        <v>0.17</v>
      </c>
      <c r="O353" s="8" t="str">
        <f t="shared" si="15"/>
        <v>16-20%</v>
      </c>
      <c r="P353" t="s">
        <v>27</v>
      </c>
      <c r="Q353" t="s">
        <v>19</v>
      </c>
      <c r="R353" t="s">
        <v>20</v>
      </c>
    </row>
    <row r="354" spans="1:18" x14ac:dyDescent="0.25">
      <c r="A354">
        <v>1030</v>
      </c>
      <c r="B354" s="1">
        <v>45256</v>
      </c>
      <c r="C354" s="1" t="str">
        <f t="shared" si="16"/>
        <v>November</v>
      </c>
      <c r="D354" s="1" t="str">
        <f t="shared" si="17"/>
        <v>Sunday</v>
      </c>
      <c r="E354" t="s">
        <v>42</v>
      </c>
      <c r="F354" t="s">
        <v>21</v>
      </c>
      <c r="G354" s="4">
        <v>8727</v>
      </c>
      <c r="H354">
        <v>39</v>
      </c>
      <c r="I354" t="s">
        <v>35</v>
      </c>
      <c r="J354" s="4">
        <v>2041.75</v>
      </c>
      <c r="K354" s="4">
        <v>2299.37</v>
      </c>
      <c r="L354" t="s">
        <v>17</v>
      </c>
      <c r="M354" s="9">
        <v>0.24</v>
      </c>
      <c r="N354" s="8">
        <v>0.24</v>
      </c>
      <c r="O354" s="8" t="str">
        <f t="shared" si="15"/>
        <v>21%+</v>
      </c>
      <c r="P354" t="s">
        <v>27</v>
      </c>
      <c r="Q354" t="s">
        <v>22</v>
      </c>
      <c r="R354" t="s">
        <v>51</v>
      </c>
    </row>
    <row r="355" spans="1:18" x14ac:dyDescent="0.25">
      <c r="A355">
        <v>1097</v>
      </c>
      <c r="B355" s="1">
        <v>45189</v>
      </c>
      <c r="C355" s="1" t="str">
        <f t="shared" si="16"/>
        <v>September</v>
      </c>
      <c r="D355" s="1" t="str">
        <f t="shared" si="17"/>
        <v>Wednesday</v>
      </c>
      <c r="E355" t="s">
        <v>24</v>
      </c>
      <c r="F355" t="s">
        <v>15</v>
      </c>
      <c r="G355" s="4">
        <v>6759.76</v>
      </c>
      <c r="H355">
        <v>45</v>
      </c>
      <c r="I355" t="s">
        <v>29</v>
      </c>
      <c r="J355" s="4">
        <v>1525.13</v>
      </c>
      <c r="K355" s="4">
        <v>1868.32</v>
      </c>
      <c r="L355" t="s">
        <v>17</v>
      </c>
      <c r="M355" s="9">
        <v>0.24</v>
      </c>
      <c r="N355" s="8">
        <v>0.24</v>
      </c>
      <c r="O355" s="8" t="str">
        <f t="shared" si="15"/>
        <v>21%+</v>
      </c>
      <c r="P355" t="s">
        <v>18</v>
      </c>
      <c r="Q355" t="s">
        <v>22</v>
      </c>
      <c r="R355" t="s">
        <v>45</v>
      </c>
    </row>
    <row r="356" spans="1:18" x14ac:dyDescent="0.25">
      <c r="A356">
        <v>1028</v>
      </c>
      <c r="B356" s="1">
        <v>45087</v>
      </c>
      <c r="C356" s="1" t="str">
        <f t="shared" si="16"/>
        <v>June</v>
      </c>
      <c r="D356" s="1" t="str">
        <f t="shared" si="17"/>
        <v>Saturday</v>
      </c>
      <c r="E356" t="s">
        <v>42</v>
      </c>
      <c r="F356" t="s">
        <v>15</v>
      </c>
      <c r="G356" s="4">
        <v>7987.15</v>
      </c>
      <c r="H356">
        <v>2</v>
      </c>
      <c r="I356" t="s">
        <v>16</v>
      </c>
      <c r="J356" s="4">
        <v>3146.12</v>
      </c>
      <c r="K356" s="4">
        <v>3255.5299999999902</v>
      </c>
      <c r="L356" t="s">
        <v>17</v>
      </c>
      <c r="M356" s="9">
        <v>0.06</v>
      </c>
      <c r="N356" s="8">
        <v>0.06</v>
      </c>
      <c r="O356" s="8" t="str">
        <f t="shared" si="15"/>
        <v>6-10%</v>
      </c>
      <c r="P356" t="s">
        <v>27</v>
      </c>
      <c r="Q356" t="s">
        <v>19</v>
      </c>
      <c r="R356" t="s">
        <v>49</v>
      </c>
    </row>
    <row r="357" spans="1:18" x14ac:dyDescent="0.25">
      <c r="A357">
        <v>1064</v>
      </c>
      <c r="B357" s="1">
        <v>45077</v>
      </c>
      <c r="C357" s="1" t="str">
        <f t="shared" si="16"/>
        <v>May</v>
      </c>
      <c r="D357" s="1" t="str">
        <f t="shared" si="17"/>
        <v>Wednesday</v>
      </c>
      <c r="E357" t="s">
        <v>24</v>
      </c>
      <c r="F357" t="s">
        <v>25</v>
      </c>
      <c r="G357" s="4">
        <v>2579.63</v>
      </c>
      <c r="H357">
        <v>8</v>
      </c>
      <c r="I357" t="s">
        <v>29</v>
      </c>
      <c r="J357" s="4">
        <v>816.54</v>
      </c>
      <c r="K357" s="4">
        <v>1191.9000000000001</v>
      </c>
      <c r="L357" t="s">
        <v>30</v>
      </c>
      <c r="M357" s="9">
        <v>0.03</v>
      </c>
      <c r="N357" s="8">
        <v>0.03</v>
      </c>
      <c r="O357" s="8" t="str">
        <f t="shared" si="15"/>
        <v>0-5%</v>
      </c>
      <c r="P357" t="s">
        <v>18</v>
      </c>
      <c r="Q357" t="s">
        <v>22</v>
      </c>
      <c r="R357" t="s">
        <v>28</v>
      </c>
    </row>
    <row r="358" spans="1:18" x14ac:dyDescent="0.25">
      <c r="A358">
        <v>1097</v>
      </c>
      <c r="B358" s="1">
        <v>45011</v>
      </c>
      <c r="C358" s="1" t="str">
        <f t="shared" si="16"/>
        <v>March</v>
      </c>
      <c r="D358" s="1" t="str">
        <f t="shared" si="17"/>
        <v>Sunday</v>
      </c>
      <c r="E358" t="s">
        <v>24</v>
      </c>
      <c r="F358" t="s">
        <v>34</v>
      </c>
      <c r="G358" s="4">
        <v>6286.25</v>
      </c>
      <c r="H358">
        <v>7</v>
      </c>
      <c r="I358" t="s">
        <v>29</v>
      </c>
      <c r="J358" s="4">
        <v>1896.35</v>
      </c>
      <c r="K358" s="4">
        <v>2394.1999999999998</v>
      </c>
      <c r="L358" t="s">
        <v>30</v>
      </c>
      <c r="M358" s="9">
        <v>0.22</v>
      </c>
      <c r="N358" s="8">
        <v>0.22</v>
      </c>
      <c r="O358" s="8" t="str">
        <f t="shared" si="15"/>
        <v>21%+</v>
      </c>
      <c r="P358" t="s">
        <v>27</v>
      </c>
      <c r="Q358" t="s">
        <v>19</v>
      </c>
      <c r="R358" t="s">
        <v>50</v>
      </c>
    </row>
    <row r="359" spans="1:18" x14ac:dyDescent="0.25">
      <c r="A359">
        <v>1069</v>
      </c>
      <c r="B359" s="1">
        <v>45073</v>
      </c>
      <c r="C359" s="1" t="str">
        <f t="shared" si="16"/>
        <v>May</v>
      </c>
      <c r="D359" s="1" t="str">
        <f t="shared" si="17"/>
        <v>Saturday</v>
      </c>
      <c r="E359" t="s">
        <v>33</v>
      </c>
      <c r="F359" t="s">
        <v>21</v>
      </c>
      <c r="G359" s="4">
        <v>5760.29</v>
      </c>
      <c r="H359">
        <v>44</v>
      </c>
      <c r="I359" t="s">
        <v>35</v>
      </c>
      <c r="J359" s="4">
        <v>1084.73</v>
      </c>
      <c r="K359" s="4">
        <v>1420.9</v>
      </c>
      <c r="L359" t="s">
        <v>17</v>
      </c>
      <c r="M359" s="9">
        <v>0.05</v>
      </c>
      <c r="N359" s="8">
        <v>0.05</v>
      </c>
      <c r="O359" s="8" t="str">
        <f t="shared" si="15"/>
        <v>0-5%</v>
      </c>
      <c r="P359" t="s">
        <v>31</v>
      </c>
      <c r="Q359" t="s">
        <v>19</v>
      </c>
      <c r="R359" t="s">
        <v>37</v>
      </c>
    </row>
    <row r="360" spans="1:18" x14ac:dyDescent="0.25">
      <c r="A360">
        <v>1061</v>
      </c>
      <c r="B360" s="1">
        <v>45038</v>
      </c>
      <c r="C360" s="1" t="str">
        <f t="shared" si="16"/>
        <v>April</v>
      </c>
      <c r="D360" s="1" t="str">
        <f t="shared" si="17"/>
        <v>Saturday</v>
      </c>
      <c r="E360" t="s">
        <v>38</v>
      </c>
      <c r="F360" t="s">
        <v>25</v>
      </c>
      <c r="G360" s="4">
        <v>8345.02</v>
      </c>
      <c r="H360">
        <v>39</v>
      </c>
      <c r="I360" t="s">
        <v>35</v>
      </c>
      <c r="J360" s="4">
        <v>3494.19</v>
      </c>
      <c r="K360" s="4">
        <v>3746</v>
      </c>
      <c r="L360" t="s">
        <v>17</v>
      </c>
      <c r="M360" s="9">
        <v>0.25</v>
      </c>
      <c r="N360" s="8">
        <v>0.25</v>
      </c>
      <c r="O360" s="8" t="str">
        <f t="shared" si="15"/>
        <v>21%+</v>
      </c>
      <c r="P360" t="s">
        <v>27</v>
      </c>
      <c r="Q360" t="s">
        <v>22</v>
      </c>
      <c r="R360" t="s">
        <v>39</v>
      </c>
    </row>
    <row r="361" spans="1:18" x14ac:dyDescent="0.25">
      <c r="A361">
        <v>1048</v>
      </c>
      <c r="B361" s="1">
        <v>44962</v>
      </c>
      <c r="C361" s="1" t="str">
        <f t="shared" si="16"/>
        <v>February</v>
      </c>
      <c r="D361" s="1" t="str">
        <f t="shared" si="17"/>
        <v>Sunday</v>
      </c>
      <c r="E361" t="s">
        <v>24</v>
      </c>
      <c r="F361" t="s">
        <v>15</v>
      </c>
      <c r="G361" s="4">
        <v>9070.26</v>
      </c>
      <c r="H361">
        <v>42</v>
      </c>
      <c r="I361" t="s">
        <v>35</v>
      </c>
      <c r="J361" s="4">
        <v>4723.83</v>
      </c>
      <c r="K361" s="4">
        <v>5186.1899999999996</v>
      </c>
      <c r="L361" t="s">
        <v>17</v>
      </c>
      <c r="M361" s="9">
        <v>0.22</v>
      </c>
      <c r="N361" s="8">
        <v>0.22</v>
      </c>
      <c r="O361" s="8" t="str">
        <f t="shared" si="15"/>
        <v>21%+</v>
      </c>
      <c r="P361" t="s">
        <v>31</v>
      </c>
      <c r="Q361" t="s">
        <v>19</v>
      </c>
      <c r="R361" t="s">
        <v>45</v>
      </c>
    </row>
    <row r="362" spans="1:18" x14ac:dyDescent="0.25">
      <c r="A362">
        <v>1019</v>
      </c>
      <c r="B362" s="1">
        <v>45211</v>
      </c>
      <c r="C362" s="1" t="str">
        <f t="shared" si="16"/>
        <v>October</v>
      </c>
      <c r="D362" s="1" t="str">
        <f t="shared" si="17"/>
        <v>Thursday</v>
      </c>
      <c r="E362" t="s">
        <v>33</v>
      </c>
      <c r="F362" t="s">
        <v>21</v>
      </c>
      <c r="G362" s="4">
        <v>220.35</v>
      </c>
      <c r="H362">
        <v>16</v>
      </c>
      <c r="I362" t="s">
        <v>29</v>
      </c>
      <c r="J362" s="4">
        <v>4977.78</v>
      </c>
      <c r="K362" s="4">
        <v>4995.55</v>
      </c>
      <c r="L362" t="s">
        <v>30</v>
      </c>
      <c r="M362" s="9">
        <v>0.25</v>
      </c>
      <c r="N362" s="8">
        <v>0.25</v>
      </c>
      <c r="O362" s="8" t="str">
        <f t="shared" si="15"/>
        <v>21%+</v>
      </c>
      <c r="P362" t="s">
        <v>31</v>
      </c>
      <c r="Q362" t="s">
        <v>19</v>
      </c>
      <c r="R362" t="s">
        <v>37</v>
      </c>
    </row>
    <row r="363" spans="1:18" x14ac:dyDescent="0.25">
      <c r="A363">
        <v>1004</v>
      </c>
      <c r="B363" s="1">
        <v>45114</v>
      </c>
      <c r="C363" s="1" t="str">
        <f t="shared" si="16"/>
        <v>July</v>
      </c>
      <c r="D363" s="1" t="str">
        <f t="shared" si="17"/>
        <v>Friday</v>
      </c>
      <c r="E363" t="s">
        <v>38</v>
      </c>
      <c r="F363" t="s">
        <v>15</v>
      </c>
      <c r="G363" s="4">
        <v>6772.8</v>
      </c>
      <c r="H363">
        <v>35</v>
      </c>
      <c r="I363" t="s">
        <v>29</v>
      </c>
      <c r="J363" s="4">
        <v>2278.87</v>
      </c>
      <c r="K363" s="4">
        <v>2646.5299999999902</v>
      </c>
      <c r="L363" t="s">
        <v>17</v>
      </c>
      <c r="M363" s="9">
        <v>0.09</v>
      </c>
      <c r="N363" s="8">
        <v>0.09</v>
      </c>
      <c r="O363" s="8" t="str">
        <f t="shared" si="15"/>
        <v>6-10%</v>
      </c>
      <c r="P363" t="s">
        <v>27</v>
      </c>
      <c r="Q363" t="s">
        <v>19</v>
      </c>
      <c r="R363" t="s">
        <v>40</v>
      </c>
    </row>
    <row r="364" spans="1:18" x14ac:dyDescent="0.25">
      <c r="A364">
        <v>1035</v>
      </c>
      <c r="B364" s="1">
        <v>45008</v>
      </c>
      <c r="C364" s="1" t="str">
        <f t="shared" si="16"/>
        <v>March</v>
      </c>
      <c r="D364" s="1" t="str">
        <f t="shared" si="17"/>
        <v>Thursday</v>
      </c>
      <c r="E364" t="s">
        <v>24</v>
      </c>
      <c r="F364" t="s">
        <v>34</v>
      </c>
      <c r="G364" s="4">
        <v>613.16999999999996</v>
      </c>
      <c r="H364">
        <v>30</v>
      </c>
      <c r="I364" t="s">
        <v>29</v>
      </c>
      <c r="J364" s="4">
        <v>1300.03</v>
      </c>
      <c r="K364" s="4">
        <v>1745.52</v>
      </c>
      <c r="L364" t="s">
        <v>30</v>
      </c>
      <c r="M364" s="9">
        <v>0.09</v>
      </c>
      <c r="N364" s="8">
        <v>0.09</v>
      </c>
      <c r="O364" s="8" t="str">
        <f t="shared" si="15"/>
        <v>6-10%</v>
      </c>
      <c r="P364" t="s">
        <v>18</v>
      </c>
      <c r="Q364" t="s">
        <v>22</v>
      </c>
      <c r="R364" t="s">
        <v>50</v>
      </c>
    </row>
    <row r="365" spans="1:18" x14ac:dyDescent="0.25">
      <c r="A365">
        <v>1064</v>
      </c>
      <c r="B365" s="1">
        <v>44928</v>
      </c>
      <c r="C365" s="1" t="str">
        <f t="shared" si="16"/>
        <v>January</v>
      </c>
      <c r="D365" s="1" t="str">
        <f t="shared" si="17"/>
        <v>Monday</v>
      </c>
      <c r="E365" t="s">
        <v>24</v>
      </c>
      <c r="F365" t="s">
        <v>25</v>
      </c>
      <c r="G365" s="4">
        <v>5533.7</v>
      </c>
      <c r="H365">
        <v>10</v>
      </c>
      <c r="I365" t="s">
        <v>35</v>
      </c>
      <c r="J365" s="4">
        <v>2242.0100000000002</v>
      </c>
      <c r="K365" s="4">
        <v>2282.23</v>
      </c>
      <c r="L365" t="s">
        <v>17</v>
      </c>
      <c r="M365" s="9">
        <v>0.2</v>
      </c>
      <c r="N365" s="8">
        <v>0.2</v>
      </c>
      <c r="O365" s="8" t="str">
        <f t="shared" si="15"/>
        <v>16-20%</v>
      </c>
      <c r="P365" t="s">
        <v>31</v>
      </c>
      <c r="Q365" t="s">
        <v>19</v>
      </c>
      <c r="R365" t="s">
        <v>28</v>
      </c>
    </row>
    <row r="366" spans="1:18" x14ac:dyDescent="0.25">
      <c r="A366">
        <v>1049</v>
      </c>
      <c r="B366" s="1">
        <v>45229</v>
      </c>
      <c r="C366" s="1" t="str">
        <f t="shared" si="16"/>
        <v>October</v>
      </c>
      <c r="D366" s="1" t="str">
        <f t="shared" si="17"/>
        <v>Monday</v>
      </c>
      <c r="E366" t="s">
        <v>42</v>
      </c>
      <c r="F366" t="s">
        <v>34</v>
      </c>
      <c r="G366" s="4">
        <v>2947.56</v>
      </c>
      <c r="H366">
        <v>38</v>
      </c>
      <c r="I366" t="s">
        <v>26</v>
      </c>
      <c r="J366" s="4">
        <v>4243.9799999999996</v>
      </c>
      <c r="K366" s="4">
        <v>4474.5099999999902</v>
      </c>
      <c r="L366" t="s">
        <v>30</v>
      </c>
      <c r="M366" s="9">
        <v>0.01</v>
      </c>
      <c r="N366" s="8">
        <v>0.01</v>
      </c>
      <c r="O366" s="8" t="str">
        <f t="shared" si="15"/>
        <v>0-5%</v>
      </c>
      <c r="P366" t="s">
        <v>31</v>
      </c>
      <c r="Q366" t="s">
        <v>19</v>
      </c>
      <c r="R366" t="s">
        <v>52</v>
      </c>
    </row>
    <row r="367" spans="1:18" x14ac:dyDescent="0.25">
      <c r="A367">
        <v>1017</v>
      </c>
      <c r="B367" s="1">
        <v>45123</v>
      </c>
      <c r="C367" s="1" t="str">
        <f t="shared" si="16"/>
        <v>July</v>
      </c>
      <c r="D367" s="1" t="str">
        <f t="shared" si="17"/>
        <v>Sunday</v>
      </c>
      <c r="E367" t="s">
        <v>42</v>
      </c>
      <c r="F367" t="s">
        <v>25</v>
      </c>
      <c r="G367" s="4">
        <v>3137.09</v>
      </c>
      <c r="H367">
        <v>18</v>
      </c>
      <c r="I367" t="s">
        <v>16</v>
      </c>
      <c r="J367" s="4">
        <v>1069.73</v>
      </c>
      <c r="K367" s="4">
        <v>1180.04</v>
      </c>
      <c r="L367" t="s">
        <v>17</v>
      </c>
      <c r="M367" s="9">
        <v>0.22</v>
      </c>
      <c r="N367" s="8">
        <v>0.22</v>
      </c>
      <c r="O367" s="8" t="str">
        <f t="shared" si="15"/>
        <v>21%+</v>
      </c>
      <c r="P367" t="s">
        <v>27</v>
      </c>
      <c r="Q367" t="s">
        <v>19</v>
      </c>
      <c r="R367" t="s">
        <v>43</v>
      </c>
    </row>
    <row r="368" spans="1:18" x14ac:dyDescent="0.25">
      <c r="A368">
        <v>1044</v>
      </c>
      <c r="B368" s="1">
        <v>44937</v>
      </c>
      <c r="C368" s="1" t="str">
        <f t="shared" si="16"/>
        <v>January</v>
      </c>
      <c r="D368" s="1" t="str">
        <f t="shared" si="17"/>
        <v>Wednesday</v>
      </c>
      <c r="E368" t="s">
        <v>38</v>
      </c>
      <c r="F368" t="s">
        <v>15</v>
      </c>
      <c r="G368" s="4">
        <v>3594.29</v>
      </c>
      <c r="H368">
        <v>5</v>
      </c>
      <c r="I368" t="s">
        <v>26</v>
      </c>
      <c r="J368" s="4">
        <v>4762.87</v>
      </c>
      <c r="K368" s="4">
        <v>5050.46</v>
      </c>
      <c r="L368" t="s">
        <v>30</v>
      </c>
      <c r="M368" s="9">
        <v>0.25</v>
      </c>
      <c r="N368" s="8">
        <v>0.25</v>
      </c>
      <c r="O368" s="8" t="str">
        <f t="shared" si="15"/>
        <v>21%+</v>
      </c>
      <c r="P368" t="s">
        <v>18</v>
      </c>
      <c r="Q368" t="s">
        <v>22</v>
      </c>
      <c r="R368" t="s">
        <v>40</v>
      </c>
    </row>
    <row r="369" spans="1:18" x14ac:dyDescent="0.25">
      <c r="A369">
        <v>1092</v>
      </c>
      <c r="B369" s="1">
        <v>45160</v>
      </c>
      <c r="C369" s="1" t="str">
        <f t="shared" si="16"/>
        <v>August</v>
      </c>
      <c r="D369" s="1" t="str">
        <f t="shared" si="17"/>
        <v>Tuesday</v>
      </c>
      <c r="E369" t="s">
        <v>24</v>
      </c>
      <c r="F369" t="s">
        <v>34</v>
      </c>
      <c r="G369" s="4">
        <v>6250.8</v>
      </c>
      <c r="H369">
        <v>29</v>
      </c>
      <c r="I369" t="s">
        <v>29</v>
      </c>
      <c r="J369" s="4">
        <v>1742.24</v>
      </c>
      <c r="K369" s="4">
        <v>2070.52</v>
      </c>
      <c r="L369" t="s">
        <v>30</v>
      </c>
      <c r="M369" s="9">
        <v>0.12</v>
      </c>
      <c r="N369" s="8">
        <v>0.12</v>
      </c>
      <c r="O369" s="8" t="str">
        <f t="shared" si="15"/>
        <v>11-15%</v>
      </c>
      <c r="P369" t="s">
        <v>18</v>
      </c>
      <c r="Q369" t="s">
        <v>19</v>
      </c>
      <c r="R369" t="s">
        <v>50</v>
      </c>
    </row>
    <row r="370" spans="1:18" x14ac:dyDescent="0.25">
      <c r="A370">
        <v>1030</v>
      </c>
      <c r="B370" s="1">
        <v>45121</v>
      </c>
      <c r="C370" s="1" t="str">
        <f t="shared" si="16"/>
        <v>July</v>
      </c>
      <c r="D370" s="1" t="str">
        <f t="shared" si="17"/>
        <v>Friday</v>
      </c>
      <c r="E370" t="s">
        <v>14</v>
      </c>
      <c r="F370" t="s">
        <v>34</v>
      </c>
      <c r="G370" s="4">
        <v>3407.09</v>
      </c>
      <c r="H370">
        <v>39</v>
      </c>
      <c r="I370" t="s">
        <v>29</v>
      </c>
      <c r="J370" s="4">
        <v>4929.7299999999996</v>
      </c>
      <c r="K370" s="4">
        <v>5088.0199999999904</v>
      </c>
      <c r="L370" t="s">
        <v>30</v>
      </c>
      <c r="M370" s="9">
        <v>0.23</v>
      </c>
      <c r="N370" s="8">
        <v>0.23</v>
      </c>
      <c r="O370" s="8" t="str">
        <f t="shared" si="15"/>
        <v>21%+</v>
      </c>
      <c r="P370" t="s">
        <v>27</v>
      </c>
      <c r="Q370" t="s">
        <v>22</v>
      </c>
      <c r="R370" t="s">
        <v>46</v>
      </c>
    </row>
    <row r="371" spans="1:18" x14ac:dyDescent="0.25">
      <c r="A371">
        <v>1093</v>
      </c>
      <c r="B371" s="1">
        <v>45045</v>
      </c>
      <c r="C371" s="1" t="str">
        <f t="shared" si="16"/>
        <v>April</v>
      </c>
      <c r="D371" s="1" t="str">
        <f t="shared" si="17"/>
        <v>Saturday</v>
      </c>
      <c r="E371" t="s">
        <v>42</v>
      </c>
      <c r="F371" t="s">
        <v>15</v>
      </c>
      <c r="G371" s="4">
        <v>7353.72</v>
      </c>
      <c r="H371">
        <v>34</v>
      </c>
      <c r="I371" t="s">
        <v>26</v>
      </c>
      <c r="J371" s="4">
        <v>4201.1099999999997</v>
      </c>
      <c r="K371" s="4">
        <v>4436.5</v>
      </c>
      <c r="L371" t="s">
        <v>30</v>
      </c>
      <c r="M371" s="9">
        <v>0.05</v>
      </c>
      <c r="N371" s="8">
        <v>0.05</v>
      </c>
      <c r="O371" s="8" t="str">
        <f t="shared" si="15"/>
        <v>0-5%</v>
      </c>
      <c r="P371" t="s">
        <v>18</v>
      </c>
      <c r="Q371" t="s">
        <v>19</v>
      </c>
      <c r="R371" t="s">
        <v>49</v>
      </c>
    </row>
    <row r="372" spans="1:18" x14ac:dyDescent="0.25">
      <c r="A372">
        <v>1046</v>
      </c>
      <c r="B372" s="1">
        <v>44946</v>
      </c>
      <c r="C372" s="1" t="str">
        <f t="shared" si="16"/>
        <v>January</v>
      </c>
      <c r="D372" s="1" t="str">
        <f t="shared" si="17"/>
        <v>Friday</v>
      </c>
      <c r="E372" t="s">
        <v>38</v>
      </c>
      <c r="F372" t="s">
        <v>34</v>
      </c>
      <c r="G372" s="4">
        <v>4104.82</v>
      </c>
      <c r="H372">
        <v>43</v>
      </c>
      <c r="I372" t="s">
        <v>29</v>
      </c>
      <c r="J372" s="4">
        <v>4052.42</v>
      </c>
      <c r="K372" s="4">
        <v>4199.3</v>
      </c>
      <c r="L372" t="s">
        <v>30</v>
      </c>
      <c r="M372" s="9">
        <v>0.1</v>
      </c>
      <c r="N372" s="8">
        <v>0.1</v>
      </c>
      <c r="O372" s="8" t="str">
        <f t="shared" si="15"/>
        <v>6-10%</v>
      </c>
      <c r="P372" t="s">
        <v>27</v>
      </c>
      <c r="Q372" t="s">
        <v>22</v>
      </c>
      <c r="R372" t="s">
        <v>48</v>
      </c>
    </row>
    <row r="373" spans="1:18" x14ac:dyDescent="0.25">
      <c r="A373">
        <v>1006</v>
      </c>
      <c r="B373" s="1">
        <v>45187</v>
      </c>
      <c r="C373" s="1" t="str">
        <f t="shared" si="16"/>
        <v>September</v>
      </c>
      <c r="D373" s="1" t="str">
        <f t="shared" si="17"/>
        <v>Monday</v>
      </c>
      <c r="E373" t="s">
        <v>24</v>
      </c>
      <c r="F373" t="s">
        <v>21</v>
      </c>
      <c r="G373" s="4">
        <v>776.7</v>
      </c>
      <c r="H373">
        <v>45</v>
      </c>
      <c r="I373" t="s">
        <v>16</v>
      </c>
      <c r="J373" s="4">
        <v>1623.63</v>
      </c>
      <c r="K373" s="4">
        <v>1814.63</v>
      </c>
      <c r="L373" t="s">
        <v>30</v>
      </c>
      <c r="M373" s="9">
        <v>0.28999999999999998</v>
      </c>
      <c r="N373" s="8">
        <v>0.28999999999999998</v>
      </c>
      <c r="O373" s="8" t="str">
        <f t="shared" si="15"/>
        <v>21%+</v>
      </c>
      <c r="P373" t="s">
        <v>27</v>
      </c>
      <c r="Q373" t="s">
        <v>22</v>
      </c>
      <c r="R373" t="s">
        <v>47</v>
      </c>
    </row>
    <row r="374" spans="1:18" x14ac:dyDescent="0.25">
      <c r="A374">
        <v>1099</v>
      </c>
      <c r="B374" s="1">
        <v>45219</v>
      </c>
      <c r="C374" s="1" t="str">
        <f t="shared" si="16"/>
        <v>October</v>
      </c>
      <c r="D374" s="1" t="str">
        <f t="shared" si="17"/>
        <v>Friday</v>
      </c>
      <c r="E374" t="s">
        <v>24</v>
      </c>
      <c r="F374" t="s">
        <v>25</v>
      </c>
      <c r="G374" s="4">
        <v>7859.22</v>
      </c>
      <c r="H374">
        <v>23</v>
      </c>
      <c r="I374" t="s">
        <v>29</v>
      </c>
      <c r="J374" s="4">
        <v>93.45</v>
      </c>
      <c r="K374" s="4">
        <v>181.62</v>
      </c>
      <c r="L374" t="s">
        <v>17</v>
      </c>
      <c r="M374" s="9">
        <v>0.3</v>
      </c>
      <c r="N374" s="8">
        <v>0.3</v>
      </c>
      <c r="O374" s="8" t="str">
        <f t="shared" si="15"/>
        <v>21%+</v>
      </c>
      <c r="P374" t="s">
        <v>27</v>
      </c>
      <c r="Q374" t="s">
        <v>22</v>
      </c>
      <c r="R374" t="s">
        <v>28</v>
      </c>
    </row>
    <row r="375" spans="1:18" x14ac:dyDescent="0.25">
      <c r="A375">
        <v>1037</v>
      </c>
      <c r="B375" s="1">
        <v>45182</v>
      </c>
      <c r="C375" s="1" t="str">
        <f t="shared" si="16"/>
        <v>September</v>
      </c>
      <c r="D375" s="1" t="str">
        <f t="shared" si="17"/>
        <v>Wednesday</v>
      </c>
      <c r="E375" t="s">
        <v>14</v>
      </c>
      <c r="F375" t="s">
        <v>25</v>
      </c>
      <c r="G375" s="4">
        <v>2929.01</v>
      </c>
      <c r="H375">
        <v>5</v>
      </c>
      <c r="I375" t="s">
        <v>16</v>
      </c>
      <c r="J375" s="4">
        <v>1941.56</v>
      </c>
      <c r="K375" s="4">
        <v>2385.48</v>
      </c>
      <c r="L375" t="s">
        <v>17</v>
      </c>
      <c r="M375" s="9">
        <v>0.15</v>
      </c>
      <c r="N375" s="8">
        <v>0.15</v>
      </c>
      <c r="O375" s="8" t="str">
        <f t="shared" si="15"/>
        <v>11-15%</v>
      </c>
      <c r="P375" t="s">
        <v>31</v>
      </c>
      <c r="Q375" t="s">
        <v>19</v>
      </c>
      <c r="R375" t="s">
        <v>32</v>
      </c>
    </row>
    <row r="376" spans="1:18" x14ac:dyDescent="0.25">
      <c r="A376">
        <v>1024</v>
      </c>
      <c r="B376" s="1">
        <v>45148</v>
      </c>
      <c r="C376" s="1" t="str">
        <f t="shared" si="16"/>
        <v>August</v>
      </c>
      <c r="D376" s="1" t="str">
        <f t="shared" si="17"/>
        <v>Thursday</v>
      </c>
      <c r="E376" t="s">
        <v>38</v>
      </c>
      <c r="F376" t="s">
        <v>25</v>
      </c>
      <c r="G376" s="4">
        <v>4384.3900000000003</v>
      </c>
      <c r="H376">
        <v>30</v>
      </c>
      <c r="I376" t="s">
        <v>26</v>
      </c>
      <c r="J376" s="4">
        <v>1543.96</v>
      </c>
      <c r="K376" s="4">
        <v>1558.87</v>
      </c>
      <c r="L376" t="s">
        <v>17</v>
      </c>
      <c r="M376" s="9">
        <v>0.28000000000000003</v>
      </c>
      <c r="N376" s="8">
        <v>0.28000000000000003</v>
      </c>
      <c r="O376" s="8" t="str">
        <f t="shared" si="15"/>
        <v>21%+</v>
      </c>
      <c r="P376" t="s">
        <v>31</v>
      </c>
      <c r="Q376" t="s">
        <v>19</v>
      </c>
      <c r="R376" t="s">
        <v>39</v>
      </c>
    </row>
    <row r="377" spans="1:18" x14ac:dyDescent="0.25">
      <c r="A377">
        <v>1093</v>
      </c>
      <c r="B377" s="1">
        <v>45152</v>
      </c>
      <c r="C377" s="1" t="str">
        <f t="shared" si="16"/>
        <v>August</v>
      </c>
      <c r="D377" s="1" t="str">
        <f t="shared" si="17"/>
        <v>Monday</v>
      </c>
      <c r="E377" t="s">
        <v>24</v>
      </c>
      <c r="F377" t="s">
        <v>21</v>
      </c>
      <c r="G377" s="4">
        <v>6885.89</v>
      </c>
      <c r="H377">
        <v>6</v>
      </c>
      <c r="I377" t="s">
        <v>26</v>
      </c>
      <c r="J377" s="4">
        <v>235.12</v>
      </c>
      <c r="K377" s="4">
        <v>677.5</v>
      </c>
      <c r="L377" t="s">
        <v>17</v>
      </c>
      <c r="M377" s="9">
        <v>0.16</v>
      </c>
      <c r="N377" s="8">
        <v>0.16</v>
      </c>
      <c r="O377" s="8" t="str">
        <f t="shared" si="15"/>
        <v>16-20%</v>
      </c>
      <c r="P377" t="s">
        <v>31</v>
      </c>
      <c r="Q377" t="s">
        <v>19</v>
      </c>
      <c r="R377" t="s">
        <v>47</v>
      </c>
    </row>
    <row r="378" spans="1:18" x14ac:dyDescent="0.25">
      <c r="A378">
        <v>1046</v>
      </c>
      <c r="B378" s="1">
        <v>44979</v>
      </c>
      <c r="C378" s="1" t="str">
        <f t="shared" si="16"/>
        <v>February</v>
      </c>
      <c r="D378" s="1" t="str">
        <f t="shared" si="17"/>
        <v>Wednesday</v>
      </c>
      <c r="E378" t="s">
        <v>42</v>
      </c>
      <c r="F378" t="s">
        <v>25</v>
      </c>
      <c r="G378" s="4">
        <v>3391.32</v>
      </c>
      <c r="H378">
        <v>46</v>
      </c>
      <c r="I378" t="s">
        <v>29</v>
      </c>
      <c r="J378" s="4">
        <v>2551.56</v>
      </c>
      <c r="K378" s="4">
        <v>2841.68</v>
      </c>
      <c r="L378" t="s">
        <v>30</v>
      </c>
      <c r="M378" s="9">
        <v>0.09</v>
      </c>
      <c r="N378" s="8">
        <v>0.09</v>
      </c>
      <c r="O378" s="8" t="str">
        <f t="shared" si="15"/>
        <v>6-10%</v>
      </c>
      <c r="P378" t="s">
        <v>27</v>
      </c>
      <c r="Q378" t="s">
        <v>22</v>
      </c>
      <c r="R378" t="s">
        <v>43</v>
      </c>
    </row>
    <row r="379" spans="1:18" x14ac:dyDescent="0.25">
      <c r="A379">
        <v>1053</v>
      </c>
      <c r="B379" s="1">
        <v>45281</v>
      </c>
      <c r="C379" s="1" t="str">
        <f t="shared" si="16"/>
        <v>December</v>
      </c>
      <c r="D379" s="1" t="str">
        <f t="shared" si="17"/>
        <v>Thursday</v>
      </c>
      <c r="E379" t="s">
        <v>14</v>
      </c>
      <c r="F379" t="s">
        <v>15</v>
      </c>
      <c r="G379" s="4">
        <v>660.2</v>
      </c>
      <c r="H379">
        <v>44</v>
      </c>
      <c r="I379" t="s">
        <v>16</v>
      </c>
      <c r="J379" s="4">
        <v>2045</v>
      </c>
      <c r="K379" s="4">
        <v>2217.5100000000002</v>
      </c>
      <c r="L379" t="s">
        <v>17</v>
      </c>
      <c r="M379" s="9">
        <v>0.08</v>
      </c>
      <c r="N379" s="8">
        <v>0.08</v>
      </c>
      <c r="O379" s="8" t="str">
        <f t="shared" si="15"/>
        <v>6-10%</v>
      </c>
      <c r="P379" t="s">
        <v>31</v>
      </c>
      <c r="Q379" t="s">
        <v>19</v>
      </c>
      <c r="R379" t="s">
        <v>20</v>
      </c>
    </row>
    <row r="380" spans="1:18" x14ac:dyDescent="0.25">
      <c r="A380">
        <v>1095</v>
      </c>
      <c r="B380" s="1">
        <v>45268</v>
      </c>
      <c r="C380" s="1" t="str">
        <f t="shared" si="16"/>
        <v>December</v>
      </c>
      <c r="D380" s="1" t="str">
        <f t="shared" si="17"/>
        <v>Friday</v>
      </c>
      <c r="E380" t="s">
        <v>38</v>
      </c>
      <c r="F380" t="s">
        <v>34</v>
      </c>
      <c r="G380" s="4">
        <v>3801.82</v>
      </c>
      <c r="H380">
        <v>4</v>
      </c>
      <c r="I380" t="s">
        <v>29</v>
      </c>
      <c r="J380" s="4">
        <v>3191.05</v>
      </c>
      <c r="K380" s="4">
        <v>3555.35</v>
      </c>
      <c r="L380" t="s">
        <v>30</v>
      </c>
      <c r="M380" s="9">
        <v>0.28000000000000003</v>
      </c>
      <c r="N380" s="8">
        <v>0.28000000000000003</v>
      </c>
      <c r="O380" s="8" t="str">
        <f t="shared" si="15"/>
        <v>21%+</v>
      </c>
      <c r="P380" t="s">
        <v>31</v>
      </c>
      <c r="Q380" t="s">
        <v>19</v>
      </c>
      <c r="R380" t="s">
        <v>48</v>
      </c>
    </row>
    <row r="381" spans="1:18" x14ac:dyDescent="0.25">
      <c r="A381">
        <v>1099</v>
      </c>
      <c r="B381" s="1">
        <v>45290</v>
      </c>
      <c r="C381" s="1" t="str">
        <f t="shared" si="16"/>
        <v>December</v>
      </c>
      <c r="D381" s="1" t="str">
        <f t="shared" si="17"/>
        <v>Saturday</v>
      </c>
      <c r="E381" t="s">
        <v>14</v>
      </c>
      <c r="F381" t="s">
        <v>21</v>
      </c>
      <c r="G381" s="4">
        <v>9450.0400000000009</v>
      </c>
      <c r="H381">
        <v>29</v>
      </c>
      <c r="I381" t="s">
        <v>35</v>
      </c>
      <c r="J381" s="4">
        <v>3124.87</v>
      </c>
      <c r="K381" s="4">
        <v>3383.67</v>
      </c>
      <c r="L381" t="s">
        <v>30</v>
      </c>
      <c r="M381" s="9">
        <v>0.05</v>
      </c>
      <c r="N381" s="8">
        <v>0.05</v>
      </c>
      <c r="O381" s="8" t="str">
        <f t="shared" si="15"/>
        <v>0-5%</v>
      </c>
      <c r="P381" t="s">
        <v>31</v>
      </c>
      <c r="Q381" t="s">
        <v>22</v>
      </c>
      <c r="R381" t="s">
        <v>23</v>
      </c>
    </row>
    <row r="382" spans="1:18" x14ac:dyDescent="0.25">
      <c r="A382">
        <v>1060</v>
      </c>
      <c r="B382" s="1">
        <v>45206</v>
      </c>
      <c r="C382" s="1" t="str">
        <f t="shared" si="16"/>
        <v>October</v>
      </c>
      <c r="D382" s="1" t="str">
        <f t="shared" si="17"/>
        <v>Saturday</v>
      </c>
      <c r="E382" t="s">
        <v>42</v>
      </c>
      <c r="F382" t="s">
        <v>25</v>
      </c>
      <c r="G382" s="4">
        <v>6453.17</v>
      </c>
      <c r="H382">
        <v>23</v>
      </c>
      <c r="I382" t="s">
        <v>35</v>
      </c>
      <c r="J382" s="4">
        <v>647.70000000000005</v>
      </c>
      <c r="K382" s="4">
        <v>902.26</v>
      </c>
      <c r="L382" t="s">
        <v>30</v>
      </c>
      <c r="M382" s="9">
        <v>0.17</v>
      </c>
      <c r="N382" s="8">
        <v>0.17</v>
      </c>
      <c r="O382" s="8" t="str">
        <f t="shared" si="15"/>
        <v>16-20%</v>
      </c>
      <c r="P382" t="s">
        <v>27</v>
      </c>
      <c r="Q382" t="s">
        <v>19</v>
      </c>
      <c r="R382" t="s">
        <v>43</v>
      </c>
    </row>
    <row r="383" spans="1:18" x14ac:dyDescent="0.25">
      <c r="A383">
        <v>1097</v>
      </c>
      <c r="B383" s="1">
        <v>45007</v>
      </c>
      <c r="C383" s="1" t="str">
        <f t="shared" si="16"/>
        <v>March</v>
      </c>
      <c r="D383" s="1" t="str">
        <f t="shared" si="17"/>
        <v>Wednesday</v>
      </c>
      <c r="E383" t="s">
        <v>38</v>
      </c>
      <c r="F383" t="s">
        <v>15</v>
      </c>
      <c r="G383" s="4">
        <v>6747.64</v>
      </c>
      <c r="H383">
        <v>6</v>
      </c>
      <c r="I383" t="s">
        <v>35</v>
      </c>
      <c r="J383" s="4">
        <v>4885.9799999999996</v>
      </c>
      <c r="K383" s="4">
        <v>4949.95</v>
      </c>
      <c r="L383" t="s">
        <v>17</v>
      </c>
      <c r="M383" s="9">
        <v>0.17</v>
      </c>
      <c r="N383" s="8">
        <v>0.17</v>
      </c>
      <c r="O383" s="8" t="str">
        <f t="shared" si="15"/>
        <v>16-20%</v>
      </c>
      <c r="P383" t="s">
        <v>27</v>
      </c>
      <c r="Q383" t="s">
        <v>19</v>
      </c>
      <c r="R383" t="s">
        <v>40</v>
      </c>
    </row>
    <row r="384" spans="1:18" x14ac:dyDescent="0.25">
      <c r="A384">
        <v>1063</v>
      </c>
      <c r="B384" s="1">
        <v>45128</v>
      </c>
      <c r="C384" s="1" t="str">
        <f t="shared" si="16"/>
        <v>July</v>
      </c>
      <c r="D384" s="1" t="str">
        <f t="shared" si="17"/>
        <v>Friday</v>
      </c>
      <c r="E384" t="s">
        <v>14</v>
      </c>
      <c r="F384" t="s">
        <v>34</v>
      </c>
      <c r="G384" s="4">
        <v>6359.59</v>
      </c>
      <c r="H384">
        <v>32</v>
      </c>
      <c r="I384" t="s">
        <v>35</v>
      </c>
      <c r="J384" s="4">
        <v>975.31</v>
      </c>
      <c r="K384" s="4">
        <v>1176.17</v>
      </c>
      <c r="L384" t="s">
        <v>30</v>
      </c>
      <c r="M384" s="9">
        <v>0.22</v>
      </c>
      <c r="N384" s="8">
        <v>0.22</v>
      </c>
      <c r="O384" s="8" t="str">
        <f t="shared" si="15"/>
        <v>21%+</v>
      </c>
      <c r="P384" t="s">
        <v>27</v>
      </c>
      <c r="Q384" t="s">
        <v>22</v>
      </c>
      <c r="R384" t="s">
        <v>46</v>
      </c>
    </row>
    <row r="385" spans="1:18" x14ac:dyDescent="0.25">
      <c r="A385">
        <v>1085</v>
      </c>
      <c r="B385" s="1">
        <v>45084</v>
      </c>
      <c r="C385" s="1" t="str">
        <f t="shared" si="16"/>
        <v>June</v>
      </c>
      <c r="D385" s="1" t="str">
        <f t="shared" si="17"/>
        <v>Wednesday</v>
      </c>
      <c r="E385" t="s">
        <v>33</v>
      </c>
      <c r="F385" t="s">
        <v>34</v>
      </c>
      <c r="G385" s="4">
        <v>2070.02</v>
      </c>
      <c r="H385">
        <v>42</v>
      </c>
      <c r="I385" t="s">
        <v>29</v>
      </c>
      <c r="J385" s="4">
        <v>2254.11</v>
      </c>
      <c r="K385" s="4">
        <v>2382.23</v>
      </c>
      <c r="L385" t="s">
        <v>17</v>
      </c>
      <c r="M385" s="9">
        <v>0.15</v>
      </c>
      <c r="N385" s="8">
        <v>0.15</v>
      </c>
      <c r="O385" s="8" t="str">
        <f t="shared" si="15"/>
        <v>11-15%</v>
      </c>
      <c r="P385" t="s">
        <v>31</v>
      </c>
      <c r="Q385" t="s">
        <v>22</v>
      </c>
      <c r="R385" t="s">
        <v>36</v>
      </c>
    </row>
    <row r="386" spans="1:18" x14ac:dyDescent="0.25">
      <c r="A386">
        <v>1032</v>
      </c>
      <c r="B386" s="1">
        <v>45046</v>
      </c>
      <c r="C386" s="1" t="str">
        <f t="shared" si="16"/>
        <v>April</v>
      </c>
      <c r="D386" s="1" t="str">
        <f t="shared" si="17"/>
        <v>Sunday</v>
      </c>
      <c r="E386" t="s">
        <v>42</v>
      </c>
      <c r="F386" t="s">
        <v>21</v>
      </c>
      <c r="G386" s="4">
        <v>4241.51</v>
      </c>
      <c r="H386">
        <v>18</v>
      </c>
      <c r="I386" t="s">
        <v>35</v>
      </c>
      <c r="J386" s="4">
        <v>2466.1799999999998</v>
      </c>
      <c r="K386" s="4">
        <v>2483.87</v>
      </c>
      <c r="L386" t="s">
        <v>17</v>
      </c>
      <c r="M386" s="9">
        <v>0.08</v>
      </c>
      <c r="N386" s="8">
        <v>0.08</v>
      </c>
      <c r="O386" s="8" t="str">
        <f t="shared" ref="O386:O449" si="18">IF(N386&lt;=0.05, "0-5%", IF(N386&lt;=0.1, "6-10%", IF(N386&lt;=0.15, "11-15%", IF(N386&lt;=0.2, "16-20%", "21%+"))))</f>
        <v>6-10%</v>
      </c>
      <c r="P386" t="s">
        <v>18</v>
      </c>
      <c r="Q386" t="s">
        <v>19</v>
      </c>
      <c r="R386" t="s">
        <v>51</v>
      </c>
    </row>
    <row r="387" spans="1:18" x14ac:dyDescent="0.25">
      <c r="A387">
        <v>1087</v>
      </c>
      <c r="B387" s="1">
        <v>44985</v>
      </c>
      <c r="C387" s="1" t="str">
        <f t="shared" ref="C387:C450" si="19">TEXT(B387, "MMMM")</f>
        <v>February</v>
      </c>
      <c r="D387" s="1" t="str">
        <f t="shared" ref="D387:D450" si="20">TEXT(B387, "DDDD")</f>
        <v>Tuesday</v>
      </c>
      <c r="E387" t="s">
        <v>42</v>
      </c>
      <c r="F387" t="s">
        <v>21</v>
      </c>
      <c r="G387" s="4">
        <v>7534.3</v>
      </c>
      <c r="H387">
        <v>15</v>
      </c>
      <c r="I387" t="s">
        <v>16</v>
      </c>
      <c r="J387" s="4">
        <v>4074.66</v>
      </c>
      <c r="K387" s="4">
        <v>4261.1099999999997</v>
      </c>
      <c r="L387" t="s">
        <v>17</v>
      </c>
      <c r="M387" s="9">
        <v>0.05</v>
      </c>
      <c r="N387" s="8">
        <v>0.05</v>
      </c>
      <c r="O387" s="8" t="str">
        <f t="shared" si="18"/>
        <v>0-5%</v>
      </c>
      <c r="P387" t="s">
        <v>31</v>
      </c>
      <c r="Q387" t="s">
        <v>22</v>
      </c>
      <c r="R387" t="s">
        <v>51</v>
      </c>
    </row>
    <row r="388" spans="1:18" x14ac:dyDescent="0.25">
      <c r="A388">
        <v>1033</v>
      </c>
      <c r="B388" s="1">
        <v>45141</v>
      </c>
      <c r="C388" s="1" t="str">
        <f t="shared" si="19"/>
        <v>August</v>
      </c>
      <c r="D388" s="1" t="str">
        <f t="shared" si="20"/>
        <v>Thursday</v>
      </c>
      <c r="E388" t="s">
        <v>42</v>
      </c>
      <c r="F388" t="s">
        <v>21</v>
      </c>
      <c r="G388" s="4">
        <v>1103.5899999999999</v>
      </c>
      <c r="H388">
        <v>40</v>
      </c>
      <c r="I388" t="s">
        <v>26</v>
      </c>
      <c r="J388" s="4">
        <v>541.19000000000005</v>
      </c>
      <c r="K388" s="4">
        <v>595.20000000000005</v>
      </c>
      <c r="L388" t="s">
        <v>17</v>
      </c>
      <c r="M388" s="9">
        <v>0.19</v>
      </c>
      <c r="N388" s="8">
        <v>0.19</v>
      </c>
      <c r="O388" s="8" t="str">
        <f t="shared" si="18"/>
        <v>16-20%</v>
      </c>
      <c r="P388" t="s">
        <v>31</v>
      </c>
      <c r="Q388" t="s">
        <v>19</v>
      </c>
      <c r="R388" t="s">
        <v>51</v>
      </c>
    </row>
    <row r="389" spans="1:18" x14ac:dyDescent="0.25">
      <c r="A389">
        <v>1067</v>
      </c>
      <c r="B389" s="1">
        <v>45054</v>
      </c>
      <c r="C389" s="1" t="str">
        <f t="shared" si="19"/>
        <v>May</v>
      </c>
      <c r="D389" s="1" t="str">
        <f t="shared" si="20"/>
        <v>Monday</v>
      </c>
      <c r="E389" t="s">
        <v>33</v>
      </c>
      <c r="F389" t="s">
        <v>15</v>
      </c>
      <c r="G389" s="4">
        <v>2850.74</v>
      </c>
      <c r="H389">
        <v>32</v>
      </c>
      <c r="I389" t="s">
        <v>26</v>
      </c>
      <c r="J389" s="4">
        <v>2171.79</v>
      </c>
      <c r="K389" s="4">
        <v>2307.64</v>
      </c>
      <c r="L389" t="s">
        <v>17</v>
      </c>
      <c r="M389" s="9">
        <v>0.22</v>
      </c>
      <c r="N389" s="8">
        <v>0.22</v>
      </c>
      <c r="O389" s="8" t="str">
        <f t="shared" si="18"/>
        <v>21%+</v>
      </c>
      <c r="P389" t="s">
        <v>27</v>
      </c>
      <c r="Q389" t="s">
        <v>19</v>
      </c>
      <c r="R389" t="s">
        <v>53</v>
      </c>
    </row>
    <row r="390" spans="1:18" x14ac:dyDescent="0.25">
      <c r="A390">
        <v>1018</v>
      </c>
      <c r="B390" s="1">
        <v>45150</v>
      </c>
      <c r="C390" s="1" t="str">
        <f t="shared" si="19"/>
        <v>August</v>
      </c>
      <c r="D390" s="1" t="str">
        <f t="shared" si="20"/>
        <v>Saturday</v>
      </c>
      <c r="E390" t="s">
        <v>33</v>
      </c>
      <c r="F390" t="s">
        <v>15</v>
      </c>
      <c r="G390" s="4">
        <v>2835.56</v>
      </c>
      <c r="H390">
        <v>9</v>
      </c>
      <c r="I390" t="s">
        <v>35</v>
      </c>
      <c r="J390" s="4">
        <v>3161.09</v>
      </c>
      <c r="K390" s="4">
        <v>3216.42</v>
      </c>
      <c r="L390" t="s">
        <v>30</v>
      </c>
      <c r="M390" s="9">
        <v>0.17</v>
      </c>
      <c r="N390" s="8">
        <v>0.17</v>
      </c>
      <c r="O390" s="8" t="str">
        <f t="shared" si="18"/>
        <v>16-20%</v>
      </c>
      <c r="P390" t="s">
        <v>27</v>
      </c>
      <c r="Q390" t="s">
        <v>19</v>
      </c>
      <c r="R390" t="s">
        <v>53</v>
      </c>
    </row>
    <row r="391" spans="1:18" x14ac:dyDescent="0.25">
      <c r="A391">
        <v>1025</v>
      </c>
      <c r="B391" s="1">
        <v>45135</v>
      </c>
      <c r="C391" s="1" t="str">
        <f t="shared" si="19"/>
        <v>July</v>
      </c>
      <c r="D391" s="1" t="str">
        <f t="shared" si="20"/>
        <v>Friday</v>
      </c>
      <c r="E391" t="s">
        <v>24</v>
      </c>
      <c r="F391" t="s">
        <v>21</v>
      </c>
      <c r="G391" s="4">
        <v>4376.99</v>
      </c>
      <c r="H391">
        <v>37</v>
      </c>
      <c r="I391" t="s">
        <v>35</v>
      </c>
      <c r="J391" s="4">
        <v>1115.02</v>
      </c>
      <c r="K391" s="4">
        <v>1174.48</v>
      </c>
      <c r="L391" t="s">
        <v>30</v>
      </c>
      <c r="M391" s="9">
        <v>0.22</v>
      </c>
      <c r="N391" s="8">
        <v>0.22</v>
      </c>
      <c r="O391" s="8" t="str">
        <f t="shared" si="18"/>
        <v>21%+</v>
      </c>
      <c r="P391" t="s">
        <v>31</v>
      </c>
      <c r="Q391" t="s">
        <v>19</v>
      </c>
      <c r="R391" t="s">
        <v>47</v>
      </c>
    </row>
    <row r="392" spans="1:18" x14ac:dyDescent="0.25">
      <c r="A392">
        <v>1095</v>
      </c>
      <c r="B392" s="1">
        <v>45041</v>
      </c>
      <c r="C392" s="1" t="str">
        <f t="shared" si="19"/>
        <v>April</v>
      </c>
      <c r="D392" s="1" t="str">
        <f t="shared" si="20"/>
        <v>Tuesday</v>
      </c>
      <c r="E392" t="s">
        <v>14</v>
      </c>
      <c r="F392" t="s">
        <v>25</v>
      </c>
      <c r="G392" s="4">
        <v>9805.65</v>
      </c>
      <c r="H392">
        <v>10</v>
      </c>
      <c r="I392" t="s">
        <v>35</v>
      </c>
      <c r="J392" s="4">
        <v>3155.97</v>
      </c>
      <c r="K392" s="4">
        <v>3263.49</v>
      </c>
      <c r="L392" t="s">
        <v>17</v>
      </c>
      <c r="M392" s="9">
        <v>0.04</v>
      </c>
      <c r="N392" s="8">
        <v>0.04</v>
      </c>
      <c r="O392" s="8" t="str">
        <f t="shared" si="18"/>
        <v>0-5%</v>
      </c>
      <c r="P392" t="s">
        <v>31</v>
      </c>
      <c r="Q392" t="s">
        <v>19</v>
      </c>
      <c r="R392" t="s">
        <v>32</v>
      </c>
    </row>
    <row r="393" spans="1:18" x14ac:dyDescent="0.25">
      <c r="A393">
        <v>1054</v>
      </c>
      <c r="B393" s="1">
        <v>45135</v>
      </c>
      <c r="C393" s="1" t="str">
        <f t="shared" si="19"/>
        <v>July</v>
      </c>
      <c r="D393" s="1" t="str">
        <f t="shared" si="20"/>
        <v>Friday</v>
      </c>
      <c r="E393" t="s">
        <v>24</v>
      </c>
      <c r="F393" t="s">
        <v>34</v>
      </c>
      <c r="G393" s="4">
        <v>768.28</v>
      </c>
      <c r="H393">
        <v>20</v>
      </c>
      <c r="I393" t="s">
        <v>29</v>
      </c>
      <c r="J393" s="4">
        <v>4622.1400000000003</v>
      </c>
      <c r="K393" s="4">
        <v>5122.07</v>
      </c>
      <c r="L393" t="s">
        <v>30</v>
      </c>
      <c r="M393" s="9">
        <v>0.26</v>
      </c>
      <c r="N393" s="8">
        <v>0.26</v>
      </c>
      <c r="O393" s="8" t="str">
        <f t="shared" si="18"/>
        <v>21%+</v>
      </c>
      <c r="P393" t="s">
        <v>18</v>
      </c>
      <c r="Q393" t="s">
        <v>22</v>
      </c>
      <c r="R393" t="s">
        <v>50</v>
      </c>
    </row>
    <row r="394" spans="1:18" x14ac:dyDescent="0.25">
      <c r="A394">
        <v>1058</v>
      </c>
      <c r="B394" s="1">
        <v>44940</v>
      </c>
      <c r="C394" s="1" t="str">
        <f t="shared" si="19"/>
        <v>January</v>
      </c>
      <c r="D394" s="1" t="str">
        <f t="shared" si="20"/>
        <v>Saturday</v>
      </c>
      <c r="E394" t="s">
        <v>14</v>
      </c>
      <c r="F394" t="s">
        <v>34</v>
      </c>
      <c r="G394" s="4">
        <v>5235.1400000000003</v>
      </c>
      <c r="H394">
        <v>6</v>
      </c>
      <c r="I394" t="s">
        <v>26</v>
      </c>
      <c r="J394" s="4">
        <v>4987.71</v>
      </c>
      <c r="K394" s="4">
        <v>4998.78</v>
      </c>
      <c r="L394" t="s">
        <v>17</v>
      </c>
      <c r="M394" s="9">
        <v>0.17</v>
      </c>
      <c r="N394" s="8">
        <v>0.17</v>
      </c>
      <c r="O394" s="8" t="str">
        <f t="shared" si="18"/>
        <v>16-20%</v>
      </c>
      <c r="P394" t="s">
        <v>18</v>
      </c>
      <c r="Q394" t="s">
        <v>22</v>
      </c>
      <c r="R394" t="s">
        <v>46</v>
      </c>
    </row>
    <row r="395" spans="1:18" x14ac:dyDescent="0.25">
      <c r="A395">
        <v>1067</v>
      </c>
      <c r="B395" s="1">
        <v>44935</v>
      </c>
      <c r="C395" s="1" t="str">
        <f t="shared" si="19"/>
        <v>January</v>
      </c>
      <c r="D395" s="1" t="str">
        <f t="shared" si="20"/>
        <v>Monday</v>
      </c>
      <c r="E395" t="s">
        <v>33</v>
      </c>
      <c r="F395" t="s">
        <v>15</v>
      </c>
      <c r="G395" s="4">
        <v>1875.71</v>
      </c>
      <c r="H395">
        <v>48</v>
      </c>
      <c r="I395" t="s">
        <v>35</v>
      </c>
      <c r="J395" s="4">
        <v>210.63</v>
      </c>
      <c r="K395" s="4">
        <v>533.57999999999902</v>
      </c>
      <c r="L395" t="s">
        <v>30</v>
      </c>
      <c r="M395" s="9">
        <v>0.04</v>
      </c>
      <c r="N395" s="8">
        <v>0.04</v>
      </c>
      <c r="O395" s="8" t="str">
        <f t="shared" si="18"/>
        <v>0-5%</v>
      </c>
      <c r="P395" t="s">
        <v>27</v>
      </c>
      <c r="Q395" t="s">
        <v>19</v>
      </c>
      <c r="R395" t="s">
        <v>53</v>
      </c>
    </row>
    <row r="396" spans="1:18" x14ac:dyDescent="0.25">
      <c r="A396">
        <v>1046</v>
      </c>
      <c r="B396" s="1">
        <v>44966</v>
      </c>
      <c r="C396" s="1" t="str">
        <f t="shared" si="19"/>
        <v>February</v>
      </c>
      <c r="D396" s="1" t="str">
        <f t="shared" si="20"/>
        <v>Thursday</v>
      </c>
      <c r="E396" t="s">
        <v>33</v>
      </c>
      <c r="F396" t="s">
        <v>34</v>
      </c>
      <c r="G396" s="4">
        <v>9709.7000000000007</v>
      </c>
      <c r="H396">
        <v>3</v>
      </c>
      <c r="I396" t="s">
        <v>16</v>
      </c>
      <c r="J396" s="4">
        <v>1216.1600000000001</v>
      </c>
      <c r="K396" s="4">
        <v>1295.3699999999999</v>
      </c>
      <c r="L396" t="s">
        <v>30</v>
      </c>
      <c r="M396" s="9">
        <v>0.14000000000000001</v>
      </c>
      <c r="N396" s="8">
        <v>0.14000000000000001</v>
      </c>
      <c r="O396" s="8" t="str">
        <f t="shared" si="18"/>
        <v>11-15%</v>
      </c>
      <c r="P396" t="s">
        <v>18</v>
      </c>
      <c r="Q396" t="s">
        <v>22</v>
      </c>
      <c r="R396" t="s">
        <v>36</v>
      </c>
    </row>
    <row r="397" spans="1:18" x14ac:dyDescent="0.25">
      <c r="A397">
        <v>1024</v>
      </c>
      <c r="B397" s="1">
        <v>45163</v>
      </c>
      <c r="C397" s="1" t="str">
        <f t="shared" si="19"/>
        <v>August</v>
      </c>
      <c r="D397" s="1" t="str">
        <f t="shared" si="20"/>
        <v>Friday</v>
      </c>
      <c r="E397" t="s">
        <v>24</v>
      </c>
      <c r="F397" t="s">
        <v>25</v>
      </c>
      <c r="G397" s="4">
        <v>1221.7</v>
      </c>
      <c r="H397">
        <v>42</v>
      </c>
      <c r="I397" t="s">
        <v>35</v>
      </c>
      <c r="J397" s="4">
        <v>1586.02</v>
      </c>
      <c r="K397" s="4">
        <v>2047.13</v>
      </c>
      <c r="L397" t="s">
        <v>30</v>
      </c>
      <c r="M397" s="9">
        <v>0.25</v>
      </c>
      <c r="N397" s="8">
        <v>0.25</v>
      </c>
      <c r="O397" s="8" t="str">
        <f t="shared" si="18"/>
        <v>21%+</v>
      </c>
      <c r="P397" t="s">
        <v>18</v>
      </c>
      <c r="Q397" t="s">
        <v>22</v>
      </c>
      <c r="R397" t="s">
        <v>28</v>
      </c>
    </row>
    <row r="398" spans="1:18" x14ac:dyDescent="0.25">
      <c r="A398">
        <v>1032</v>
      </c>
      <c r="B398" s="1">
        <v>45207</v>
      </c>
      <c r="C398" s="1" t="str">
        <f t="shared" si="19"/>
        <v>October</v>
      </c>
      <c r="D398" s="1" t="str">
        <f t="shared" si="20"/>
        <v>Sunday</v>
      </c>
      <c r="E398" t="s">
        <v>38</v>
      </c>
      <c r="F398" t="s">
        <v>34</v>
      </c>
      <c r="G398" s="4">
        <v>4095.65</v>
      </c>
      <c r="H398">
        <v>11</v>
      </c>
      <c r="I398" t="s">
        <v>26</v>
      </c>
      <c r="J398" s="4">
        <v>2025.67</v>
      </c>
      <c r="K398" s="4">
        <v>2081.5500000000002</v>
      </c>
      <c r="L398" t="s">
        <v>30</v>
      </c>
      <c r="M398" s="9">
        <v>0.27</v>
      </c>
      <c r="N398" s="8">
        <v>0.27</v>
      </c>
      <c r="O398" s="8" t="str">
        <f t="shared" si="18"/>
        <v>21%+</v>
      </c>
      <c r="P398" t="s">
        <v>27</v>
      </c>
      <c r="Q398" t="s">
        <v>19</v>
      </c>
      <c r="R398" t="s">
        <v>48</v>
      </c>
    </row>
    <row r="399" spans="1:18" x14ac:dyDescent="0.25">
      <c r="A399">
        <v>1047</v>
      </c>
      <c r="B399" s="1">
        <v>45285</v>
      </c>
      <c r="C399" s="1" t="str">
        <f t="shared" si="19"/>
        <v>December</v>
      </c>
      <c r="D399" s="1" t="str">
        <f t="shared" si="20"/>
        <v>Monday</v>
      </c>
      <c r="E399" t="s">
        <v>24</v>
      </c>
      <c r="F399" t="s">
        <v>15</v>
      </c>
      <c r="G399" s="4">
        <v>7405.06</v>
      </c>
      <c r="H399">
        <v>43</v>
      </c>
      <c r="I399" t="s">
        <v>35</v>
      </c>
      <c r="J399" s="4">
        <v>1249.17</v>
      </c>
      <c r="K399" s="4">
        <v>1727.15</v>
      </c>
      <c r="L399" t="s">
        <v>30</v>
      </c>
      <c r="M399" s="9">
        <v>0.08</v>
      </c>
      <c r="N399" s="8">
        <v>0.08</v>
      </c>
      <c r="O399" s="8" t="str">
        <f t="shared" si="18"/>
        <v>6-10%</v>
      </c>
      <c r="P399" t="s">
        <v>18</v>
      </c>
      <c r="Q399" t="s">
        <v>22</v>
      </c>
      <c r="R399" t="s">
        <v>45</v>
      </c>
    </row>
    <row r="400" spans="1:18" x14ac:dyDescent="0.25">
      <c r="A400">
        <v>1086</v>
      </c>
      <c r="B400" s="1">
        <v>45127</v>
      </c>
      <c r="C400" s="1" t="str">
        <f t="shared" si="19"/>
        <v>July</v>
      </c>
      <c r="D400" s="1" t="str">
        <f t="shared" si="20"/>
        <v>Thursday</v>
      </c>
      <c r="E400" t="s">
        <v>14</v>
      </c>
      <c r="F400" t="s">
        <v>15</v>
      </c>
      <c r="G400" s="4">
        <v>7075.09</v>
      </c>
      <c r="H400">
        <v>17</v>
      </c>
      <c r="I400" t="s">
        <v>26</v>
      </c>
      <c r="J400" s="4">
        <v>1057.27</v>
      </c>
      <c r="K400" s="4">
        <v>1366.62</v>
      </c>
      <c r="L400" t="s">
        <v>30</v>
      </c>
      <c r="M400" s="9">
        <v>0.21</v>
      </c>
      <c r="N400" s="8">
        <v>0.21</v>
      </c>
      <c r="O400" s="8" t="str">
        <f t="shared" si="18"/>
        <v>21%+</v>
      </c>
      <c r="P400" t="s">
        <v>31</v>
      </c>
      <c r="Q400" t="s">
        <v>22</v>
      </c>
      <c r="R400" t="s">
        <v>20</v>
      </c>
    </row>
    <row r="401" spans="1:18" x14ac:dyDescent="0.25">
      <c r="A401">
        <v>1023</v>
      </c>
      <c r="B401" s="1">
        <v>45172</v>
      </c>
      <c r="C401" s="1" t="str">
        <f t="shared" si="19"/>
        <v>September</v>
      </c>
      <c r="D401" s="1" t="str">
        <f t="shared" si="20"/>
        <v>Sunday</v>
      </c>
      <c r="E401" t="s">
        <v>24</v>
      </c>
      <c r="F401" t="s">
        <v>25</v>
      </c>
      <c r="G401" s="4">
        <v>4285.01</v>
      </c>
      <c r="H401">
        <v>32</v>
      </c>
      <c r="I401" t="s">
        <v>35</v>
      </c>
      <c r="J401" s="4">
        <v>4775.04</v>
      </c>
      <c r="K401" s="4">
        <v>4785.66</v>
      </c>
      <c r="L401" t="s">
        <v>30</v>
      </c>
      <c r="M401" s="9">
        <v>0.03</v>
      </c>
      <c r="N401" s="8">
        <v>0.03</v>
      </c>
      <c r="O401" s="8" t="str">
        <f t="shared" si="18"/>
        <v>0-5%</v>
      </c>
      <c r="P401" t="s">
        <v>18</v>
      </c>
      <c r="Q401" t="s">
        <v>19</v>
      </c>
      <c r="R401" t="s">
        <v>28</v>
      </c>
    </row>
    <row r="402" spans="1:18" x14ac:dyDescent="0.25">
      <c r="A402">
        <v>1066</v>
      </c>
      <c r="B402" s="1">
        <v>45204</v>
      </c>
      <c r="C402" s="1" t="str">
        <f t="shared" si="19"/>
        <v>October</v>
      </c>
      <c r="D402" s="1" t="str">
        <f t="shared" si="20"/>
        <v>Thursday</v>
      </c>
      <c r="E402" t="s">
        <v>42</v>
      </c>
      <c r="F402" t="s">
        <v>25</v>
      </c>
      <c r="G402" s="4">
        <v>3530.59</v>
      </c>
      <c r="H402">
        <v>4</v>
      </c>
      <c r="I402" t="s">
        <v>16</v>
      </c>
      <c r="J402" s="4">
        <v>4596.68</v>
      </c>
      <c r="K402" s="4">
        <v>5044.74</v>
      </c>
      <c r="L402" t="s">
        <v>30</v>
      </c>
      <c r="M402" s="9">
        <v>0.01</v>
      </c>
      <c r="N402" s="8">
        <v>0.01</v>
      </c>
      <c r="O402" s="8" t="str">
        <f t="shared" si="18"/>
        <v>0-5%</v>
      </c>
      <c r="P402" t="s">
        <v>27</v>
      </c>
      <c r="Q402" t="s">
        <v>19</v>
      </c>
      <c r="R402" t="s">
        <v>43</v>
      </c>
    </row>
    <row r="403" spans="1:18" x14ac:dyDescent="0.25">
      <c r="A403">
        <v>1027</v>
      </c>
      <c r="B403" s="1">
        <v>45161</v>
      </c>
      <c r="C403" s="1" t="str">
        <f t="shared" si="19"/>
        <v>August</v>
      </c>
      <c r="D403" s="1" t="str">
        <f t="shared" si="20"/>
        <v>Wednesday</v>
      </c>
      <c r="E403" t="s">
        <v>14</v>
      </c>
      <c r="F403" t="s">
        <v>34</v>
      </c>
      <c r="G403" s="4">
        <v>4036.36</v>
      </c>
      <c r="H403">
        <v>4</v>
      </c>
      <c r="I403" t="s">
        <v>35</v>
      </c>
      <c r="J403" s="4">
        <v>282.61</v>
      </c>
      <c r="K403" s="4">
        <v>548.25</v>
      </c>
      <c r="L403" t="s">
        <v>30</v>
      </c>
      <c r="M403" s="9">
        <v>0.17</v>
      </c>
      <c r="N403" s="8">
        <v>0.17</v>
      </c>
      <c r="O403" s="8" t="str">
        <f t="shared" si="18"/>
        <v>16-20%</v>
      </c>
      <c r="P403" t="s">
        <v>31</v>
      </c>
      <c r="Q403" t="s">
        <v>19</v>
      </c>
      <c r="R403" t="s">
        <v>46</v>
      </c>
    </row>
    <row r="404" spans="1:18" x14ac:dyDescent="0.25">
      <c r="A404">
        <v>1002</v>
      </c>
      <c r="B404" s="1">
        <v>44930</v>
      </c>
      <c r="C404" s="1" t="str">
        <f t="shared" si="19"/>
        <v>January</v>
      </c>
      <c r="D404" s="1" t="str">
        <f t="shared" si="20"/>
        <v>Wednesday</v>
      </c>
      <c r="E404" t="s">
        <v>14</v>
      </c>
      <c r="F404" t="s">
        <v>34</v>
      </c>
      <c r="G404" s="4">
        <v>2716.34</v>
      </c>
      <c r="H404">
        <v>17</v>
      </c>
      <c r="I404" t="s">
        <v>16</v>
      </c>
      <c r="J404" s="4">
        <v>1727.12</v>
      </c>
      <c r="K404" s="4">
        <v>1865.83</v>
      </c>
      <c r="L404" t="s">
        <v>30</v>
      </c>
      <c r="M404" s="9">
        <v>0.21</v>
      </c>
      <c r="N404" s="8">
        <v>0.21</v>
      </c>
      <c r="O404" s="8" t="str">
        <f t="shared" si="18"/>
        <v>21%+</v>
      </c>
      <c r="P404" t="s">
        <v>18</v>
      </c>
      <c r="Q404" t="s">
        <v>19</v>
      </c>
      <c r="R404" t="s">
        <v>46</v>
      </c>
    </row>
    <row r="405" spans="1:18" x14ac:dyDescent="0.25">
      <c r="A405">
        <v>1090</v>
      </c>
      <c r="B405" s="1">
        <v>45080</v>
      </c>
      <c r="C405" s="1" t="str">
        <f t="shared" si="19"/>
        <v>June</v>
      </c>
      <c r="D405" s="1" t="str">
        <f t="shared" si="20"/>
        <v>Saturday</v>
      </c>
      <c r="E405" t="s">
        <v>38</v>
      </c>
      <c r="F405" t="s">
        <v>15</v>
      </c>
      <c r="G405" s="4">
        <v>2132.8000000000002</v>
      </c>
      <c r="H405">
        <v>41</v>
      </c>
      <c r="I405" t="s">
        <v>16</v>
      </c>
      <c r="J405" s="4">
        <v>2055.4899999999998</v>
      </c>
      <c r="K405" s="4">
        <v>2441.46</v>
      </c>
      <c r="L405" t="s">
        <v>30</v>
      </c>
      <c r="M405" s="9">
        <v>0.24</v>
      </c>
      <c r="N405" s="8">
        <v>0.24</v>
      </c>
      <c r="O405" s="8" t="str">
        <f t="shared" si="18"/>
        <v>21%+</v>
      </c>
      <c r="P405" t="s">
        <v>31</v>
      </c>
      <c r="Q405" t="s">
        <v>19</v>
      </c>
      <c r="R405" t="s">
        <v>40</v>
      </c>
    </row>
    <row r="406" spans="1:18" x14ac:dyDescent="0.25">
      <c r="A406">
        <v>1017</v>
      </c>
      <c r="B406" s="1">
        <v>44955</v>
      </c>
      <c r="C406" s="1" t="str">
        <f t="shared" si="19"/>
        <v>January</v>
      </c>
      <c r="D406" s="1" t="str">
        <f t="shared" si="20"/>
        <v>Sunday</v>
      </c>
      <c r="E406" t="s">
        <v>33</v>
      </c>
      <c r="F406" t="s">
        <v>25</v>
      </c>
      <c r="G406" s="4">
        <v>4882.09</v>
      </c>
      <c r="H406">
        <v>19</v>
      </c>
      <c r="I406" t="s">
        <v>35</v>
      </c>
      <c r="J406" s="4">
        <v>1233.1199999999999</v>
      </c>
      <c r="K406" s="4">
        <v>1697.1899999999901</v>
      </c>
      <c r="L406" t="s">
        <v>30</v>
      </c>
      <c r="M406" s="9">
        <v>0.1</v>
      </c>
      <c r="N406" s="8">
        <v>0.1</v>
      </c>
      <c r="O406" s="8" t="str">
        <f t="shared" si="18"/>
        <v>6-10%</v>
      </c>
      <c r="P406" t="s">
        <v>31</v>
      </c>
      <c r="Q406" t="s">
        <v>19</v>
      </c>
      <c r="R406" t="s">
        <v>44</v>
      </c>
    </row>
    <row r="407" spans="1:18" x14ac:dyDescent="0.25">
      <c r="A407">
        <v>1033</v>
      </c>
      <c r="B407" s="1">
        <v>45035</v>
      </c>
      <c r="C407" s="1" t="str">
        <f t="shared" si="19"/>
        <v>April</v>
      </c>
      <c r="D407" s="1" t="str">
        <f t="shared" si="20"/>
        <v>Wednesday</v>
      </c>
      <c r="E407" t="s">
        <v>14</v>
      </c>
      <c r="F407" t="s">
        <v>25</v>
      </c>
      <c r="G407" s="4">
        <v>2758.48</v>
      </c>
      <c r="H407">
        <v>5</v>
      </c>
      <c r="I407" t="s">
        <v>16</v>
      </c>
      <c r="J407" s="4">
        <v>3162.92</v>
      </c>
      <c r="K407" s="4">
        <v>3409.93</v>
      </c>
      <c r="L407" t="s">
        <v>30</v>
      </c>
      <c r="M407" s="9">
        <v>0</v>
      </c>
      <c r="N407" s="8">
        <v>0</v>
      </c>
      <c r="O407" s="8" t="str">
        <f t="shared" si="18"/>
        <v>0-5%</v>
      </c>
      <c r="P407" t="s">
        <v>18</v>
      </c>
      <c r="Q407" t="s">
        <v>19</v>
      </c>
      <c r="R407" t="s">
        <v>32</v>
      </c>
    </row>
    <row r="408" spans="1:18" x14ac:dyDescent="0.25">
      <c r="A408">
        <v>1009</v>
      </c>
      <c r="B408" s="1">
        <v>45024</v>
      </c>
      <c r="C408" s="1" t="str">
        <f t="shared" si="19"/>
        <v>April</v>
      </c>
      <c r="D408" s="1" t="str">
        <f t="shared" si="20"/>
        <v>Saturday</v>
      </c>
      <c r="E408" t="s">
        <v>33</v>
      </c>
      <c r="F408" t="s">
        <v>25</v>
      </c>
      <c r="G408" s="4">
        <v>2945.87</v>
      </c>
      <c r="H408">
        <v>32</v>
      </c>
      <c r="I408" t="s">
        <v>29</v>
      </c>
      <c r="J408" s="4">
        <v>3219.88</v>
      </c>
      <c r="K408" s="4">
        <v>3384.5</v>
      </c>
      <c r="L408" t="s">
        <v>17</v>
      </c>
      <c r="M408" s="9">
        <v>0.14000000000000001</v>
      </c>
      <c r="N408" s="8">
        <v>0.14000000000000001</v>
      </c>
      <c r="O408" s="8" t="str">
        <f t="shared" si="18"/>
        <v>11-15%</v>
      </c>
      <c r="P408" t="s">
        <v>18</v>
      </c>
      <c r="Q408" t="s">
        <v>22</v>
      </c>
      <c r="R408" t="s">
        <v>44</v>
      </c>
    </row>
    <row r="409" spans="1:18" x14ac:dyDescent="0.25">
      <c r="A409">
        <v>1043</v>
      </c>
      <c r="B409" s="1">
        <v>45141</v>
      </c>
      <c r="C409" s="1" t="str">
        <f t="shared" si="19"/>
        <v>August</v>
      </c>
      <c r="D409" s="1" t="str">
        <f t="shared" si="20"/>
        <v>Thursday</v>
      </c>
      <c r="E409" t="s">
        <v>24</v>
      </c>
      <c r="F409" t="s">
        <v>34</v>
      </c>
      <c r="G409" s="4">
        <v>6601.89</v>
      </c>
      <c r="H409">
        <v>22</v>
      </c>
      <c r="I409" t="s">
        <v>35</v>
      </c>
      <c r="J409" s="4">
        <v>4260</v>
      </c>
      <c r="K409" s="4">
        <v>4656.58</v>
      </c>
      <c r="L409" t="s">
        <v>30</v>
      </c>
      <c r="M409" s="9">
        <v>0</v>
      </c>
      <c r="N409" s="8">
        <v>0</v>
      </c>
      <c r="O409" s="8" t="str">
        <f t="shared" si="18"/>
        <v>0-5%</v>
      </c>
      <c r="P409" t="s">
        <v>27</v>
      </c>
      <c r="Q409" t="s">
        <v>19</v>
      </c>
      <c r="R409" t="s">
        <v>50</v>
      </c>
    </row>
    <row r="410" spans="1:18" x14ac:dyDescent="0.25">
      <c r="A410">
        <v>1048</v>
      </c>
      <c r="B410" s="1">
        <v>45219</v>
      </c>
      <c r="C410" s="1" t="str">
        <f t="shared" si="19"/>
        <v>October</v>
      </c>
      <c r="D410" s="1" t="str">
        <f t="shared" si="20"/>
        <v>Friday</v>
      </c>
      <c r="E410" t="s">
        <v>42</v>
      </c>
      <c r="F410" t="s">
        <v>25</v>
      </c>
      <c r="G410" s="4">
        <v>9688.52</v>
      </c>
      <c r="H410">
        <v>6</v>
      </c>
      <c r="I410" t="s">
        <v>35</v>
      </c>
      <c r="J410" s="4">
        <v>3717.3</v>
      </c>
      <c r="K410" s="4">
        <v>4061.37</v>
      </c>
      <c r="L410" t="s">
        <v>30</v>
      </c>
      <c r="M410" s="9">
        <v>0.03</v>
      </c>
      <c r="N410" s="8">
        <v>0.03</v>
      </c>
      <c r="O410" s="8" t="str">
        <f t="shared" si="18"/>
        <v>0-5%</v>
      </c>
      <c r="P410" t="s">
        <v>27</v>
      </c>
      <c r="Q410" t="s">
        <v>22</v>
      </c>
      <c r="R410" t="s">
        <v>43</v>
      </c>
    </row>
    <row r="411" spans="1:18" x14ac:dyDescent="0.25">
      <c r="A411">
        <v>1039</v>
      </c>
      <c r="B411" s="1">
        <v>45001</v>
      </c>
      <c r="C411" s="1" t="str">
        <f t="shared" si="19"/>
        <v>March</v>
      </c>
      <c r="D411" s="1" t="str">
        <f t="shared" si="20"/>
        <v>Thursday</v>
      </c>
      <c r="E411" t="s">
        <v>38</v>
      </c>
      <c r="F411" t="s">
        <v>15</v>
      </c>
      <c r="G411" s="4">
        <v>6076.01</v>
      </c>
      <c r="H411">
        <v>35</v>
      </c>
      <c r="I411" t="s">
        <v>16</v>
      </c>
      <c r="J411" s="4">
        <v>2735.74</v>
      </c>
      <c r="K411" s="4">
        <v>3181.22999999999</v>
      </c>
      <c r="L411" t="s">
        <v>30</v>
      </c>
      <c r="M411" s="9">
        <v>0.1</v>
      </c>
      <c r="N411" s="8">
        <v>0.1</v>
      </c>
      <c r="O411" s="8" t="str">
        <f t="shared" si="18"/>
        <v>6-10%</v>
      </c>
      <c r="P411" t="s">
        <v>31</v>
      </c>
      <c r="Q411" t="s">
        <v>22</v>
      </c>
      <c r="R411" t="s">
        <v>40</v>
      </c>
    </row>
    <row r="412" spans="1:18" x14ac:dyDescent="0.25">
      <c r="A412">
        <v>1093</v>
      </c>
      <c r="B412" s="1">
        <v>45252</v>
      </c>
      <c r="C412" s="1" t="str">
        <f t="shared" si="19"/>
        <v>November</v>
      </c>
      <c r="D412" s="1" t="str">
        <f t="shared" si="20"/>
        <v>Wednesday</v>
      </c>
      <c r="E412" t="s">
        <v>33</v>
      </c>
      <c r="F412" t="s">
        <v>15</v>
      </c>
      <c r="G412" s="4">
        <v>862.1</v>
      </c>
      <c r="H412">
        <v>22</v>
      </c>
      <c r="I412" t="s">
        <v>16</v>
      </c>
      <c r="J412" s="4">
        <v>3285.25</v>
      </c>
      <c r="K412" s="4">
        <v>3634.58</v>
      </c>
      <c r="L412" t="s">
        <v>30</v>
      </c>
      <c r="M412" s="9">
        <v>0.13</v>
      </c>
      <c r="N412" s="8">
        <v>0.13</v>
      </c>
      <c r="O412" s="8" t="str">
        <f t="shared" si="18"/>
        <v>11-15%</v>
      </c>
      <c r="P412" t="s">
        <v>27</v>
      </c>
      <c r="Q412" t="s">
        <v>19</v>
      </c>
      <c r="R412" t="s">
        <v>53</v>
      </c>
    </row>
    <row r="413" spans="1:18" x14ac:dyDescent="0.25">
      <c r="A413">
        <v>1042</v>
      </c>
      <c r="B413" s="1">
        <v>45072</v>
      </c>
      <c r="C413" s="1" t="str">
        <f t="shared" si="19"/>
        <v>May</v>
      </c>
      <c r="D413" s="1" t="str">
        <f t="shared" si="20"/>
        <v>Friday</v>
      </c>
      <c r="E413" t="s">
        <v>14</v>
      </c>
      <c r="F413" t="s">
        <v>34</v>
      </c>
      <c r="G413" s="4">
        <v>848.28</v>
      </c>
      <c r="H413">
        <v>1</v>
      </c>
      <c r="I413" t="s">
        <v>35</v>
      </c>
      <c r="J413" s="4">
        <v>1406.24</v>
      </c>
      <c r="K413" s="4">
        <v>1535.57</v>
      </c>
      <c r="L413" t="s">
        <v>30</v>
      </c>
      <c r="M413" s="9">
        <v>0.08</v>
      </c>
      <c r="N413" s="8">
        <v>0.08</v>
      </c>
      <c r="O413" s="8" t="str">
        <f t="shared" si="18"/>
        <v>6-10%</v>
      </c>
      <c r="P413" t="s">
        <v>31</v>
      </c>
      <c r="Q413" t="s">
        <v>22</v>
      </c>
      <c r="R413" t="s">
        <v>46</v>
      </c>
    </row>
    <row r="414" spans="1:18" x14ac:dyDescent="0.25">
      <c r="A414">
        <v>1026</v>
      </c>
      <c r="B414" s="1">
        <v>45054</v>
      </c>
      <c r="C414" s="1" t="str">
        <f t="shared" si="19"/>
        <v>May</v>
      </c>
      <c r="D414" s="1" t="str">
        <f t="shared" si="20"/>
        <v>Monday</v>
      </c>
      <c r="E414" t="s">
        <v>33</v>
      </c>
      <c r="F414" t="s">
        <v>21</v>
      </c>
      <c r="G414" s="4">
        <v>9519.09</v>
      </c>
      <c r="H414">
        <v>20</v>
      </c>
      <c r="I414" t="s">
        <v>29</v>
      </c>
      <c r="J414" s="4">
        <v>2985.63</v>
      </c>
      <c r="K414" s="4">
        <v>3452.14</v>
      </c>
      <c r="L414" t="s">
        <v>30</v>
      </c>
      <c r="M414" s="9">
        <v>0.17</v>
      </c>
      <c r="N414" s="8">
        <v>0.17</v>
      </c>
      <c r="O414" s="8" t="str">
        <f t="shared" si="18"/>
        <v>16-20%</v>
      </c>
      <c r="P414" t="s">
        <v>31</v>
      </c>
      <c r="Q414" t="s">
        <v>22</v>
      </c>
      <c r="R414" t="s">
        <v>37</v>
      </c>
    </row>
    <row r="415" spans="1:18" x14ac:dyDescent="0.25">
      <c r="A415">
        <v>1099</v>
      </c>
      <c r="B415" s="1">
        <v>45267</v>
      </c>
      <c r="C415" s="1" t="str">
        <f t="shared" si="19"/>
        <v>December</v>
      </c>
      <c r="D415" s="1" t="str">
        <f t="shared" si="20"/>
        <v>Thursday</v>
      </c>
      <c r="E415" t="s">
        <v>14</v>
      </c>
      <c r="F415" t="s">
        <v>34</v>
      </c>
      <c r="G415" s="4">
        <v>3043.18</v>
      </c>
      <c r="H415">
        <v>22</v>
      </c>
      <c r="I415" t="s">
        <v>16</v>
      </c>
      <c r="J415" s="4">
        <v>2471.67</v>
      </c>
      <c r="K415" s="4">
        <v>2533.04</v>
      </c>
      <c r="L415" t="s">
        <v>17</v>
      </c>
      <c r="M415" s="9">
        <v>0.02</v>
      </c>
      <c r="N415" s="8">
        <v>0.02</v>
      </c>
      <c r="O415" s="8" t="str">
        <f t="shared" si="18"/>
        <v>0-5%</v>
      </c>
      <c r="P415" t="s">
        <v>27</v>
      </c>
      <c r="Q415" t="s">
        <v>22</v>
      </c>
      <c r="R415" t="s">
        <v>46</v>
      </c>
    </row>
    <row r="416" spans="1:18" x14ac:dyDescent="0.25">
      <c r="A416">
        <v>1050</v>
      </c>
      <c r="B416" s="1">
        <v>44968</v>
      </c>
      <c r="C416" s="1" t="str">
        <f t="shared" si="19"/>
        <v>February</v>
      </c>
      <c r="D416" s="1" t="str">
        <f t="shared" si="20"/>
        <v>Saturday</v>
      </c>
      <c r="E416" t="s">
        <v>33</v>
      </c>
      <c r="F416" t="s">
        <v>21</v>
      </c>
      <c r="G416" s="4">
        <v>1011.46</v>
      </c>
      <c r="H416">
        <v>48</v>
      </c>
      <c r="I416" t="s">
        <v>16</v>
      </c>
      <c r="J416" s="4">
        <v>710.06</v>
      </c>
      <c r="K416" s="4">
        <v>851.349999999999</v>
      </c>
      <c r="L416" t="s">
        <v>17</v>
      </c>
      <c r="M416" s="9">
        <v>0.04</v>
      </c>
      <c r="N416" s="8">
        <v>0.04</v>
      </c>
      <c r="O416" s="8" t="str">
        <f t="shared" si="18"/>
        <v>0-5%</v>
      </c>
      <c r="P416" t="s">
        <v>27</v>
      </c>
      <c r="Q416" t="s">
        <v>19</v>
      </c>
      <c r="R416" t="s">
        <v>37</v>
      </c>
    </row>
    <row r="417" spans="1:18" x14ac:dyDescent="0.25">
      <c r="A417">
        <v>1025</v>
      </c>
      <c r="B417" s="1">
        <v>45282</v>
      </c>
      <c r="C417" s="1" t="str">
        <f t="shared" si="19"/>
        <v>December</v>
      </c>
      <c r="D417" s="1" t="str">
        <f t="shared" si="20"/>
        <v>Friday</v>
      </c>
      <c r="E417" t="s">
        <v>14</v>
      </c>
      <c r="F417" t="s">
        <v>25</v>
      </c>
      <c r="G417" s="4">
        <v>6030.54</v>
      </c>
      <c r="H417">
        <v>11</v>
      </c>
      <c r="I417" t="s">
        <v>26</v>
      </c>
      <c r="J417" s="4">
        <v>1250.5899999999999</v>
      </c>
      <c r="K417" s="4">
        <v>1515.48999999999</v>
      </c>
      <c r="L417" t="s">
        <v>17</v>
      </c>
      <c r="M417" s="9">
        <v>0.21</v>
      </c>
      <c r="N417" s="8">
        <v>0.21</v>
      </c>
      <c r="O417" s="8" t="str">
        <f t="shared" si="18"/>
        <v>21%+</v>
      </c>
      <c r="P417" t="s">
        <v>27</v>
      </c>
      <c r="Q417" t="s">
        <v>22</v>
      </c>
      <c r="R417" t="s">
        <v>32</v>
      </c>
    </row>
    <row r="418" spans="1:18" x14ac:dyDescent="0.25">
      <c r="A418">
        <v>1024</v>
      </c>
      <c r="B418" s="1">
        <v>44967</v>
      </c>
      <c r="C418" s="1" t="str">
        <f t="shared" si="19"/>
        <v>February</v>
      </c>
      <c r="D418" s="1" t="str">
        <f t="shared" si="20"/>
        <v>Friday</v>
      </c>
      <c r="E418" t="s">
        <v>24</v>
      </c>
      <c r="F418" t="s">
        <v>34</v>
      </c>
      <c r="G418" s="4">
        <v>6274.12</v>
      </c>
      <c r="H418">
        <v>13</v>
      </c>
      <c r="I418" t="s">
        <v>29</v>
      </c>
      <c r="J418" s="4">
        <v>1493.88</v>
      </c>
      <c r="K418" s="4">
        <v>1781.09</v>
      </c>
      <c r="L418" t="s">
        <v>30</v>
      </c>
      <c r="M418" s="9">
        <v>0.04</v>
      </c>
      <c r="N418" s="8">
        <v>0.04</v>
      </c>
      <c r="O418" s="8" t="str">
        <f t="shared" si="18"/>
        <v>0-5%</v>
      </c>
      <c r="P418" t="s">
        <v>18</v>
      </c>
      <c r="Q418" t="s">
        <v>22</v>
      </c>
      <c r="R418" t="s">
        <v>50</v>
      </c>
    </row>
    <row r="419" spans="1:18" x14ac:dyDescent="0.25">
      <c r="A419">
        <v>1013</v>
      </c>
      <c r="B419" s="1">
        <v>44960</v>
      </c>
      <c r="C419" s="1" t="str">
        <f t="shared" si="19"/>
        <v>February</v>
      </c>
      <c r="D419" s="1" t="str">
        <f t="shared" si="20"/>
        <v>Friday</v>
      </c>
      <c r="E419" t="s">
        <v>14</v>
      </c>
      <c r="F419" t="s">
        <v>15</v>
      </c>
      <c r="G419" s="4">
        <v>6520.2</v>
      </c>
      <c r="H419">
        <v>42</v>
      </c>
      <c r="I419" t="s">
        <v>29</v>
      </c>
      <c r="J419" s="4">
        <v>4625.33</v>
      </c>
      <c r="K419" s="4">
        <v>4642.83</v>
      </c>
      <c r="L419" t="s">
        <v>30</v>
      </c>
      <c r="M419" s="9">
        <v>0.19</v>
      </c>
      <c r="N419" s="8">
        <v>0.19</v>
      </c>
      <c r="O419" s="8" t="str">
        <f t="shared" si="18"/>
        <v>16-20%</v>
      </c>
      <c r="P419" t="s">
        <v>31</v>
      </c>
      <c r="Q419" t="s">
        <v>19</v>
      </c>
      <c r="R419" t="s">
        <v>20</v>
      </c>
    </row>
    <row r="420" spans="1:18" x14ac:dyDescent="0.25">
      <c r="A420">
        <v>1060</v>
      </c>
      <c r="B420" s="1">
        <v>44943</v>
      </c>
      <c r="C420" s="1" t="str">
        <f t="shared" si="19"/>
        <v>January</v>
      </c>
      <c r="D420" s="1" t="str">
        <f t="shared" si="20"/>
        <v>Tuesday</v>
      </c>
      <c r="E420" t="s">
        <v>14</v>
      </c>
      <c r="F420" t="s">
        <v>25</v>
      </c>
      <c r="G420" s="4">
        <v>2747.28</v>
      </c>
      <c r="H420">
        <v>3</v>
      </c>
      <c r="I420" t="s">
        <v>35</v>
      </c>
      <c r="J420" s="4">
        <v>1190.4100000000001</v>
      </c>
      <c r="K420" s="4">
        <v>1582.89</v>
      </c>
      <c r="L420" t="s">
        <v>30</v>
      </c>
      <c r="M420" s="9">
        <v>0.02</v>
      </c>
      <c r="N420" s="8">
        <v>0.02</v>
      </c>
      <c r="O420" s="8" t="str">
        <f t="shared" si="18"/>
        <v>0-5%</v>
      </c>
      <c r="P420" t="s">
        <v>31</v>
      </c>
      <c r="Q420" t="s">
        <v>22</v>
      </c>
      <c r="R420" t="s">
        <v>32</v>
      </c>
    </row>
    <row r="421" spans="1:18" x14ac:dyDescent="0.25">
      <c r="A421">
        <v>1007</v>
      </c>
      <c r="B421" s="1">
        <v>45091</v>
      </c>
      <c r="C421" s="1" t="str">
        <f t="shared" si="19"/>
        <v>June</v>
      </c>
      <c r="D421" s="1" t="str">
        <f t="shared" si="20"/>
        <v>Wednesday</v>
      </c>
      <c r="E421" t="s">
        <v>42</v>
      </c>
      <c r="F421" t="s">
        <v>15</v>
      </c>
      <c r="G421" s="4">
        <v>249.6</v>
      </c>
      <c r="H421">
        <v>9</v>
      </c>
      <c r="I421" t="s">
        <v>29</v>
      </c>
      <c r="J421" s="4">
        <v>1481.76</v>
      </c>
      <c r="K421" s="4">
        <v>1668.95</v>
      </c>
      <c r="L421" t="s">
        <v>17</v>
      </c>
      <c r="M421" s="9">
        <v>0.12</v>
      </c>
      <c r="N421" s="8">
        <v>0.12</v>
      </c>
      <c r="O421" s="8" t="str">
        <f t="shared" si="18"/>
        <v>11-15%</v>
      </c>
      <c r="P421" t="s">
        <v>31</v>
      </c>
      <c r="Q421" t="s">
        <v>22</v>
      </c>
      <c r="R421" t="s">
        <v>49</v>
      </c>
    </row>
    <row r="422" spans="1:18" x14ac:dyDescent="0.25">
      <c r="A422">
        <v>1057</v>
      </c>
      <c r="B422" s="1">
        <v>45079</v>
      </c>
      <c r="C422" s="1" t="str">
        <f t="shared" si="19"/>
        <v>June</v>
      </c>
      <c r="D422" s="1" t="str">
        <f t="shared" si="20"/>
        <v>Friday</v>
      </c>
      <c r="E422" t="s">
        <v>14</v>
      </c>
      <c r="F422" t="s">
        <v>25</v>
      </c>
      <c r="G422" s="4">
        <v>9653.65</v>
      </c>
      <c r="H422">
        <v>12</v>
      </c>
      <c r="I422" t="s">
        <v>35</v>
      </c>
      <c r="J422" s="4">
        <v>1878.3</v>
      </c>
      <c r="K422" s="4">
        <v>2087.4499999999998</v>
      </c>
      <c r="L422" t="s">
        <v>30</v>
      </c>
      <c r="M422" s="9">
        <v>0.05</v>
      </c>
      <c r="N422" s="8">
        <v>0.05</v>
      </c>
      <c r="O422" s="8" t="str">
        <f t="shared" si="18"/>
        <v>0-5%</v>
      </c>
      <c r="P422" t="s">
        <v>27</v>
      </c>
      <c r="Q422" t="s">
        <v>22</v>
      </c>
      <c r="R422" t="s">
        <v>32</v>
      </c>
    </row>
    <row r="423" spans="1:18" x14ac:dyDescent="0.25">
      <c r="A423">
        <v>1036</v>
      </c>
      <c r="B423" s="1">
        <v>45002</v>
      </c>
      <c r="C423" s="1" t="str">
        <f t="shared" si="19"/>
        <v>March</v>
      </c>
      <c r="D423" s="1" t="str">
        <f t="shared" si="20"/>
        <v>Friday</v>
      </c>
      <c r="E423" t="s">
        <v>42</v>
      </c>
      <c r="F423" t="s">
        <v>34</v>
      </c>
      <c r="G423" s="4">
        <v>2583.84</v>
      </c>
      <c r="H423">
        <v>23</v>
      </c>
      <c r="I423" t="s">
        <v>26</v>
      </c>
      <c r="J423" s="4">
        <v>3335.53</v>
      </c>
      <c r="K423" s="4">
        <v>3742.12</v>
      </c>
      <c r="L423" t="s">
        <v>30</v>
      </c>
      <c r="M423" s="9">
        <v>0.03</v>
      </c>
      <c r="N423" s="8">
        <v>0.03</v>
      </c>
      <c r="O423" s="8" t="str">
        <f t="shared" si="18"/>
        <v>0-5%</v>
      </c>
      <c r="P423" t="s">
        <v>27</v>
      </c>
      <c r="Q423" t="s">
        <v>22</v>
      </c>
      <c r="R423" t="s">
        <v>52</v>
      </c>
    </row>
    <row r="424" spans="1:18" x14ac:dyDescent="0.25">
      <c r="A424">
        <v>1045</v>
      </c>
      <c r="B424" s="1">
        <v>45013</v>
      </c>
      <c r="C424" s="1" t="str">
        <f t="shared" si="19"/>
        <v>March</v>
      </c>
      <c r="D424" s="1" t="str">
        <f t="shared" si="20"/>
        <v>Tuesday</v>
      </c>
      <c r="E424" t="s">
        <v>38</v>
      </c>
      <c r="F424" t="s">
        <v>21</v>
      </c>
      <c r="G424" s="4">
        <v>6792.66</v>
      </c>
      <c r="H424">
        <v>14</v>
      </c>
      <c r="I424" t="s">
        <v>29</v>
      </c>
      <c r="J424" s="4">
        <v>635.28</v>
      </c>
      <c r="K424" s="4">
        <v>831.13</v>
      </c>
      <c r="L424" t="s">
        <v>17</v>
      </c>
      <c r="M424" s="9">
        <v>0.17</v>
      </c>
      <c r="N424" s="8">
        <v>0.17</v>
      </c>
      <c r="O424" s="8" t="str">
        <f t="shared" si="18"/>
        <v>16-20%</v>
      </c>
      <c r="P424" t="s">
        <v>27</v>
      </c>
      <c r="Q424" t="s">
        <v>22</v>
      </c>
      <c r="R424" t="s">
        <v>41</v>
      </c>
    </row>
    <row r="425" spans="1:18" x14ac:dyDescent="0.25">
      <c r="A425">
        <v>1020</v>
      </c>
      <c r="B425" s="1">
        <v>45043</v>
      </c>
      <c r="C425" s="1" t="str">
        <f t="shared" si="19"/>
        <v>April</v>
      </c>
      <c r="D425" s="1" t="str">
        <f t="shared" si="20"/>
        <v>Thursday</v>
      </c>
      <c r="E425" t="s">
        <v>42</v>
      </c>
      <c r="F425" t="s">
        <v>25</v>
      </c>
      <c r="G425" s="4">
        <v>7095.64</v>
      </c>
      <c r="H425">
        <v>33</v>
      </c>
      <c r="I425" t="s">
        <v>16</v>
      </c>
      <c r="J425" s="4">
        <v>4772.03</v>
      </c>
      <c r="K425" s="4">
        <v>4805.17</v>
      </c>
      <c r="L425" t="s">
        <v>17</v>
      </c>
      <c r="M425" s="9">
        <v>0.28000000000000003</v>
      </c>
      <c r="N425" s="8">
        <v>0.28000000000000003</v>
      </c>
      <c r="O425" s="8" t="str">
        <f t="shared" si="18"/>
        <v>21%+</v>
      </c>
      <c r="P425" t="s">
        <v>27</v>
      </c>
      <c r="Q425" t="s">
        <v>19</v>
      </c>
      <c r="R425" t="s">
        <v>43</v>
      </c>
    </row>
    <row r="426" spans="1:18" x14ac:dyDescent="0.25">
      <c r="A426">
        <v>1065</v>
      </c>
      <c r="B426" s="1">
        <v>45288</v>
      </c>
      <c r="C426" s="1" t="str">
        <f t="shared" si="19"/>
        <v>December</v>
      </c>
      <c r="D426" s="1" t="str">
        <f t="shared" si="20"/>
        <v>Thursday</v>
      </c>
      <c r="E426" t="s">
        <v>24</v>
      </c>
      <c r="F426" t="s">
        <v>21</v>
      </c>
      <c r="G426" s="4">
        <v>6139.07</v>
      </c>
      <c r="H426">
        <v>18</v>
      </c>
      <c r="I426" t="s">
        <v>26</v>
      </c>
      <c r="J426" s="4">
        <v>4334.58</v>
      </c>
      <c r="K426" s="4">
        <v>4431.04</v>
      </c>
      <c r="L426" t="s">
        <v>30</v>
      </c>
      <c r="M426" s="9">
        <v>0.02</v>
      </c>
      <c r="N426" s="8">
        <v>0.02</v>
      </c>
      <c r="O426" s="8" t="str">
        <f t="shared" si="18"/>
        <v>0-5%</v>
      </c>
      <c r="P426" t="s">
        <v>27</v>
      </c>
      <c r="Q426" t="s">
        <v>22</v>
      </c>
      <c r="R426" t="s">
        <v>47</v>
      </c>
    </row>
    <row r="427" spans="1:18" x14ac:dyDescent="0.25">
      <c r="A427">
        <v>1008</v>
      </c>
      <c r="B427" s="1">
        <v>45268</v>
      </c>
      <c r="C427" s="1" t="str">
        <f t="shared" si="19"/>
        <v>December</v>
      </c>
      <c r="D427" s="1" t="str">
        <f t="shared" si="20"/>
        <v>Friday</v>
      </c>
      <c r="E427" t="s">
        <v>42</v>
      </c>
      <c r="F427" t="s">
        <v>25</v>
      </c>
      <c r="G427" s="4">
        <v>3197.78</v>
      </c>
      <c r="H427">
        <v>49</v>
      </c>
      <c r="I427" t="s">
        <v>35</v>
      </c>
      <c r="J427" s="4">
        <v>2907.22</v>
      </c>
      <c r="K427" s="4">
        <v>3385.6099999999901</v>
      </c>
      <c r="L427" t="s">
        <v>30</v>
      </c>
      <c r="M427" s="9">
        <v>0.13</v>
      </c>
      <c r="N427" s="8">
        <v>0.13</v>
      </c>
      <c r="O427" s="8" t="str">
        <f t="shared" si="18"/>
        <v>11-15%</v>
      </c>
      <c r="P427" t="s">
        <v>18</v>
      </c>
      <c r="Q427" t="s">
        <v>19</v>
      </c>
      <c r="R427" t="s">
        <v>43</v>
      </c>
    </row>
    <row r="428" spans="1:18" x14ac:dyDescent="0.25">
      <c r="A428">
        <v>1016</v>
      </c>
      <c r="B428" s="1">
        <v>44953</v>
      </c>
      <c r="C428" s="1" t="str">
        <f t="shared" si="19"/>
        <v>January</v>
      </c>
      <c r="D428" s="1" t="str">
        <f t="shared" si="20"/>
        <v>Friday</v>
      </c>
      <c r="E428" t="s">
        <v>38</v>
      </c>
      <c r="F428" t="s">
        <v>15</v>
      </c>
      <c r="G428" s="4">
        <v>2783.85</v>
      </c>
      <c r="H428">
        <v>41</v>
      </c>
      <c r="I428" t="s">
        <v>26</v>
      </c>
      <c r="J428" s="4">
        <v>3386.49</v>
      </c>
      <c r="K428" s="4">
        <v>3430.99</v>
      </c>
      <c r="L428" t="s">
        <v>30</v>
      </c>
      <c r="M428" s="9">
        <v>0.21</v>
      </c>
      <c r="N428" s="8">
        <v>0.21</v>
      </c>
      <c r="O428" s="8" t="str">
        <f t="shared" si="18"/>
        <v>21%+</v>
      </c>
      <c r="P428" t="s">
        <v>27</v>
      </c>
      <c r="Q428" t="s">
        <v>22</v>
      </c>
      <c r="R428" t="s">
        <v>40</v>
      </c>
    </row>
    <row r="429" spans="1:18" x14ac:dyDescent="0.25">
      <c r="A429">
        <v>1014</v>
      </c>
      <c r="B429" s="1">
        <v>45239</v>
      </c>
      <c r="C429" s="1" t="str">
        <f t="shared" si="19"/>
        <v>November</v>
      </c>
      <c r="D429" s="1" t="str">
        <f t="shared" si="20"/>
        <v>Thursday</v>
      </c>
      <c r="E429" t="s">
        <v>24</v>
      </c>
      <c r="F429" t="s">
        <v>15</v>
      </c>
      <c r="G429" s="4">
        <v>6016.92</v>
      </c>
      <c r="H429">
        <v>9</v>
      </c>
      <c r="I429" t="s">
        <v>35</v>
      </c>
      <c r="J429" s="4">
        <v>132.47</v>
      </c>
      <c r="K429" s="4">
        <v>316.39</v>
      </c>
      <c r="L429" t="s">
        <v>30</v>
      </c>
      <c r="M429" s="9">
        <v>0.14000000000000001</v>
      </c>
      <c r="N429" s="8">
        <v>0.14000000000000001</v>
      </c>
      <c r="O429" s="8" t="str">
        <f t="shared" si="18"/>
        <v>11-15%</v>
      </c>
      <c r="P429" t="s">
        <v>31</v>
      </c>
      <c r="Q429" t="s">
        <v>19</v>
      </c>
      <c r="R429" t="s">
        <v>45</v>
      </c>
    </row>
    <row r="430" spans="1:18" x14ac:dyDescent="0.25">
      <c r="A430">
        <v>1076</v>
      </c>
      <c r="B430" s="1">
        <v>45213</v>
      </c>
      <c r="C430" s="1" t="str">
        <f t="shared" si="19"/>
        <v>October</v>
      </c>
      <c r="D430" s="1" t="str">
        <f t="shared" si="20"/>
        <v>Saturday</v>
      </c>
      <c r="E430" t="s">
        <v>33</v>
      </c>
      <c r="F430" t="s">
        <v>25</v>
      </c>
      <c r="G430" s="4">
        <v>8674.35</v>
      </c>
      <c r="H430">
        <v>23</v>
      </c>
      <c r="I430" t="s">
        <v>26</v>
      </c>
      <c r="J430" s="4">
        <v>1727.78</v>
      </c>
      <c r="K430" s="4">
        <v>1984.34</v>
      </c>
      <c r="L430" t="s">
        <v>17</v>
      </c>
      <c r="M430" s="9">
        <v>0.24</v>
      </c>
      <c r="N430" s="8">
        <v>0.24</v>
      </c>
      <c r="O430" s="8" t="str">
        <f t="shared" si="18"/>
        <v>21%+</v>
      </c>
      <c r="P430" t="s">
        <v>27</v>
      </c>
      <c r="Q430" t="s">
        <v>19</v>
      </c>
      <c r="R430" t="s">
        <v>44</v>
      </c>
    </row>
    <row r="431" spans="1:18" x14ac:dyDescent="0.25">
      <c r="A431">
        <v>1087</v>
      </c>
      <c r="B431" s="1">
        <v>45060</v>
      </c>
      <c r="C431" s="1" t="str">
        <f t="shared" si="19"/>
        <v>May</v>
      </c>
      <c r="D431" s="1" t="str">
        <f t="shared" si="20"/>
        <v>Sunday</v>
      </c>
      <c r="E431" t="s">
        <v>33</v>
      </c>
      <c r="F431" t="s">
        <v>21</v>
      </c>
      <c r="G431" s="4">
        <v>9472.66</v>
      </c>
      <c r="H431">
        <v>10</v>
      </c>
      <c r="I431" t="s">
        <v>35</v>
      </c>
      <c r="J431" s="4">
        <v>3988.52</v>
      </c>
      <c r="K431" s="4">
        <v>4240.2299999999996</v>
      </c>
      <c r="L431" t="s">
        <v>30</v>
      </c>
      <c r="M431" s="9">
        <v>0.05</v>
      </c>
      <c r="N431" s="8">
        <v>0.05</v>
      </c>
      <c r="O431" s="8" t="str">
        <f t="shared" si="18"/>
        <v>0-5%</v>
      </c>
      <c r="P431" t="s">
        <v>31</v>
      </c>
      <c r="Q431" t="s">
        <v>19</v>
      </c>
      <c r="R431" t="s">
        <v>37</v>
      </c>
    </row>
    <row r="432" spans="1:18" x14ac:dyDescent="0.25">
      <c r="A432">
        <v>1015</v>
      </c>
      <c r="B432" s="1">
        <v>45145</v>
      </c>
      <c r="C432" s="1" t="str">
        <f t="shared" si="19"/>
        <v>August</v>
      </c>
      <c r="D432" s="1" t="str">
        <f t="shared" si="20"/>
        <v>Monday</v>
      </c>
      <c r="E432" t="s">
        <v>42</v>
      </c>
      <c r="F432" t="s">
        <v>34</v>
      </c>
      <c r="G432" s="4">
        <v>1148.47</v>
      </c>
      <c r="H432">
        <v>19</v>
      </c>
      <c r="I432" t="s">
        <v>29</v>
      </c>
      <c r="J432" s="4">
        <v>433.54</v>
      </c>
      <c r="K432" s="4">
        <v>445.48</v>
      </c>
      <c r="L432" t="s">
        <v>30</v>
      </c>
      <c r="M432" s="9">
        <v>0.28999999999999998</v>
      </c>
      <c r="N432" s="8">
        <v>0.28999999999999998</v>
      </c>
      <c r="O432" s="8" t="str">
        <f t="shared" si="18"/>
        <v>21%+</v>
      </c>
      <c r="P432" t="s">
        <v>27</v>
      </c>
      <c r="Q432" t="s">
        <v>22</v>
      </c>
      <c r="R432" t="s">
        <v>52</v>
      </c>
    </row>
    <row r="433" spans="1:18" x14ac:dyDescent="0.25">
      <c r="A433">
        <v>1092</v>
      </c>
      <c r="B433" s="1">
        <v>45094</v>
      </c>
      <c r="C433" s="1" t="str">
        <f t="shared" si="19"/>
        <v>June</v>
      </c>
      <c r="D433" s="1" t="str">
        <f t="shared" si="20"/>
        <v>Saturday</v>
      </c>
      <c r="E433" t="s">
        <v>42</v>
      </c>
      <c r="F433" t="s">
        <v>34</v>
      </c>
      <c r="G433" s="4">
        <v>1632.8</v>
      </c>
      <c r="H433">
        <v>47</v>
      </c>
      <c r="I433" t="s">
        <v>16</v>
      </c>
      <c r="J433" s="4">
        <v>1447.45</v>
      </c>
      <c r="K433" s="4">
        <v>1703.02</v>
      </c>
      <c r="L433" t="s">
        <v>17</v>
      </c>
      <c r="M433" s="9">
        <v>0.12</v>
      </c>
      <c r="N433" s="8">
        <v>0.12</v>
      </c>
      <c r="O433" s="8" t="str">
        <f t="shared" si="18"/>
        <v>11-15%</v>
      </c>
      <c r="P433" t="s">
        <v>27</v>
      </c>
      <c r="Q433" t="s">
        <v>22</v>
      </c>
      <c r="R433" t="s">
        <v>52</v>
      </c>
    </row>
    <row r="434" spans="1:18" x14ac:dyDescent="0.25">
      <c r="A434">
        <v>1098</v>
      </c>
      <c r="B434" s="1">
        <v>45024</v>
      </c>
      <c r="C434" s="1" t="str">
        <f t="shared" si="19"/>
        <v>April</v>
      </c>
      <c r="D434" s="1" t="str">
        <f t="shared" si="20"/>
        <v>Saturday</v>
      </c>
      <c r="E434" t="s">
        <v>38</v>
      </c>
      <c r="F434" t="s">
        <v>15</v>
      </c>
      <c r="G434" s="4">
        <v>9452.89</v>
      </c>
      <c r="H434">
        <v>5</v>
      </c>
      <c r="I434" t="s">
        <v>35</v>
      </c>
      <c r="J434" s="4">
        <v>2947.22</v>
      </c>
      <c r="K434" s="4">
        <v>3145.27</v>
      </c>
      <c r="L434" t="s">
        <v>30</v>
      </c>
      <c r="M434" s="9">
        <v>0.1</v>
      </c>
      <c r="N434" s="8">
        <v>0.1</v>
      </c>
      <c r="O434" s="8" t="str">
        <f t="shared" si="18"/>
        <v>6-10%</v>
      </c>
      <c r="P434" t="s">
        <v>31</v>
      </c>
      <c r="Q434" t="s">
        <v>22</v>
      </c>
      <c r="R434" t="s">
        <v>40</v>
      </c>
    </row>
    <row r="435" spans="1:18" x14ac:dyDescent="0.25">
      <c r="A435">
        <v>1066</v>
      </c>
      <c r="B435" s="1">
        <v>45194</v>
      </c>
      <c r="C435" s="1" t="str">
        <f t="shared" si="19"/>
        <v>September</v>
      </c>
      <c r="D435" s="1" t="str">
        <f t="shared" si="20"/>
        <v>Monday</v>
      </c>
      <c r="E435" t="s">
        <v>38</v>
      </c>
      <c r="F435" t="s">
        <v>34</v>
      </c>
      <c r="G435" s="4">
        <v>7391.7</v>
      </c>
      <c r="H435">
        <v>47</v>
      </c>
      <c r="I435" t="s">
        <v>26</v>
      </c>
      <c r="J435" s="4">
        <v>1319.24</v>
      </c>
      <c r="K435" s="4">
        <v>1805.56</v>
      </c>
      <c r="L435" t="s">
        <v>30</v>
      </c>
      <c r="M435" s="9">
        <v>0.26</v>
      </c>
      <c r="N435" s="8">
        <v>0.26</v>
      </c>
      <c r="O435" s="8" t="str">
        <f t="shared" si="18"/>
        <v>21%+</v>
      </c>
      <c r="P435" t="s">
        <v>31</v>
      </c>
      <c r="Q435" t="s">
        <v>22</v>
      </c>
      <c r="R435" t="s">
        <v>48</v>
      </c>
    </row>
    <row r="436" spans="1:18" x14ac:dyDescent="0.25">
      <c r="A436">
        <v>1032</v>
      </c>
      <c r="B436" s="1">
        <v>45163</v>
      </c>
      <c r="C436" s="1" t="str">
        <f t="shared" si="19"/>
        <v>August</v>
      </c>
      <c r="D436" s="1" t="str">
        <f t="shared" si="20"/>
        <v>Friday</v>
      </c>
      <c r="E436" t="s">
        <v>14</v>
      </c>
      <c r="F436" t="s">
        <v>15</v>
      </c>
      <c r="G436" s="4">
        <v>8841.64</v>
      </c>
      <c r="H436">
        <v>23</v>
      </c>
      <c r="I436" t="s">
        <v>35</v>
      </c>
      <c r="J436" s="4">
        <v>4673.1899999999996</v>
      </c>
      <c r="K436" s="4">
        <v>4761.1799999999903</v>
      </c>
      <c r="L436" t="s">
        <v>17</v>
      </c>
      <c r="M436" s="9">
        <v>0.17</v>
      </c>
      <c r="N436" s="8">
        <v>0.17</v>
      </c>
      <c r="O436" s="8" t="str">
        <f t="shared" si="18"/>
        <v>16-20%</v>
      </c>
      <c r="P436" t="s">
        <v>31</v>
      </c>
      <c r="Q436" t="s">
        <v>22</v>
      </c>
      <c r="R436" t="s">
        <v>20</v>
      </c>
    </row>
    <row r="437" spans="1:18" x14ac:dyDescent="0.25">
      <c r="A437">
        <v>1087</v>
      </c>
      <c r="B437" s="1">
        <v>45235</v>
      </c>
      <c r="C437" s="1" t="str">
        <f t="shared" si="19"/>
        <v>November</v>
      </c>
      <c r="D437" s="1" t="str">
        <f t="shared" si="20"/>
        <v>Sunday</v>
      </c>
      <c r="E437" t="s">
        <v>38</v>
      </c>
      <c r="F437" t="s">
        <v>34</v>
      </c>
      <c r="G437" s="4">
        <v>2106.06</v>
      </c>
      <c r="H437">
        <v>30</v>
      </c>
      <c r="I437" t="s">
        <v>35</v>
      </c>
      <c r="J437" s="4">
        <v>698.74</v>
      </c>
      <c r="K437" s="4">
        <v>882.28</v>
      </c>
      <c r="L437" t="s">
        <v>17</v>
      </c>
      <c r="M437" s="9">
        <v>0.15</v>
      </c>
      <c r="N437" s="8">
        <v>0.15</v>
      </c>
      <c r="O437" s="8" t="str">
        <f t="shared" si="18"/>
        <v>11-15%</v>
      </c>
      <c r="P437" t="s">
        <v>31</v>
      </c>
      <c r="Q437" t="s">
        <v>19</v>
      </c>
      <c r="R437" t="s">
        <v>48</v>
      </c>
    </row>
    <row r="438" spans="1:18" x14ac:dyDescent="0.25">
      <c r="A438">
        <v>1063</v>
      </c>
      <c r="B438" s="1">
        <v>45099</v>
      </c>
      <c r="C438" s="1" t="str">
        <f t="shared" si="19"/>
        <v>June</v>
      </c>
      <c r="D438" s="1" t="str">
        <f t="shared" si="20"/>
        <v>Thursday</v>
      </c>
      <c r="E438" t="s">
        <v>14</v>
      </c>
      <c r="F438" t="s">
        <v>25</v>
      </c>
      <c r="G438" s="4">
        <v>5917.1</v>
      </c>
      <c r="H438">
        <v>25</v>
      </c>
      <c r="I438" t="s">
        <v>35</v>
      </c>
      <c r="J438" s="4">
        <v>3997.1</v>
      </c>
      <c r="K438" s="4">
        <v>4212.6499999999996</v>
      </c>
      <c r="L438" t="s">
        <v>30</v>
      </c>
      <c r="M438" s="9">
        <v>0.22</v>
      </c>
      <c r="N438" s="8">
        <v>0.22</v>
      </c>
      <c r="O438" s="8" t="str">
        <f t="shared" si="18"/>
        <v>21%+</v>
      </c>
      <c r="P438" t="s">
        <v>18</v>
      </c>
      <c r="Q438" t="s">
        <v>19</v>
      </c>
      <c r="R438" t="s">
        <v>32</v>
      </c>
    </row>
    <row r="439" spans="1:18" x14ac:dyDescent="0.25">
      <c r="A439">
        <v>1086</v>
      </c>
      <c r="B439" s="1">
        <v>45116</v>
      </c>
      <c r="C439" s="1" t="str">
        <f t="shared" si="19"/>
        <v>July</v>
      </c>
      <c r="D439" s="1" t="str">
        <f t="shared" si="20"/>
        <v>Sunday</v>
      </c>
      <c r="E439" t="s">
        <v>24</v>
      </c>
      <c r="F439" t="s">
        <v>15</v>
      </c>
      <c r="G439" s="4">
        <v>7041.28</v>
      </c>
      <c r="H439">
        <v>28</v>
      </c>
      <c r="I439" t="s">
        <v>26</v>
      </c>
      <c r="J439" s="4">
        <v>2564.35</v>
      </c>
      <c r="K439" s="4">
        <v>2765.79</v>
      </c>
      <c r="L439" t="s">
        <v>17</v>
      </c>
      <c r="M439" s="9">
        <v>0.17</v>
      </c>
      <c r="N439" s="8">
        <v>0.17</v>
      </c>
      <c r="O439" s="8" t="str">
        <f t="shared" si="18"/>
        <v>16-20%</v>
      </c>
      <c r="P439" t="s">
        <v>31</v>
      </c>
      <c r="Q439" t="s">
        <v>19</v>
      </c>
      <c r="R439" t="s">
        <v>45</v>
      </c>
    </row>
    <row r="440" spans="1:18" x14ac:dyDescent="0.25">
      <c r="A440">
        <v>1051</v>
      </c>
      <c r="B440" s="1">
        <v>45048</v>
      </c>
      <c r="C440" s="1" t="str">
        <f t="shared" si="19"/>
        <v>May</v>
      </c>
      <c r="D440" s="1" t="str">
        <f t="shared" si="20"/>
        <v>Tuesday</v>
      </c>
      <c r="E440" t="s">
        <v>42</v>
      </c>
      <c r="F440" t="s">
        <v>15</v>
      </c>
      <c r="G440" s="4">
        <v>6833.11</v>
      </c>
      <c r="H440">
        <v>34</v>
      </c>
      <c r="I440" t="s">
        <v>16</v>
      </c>
      <c r="J440" s="4">
        <v>3764.14</v>
      </c>
      <c r="K440" s="4">
        <v>4100.3999999999996</v>
      </c>
      <c r="L440" t="s">
        <v>17</v>
      </c>
      <c r="M440" s="9">
        <v>0.05</v>
      </c>
      <c r="N440" s="8">
        <v>0.05</v>
      </c>
      <c r="O440" s="8" t="str">
        <f t="shared" si="18"/>
        <v>0-5%</v>
      </c>
      <c r="P440" t="s">
        <v>27</v>
      </c>
      <c r="Q440" t="s">
        <v>22</v>
      </c>
      <c r="R440" t="s">
        <v>49</v>
      </c>
    </row>
    <row r="441" spans="1:18" x14ac:dyDescent="0.25">
      <c r="A441">
        <v>1025</v>
      </c>
      <c r="B441" s="1">
        <v>44972</v>
      </c>
      <c r="C441" s="1" t="str">
        <f t="shared" si="19"/>
        <v>February</v>
      </c>
      <c r="D441" s="1" t="str">
        <f t="shared" si="20"/>
        <v>Wednesday</v>
      </c>
      <c r="E441" t="s">
        <v>24</v>
      </c>
      <c r="F441" t="s">
        <v>25</v>
      </c>
      <c r="G441" s="4">
        <v>4140.7</v>
      </c>
      <c r="H441">
        <v>45</v>
      </c>
      <c r="I441" t="s">
        <v>29</v>
      </c>
      <c r="J441" s="4">
        <v>1588.04</v>
      </c>
      <c r="K441" s="4">
        <v>1703.6399999999901</v>
      </c>
      <c r="L441" t="s">
        <v>30</v>
      </c>
      <c r="M441" s="9">
        <v>0.2</v>
      </c>
      <c r="N441" s="8">
        <v>0.2</v>
      </c>
      <c r="O441" s="8" t="str">
        <f t="shared" si="18"/>
        <v>16-20%</v>
      </c>
      <c r="P441" t="s">
        <v>27</v>
      </c>
      <c r="Q441" t="s">
        <v>22</v>
      </c>
      <c r="R441" t="s">
        <v>28</v>
      </c>
    </row>
    <row r="442" spans="1:18" x14ac:dyDescent="0.25">
      <c r="A442">
        <v>1058</v>
      </c>
      <c r="B442" s="1">
        <v>44990</v>
      </c>
      <c r="C442" s="1" t="str">
        <f t="shared" si="19"/>
        <v>March</v>
      </c>
      <c r="D442" s="1" t="str">
        <f t="shared" si="20"/>
        <v>Sunday</v>
      </c>
      <c r="E442" t="s">
        <v>38</v>
      </c>
      <c r="F442" t="s">
        <v>15</v>
      </c>
      <c r="G442" s="4">
        <v>252.41</v>
      </c>
      <c r="H442">
        <v>48</v>
      </c>
      <c r="I442" t="s">
        <v>16</v>
      </c>
      <c r="J442" s="4">
        <v>2596.7199999999998</v>
      </c>
      <c r="K442" s="4">
        <v>2715.0499999999902</v>
      </c>
      <c r="L442" t="s">
        <v>17</v>
      </c>
      <c r="M442" s="9">
        <v>0.04</v>
      </c>
      <c r="N442" s="8">
        <v>0.04</v>
      </c>
      <c r="O442" s="8" t="str">
        <f t="shared" si="18"/>
        <v>0-5%</v>
      </c>
      <c r="P442" t="s">
        <v>18</v>
      </c>
      <c r="Q442" t="s">
        <v>19</v>
      </c>
      <c r="R442" t="s">
        <v>40</v>
      </c>
    </row>
    <row r="443" spans="1:18" x14ac:dyDescent="0.25">
      <c r="A443">
        <v>1063</v>
      </c>
      <c r="B443" s="1">
        <v>45056</v>
      </c>
      <c r="C443" s="1" t="str">
        <f t="shared" si="19"/>
        <v>May</v>
      </c>
      <c r="D443" s="1" t="str">
        <f t="shared" si="20"/>
        <v>Wednesday</v>
      </c>
      <c r="E443" t="s">
        <v>24</v>
      </c>
      <c r="F443" t="s">
        <v>34</v>
      </c>
      <c r="G443" s="4">
        <v>5870.97</v>
      </c>
      <c r="H443">
        <v>47</v>
      </c>
      <c r="I443" t="s">
        <v>35</v>
      </c>
      <c r="J443" s="4">
        <v>4291.33</v>
      </c>
      <c r="K443" s="4">
        <v>4658.6400000000003</v>
      </c>
      <c r="L443" t="s">
        <v>30</v>
      </c>
      <c r="M443" s="9">
        <v>0.24</v>
      </c>
      <c r="N443" s="8">
        <v>0.24</v>
      </c>
      <c r="O443" s="8" t="str">
        <f t="shared" si="18"/>
        <v>21%+</v>
      </c>
      <c r="P443" t="s">
        <v>31</v>
      </c>
      <c r="Q443" t="s">
        <v>22</v>
      </c>
      <c r="R443" t="s">
        <v>50</v>
      </c>
    </row>
    <row r="444" spans="1:18" x14ac:dyDescent="0.25">
      <c r="A444">
        <v>1062</v>
      </c>
      <c r="B444" s="1">
        <v>45236</v>
      </c>
      <c r="C444" s="1" t="str">
        <f t="shared" si="19"/>
        <v>November</v>
      </c>
      <c r="D444" s="1" t="str">
        <f t="shared" si="20"/>
        <v>Monday</v>
      </c>
      <c r="E444" t="s">
        <v>24</v>
      </c>
      <c r="F444" t="s">
        <v>34</v>
      </c>
      <c r="G444" s="4">
        <v>2605.71</v>
      </c>
      <c r="H444">
        <v>25</v>
      </c>
      <c r="I444" t="s">
        <v>26</v>
      </c>
      <c r="J444" s="4">
        <v>2361.0500000000002</v>
      </c>
      <c r="K444" s="4">
        <v>2616.19</v>
      </c>
      <c r="L444" t="s">
        <v>30</v>
      </c>
      <c r="M444" s="9">
        <v>0.3</v>
      </c>
      <c r="N444" s="8">
        <v>0.3</v>
      </c>
      <c r="O444" s="8" t="str">
        <f t="shared" si="18"/>
        <v>21%+</v>
      </c>
      <c r="P444" t="s">
        <v>27</v>
      </c>
      <c r="Q444" t="s">
        <v>22</v>
      </c>
      <c r="R444" t="s">
        <v>50</v>
      </c>
    </row>
    <row r="445" spans="1:18" x14ac:dyDescent="0.25">
      <c r="A445">
        <v>1022</v>
      </c>
      <c r="B445" s="1">
        <v>45289</v>
      </c>
      <c r="C445" s="1" t="str">
        <f t="shared" si="19"/>
        <v>December</v>
      </c>
      <c r="D445" s="1" t="str">
        <f t="shared" si="20"/>
        <v>Friday</v>
      </c>
      <c r="E445" t="s">
        <v>24</v>
      </c>
      <c r="F445" t="s">
        <v>15</v>
      </c>
      <c r="G445" s="4">
        <v>4557.5200000000004</v>
      </c>
      <c r="H445">
        <v>10</v>
      </c>
      <c r="I445" t="s">
        <v>16</v>
      </c>
      <c r="J445" s="4">
        <v>1830.61</v>
      </c>
      <c r="K445" s="4">
        <v>2044.04</v>
      </c>
      <c r="L445" t="s">
        <v>30</v>
      </c>
      <c r="M445" s="9">
        <v>0.11</v>
      </c>
      <c r="N445" s="8">
        <v>0.11</v>
      </c>
      <c r="O445" s="8" t="str">
        <f t="shared" si="18"/>
        <v>11-15%</v>
      </c>
      <c r="P445" t="s">
        <v>18</v>
      </c>
      <c r="Q445" t="s">
        <v>19</v>
      </c>
      <c r="R445" t="s">
        <v>45</v>
      </c>
    </row>
    <row r="446" spans="1:18" x14ac:dyDescent="0.25">
      <c r="A446">
        <v>1058</v>
      </c>
      <c r="B446" s="1">
        <v>45119</v>
      </c>
      <c r="C446" s="1" t="str">
        <f t="shared" si="19"/>
        <v>July</v>
      </c>
      <c r="D446" s="1" t="str">
        <f t="shared" si="20"/>
        <v>Wednesday</v>
      </c>
      <c r="E446" t="s">
        <v>38</v>
      </c>
      <c r="F446" t="s">
        <v>34</v>
      </c>
      <c r="G446" s="4">
        <v>9580.0499999999993</v>
      </c>
      <c r="H446">
        <v>14</v>
      </c>
      <c r="I446" t="s">
        <v>35</v>
      </c>
      <c r="J446" s="4">
        <v>2703.97</v>
      </c>
      <c r="K446" s="4">
        <v>2796.8799999999901</v>
      </c>
      <c r="L446" t="s">
        <v>30</v>
      </c>
      <c r="M446" s="9">
        <v>0.13</v>
      </c>
      <c r="N446" s="8">
        <v>0.13</v>
      </c>
      <c r="O446" s="8" t="str">
        <f t="shared" si="18"/>
        <v>11-15%</v>
      </c>
      <c r="P446" t="s">
        <v>27</v>
      </c>
      <c r="Q446" t="s">
        <v>19</v>
      </c>
      <c r="R446" t="s">
        <v>48</v>
      </c>
    </row>
    <row r="447" spans="1:18" x14ac:dyDescent="0.25">
      <c r="A447">
        <v>1058</v>
      </c>
      <c r="B447" s="1">
        <v>45233</v>
      </c>
      <c r="C447" s="1" t="str">
        <f t="shared" si="19"/>
        <v>November</v>
      </c>
      <c r="D447" s="1" t="str">
        <f t="shared" si="20"/>
        <v>Friday</v>
      </c>
      <c r="E447" t="s">
        <v>24</v>
      </c>
      <c r="F447" t="s">
        <v>21</v>
      </c>
      <c r="G447" s="4">
        <v>4050.45</v>
      </c>
      <c r="H447">
        <v>42</v>
      </c>
      <c r="I447" t="s">
        <v>29</v>
      </c>
      <c r="J447" s="4">
        <v>3600.95</v>
      </c>
      <c r="K447" s="4">
        <v>3702.8399999999901</v>
      </c>
      <c r="L447" t="s">
        <v>17</v>
      </c>
      <c r="M447" s="9">
        <v>0.01</v>
      </c>
      <c r="N447" s="8">
        <v>0.01</v>
      </c>
      <c r="O447" s="8" t="str">
        <f t="shared" si="18"/>
        <v>0-5%</v>
      </c>
      <c r="P447" t="s">
        <v>18</v>
      </c>
      <c r="Q447" t="s">
        <v>22</v>
      </c>
      <c r="R447" t="s">
        <v>47</v>
      </c>
    </row>
    <row r="448" spans="1:18" x14ac:dyDescent="0.25">
      <c r="A448">
        <v>1086</v>
      </c>
      <c r="B448" s="1">
        <v>45107</v>
      </c>
      <c r="C448" s="1" t="str">
        <f t="shared" si="19"/>
        <v>June</v>
      </c>
      <c r="D448" s="1" t="str">
        <f t="shared" si="20"/>
        <v>Friday</v>
      </c>
      <c r="E448" t="s">
        <v>14</v>
      </c>
      <c r="F448" t="s">
        <v>15</v>
      </c>
      <c r="G448" s="4">
        <v>8414.0400000000009</v>
      </c>
      <c r="H448">
        <v>46</v>
      </c>
      <c r="I448" t="s">
        <v>29</v>
      </c>
      <c r="J448" s="4">
        <v>2245.64</v>
      </c>
      <c r="K448" s="4">
        <v>2260.81</v>
      </c>
      <c r="L448" t="s">
        <v>30</v>
      </c>
      <c r="M448" s="9">
        <v>0</v>
      </c>
      <c r="N448" s="8">
        <v>0</v>
      </c>
      <c r="O448" s="8" t="str">
        <f t="shared" si="18"/>
        <v>0-5%</v>
      </c>
      <c r="P448" t="s">
        <v>18</v>
      </c>
      <c r="Q448" t="s">
        <v>22</v>
      </c>
      <c r="R448" t="s">
        <v>20</v>
      </c>
    </row>
    <row r="449" spans="1:18" x14ac:dyDescent="0.25">
      <c r="A449">
        <v>1049</v>
      </c>
      <c r="B449" s="1">
        <v>45218</v>
      </c>
      <c r="C449" s="1" t="str">
        <f t="shared" si="19"/>
        <v>October</v>
      </c>
      <c r="D449" s="1" t="str">
        <f t="shared" si="20"/>
        <v>Thursday</v>
      </c>
      <c r="E449" t="s">
        <v>38</v>
      </c>
      <c r="F449" t="s">
        <v>25</v>
      </c>
      <c r="G449" s="4">
        <v>1966.55</v>
      </c>
      <c r="H449">
        <v>30</v>
      </c>
      <c r="I449" t="s">
        <v>29</v>
      </c>
      <c r="J449" s="4">
        <v>4697.4399999999996</v>
      </c>
      <c r="K449" s="4">
        <v>4752.24</v>
      </c>
      <c r="L449" t="s">
        <v>30</v>
      </c>
      <c r="M449" s="9">
        <v>0.28000000000000003</v>
      </c>
      <c r="N449" s="8">
        <v>0.28000000000000003</v>
      </c>
      <c r="O449" s="8" t="str">
        <f t="shared" si="18"/>
        <v>21%+</v>
      </c>
      <c r="P449" t="s">
        <v>31</v>
      </c>
      <c r="Q449" t="s">
        <v>19</v>
      </c>
      <c r="R449" t="s">
        <v>39</v>
      </c>
    </row>
    <row r="450" spans="1:18" x14ac:dyDescent="0.25">
      <c r="A450">
        <v>1052</v>
      </c>
      <c r="B450" s="1">
        <v>45208</v>
      </c>
      <c r="C450" s="1" t="str">
        <f t="shared" si="19"/>
        <v>October</v>
      </c>
      <c r="D450" s="1" t="str">
        <f t="shared" si="20"/>
        <v>Monday</v>
      </c>
      <c r="E450" t="s">
        <v>24</v>
      </c>
      <c r="F450" t="s">
        <v>21</v>
      </c>
      <c r="G450" s="4">
        <v>6757.36</v>
      </c>
      <c r="H450">
        <v>41</v>
      </c>
      <c r="I450" t="s">
        <v>35</v>
      </c>
      <c r="J450" s="4">
        <v>1509.98</v>
      </c>
      <c r="K450" s="4">
        <v>1792.83</v>
      </c>
      <c r="L450" t="s">
        <v>30</v>
      </c>
      <c r="M450" s="9">
        <v>0.04</v>
      </c>
      <c r="N450" s="8">
        <v>0.04</v>
      </c>
      <c r="O450" s="8" t="str">
        <f t="shared" ref="O450:O513" si="21">IF(N450&lt;=0.05, "0-5%", IF(N450&lt;=0.1, "6-10%", IF(N450&lt;=0.15, "11-15%", IF(N450&lt;=0.2, "16-20%", "21%+"))))</f>
        <v>0-5%</v>
      </c>
      <c r="P450" t="s">
        <v>18</v>
      </c>
      <c r="Q450" t="s">
        <v>22</v>
      </c>
      <c r="R450" t="s">
        <v>47</v>
      </c>
    </row>
    <row r="451" spans="1:18" x14ac:dyDescent="0.25">
      <c r="A451">
        <v>1042</v>
      </c>
      <c r="B451" s="1">
        <v>44955</v>
      </c>
      <c r="C451" s="1" t="str">
        <f t="shared" ref="C451:C514" si="22">TEXT(B451, "MMMM")</f>
        <v>January</v>
      </c>
      <c r="D451" s="1" t="str">
        <f t="shared" ref="D451:D514" si="23">TEXT(B451, "DDDD")</f>
        <v>Sunday</v>
      </c>
      <c r="E451" t="s">
        <v>38</v>
      </c>
      <c r="F451" t="s">
        <v>15</v>
      </c>
      <c r="G451" s="4">
        <v>9772.3700000000008</v>
      </c>
      <c r="H451">
        <v>25</v>
      </c>
      <c r="I451" t="s">
        <v>26</v>
      </c>
      <c r="J451" s="4">
        <v>2403.54</v>
      </c>
      <c r="K451" s="4">
        <v>2850.56</v>
      </c>
      <c r="L451" t="s">
        <v>30</v>
      </c>
      <c r="M451" s="9">
        <v>0.13</v>
      </c>
      <c r="N451" s="8">
        <v>0.13</v>
      </c>
      <c r="O451" s="8" t="str">
        <f t="shared" si="21"/>
        <v>11-15%</v>
      </c>
      <c r="P451" t="s">
        <v>27</v>
      </c>
      <c r="Q451" t="s">
        <v>19</v>
      </c>
      <c r="R451" t="s">
        <v>40</v>
      </c>
    </row>
    <row r="452" spans="1:18" x14ac:dyDescent="0.25">
      <c r="A452">
        <v>1070</v>
      </c>
      <c r="B452" s="1">
        <v>45075</v>
      </c>
      <c r="C452" s="1" t="str">
        <f t="shared" si="22"/>
        <v>May</v>
      </c>
      <c r="D452" s="1" t="str">
        <f t="shared" si="23"/>
        <v>Monday</v>
      </c>
      <c r="E452" t="s">
        <v>33</v>
      </c>
      <c r="F452" t="s">
        <v>25</v>
      </c>
      <c r="G452" s="4">
        <v>1108.74</v>
      </c>
      <c r="H452">
        <v>14</v>
      </c>
      <c r="I452" t="s">
        <v>16</v>
      </c>
      <c r="J452" s="4">
        <v>3796.79</v>
      </c>
      <c r="K452" s="4">
        <v>3947.5</v>
      </c>
      <c r="L452" t="s">
        <v>17</v>
      </c>
      <c r="M452" s="9">
        <v>0.24</v>
      </c>
      <c r="N452" s="8">
        <v>0.24</v>
      </c>
      <c r="O452" s="8" t="str">
        <f t="shared" si="21"/>
        <v>21%+</v>
      </c>
      <c r="P452" t="s">
        <v>27</v>
      </c>
      <c r="Q452" t="s">
        <v>19</v>
      </c>
      <c r="R452" t="s">
        <v>44</v>
      </c>
    </row>
    <row r="453" spans="1:18" x14ac:dyDescent="0.25">
      <c r="A453">
        <v>1015</v>
      </c>
      <c r="B453" s="1">
        <v>45193</v>
      </c>
      <c r="C453" s="1" t="str">
        <f t="shared" si="22"/>
        <v>September</v>
      </c>
      <c r="D453" s="1" t="str">
        <f t="shared" si="23"/>
        <v>Sunday</v>
      </c>
      <c r="E453" t="s">
        <v>14</v>
      </c>
      <c r="F453" t="s">
        <v>34</v>
      </c>
      <c r="G453" s="4">
        <v>182.37</v>
      </c>
      <c r="H453">
        <v>35</v>
      </c>
      <c r="I453" t="s">
        <v>29</v>
      </c>
      <c r="J453" s="4">
        <v>3461.15</v>
      </c>
      <c r="K453" s="4">
        <v>3631.75</v>
      </c>
      <c r="L453" t="s">
        <v>17</v>
      </c>
      <c r="M453" s="9">
        <v>0.27</v>
      </c>
      <c r="N453" s="8">
        <v>0.27</v>
      </c>
      <c r="O453" s="8" t="str">
        <f t="shared" si="21"/>
        <v>21%+</v>
      </c>
      <c r="P453" t="s">
        <v>31</v>
      </c>
      <c r="Q453" t="s">
        <v>19</v>
      </c>
      <c r="R453" t="s">
        <v>46</v>
      </c>
    </row>
    <row r="454" spans="1:18" x14ac:dyDescent="0.25">
      <c r="A454">
        <v>1054</v>
      </c>
      <c r="B454" s="1">
        <v>45222</v>
      </c>
      <c r="C454" s="1" t="str">
        <f t="shared" si="22"/>
        <v>October</v>
      </c>
      <c r="D454" s="1" t="str">
        <f t="shared" si="23"/>
        <v>Monday</v>
      </c>
      <c r="E454" t="s">
        <v>24</v>
      </c>
      <c r="F454" t="s">
        <v>25</v>
      </c>
      <c r="G454" s="4">
        <v>4392.47</v>
      </c>
      <c r="H454">
        <v>48</v>
      </c>
      <c r="I454" t="s">
        <v>35</v>
      </c>
      <c r="J454" s="4">
        <v>4325.0200000000004</v>
      </c>
      <c r="K454" s="4">
        <v>4391.67</v>
      </c>
      <c r="L454" t="s">
        <v>17</v>
      </c>
      <c r="M454" s="9">
        <v>0.16</v>
      </c>
      <c r="N454" s="8">
        <v>0.16</v>
      </c>
      <c r="O454" s="8" t="str">
        <f t="shared" si="21"/>
        <v>16-20%</v>
      </c>
      <c r="P454" t="s">
        <v>31</v>
      </c>
      <c r="Q454" t="s">
        <v>22</v>
      </c>
      <c r="R454" t="s">
        <v>28</v>
      </c>
    </row>
    <row r="455" spans="1:18" x14ac:dyDescent="0.25">
      <c r="A455">
        <v>1060</v>
      </c>
      <c r="B455" s="1">
        <v>44937</v>
      </c>
      <c r="C455" s="1" t="str">
        <f t="shared" si="22"/>
        <v>January</v>
      </c>
      <c r="D455" s="1" t="str">
        <f t="shared" si="23"/>
        <v>Wednesday</v>
      </c>
      <c r="E455" t="s">
        <v>33</v>
      </c>
      <c r="F455" t="s">
        <v>21</v>
      </c>
      <c r="G455" s="4">
        <v>1016.99</v>
      </c>
      <c r="H455">
        <v>34</v>
      </c>
      <c r="I455" t="s">
        <v>35</v>
      </c>
      <c r="J455" s="4">
        <v>4984.21</v>
      </c>
      <c r="K455" s="4">
        <v>5184.6400000000003</v>
      </c>
      <c r="L455" t="s">
        <v>30</v>
      </c>
      <c r="M455" s="9">
        <v>0.17</v>
      </c>
      <c r="N455" s="8">
        <v>0.17</v>
      </c>
      <c r="O455" s="8" t="str">
        <f t="shared" si="21"/>
        <v>16-20%</v>
      </c>
      <c r="P455" t="s">
        <v>18</v>
      </c>
      <c r="Q455" t="s">
        <v>19</v>
      </c>
      <c r="R455" t="s">
        <v>37</v>
      </c>
    </row>
    <row r="456" spans="1:18" x14ac:dyDescent="0.25">
      <c r="A456">
        <v>1097</v>
      </c>
      <c r="B456" s="1">
        <v>45090</v>
      </c>
      <c r="C456" s="1" t="str">
        <f t="shared" si="22"/>
        <v>June</v>
      </c>
      <c r="D456" s="1" t="str">
        <f t="shared" si="23"/>
        <v>Tuesday</v>
      </c>
      <c r="E456" t="s">
        <v>33</v>
      </c>
      <c r="F456" t="s">
        <v>34</v>
      </c>
      <c r="G456" s="4">
        <v>7509.01</v>
      </c>
      <c r="H456">
        <v>10</v>
      </c>
      <c r="I456" t="s">
        <v>16</v>
      </c>
      <c r="J456" s="4">
        <v>2162.9499999999998</v>
      </c>
      <c r="K456" s="4">
        <v>2191.1899999999901</v>
      </c>
      <c r="L456" t="s">
        <v>17</v>
      </c>
      <c r="M456" s="9">
        <v>0.2</v>
      </c>
      <c r="N456" s="8">
        <v>0.2</v>
      </c>
      <c r="O456" s="8" t="str">
        <f t="shared" si="21"/>
        <v>16-20%</v>
      </c>
      <c r="P456" t="s">
        <v>31</v>
      </c>
      <c r="Q456" t="s">
        <v>19</v>
      </c>
      <c r="R456" t="s">
        <v>36</v>
      </c>
    </row>
    <row r="457" spans="1:18" x14ac:dyDescent="0.25">
      <c r="A457">
        <v>1008</v>
      </c>
      <c r="B457" s="1">
        <v>45039</v>
      </c>
      <c r="C457" s="1" t="str">
        <f t="shared" si="22"/>
        <v>April</v>
      </c>
      <c r="D457" s="1" t="str">
        <f t="shared" si="23"/>
        <v>Sunday</v>
      </c>
      <c r="E457" t="s">
        <v>38</v>
      </c>
      <c r="F457" t="s">
        <v>15</v>
      </c>
      <c r="G457" s="4">
        <v>9154.0300000000007</v>
      </c>
      <c r="H457">
        <v>35</v>
      </c>
      <c r="I457" t="s">
        <v>29</v>
      </c>
      <c r="J457" s="4">
        <v>600.20000000000005</v>
      </c>
      <c r="K457" s="4">
        <v>1059.82</v>
      </c>
      <c r="L457" t="s">
        <v>17</v>
      </c>
      <c r="M457" s="9">
        <v>0.28999999999999998</v>
      </c>
      <c r="N457" s="8">
        <v>0.28999999999999998</v>
      </c>
      <c r="O457" s="8" t="str">
        <f t="shared" si="21"/>
        <v>21%+</v>
      </c>
      <c r="P457" t="s">
        <v>27</v>
      </c>
      <c r="Q457" t="s">
        <v>22</v>
      </c>
      <c r="R457" t="s">
        <v>40</v>
      </c>
    </row>
    <row r="458" spans="1:18" x14ac:dyDescent="0.25">
      <c r="A458">
        <v>1053</v>
      </c>
      <c r="B458" s="1">
        <v>45113</v>
      </c>
      <c r="C458" s="1" t="str">
        <f t="shared" si="22"/>
        <v>July</v>
      </c>
      <c r="D458" s="1" t="str">
        <f t="shared" si="23"/>
        <v>Thursday</v>
      </c>
      <c r="E458" t="s">
        <v>33</v>
      </c>
      <c r="F458" t="s">
        <v>34</v>
      </c>
      <c r="G458" s="4">
        <v>4396.8100000000004</v>
      </c>
      <c r="H458">
        <v>11</v>
      </c>
      <c r="I458" t="s">
        <v>35</v>
      </c>
      <c r="J458" s="4">
        <v>200.56</v>
      </c>
      <c r="K458" s="4">
        <v>540.38</v>
      </c>
      <c r="L458" t="s">
        <v>30</v>
      </c>
      <c r="M458" s="9">
        <v>0.18</v>
      </c>
      <c r="N458" s="8">
        <v>0.18</v>
      </c>
      <c r="O458" s="8" t="str">
        <f t="shared" si="21"/>
        <v>16-20%</v>
      </c>
      <c r="P458" t="s">
        <v>27</v>
      </c>
      <c r="Q458" t="s">
        <v>19</v>
      </c>
      <c r="R458" t="s">
        <v>36</v>
      </c>
    </row>
    <row r="459" spans="1:18" x14ac:dyDescent="0.25">
      <c r="A459">
        <v>1060</v>
      </c>
      <c r="B459" s="1">
        <v>45221</v>
      </c>
      <c r="C459" s="1" t="str">
        <f t="shared" si="22"/>
        <v>October</v>
      </c>
      <c r="D459" s="1" t="str">
        <f t="shared" si="23"/>
        <v>Sunday</v>
      </c>
      <c r="E459" t="s">
        <v>14</v>
      </c>
      <c r="F459" t="s">
        <v>15</v>
      </c>
      <c r="G459" s="4">
        <v>2661.25</v>
      </c>
      <c r="H459">
        <v>11</v>
      </c>
      <c r="I459" t="s">
        <v>16</v>
      </c>
      <c r="J459" s="4">
        <v>3648.04</v>
      </c>
      <c r="K459" s="4">
        <v>4143.51</v>
      </c>
      <c r="L459" t="s">
        <v>17</v>
      </c>
      <c r="M459" s="9">
        <v>0.17</v>
      </c>
      <c r="N459" s="8">
        <v>0.17</v>
      </c>
      <c r="O459" s="8" t="str">
        <f t="shared" si="21"/>
        <v>16-20%</v>
      </c>
      <c r="P459" t="s">
        <v>31</v>
      </c>
      <c r="Q459" t="s">
        <v>22</v>
      </c>
      <c r="R459" t="s">
        <v>20</v>
      </c>
    </row>
    <row r="460" spans="1:18" x14ac:dyDescent="0.25">
      <c r="A460">
        <v>1005</v>
      </c>
      <c r="B460" s="1">
        <v>45158</v>
      </c>
      <c r="C460" s="1" t="str">
        <f t="shared" si="22"/>
        <v>August</v>
      </c>
      <c r="D460" s="1" t="str">
        <f t="shared" si="23"/>
        <v>Sunday</v>
      </c>
      <c r="E460" t="s">
        <v>14</v>
      </c>
      <c r="F460" t="s">
        <v>15</v>
      </c>
      <c r="G460" s="4">
        <v>4400.59</v>
      </c>
      <c r="H460">
        <v>21</v>
      </c>
      <c r="I460" t="s">
        <v>26</v>
      </c>
      <c r="J460" s="4">
        <v>4376.37</v>
      </c>
      <c r="K460" s="4">
        <v>4818.95</v>
      </c>
      <c r="L460" t="s">
        <v>30</v>
      </c>
      <c r="M460" s="9">
        <v>0</v>
      </c>
      <c r="N460" s="8">
        <v>0</v>
      </c>
      <c r="O460" s="8" t="str">
        <f t="shared" si="21"/>
        <v>0-5%</v>
      </c>
      <c r="P460" t="s">
        <v>31</v>
      </c>
      <c r="Q460" t="s">
        <v>22</v>
      </c>
      <c r="R460" t="s">
        <v>20</v>
      </c>
    </row>
    <row r="461" spans="1:18" x14ac:dyDescent="0.25">
      <c r="A461">
        <v>1068</v>
      </c>
      <c r="B461" s="1">
        <v>45153</v>
      </c>
      <c r="C461" s="1" t="str">
        <f t="shared" si="22"/>
        <v>August</v>
      </c>
      <c r="D461" s="1" t="str">
        <f t="shared" si="23"/>
        <v>Tuesday</v>
      </c>
      <c r="E461" t="s">
        <v>42</v>
      </c>
      <c r="F461" t="s">
        <v>25</v>
      </c>
      <c r="G461" s="4">
        <v>7262.13</v>
      </c>
      <c r="H461">
        <v>21</v>
      </c>
      <c r="I461" t="s">
        <v>26</v>
      </c>
      <c r="J461" s="4">
        <v>1142.53</v>
      </c>
      <c r="K461" s="4">
        <v>1384.3</v>
      </c>
      <c r="L461" t="s">
        <v>17</v>
      </c>
      <c r="M461" s="9">
        <v>0.02</v>
      </c>
      <c r="N461" s="8">
        <v>0.02</v>
      </c>
      <c r="O461" s="8" t="str">
        <f t="shared" si="21"/>
        <v>0-5%</v>
      </c>
      <c r="P461" t="s">
        <v>31</v>
      </c>
      <c r="Q461" t="s">
        <v>22</v>
      </c>
      <c r="R461" t="s">
        <v>43</v>
      </c>
    </row>
    <row r="462" spans="1:18" x14ac:dyDescent="0.25">
      <c r="A462">
        <v>1006</v>
      </c>
      <c r="B462" s="1">
        <v>45236</v>
      </c>
      <c r="C462" s="1" t="str">
        <f t="shared" si="22"/>
        <v>November</v>
      </c>
      <c r="D462" s="1" t="str">
        <f t="shared" si="23"/>
        <v>Monday</v>
      </c>
      <c r="E462" t="s">
        <v>14</v>
      </c>
      <c r="F462" t="s">
        <v>25</v>
      </c>
      <c r="G462" s="4">
        <v>189.64</v>
      </c>
      <c r="H462">
        <v>22</v>
      </c>
      <c r="I462" t="s">
        <v>26</v>
      </c>
      <c r="J462" s="4">
        <v>834.32</v>
      </c>
      <c r="K462" s="4">
        <v>1098.97</v>
      </c>
      <c r="L462" t="s">
        <v>17</v>
      </c>
      <c r="M462" s="9">
        <v>0.17</v>
      </c>
      <c r="N462" s="8">
        <v>0.17</v>
      </c>
      <c r="O462" s="8" t="str">
        <f t="shared" si="21"/>
        <v>16-20%</v>
      </c>
      <c r="P462" t="s">
        <v>18</v>
      </c>
      <c r="Q462" t="s">
        <v>19</v>
      </c>
      <c r="R462" t="s">
        <v>32</v>
      </c>
    </row>
    <row r="463" spans="1:18" x14ac:dyDescent="0.25">
      <c r="A463">
        <v>1096</v>
      </c>
      <c r="B463" s="1">
        <v>45024</v>
      </c>
      <c r="C463" s="1" t="str">
        <f t="shared" si="22"/>
        <v>April</v>
      </c>
      <c r="D463" s="1" t="str">
        <f t="shared" si="23"/>
        <v>Saturday</v>
      </c>
      <c r="E463" t="s">
        <v>33</v>
      </c>
      <c r="F463" t="s">
        <v>25</v>
      </c>
      <c r="G463" s="4">
        <v>5935.59</v>
      </c>
      <c r="H463">
        <v>45</v>
      </c>
      <c r="I463" t="s">
        <v>29</v>
      </c>
      <c r="J463" s="4">
        <v>357.92</v>
      </c>
      <c r="K463" s="4">
        <v>461.3</v>
      </c>
      <c r="L463" t="s">
        <v>17</v>
      </c>
      <c r="M463" s="9">
        <v>0.28000000000000003</v>
      </c>
      <c r="N463" s="8">
        <v>0.28000000000000003</v>
      </c>
      <c r="O463" s="8" t="str">
        <f t="shared" si="21"/>
        <v>21%+</v>
      </c>
      <c r="P463" t="s">
        <v>18</v>
      </c>
      <c r="Q463" t="s">
        <v>19</v>
      </c>
      <c r="R463" t="s">
        <v>44</v>
      </c>
    </row>
    <row r="464" spans="1:18" x14ac:dyDescent="0.25">
      <c r="A464">
        <v>1094</v>
      </c>
      <c r="B464" s="1">
        <v>44981</v>
      </c>
      <c r="C464" s="1" t="str">
        <f t="shared" si="22"/>
        <v>February</v>
      </c>
      <c r="D464" s="1" t="str">
        <f t="shared" si="23"/>
        <v>Friday</v>
      </c>
      <c r="E464" t="s">
        <v>14</v>
      </c>
      <c r="F464" t="s">
        <v>21</v>
      </c>
      <c r="G464" s="4">
        <v>6171.59</v>
      </c>
      <c r="H464">
        <v>7</v>
      </c>
      <c r="I464" t="s">
        <v>16</v>
      </c>
      <c r="J464" s="4">
        <v>4122.38</v>
      </c>
      <c r="K464" s="4">
        <v>4358.78</v>
      </c>
      <c r="L464" t="s">
        <v>17</v>
      </c>
      <c r="M464" s="9">
        <v>0.26</v>
      </c>
      <c r="N464" s="8">
        <v>0.26</v>
      </c>
      <c r="O464" s="8" t="str">
        <f t="shared" si="21"/>
        <v>21%+</v>
      </c>
      <c r="P464" t="s">
        <v>27</v>
      </c>
      <c r="Q464" t="s">
        <v>22</v>
      </c>
      <c r="R464" t="s">
        <v>23</v>
      </c>
    </row>
    <row r="465" spans="1:18" x14ac:dyDescent="0.25">
      <c r="A465">
        <v>1047</v>
      </c>
      <c r="B465" s="1">
        <v>45037</v>
      </c>
      <c r="C465" s="1" t="str">
        <f t="shared" si="22"/>
        <v>April</v>
      </c>
      <c r="D465" s="1" t="str">
        <f t="shared" si="23"/>
        <v>Friday</v>
      </c>
      <c r="E465" t="s">
        <v>38</v>
      </c>
      <c r="F465" t="s">
        <v>21</v>
      </c>
      <c r="G465" s="4">
        <v>6413.11</v>
      </c>
      <c r="H465">
        <v>17</v>
      </c>
      <c r="I465" t="s">
        <v>16</v>
      </c>
      <c r="J465" s="4">
        <v>1591.34</v>
      </c>
      <c r="K465" s="4">
        <v>2043.82</v>
      </c>
      <c r="L465" t="s">
        <v>30</v>
      </c>
      <c r="M465" s="9">
        <v>0.28999999999999998</v>
      </c>
      <c r="N465" s="8">
        <v>0.28999999999999998</v>
      </c>
      <c r="O465" s="8" t="str">
        <f t="shared" si="21"/>
        <v>21%+</v>
      </c>
      <c r="P465" t="s">
        <v>18</v>
      </c>
      <c r="Q465" t="s">
        <v>22</v>
      </c>
      <c r="R465" t="s">
        <v>41</v>
      </c>
    </row>
    <row r="466" spans="1:18" x14ac:dyDescent="0.25">
      <c r="A466">
        <v>1099</v>
      </c>
      <c r="B466" s="1">
        <v>45078</v>
      </c>
      <c r="C466" s="1" t="str">
        <f t="shared" si="22"/>
        <v>June</v>
      </c>
      <c r="D466" s="1" t="str">
        <f t="shared" si="23"/>
        <v>Thursday</v>
      </c>
      <c r="E466" t="s">
        <v>42</v>
      </c>
      <c r="F466" t="s">
        <v>25</v>
      </c>
      <c r="G466" s="4">
        <v>2496.02</v>
      </c>
      <c r="H466">
        <v>2</v>
      </c>
      <c r="I466" t="s">
        <v>35</v>
      </c>
      <c r="J466" s="4">
        <v>2038.4</v>
      </c>
      <c r="K466" s="4">
        <v>2073.3200000000002</v>
      </c>
      <c r="L466" t="s">
        <v>30</v>
      </c>
      <c r="M466" s="9">
        <v>0.16</v>
      </c>
      <c r="N466" s="8">
        <v>0.16</v>
      </c>
      <c r="O466" s="8" t="str">
        <f t="shared" si="21"/>
        <v>16-20%</v>
      </c>
      <c r="P466" t="s">
        <v>18</v>
      </c>
      <c r="Q466" t="s">
        <v>22</v>
      </c>
      <c r="R466" t="s">
        <v>43</v>
      </c>
    </row>
    <row r="467" spans="1:18" x14ac:dyDescent="0.25">
      <c r="A467">
        <v>1055</v>
      </c>
      <c r="B467" s="1">
        <v>45172</v>
      </c>
      <c r="C467" s="1" t="str">
        <f t="shared" si="22"/>
        <v>September</v>
      </c>
      <c r="D467" s="1" t="str">
        <f t="shared" si="23"/>
        <v>Sunday</v>
      </c>
      <c r="E467" t="s">
        <v>33</v>
      </c>
      <c r="F467" t="s">
        <v>21</v>
      </c>
      <c r="G467" s="4">
        <v>7169.12</v>
      </c>
      <c r="H467">
        <v>12</v>
      </c>
      <c r="I467" t="s">
        <v>35</v>
      </c>
      <c r="J467" s="4">
        <v>2538.61</v>
      </c>
      <c r="K467" s="4">
        <v>2971.75</v>
      </c>
      <c r="L467" t="s">
        <v>17</v>
      </c>
      <c r="M467" s="9">
        <v>0.24</v>
      </c>
      <c r="N467" s="8">
        <v>0.24</v>
      </c>
      <c r="O467" s="8" t="str">
        <f t="shared" si="21"/>
        <v>21%+</v>
      </c>
      <c r="P467" t="s">
        <v>18</v>
      </c>
      <c r="Q467" t="s">
        <v>19</v>
      </c>
      <c r="R467" t="s">
        <v>37</v>
      </c>
    </row>
    <row r="468" spans="1:18" x14ac:dyDescent="0.25">
      <c r="A468">
        <v>1040</v>
      </c>
      <c r="B468" s="1">
        <v>44995</v>
      </c>
      <c r="C468" s="1" t="str">
        <f t="shared" si="22"/>
        <v>March</v>
      </c>
      <c r="D468" s="1" t="str">
        <f t="shared" si="23"/>
        <v>Friday</v>
      </c>
      <c r="E468" t="s">
        <v>42</v>
      </c>
      <c r="F468" t="s">
        <v>34</v>
      </c>
      <c r="G468" s="4">
        <v>1004.78</v>
      </c>
      <c r="H468">
        <v>42</v>
      </c>
      <c r="I468" t="s">
        <v>35</v>
      </c>
      <c r="J468" s="4">
        <v>4205.29</v>
      </c>
      <c r="K468" s="4">
        <v>4382.3500000000004</v>
      </c>
      <c r="L468" t="s">
        <v>30</v>
      </c>
      <c r="M468" s="9">
        <v>0.25</v>
      </c>
      <c r="N468" s="8">
        <v>0.25</v>
      </c>
      <c r="O468" s="8" t="str">
        <f t="shared" si="21"/>
        <v>21%+</v>
      </c>
      <c r="P468" t="s">
        <v>18</v>
      </c>
      <c r="Q468" t="s">
        <v>22</v>
      </c>
      <c r="R468" t="s">
        <v>52</v>
      </c>
    </row>
    <row r="469" spans="1:18" x14ac:dyDescent="0.25">
      <c r="A469">
        <v>1052</v>
      </c>
      <c r="B469" s="1">
        <v>45238</v>
      </c>
      <c r="C469" s="1" t="str">
        <f t="shared" si="22"/>
        <v>November</v>
      </c>
      <c r="D469" s="1" t="str">
        <f t="shared" si="23"/>
        <v>Wednesday</v>
      </c>
      <c r="E469" t="s">
        <v>33</v>
      </c>
      <c r="F469" t="s">
        <v>34</v>
      </c>
      <c r="G469" s="4">
        <v>2072.7800000000002</v>
      </c>
      <c r="H469">
        <v>18</v>
      </c>
      <c r="I469" t="s">
        <v>16</v>
      </c>
      <c r="J469" s="4">
        <v>3271.62</v>
      </c>
      <c r="K469" s="4">
        <v>3722.38</v>
      </c>
      <c r="L469" t="s">
        <v>17</v>
      </c>
      <c r="M469" s="9">
        <v>0.19</v>
      </c>
      <c r="N469" s="8">
        <v>0.19</v>
      </c>
      <c r="O469" s="8" t="str">
        <f t="shared" si="21"/>
        <v>16-20%</v>
      </c>
      <c r="P469" t="s">
        <v>27</v>
      </c>
      <c r="Q469" t="s">
        <v>22</v>
      </c>
      <c r="R469" t="s">
        <v>36</v>
      </c>
    </row>
    <row r="470" spans="1:18" x14ac:dyDescent="0.25">
      <c r="A470">
        <v>1016</v>
      </c>
      <c r="B470" s="1">
        <v>45215</v>
      </c>
      <c r="C470" s="1" t="str">
        <f t="shared" si="22"/>
        <v>October</v>
      </c>
      <c r="D470" s="1" t="str">
        <f t="shared" si="23"/>
        <v>Monday</v>
      </c>
      <c r="E470" t="s">
        <v>38</v>
      </c>
      <c r="F470" t="s">
        <v>21</v>
      </c>
      <c r="G470" s="4">
        <v>8786.9500000000007</v>
      </c>
      <c r="H470">
        <v>11</v>
      </c>
      <c r="I470" t="s">
        <v>35</v>
      </c>
      <c r="J470" s="4">
        <v>3094.57</v>
      </c>
      <c r="K470" s="4">
        <v>3565.6</v>
      </c>
      <c r="L470" t="s">
        <v>17</v>
      </c>
      <c r="M470" s="9">
        <v>0.1</v>
      </c>
      <c r="N470" s="8">
        <v>0.1</v>
      </c>
      <c r="O470" s="8" t="str">
        <f t="shared" si="21"/>
        <v>6-10%</v>
      </c>
      <c r="P470" t="s">
        <v>31</v>
      </c>
      <c r="Q470" t="s">
        <v>22</v>
      </c>
      <c r="R470" t="s">
        <v>41</v>
      </c>
    </row>
    <row r="471" spans="1:18" x14ac:dyDescent="0.25">
      <c r="A471">
        <v>1013</v>
      </c>
      <c r="B471" s="1">
        <v>45176</v>
      </c>
      <c r="C471" s="1" t="str">
        <f t="shared" si="22"/>
        <v>September</v>
      </c>
      <c r="D471" s="1" t="str">
        <f t="shared" si="23"/>
        <v>Thursday</v>
      </c>
      <c r="E471" t="s">
        <v>42</v>
      </c>
      <c r="F471" t="s">
        <v>21</v>
      </c>
      <c r="G471" s="4">
        <v>7413.36</v>
      </c>
      <c r="H471">
        <v>16</v>
      </c>
      <c r="I471" t="s">
        <v>16</v>
      </c>
      <c r="J471" s="4">
        <v>919.58</v>
      </c>
      <c r="K471" s="4">
        <v>1258.3</v>
      </c>
      <c r="L471" t="s">
        <v>17</v>
      </c>
      <c r="M471" s="9">
        <v>0.14000000000000001</v>
      </c>
      <c r="N471" s="8">
        <v>0.14000000000000001</v>
      </c>
      <c r="O471" s="8" t="str">
        <f t="shared" si="21"/>
        <v>11-15%</v>
      </c>
      <c r="P471" t="s">
        <v>27</v>
      </c>
      <c r="Q471" t="s">
        <v>19</v>
      </c>
      <c r="R471" t="s">
        <v>51</v>
      </c>
    </row>
    <row r="472" spans="1:18" x14ac:dyDescent="0.25">
      <c r="A472">
        <v>1030</v>
      </c>
      <c r="B472" s="1">
        <v>44962</v>
      </c>
      <c r="C472" s="1" t="str">
        <f t="shared" si="22"/>
        <v>February</v>
      </c>
      <c r="D472" s="1" t="str">
        <f t="shared" si="23"/>
        <v>Sunday</v>
      </c>
      <c r="E472" t="s">
        <v>24</v>
      </c>
      <c r="F472" t="s">
        <v>34</v>
      </c>
      <c r="G472" s="4">
        <v>236.08</v>
      </c>
      <c r="H472">
        <v>49</v>
      </c>
      <c r="I472" t="s">
        <v>16</v>
      </c>
      <c r="J472" s="4">
        <v>2590.29</v>
      </c>
      <c r="K472" s="4">
        <v>2925.86</v>
      </c>
      <c r="L472" t="s">
        <v>17</v>
      </c>
      <c r="M472" s="9">
        <v>0.26</v>
      </c>
      <c r="N472" s="8">
        <v>0.26</v>
      </c>
      <c r="O472" s="8" t="str">
        <f t="shared" si="21"/>
        <v>21%+</v>
      </c>
      <c r="P472" t="s">
        <v>18</v>
      </c>
      <c r="Q472" t="s">
        <v>22</v>
      </c>
      <c r="R472" t="s">
        <v>50</v>
      </c>
    </row>
    <row r="473" spans="1:18" x14ac:dyDescent="0.25">
      <c r="A473">
        <v>1019</v>
      </c>
      <c r="B473" s="1">
        <v>45165</v>
      </c>
      <c r="C473" s="1" t="str">
        <f t="shared" si="22"/>
        <v>August</v>
      </c>
      <c r="D473" s="1" t="str">
        <f t="shared" si="23"/>
        <v>Sunday</v>
      </c>
      <c r="E473" t="s">
        <v>33</v>
      </c>
      <c r="F473" t="s">
        <v>15</v>
      </c>
      <c r="G473" s="4">
        <v>2558.92</v>
      </c>
      <c r="H473">
        <v>18</v>
      </c>
      <c r="I473" t="s">
        <v>26</v>
      </c>
      <c r="J473" s="4">
        <v>3591.14</v>
      </c>
      <c r="K473" s="4">
        <v>3822.99</v>
      </c>
      <c r="L473" t="s">
        <v>17</v>
      </c>
      <c r="M473" s="9">
        <v>0.09</v>
      </c>
      <c r="N473" s="8">
        <v>0.09</v>
      </c>
      <c r="O473" s="8" t="str">
        <f t="shared" si="21"/>
        <v>6-10%</v>
      </c>
      <c r="P473" t="s">
        <v>31</v>
      </c>
      <c r="Q473" t="s">
        <v>19</v>
      </c>
      <c r="R473" t="s">
        <v>53</v>
      </c>
    </row>
    <row r="474" spans="1:18" x14ac:dyDescent="0.25">
      <c r="A474">
        <v>1017</v>
      </c>
      <c r="B474" s="1">
        <v>45074</v>
      </c>
      <c r="C474" s="1" t="str">
        <f t="shared" si="22"/>
        <v>May</v>
      </c>
      <c r="D474" s="1" t="str">
        <f t="shared" si="23"/>
        <v>Sunday</v>
      </c>
      <c r="E474" t="s">
        <v>24</v>
      </c>
      <c r="F474" t="s">
        <v>34</v>
      </c>
      <c r="G474" s="4">
        <v>2222.62</v>
      </c>
      <c r="H474">
        <v>35</v>
      </c>
      <c r="I474" t="s">
        <v>35</v>
      </c>
      <c r="J474" s="4">
        <v>4867.6400000000003</v>
      </c>
      <c r="K474" s="4">
        <v>5287.05</v>
      </c>
      <c r="L474" t="s">
        <v>17</v>
      </c>
      <c r="M474" s="9">
        <v>0.28000000000000003</v>
      </c>
      <c r="N474" s="8">
        <v>0.28000000000000003</v>
      </c>
      <c r="O474" s="8" t="str">
        <f t="shared" si="21"/>
        <v>21%+</v>
      </c>
      <c r="P474" t="s">
        <v>31</v>
      </c>
      <c r="Q474" t="s">
        <v>19</v>
      </c>
      <c r="R474" t="s">
        <v>50</v>
      </c>
    </row>
    <row r="475" spans="1:18" x14ac:dyDescent="0.25">
      <c r="A475">
        <v>1063</v>
      </c>
      <c r="B475" s="1">
        <v>45153</v>
      </c>
      <c r="C475" s="1" t="str">
        <f t="shared" si="22"/>
        <v>August</v>
      </c>
      <c r="D475" s="1" t="str">
        <f t="shared" si="23"/>
        <v>Tuesday</v>
      </c>
      <c r="E475" t="s">
        <v>42</v>
      </c>
      <c r="F475" t="s">
        <v>34</v>
      </c>
      <c r="G475" s="4">
        <v>2780.98</v>
      </c>
      <c r="H475">
        <v>26</v>
      </c>
      <c r="I475" t="s">
        <v>26</v>
      </c>
      <c r="J475" s="4">
        <v>1046.96</v>
      </c>
      <c r="K475" s="4">
        <v>1528.15</v>
      </c>
      <c r="L475" t="s">
        <v>30</v>
      </c>
      <c r="M475" s="9">
        <v>7.0000000000000007E-2</v>
      </c>
      <c r="N475" s="8">
        <v>7.0000000000000007E-2</v>
      </c>
      <c r="O475" s="8" t="str">
        <f t="shared" si="21"/>
        <v>6-10%</v>
      </c>
      <c r="P475" t="s">
        <v>31</v>
      </c>
      <c r="Q475" t="s">
        <v>22</v>
      </c>
      <c r="R475" t="s">
        <v>52</v>
      </c>
    </row>
    <row r="476" spans="1:18" x14ac:dyDescent="0.25">
      <c r="A476">
        <v>1019</v>
      </c>
      <c r="B476" s="1">
        <v>45170</v>
      </c>
      <c r="C476" s="1" t="str">
        <f t="shared" si="22"/>
        <v>September</v>
      </c>
      <c r="D476" s="1" t="str">
        <f t="shared" si="23"/>
        <v>Friday</v>
      </c>
      <c r="E476" t="s">
        <v>24</v>
      </c>
      <c r="F476" t="s">
        <v>21</v>
      </c>
      <c r="G476" s="4">
        <v>2550.84</v>
      </c>
      <c r="H476">
        <v>16</v>
      </c>
      <c r="I476" t="s">
        <v>29</v>
      </c>
      <c r="J476" s="4">
        <v>97.24</v>
      </c>
      <c r="K476" s="4">
        <v>487.03</v>
      </c>
      <c r="L476" t="s">
        <v>30</v>
      </c>
      <c r="M476" s="9">
        <v>0.22</v>
      </c>
      <c r="N476" s="8">
        <v>0.22</v>
      </c>
      <c r="O476" s="8" t="str">
        <f t="shared" si="21"/>
        <v>21%+</v>
      </c>
      <c r="P476" t="s">
        <v>27</v>
      </c>
      <c r="Q476" t="s">
        <v>22</v>
      </c>
      <c r="R476" t="s">
        <v>47</v>
      </c>
    </row>
    <row r="477" spans="1:18" x14ac:dyDescent="0.25">
      <c r="A477">
        <v>1092</v>
      </c>
      <c r="B477" s="1">
        <v>45263</v>
      </c>
      <c r="C477" s="1" t="str">
        <f t="shared" si="22"/>
        <v>December</v>
      </c>
      <c r="D477" s="1" t="str">
        <f t="shared" si="23"/>
        <v>Sunday</v>
      </c>
      <c r="E477" t="s">
        <v>24</v>
      </c>
      <c r="F477" t="s">
        <v>34</v>
      </c>
      <c r="G477" s="4">
        <v>719.01</v>
      </c>
      <c r="H477">
        <v>6</v>
      </c>
      <c r="I477" t="s">
        <v>29</v>
      </c>
      <c r="J477" s="4">
        <v>422.74</v>
      </c>
      <c r="K477" s="4">
        <v>737.49</v>
      </c>
      <c r="L477" t="s">
        <v>17</v>
      </c>
      <c r="M477" s="9">
        <v>0.19</v>
      </c>
      <c r="N477" s="8">
        <v>0.19</v>
      </c>
      <c r="O477" s="8" t="str">
        <f t="shared" si="21"/>
        <v>16-20%</v>
      </c>
      <c r="P477" t="s">
        <v>31</v>
      </c>
      <c r="Q477" t="s">
        <v>22</v>
      </c>
      <c r="R477" t="s">
        <v>50</v>
      </c>
    </row>
    <row r="478" spans="1:18" x14ac:dyDescent="0.25">
      <c r="A478">
        <v>1058</v>
      </c>
      <c r="B478" s="1">
        <v>45291</v>
      </c>
      <c r="C478" s="1" t="str">
        <f t="shared" si="22"/>
        <v>December</v>
      </c>
      <c r="D478" s="1" t="str">
        <f t="shared" si="23"/>
        <v>Sunday</v>
      </c>
      <c r="E478" t="s">
        <v>42</v>
      </c>
      <c r="F478" t="s">
        <v>21</v>
      </c>
      <c r="G478" s="4">
        <v>4643.51</v>
      </c>
      <c r="H478">
        <v>44</v>
      </c>
      <c r="I478" t="s">
        <v>29</v>
      </c>
      <c r="J478" s="4">
        <v>1910.47</v>
      </c>
      <c r="K478" s="4">
        <v>2217.8000000000002</v>
      </c>
      <c r="L478" t="s">
        <v>30</v>
      </c>
      <c r="M478" s="9">
        <v>0.22</v>
      </c>
      <c r="N478" s="8">
        <v>0.22</v>
      </c>
      <c r="O478" s="8" t="str">
        <f t="shared" si="21"/>
        <v>21%+</v>
      </c>
      <c r="P478" t="s">
        <v>27</v>
      </c>
      <c r="Q478" t="s">
        <v>19</v>
      </c>
      <c r="R478" t="s">
        <v>51</v>
      </c>
    </row>
    <row r="479" spans="1:18" x14ac:dyDescent="0.25">
      <c r="A479">
        <v>1055</v>
      </c>
      <c r="B479" s="1">
        <v>45127</v>
      </c>
      <c r="C479" s="1" t="str">
        <f t="shared" si="22"/>
        <v>July</v>
      </c>
      <c r="D479" s="1" t="str">
        <f t="shared" si="23"/>
        <v>Thursday</v>
      </c>
      <c r="E479" t="s">
        <v>38</v>
      </c>
      <c r="F479" t="s">
        <v>21</v>
      </c>
      <c r="G479" s="4">
        <v>7354.06</v>
      </c>
      <c r="H479">
        <v>43</v>
      </c>
      <c r="I479" t="s">
        <v>16</v>
      </c>
      <c r="J479" s="4">
        <v>4111.7</v>
      </c>
      <c r="K479" s="4">
        <v>4537.9399999999996</v>
      </c>
      <c r="L479" t="s">
        <v>17</v>
      </c>
      <c r="M479" s="9">
        <v>0.13</v>
      </c>
      <c r="N479" s="8">
        <v>0.13</v>
      </c>
      <c r="O479" s="8" t="str">
        <f t="shared" si="21"/>
        <v>11-15%</v>
      </c>
      <c r="P479" t="s">
        <v>27</v>
      </c>
      <c r="Q479" t="s">
        <v>19</v>
      </c>
      <c r="R479" t="s">
        <v>41</v>
      </c>
    </row>
    <row r="480" spans="1:18" x14ac:dyDescent="0.25">
      <c r="A480">
        <v>1090</v>
      </c>
      <c r="B480" s="1">
        <v>45080</v>
      </c>
      <c r="C480" s="1" t="str">
        <f t="shared" si="22"/>
        <v>June</v>
      </c>
      <c r="D480" s="1" t="str">
        <f t="shared" si="23"/>
        <v>Saturday</v>
      </c>
      <c r="E480" t="s">
        <v>24</v>
      </c>
      <c r="F480" t="s">
        <v>25</v>
      </c>
      <c r="G480" s="4">
        <v>6106.64</v>
      </c>
      <c r="H480">
        <v>47</v>
      </c>
      <c r="I480" t="s">
        <v>16</v>
      </c>
      <c r="J480" s="4">
        <v>85.35</v>
      </c>
      <c r="K480" s="4">
        <v>360.539999999999</v>
      </c>
      <c r="L480" t="s">
        <v>30</v>
      </c>
      <c r="M480" s="9">
        <v>0.28000000000000003</v>
      </c>
      <c r="N480" s="8">
        <v>0.28000000000000003</v>
      </c>
      <c r="O480" s="8" t="str">
        <f t="shared" si="21"/>
        <v>21%+</v>
      </c>
      <c r="P480" t="s">
        <v>18</v>
      </c>
      <c r="Q480" t="s">
        <v>19</v>
      </c>
      <c r="R480" t="s">
        <v>28</v>
      </c>
    </row>
    <row r="481" spans="1:18" x14ac:dyDescent="0.25">
      <c r="A481">
        <v>1090</v>
      </c>
      <c r="B481" s="1">
        <v>44999</v>
      </c>
      <c r="C481" s="1" t="str">
        <f t="shared" si="22"/>
        <v>March</v>
      </c>
      <c r="D481" s="1" t="str">
        <f t="shared" si="23"/>
        <v>Tuesday</v>
      </c>
      <c r="E481" t="s">
        <v>24</v>
      </c>
      <c r="F481" t="s">
        <v>34</v>
      </c>
      <c r="G481" s="4">
        <v>6761.43</v>
      </c>
      <c r="H481">
        <v>47</v>
      </c>
      <c r="I481" t="s">
        <v>16</v>
      </c>
      <c r="J481" s="4">
        <v>2310.8200000000002</v>
      </c>
      <c r="K481" s="4">
        <v>2714.71</v>
      </c>
      <c r="L481" t="s">
        <v>30</v>
      </c>
      <c r="M481" s="9">
        <v>0.19</v>
      </c>
      <c r="N481" s="8">
        <v>0.19</v>
      </c>
      <c r="O481" s="8" t="str">
        <f t="shared" si="21"/>
        <v>16-20%</v>
      </c>
      <c r="P481" t="s">
        <v>18</v>
      </c>
      <c r="Q481" t="s">
        <v>22</v>
      </c>
      <c r="R481" t="s">
        <v>50</v>
      </c>
    </row>
    <row r="482" spans="1:18" x14ac:dyDescent="0.25">
      <c r="A482">
        <v>1062</v>
      </c>
      <c r="B482" s="1">
        <v>45127</v>
      </c>
      <c r="C482" s="1" t="str">
        <f t="shared" si="22"/>
        <v>July</v>
      </c>
      <c r="D482" s="1" t="str">
        <f t="shared" si="23"/>
        <v>Thursday</v>
      </c>
      <c r="E482" t="s">
        <v>38</v>
      </c>
      <c r="F482" t="s">
        <v>15</v>
      </c>
      <c r="G482" s="4">
        <v>903.38</v>
      </c>
      <c r="H482">
        <v>48</v>
      </c>
      <c r="I482" t="s">
        <v>35</v>
      </c>
      <c r="J482" s="4">
        <v>1679.69</v>
      </c>
      <c r="K482" s="4">
        <v>1939.04</v>
      </c>
      <c r="L482" t="s">
        <v>30</v>
      </c>
      <c r="M482" s="9">
        <v>0.09</v>
      </c>
      <c r="N482" s="8">
        <v>0.09</v>
      </c>
      <c r="O482" s="8" t="str">
        <f t="shared" si="21"/>
        <v>6-10%</v>
      </c>
      <c r="P482" t="s">
        <v>31</v>
      </c>
      <c r="Q482" t="s">
        <v>19</v>
      </c>
      <c r="R482" t="s">
        <v>40</v>
      </c>
    </row>
    <row r="483" spans="1:18" x14ac:dyDescent="0.25">
      <c r="A483">
        <v>1023</v>
      </c>
      <c r="B483" s="1">
        <v>45222</v>
      </c>
      <c r="C483" s="1" t="str">
        <f t="shared" si="22"/>
        <v>October</v>
      </c>
      <c r="D483" s="1" t="str">
        <f t="shared" si="23"/>
        <v>Monday</v>
      </c>
      <c r="E483" t="s">
        <v>24</v>
      </c>
      <c r="F483" t="s">
        <v>25</v>
      </c>
      <c r="G483" s="4">
        <v>9519.76</v>
      </c>
      <c r="H483">
        <v>42</v>
      </c>
      <c r="I483" t="s">
        <v>26</v>
      </c>
      <c r="J483" s="4">
        <v>309.77999999999997</v>
      </c>
      <c r="K483" s="4">
        <v>350.38</v>
      </c>
      <c r="L483" t="s">
        <v>17</v>
      </c>
      <c r="M483" s="9">
        <v>0.19</v>
      </c>
      <c r="N483" s="8">
        <v>0.19</v>
      </c>
      <c r="O483" s="8" t="str">
        <f t="shared" si="21"/>
        <v>16-20%</v>
      </c>
      <c r="P483" t="s">
        <v>31</v>
      </c>
      <c r="Q483" t="s">
        <v>22</v>
      </c>
      <c r="R483" t="s">
        <v>28</v>
      </c>
    </row>
    <row r="484" spans="1:18" x14ac:dyDescent="0.25">
      <c r="A484">
        <v>1009</v>
      </c>
      <c r="B484" s="1">
        <v>44943</v>
      </c>
      <c r="C484" s="1" t="str">
        <f t="shared" si="22"/>
        <v>January</v>
      </c>
      <c r="D484" s="1" t="str">
        <f t="shared" si="23"/>
        <v>Tuesday</v>
      </c>
      <c r="E484" t="s">
        <v>24</v>
      </c>
      <c r="F484" t="s">
        <v>21</v>
      </c>
      <c r="G484" s="4">
        <v>8401.07</v>
      </c>
      <c r="H484">
        <v>12</v>
      </c>
      <c r="I484" t="s">
        <v>16</v>
      </c>
      <c r="J484" s="4">
        <v>2278.67</v>
      </c>
      <c r="K484" s="4">
        <v>2476.8000000000002</v>
      </c>
      <c r="L484" t="s">
        <v>30</v>
      </c>
      <c r="M484" s="9">
        <v>0.09</v>
      </c>
      <c r="N484" s="8">
        <v>0.09</v>
      </c>
      <c r="O484" s="8" t="str">
        <f t="shared" si="21"/>
        <v>6-10%</v>
      </c>
      <c r="P484" t="s">
        <v>18</v>
      </c>
      <c r="Q484" t="s">
        <v>22</v>
      </c>
      <c r="R484" t="s">
        <v>47</v>
      </c>
    </row>
    <row r="485" spans="1:18" x14ac:dyDescent="0.25">
      <c r="A485">
        <v>1012</v>
      </c>
      <c r="B485" s="1">
        <v>45055</v>
      </c>
      <c r="C485" s="1" t="str">
        <f t="shared" si="22"/>
        <v>May</v>
      </c>
      <c r="D485" s="1" t="str">
        <f t="shared" si="23"/>
        <v>Tuesday</v>
      </c>
      <c r="E485" t="s">
        <v>24</v>
      </c>
      <c r="F485" t="s">
        <v>21</v>
      </c>
      <c r="G485" s="4">
        <v>8070.39</v>
      </c>
      <c r="H485">
        <v>13</v>
      </c>
      <c r="I485" t="s">
        <v>26</v>
      </c>
      <c r="J485" s="4">
        <v>1311.01</v>
      </c>
      <c r="K485" s="4">
        <v>1538.79</v>
      </c>
      <c r="L485" t="s">
        <v>17</v>
      </c>
      <c r="M485" s="9">
        <v>0.09</v>
      </c>
      <c r="N485" s="8">
        <v>0.09</v>
      </c>
      <c r="O485" s="8" t="str">
        <f t="shared" si="21"/>
        <v>6-10%</v>
      </c>
      <c r="P485" t="s">
        <v>27</v>
      </c>
      <c r="Q485" t="s">
        <v>22</v>
      </c>
      <c r="R485" t="s">
        <v>47</v>
      </c>
    </row>
    <row r="486" spans="1:18" x14ac:dyDescent="0.25">
      <c r="A486">
        <v>1001</v>
      </c>
      <c r="B486" s="1">
        <v>45143</v>
      </c>
      <c r="C486" s="1" t="str">
        <f t="shared" si="22"/>
        <v>August</v>
      </c>
      <c r="D486" s="1" t="str">
        <f t="shared" si="23"/>
        <v>Saturday</v>
      </c>
      <c r="E486" t="s">
        <v>14</v>
      </c>
      <c r="F486" t="s">
        <v>15</v>
      </c>
      <c r="G486" s="4">
        <v>8247.5400000000009</v>
      </c>
      <c r="H486">
        <v>4</v>
      </c>
      <c r="I486" t="s">
        <v>26</v>
      </c>
      <c r="J486" s="4">
        <v>1791.83</v>
      </c>
      <c r="K486" s="4">
        <v>1871.22</v>
      </c>
      <c r="L486" t="s">
        <v>17</v>
      </c>
      <c r="M486" s="9">
        <v>0.12</v>
      </c>
      <c r="N486" s="8">
        <v>0.12</v>
      </c>
      <c r="O486" s="8" t="str">
        <f t="shared" si="21"/>
        <v>11-15%</v>
      </c>
      <c r="P486" t="s">
        <v>27</v>
      </c>
      <c r="Q486" t="s">
        <v>19</v>
      </c>
      <c r="R486" t="s">
        <v>20</v>
      </c>
    </row>
    <row r="487" spans="1:18" x14ac:dyDescent="0.25">
      <c r="A487">
        <v>1058</v>
      </c>
      <c r="B487" s="1">
        <v>44987</v>
      </c>
      <c r="C487" s="1" t="str">
        <f t="shared" si="22"/>
        <v>March</v>
      </c>
      <c r="D487" s="1" t="str">
        <f t="shared" si="23"/>
        <v>Thursday</v>
      </c>
      <c r="E487" t="s">
        <v>38</v>
      </c>
      <c r="F487" t="s">
        <v>21</v>
      </c>
      <c r="G487" s="4">
        <v>9333.83</v>
      </c>
      <c r="H487">
        <v>39</v>
      </c>
      <c r="I487" t="s">
        <v>26</v>
      </c>
      <c r="J487" s="4">
        <v>3542.8</v>
      </c>
      <c r="K487" s="4">
        <v>3603.02</v>
      </c>
      <c r="L487" t="s">
        <v>17</v>
      </c>
      <c r="M487" s="9">
        <v>0.26</v>
      </c>
      <c r="N487" s="8">
        <v>0.26</v>
      </c>
      <c r="O487" s="8" t="str">
        <f t="shared" si="21"/>
        <v>21%+</v>
      </c>
      <c r="P487" t="s">
        <v>18</v>
      </c>
      <c r="Q487" t="s">
        <v>19</v>
      </c>
      <c r="R487" t="s">
        <v>41</v>
      </c>
    </row>
    <row r="488" spans="1:18" x14ac:dyDescent="0.25">
      <c r="A488">
        <v>1001</v>
      </c>
      <c r="B488" s="1">
        <v>45030</v>
      </c>
      <c r="C488" s="1" t="str">
        <f t="shared" si="22"/>
        <v>April</v>
      </c>
      <c r="D488" s="1" t="str">
        <f t="shared" si="23"/>
        <v>Friday</v>
      </c>
      <c r="E488" t="s">
        <v>24</v>
      </c>
      <c r="F488" t="s">
        <v>34</v>
      </c>
      <c r="G488" s="4">
        <v>5488.11</v>
      </c>
      <c r="H488">
        <v>2</v>
      </c>
      <c r="I488" t="s">
        <v>35</v>
      </c>
      <c r="J488" s="4">
        <v>2631.68</v>
      </c>
      <c r="K488" s="4">
        <v>2904.06</v>
      </c>
      <c r="L488" t="s">
        <v>30</v>
      </c>
      <c r="M488" s="9">
        <v>0.15</v>
      </c>
      <c r="N488" s="8">
        <v>0.15</v>
      </c>
      <c r="O488" s="8" t="str">
        <f t="shared" si="21"/>
        <v>11-15%</v>
      </c>
      <c r="P488" t="s">
        <v>27</v>
      </c>
      <c r="Q488" t="s">
        <v>19</v>
      </c>
      <c r="R488" t="s">
        <v>50</v>
      </c>
    </row>
    <row r="489" spans="1:18" x14ac:dyDescent="0.25">
      <c r="A489">
        <v>1034</v>
      </c>
      <c r="B489" s="1">
        <v>44968</v>
      </c>
      <c r="C489" s="1" t="str">
        <f t="shared" si="22"/>
        <v>February</v>
      </c>
      <c r="D489" s="1" t="str">
        <f t="shared" si="23"/>
        <v>Saturday</v>
      </c>
      <c r="E489" t="s">
        <v>38</v>
      </c>
      <c r="F489" t="s">
        <v>25</v>
      </c>
      <c r="G489" s="4">
        <v>2082.79</v>
      </c>
      <c r="H489">
        <v>26</v>
      </c>
      <c r="I489" t="s">
        <v>35</v>
      </c>
      <c r="J489" s="4">
        <v>667</v>
      </c>
      <c r="K489" s="4">
        <v>718.72</v>
      </c>
      <c r="L489" t="s">
        <v>30</v>
      </c>
      <c r="M489" s="9">
        <v>0.2</v>
      </c>
      <c r="N489" s="8">
        <v>0.2</v>
      </c>
      <c r="O489" s="8" t="str">
        <f t="shared" si="21"/>
        <v>16-20%</v>
      </c>
      <c r="P489" t="s">
        <v>18</v>
      </c>
      <c r="Q489" t="s">
        <v>22</v>
      </c>
      <c r="R489" t="s">
        <v>39</v>
      </c>
    </row>
    <row r="490" spans="1:18" x14ac:dyDescent="0.25">
      <c r="A490">
        <v>1096</v>
      </c>
      <c r="B490" s="1">
        <v>44951</v>
      </c>
      <c r="C490" s="1" t="str">
        <f t="shared" si="22"/>
        <v>January</v>
      </c>
      <c r="D490" s="1" t="str">
        <f t="shared" si="23"/>
        <v>Wednesday</v>
      </c>
      <c r="E490" t="s">
        <v>33</v>
      </c>
      <c r="F490" t="s">
        <v>21</v>
      </c>
      <c r="G490" s="4">
        <v>6206.16</v>
      </c>
      <c r="H490">
        <v>27</v>
      </c>
      <c r="I490" t="s">
        <v>29</v>
      </c>
      <c r="J490" s="4">
        <v>4809</v>
      </c>
      <c r="K490" s="4">
        <v>4967.4399999999996</v>
      </c>
      <c r="L490" t="s">
        <v>30</v>
      </c>
      <c r="M490" s="9">
        <v>0.12</v>
      </c>
      <c r="N490" s="8">
        <v>0.12</v>
      </c>
      <c r="O490" s="8" t="str">
        <f t="shared" si="21"/>
        <v>11-15%</v>
      </c>
      <c r="P490" t="s">
        <v>18</v>
      </c>
      <c r="Q490" t="s">
        <v>19</v>
      </c>
      <c r="R490" t="s">
        <v>37</v>
      </c>
    </row>
    <row r="491" spans="1:18" x14ac:dyDescent="0.25">
      <c r="A491">
        <v>1048</v>
      </c>
      <c r="B491" s="1">
        <v>44965</v>
      </c>
      <c r="C491" s="1" t="str">
        <f t="shared" si="22"/>
        <v>February</v>
      </c>
      <c r="D491" s="1" t="str">
        <f t="shared" si="23"/>
        <v>Wednesday</v>
      </c>
      <c r="E491" t="s">
        <v>33</v>
      </c>
      <c r="F491" t="s">
        <v>21</v>
      </c>
      <c r="G491" s="4">
        <v>7454.53</v>
      </c>
      <c r="H491">
        <v>27</v>
      </c>
      <c r="I491" t="s">
        <v>29</v>
      </c>
      <c r="J491" s="4">
        <v>3197.76</v>
      </c>
      <c r="K491" s="4">
        <v>3572.61</v>
      </c>
      <c r="L491" t="s">
        <v>17</v>
      </c>
      <c r="M491" s="9">
        <v>0.08</v>
      </c>
      <c r="N491" s="8">
        <v>0.08</v>
      </c>
      <c r="O491" s="8" t="str">
        <f t="shared" si="21"/>
        <v>6-10%</v>
      </c>
      <c r="P491" t="s">
        <v>31</v>
      </c>
      <c r="Q491" t="s">
        <v>19</v>
      </c>
      <c r="R491" t="s">
        <v>37</v>
      </c>
    </row>
    <row r="492" spans="1:18" x14ac:dyDescent="0.25">
      <c r="A492">
        <v>1089</v>
      </c>
      <c r="B492" s="1">
        <v>45217</v>
      </c>
      <c r="C492" s="1" t="str">
        <f t="shared" si="22"/>
        <v>October</v>
      </c>
      <c r="D492" s="1" t="str">
        <f t="shared" si="23"/>
        <v>Wednesday</v>
      </c>
      <c r="E492" t="s">
        <v>24</v>
      </c>
      <c r="F492" t="s">
        <v>15</v>
      </c>
      <c r="G492" s="4">
        <v>7405.38</v>
      </c>
      <c r="H492">
        <v>15</v>
      </c>
      <c r="I492" t="s">
        <v>26</v>
      </c>
      <c r="J492" s="4">
        <v>3841.05</v>
      </c>
      <c r="K492" s="4">
        <v>4323.62</v>
      </c>
      <c r="L492" t="s">
        <v>17</v>
      </c>
      <c r="M492" s="9">
        <v>0.28999999999999998</v>
      </c>
      <c r="N492" s="8">
        <v>0.28999999999999998</v>
      </c>
      <c r="O492" s="8" t="str">
        <f t="shared" si="21"/>
        <v>21%+</v>
      </c>
      <c r="P492" t="s">
        <v>31</v>
      </c>
      <c r="Q492" t="s">
        <v>22</v>
      </c>
      <c r="R492" t="s">
        <v>45</v>
      </c>
    </row>
    <row r="493" spans="1:18" x14ac:dyDescent="0.25">
      <c r="A493">
        <v>1001</v>
      </c>
      <c r="B493" s="1">
        <v>45057</v>
      </c>
      <c r="C493" s="1" t="str">
        <f t="shared" si="22"/>
        <v>May</v>
      </c>
      <c r="D493" s="1" t="str">
        <f t="shared" si="23"/>
        <v>Thursday</v>
      </c>
      <c r="E493" t="s">
        <v>38</v>
      </c>
      <c r="F493" t="s">
        <v>34</v>
      </c>
      <c r="G493" s="4">
        <v>5262.35</v>
      </c>
      <c r="H493">
        <v>8</v>
      </c>
      <c r="I493" t="s">
        <v>29</v>
      </c>
      <c r="J493" s="4">
        <v>442.11</v>
      </c>
      <c r="K493" s="4">
        <v>803.87</v>
      </c>
      <c r="L493" t="s">
        <v>30</v>
      </c>
      <c r="M493" s="9">
        <v>0.18</v>
      </c>
      <c r="N493" s="8">
        <v>0.18</v>
      </c>
      <c r="O493" s="8" t="str">
        <f t="shared" si="21"/>
        <v>16-20%</v>
      </c>
      <c r="P493" t="s">
        <v>18</v>
      </c>
      <c r="Q493" t="s">
        <v>22</v>
      </c>
      <c r="R493" t="s">
        <v>48</v>
      </c>
    </row>
    <row r="494" spans="1:18" x14ac:dyDescent="0.25">
      <c r="A494">
        <v>1016</v>
      </c>
      <c r="B494" s="1">
        <v>45155</v>
      </c>
      <c r="C494" s="1" t="str">
        <f t="shared" si="22"/>
        <v>August</v>
      </c>
      <c r="D494" s="1" t="str">
        <f t="shared" si="23"/>
        <v>Thursday</v>
      </c>
      <c r="E494" t="s">
        <v>38</v>
      </c>
      <c r="F494" t="s">
        <v>21</v>
      </c>
      <c r="G494" s="4">
        <v>777.74</v>
      </c>
      <c r="H494">
        <v>7</v>
      </c>
      <c r="I494" t="s">
        <v>26</v>
      </c>
      <c r="J494" s="4">
        <v>282.94</v>
      </c>
      <c r="K494" s="4">
        <v>779.32999999999902</v>
      </c>
      <c r="L494" t="s">
        <v>17</v>
      </c>
      <c r="M494" s="9">
        <v>0.28000000000000003</v>
      </c>
      <c r="N494" s="8">
        <v>0.28000000000000003</v>
      </c>
      <c r="O494" s="8" t="str">
        <f t="shared" si="21"/>
        <v>21%+</v>
      </c>
      <c r="P494" t="s">
        <v>31</v>
      </c>
      <c r="Q494" t="s">
        <v>19</v>
      </c>
      <c r="R494" t="s">
        <v>41</v>
      </c>
    </row>
    <row r="495" spans="1:18" x14ac:dyDescent="0.25">
      <c r="A495">
        <v>1061</v>
      </c>
      <c r="B495" s="1">
        <v>45034</v>
      </c>
      <c r="C495" s="1" t="str">
        <f t="shared" si="22"/>
        <v>April</v>
      </c>
      <c r="D495" s="1" t="str">
        <f t="shared" si="23"/>
        <v>Tuesday</v>
      </c>
      <c r="E495" t="s">
        <v>38</v>
      </c>
      <c r="F495" t="s">
        <v>15</v>
      </c>
      <c r="G495" s="4">
        <v>3774.02</v>
      </c>
      <c r="H495">
        <v>47</v>
      </c>
      <c r="I495" t="s">
        <v>35</v>
      </c>
      <c r="J495" s="4">
        <v>146.27000000000001</v>
      </c>
      <c r="K495" s="4">
        <v>498.46</v>
      </c>
      <c r="L495" t="s">
        <v>30</v>
      </c>
      <c r="M495" s="9">
        <v>0.06</v>
      </c>
      <c r="N495" s="8">
        <v>0.06</v>
      </c>
      <c r="O495" s="8" t="str">
        <f t="shared" si="21"/>
        <v>6-10%</v>
      </c>
      <c r="P495" t="s">
        <v>18</v>
      </c>
      <c r="Q495" t="s">
        <v>22</v>
      </c>
      <c r="R495" t="s">
        <v>40</v>
      </c>
    </row>
    <row r="496" spans="1:18" x14ac:dyDescent="0.25">
      <c r="A496">
        <v>1064</v>
      </c>
      <c r="B496" s="1">
        <v>45098</v>
      </c>
      <c r="C496" s="1" t="str">
        <f t="shared" si="22"/>
        <v>June</v>
      </c>
      <c r="D496" s="1" t="str">
        <f t="shared" si="23"/>
        <v>Wednesday</v>
      </c>
      <c r="E496" t="s">
        <v>14</v>
      </c>
      <c r="F496" t="s">
        <v>21</v>
      </c>
      <c r="G496" s="4">
        <v>9215.59</v>
      </c>
      <c r="H496">
        <v>46</v>
      </c>
      <c r="I496" t="s">
        <v>35</v>
      </c>
      <c r="J496" s="4">
        <v>984.53</v>
      </c>
      <c r="K496" s="4">
        <v>1138.49</v>
      </c>
      <c r="L496" t="s">
        <v>30</v>
      </c>
      <c r="M496" s="9">
        <v>0.04</v>
      </c>
      <c r="N496" s="8">
        <v>0.04</v>
      </c>
      <c r="O496" s="8" t="str">
        <f t="shared" si="21"/>
        <v>0-5%</v>
      </c>
      <c r="P496" t="s">
        <v>27</v>
      </c>
      <c r="Q496" t="s">
        <v>19</v>
      </c>
      <c r="R496" t="s">
        <v>23</v>
      </c>
    </row>
    <row r="497" spans="1:18" x14ac:dyDescent="0.25">
      <c r="A497">
        <v>1063</v>
      </c>
      <c r="B497" s="1">
        <v>45028</v>
      </c>
      <c r="C497" s="1" t="str">
        <f t="shared" si="22"/>
        <v>April</v>
      </c>
      <c r="D497" s="1" t="str">
        <f t="shared" si="23"/>
        <v>Wednesday</v>
      </c>
      <c r="E497" t="s">
        <v>33</v>
      </c>
      <c r="F497" t="s">
        <v>15</v>
      </c>
      <c r="G497" s="4">
        <v>5886.04</v>
      </c>
      <c r="H497">
        <v>40</v>
      </c>
      <c r="I497" t="s">
        <v>35</v>
      </c>
      <c r="J497" s="4">
        <v>2101.3200000000002</v>
      </c>
      <c r="K497" s="4">
        <v>2440.63</v>
      </c>
      <c r="L497" t="s">
        <v>30</v>
      </c>
      <c r="M497" s="9">
        <v>0.26</v>
      </c>
      <c r="N497" s="8">
        <v>0.26</v>
      </c>
      <c r="O497" s="8" t="str">
        <f t="shared" si="21"/>
        <v>21%+</v>
      </c>
      <c r="P497" t="s">
        <v>27</v>
      </c>
      <c r="Q497" t="s">
        <v>22</v>
      </c>
      <c r="R497" t="s">
        <v>53</v>
      </c>
    </row>
    <row r="498" spans="1:18" x14ac:dyDescent="0.25">
      <c r="A498">
        <v>1069</v>
      </c>
      <c r="B498" s="1">
        <v>45280</v>
      </c>
      <c r="C498" s="1" t="str">
        <f t="shared" si="22"/>
        <v>December</v>
      </c>
      <c r="D498" s="1" t="str">
        <f t="shared" si="23"/>
        <v>Wednesday</v>
      </c>
      <c r="E498" t="s">
        <v>38</v>
      </c>
      <c r="F498" t="s">
        <v>15</v>
      </c>
      <c r="G498" s="4">
        <v>5429.49</v>
      </c>
      <c r="H498">
        <v>12</v>
      </c>
      <c r="I498" t="s">
        <v>16</v>
      </c>
      <c r="J498" s="4">
        <v>4682.34</v>
      </c>
      <c r="K498" s="4">
        <v>5036.3999999999996</v>
      </c>
      <c r="L498" t="s">
        <v>30</v>
      </c>
      <c r="M498" s="9">
        <v>0.2</v>
      </c>
      <c r="N498" s="8">
        <v>0.2</v>
      </c>
      <c r="O498" s="8" t="str">
        <f t="shared" si="21"/>
        <v>16-20%</v>
      </c>
      <c r="P498" t="s">
        <v>27</v>
      </c>
      <c r="Q498" t="s">
        <v>22</v>
      </c>
      <c r="R498" t="s">
        <v>40</v>
      </c>
    </row>
    <row r="499" spans="1:18" x14ac:dyDescent="0.25">
      <c r="A499">
        <v>1022</v>
      </c>
      <c r="B499" s="1">
        <v>44938</v>
      </c>
      <c r="C499" s="1" t="str">
        <f t="shared" si="22"/>
        <v>January</v>
      </c>
      <c r="D499" s="1" t="str">
        <f t="shared" si="23"/>
        <v>Thursday</v>
      </c>
      <c r="E499" t="s">
        <v>38</v>
      </c>
      <c r="F499" t="s">
        <v>34</v>
      </c>
      <c r="G499" s="4">
        <v>2761.65</v>
      </c>
      <c r="H499">
        <v>13</v>
      </c>
      <c r="I499" t="s">
        <v>26</v>
      </c>
      <c r="J499" s="4">
        <v>2312.4499999999998</v>
      </c>
      <c r="K499" s="4">
        <v>2504.6</v>
      </c>
      <c r="L499" t="s">
        <v>17</v>
      </c>
      <c r="M499" s="9">
        <v>0.06</v>
      </c>
      <c r="N499" s="8">
        <v>0.06</v>
      </c>
      <c r="O499" s="8" t="str">
        <f t="shared" si="21"/>
        <v>6-10%</v>
      </c>
      <c r="P499" t="s">
        <v>27</v>
      </c>
      <c r="Q499" t="s">
        <v>19</v>
      </c>
      <c r="R499" t="s">
        <v>48</v>
      </c>
    </row>
    <row r="500" spans="1:18" x14ac:dyDescent="0.25">
      <c r="A500">
        <v>1093</v>
      </c>
      <c r="B500" s="1">
        <v>45201</v>
      </c>
      <c r="C500" s="1" t="str">
        <f t="shared" si="22"/>
        <v>October</v>
      </c>
      <c r="D500" s="1" t="str">
        <f t="shared" si="23"/>
        <v>Monday</v>
      </c>
      <c r="E500" t="s">
        <v>14</v>
      </c>
      <c r="F500" t="s">
        <v>21</v>
      </c>
      <c r="G500" s="4">
        <v>3747.64</v>
      </c>
      <c r="H500">
        <v>43</v>
      </c>
      <c r="I500" t="s">
        <v>35</v>
      </c>
      <c r="J500" s="4">
        <v>1486.76</v>
      </c>
      <c r="K500" s="4">
        <v>1505.44</v>
      </c>
      <c r="L500" t="s">
        <v>30</v>
      </c>
      <c r="M500" s="9">
        <v>0.08</v>
      </c>
      <c r="N500" s="8">
        <v>0.08</v>
      </c>
      <c r="O500" s="8" t="str">
        <f t="shared" si="21"/>
        <v>6-10%</v>
      </c>
      <c r="P500" t="s">
        <v>18</v>
      </c>
      <c r="Q500" t="s">
        <v>22</v>
      </c>
      <c r="R500" t="s">
        <v>23</v>
      </c>
    </row>
    <row r="501" spans="1:18" x14ac:dyDescent="0.25">
      <c r="A501">
        <v>1067</v>
      </c>
      <c r="B501" s="1">
        <v>45027</v>
      </c>
      <c r="C501" s="1" t="str">
        <f t="shared" si="22"/>
        <v>April</v>
      </c>
      <c r="D501" s="1" t="str">
        <f t="shared" si="23"/>
        <v>Tuesday</v>
      </c>
      <c r="E501" t="s">
        <v>14</v>
      </c>
      <c r="F501" t="s">
        <v>34</v>
      </c>
      <c r="G501" s="4">
        <v>8963.93</v>
      </c>
      <c r="H501">
        <v>17</v>
      </c>
      <c r="I501" t="s">
        <v>26</v>
      </c>
      <c r="J501" s="4">
        <v>2831.58</v>
      </c>
      <c r="K501" s="4">
        <v>3186.15</v>
      </c>
      <c r="L501" t="s">
        <v>30</v>
      </c>
      <c r="M501" s="9">
        <v>0.24</v>
      </c>
      <c r="N501" s="8">
        <v>0.24</v>
      </c>
      <c r="O501" s="8" t="str">
        <f t="shared" si="21"/>
        <v>21%+</v>
      </c>
      <c r="P501" t="s">
        <v>27</v>
      </c>
      <c r="Q501" t="s">
        <v>22</v>
      </c>
      <c r="R501" t="s">
        <v>46</v>
      </c>
    </row>
    <row r="502" spans="1:18" x14ac:dyDescent="0.25">
      <c r="A502">
        <v>1076</v>
      </c>
      <c r="B502" s="1">
        <v>44970</v>
      </c>
      <c r="C502" s="1" t="str">
        <f t="shared" si="22"/>
        <v>February</v>
      </c>
      <c r="D502" s="1" t="str">
        <f t="shared" si="23"/>
        <v>Monday</v>
      </c>
      <c r="E502" t="s">
        <v>38</v>
      </c>
      <c r="F502" t="s">
        <v>15</v>
      </c>
      <c r="G502" s="4">
        <v>6697.98</v>
      </c>
      <c r="H502">
        <v>17</v>
      </c>
      <c r="I502" t="s">
        <v>29</v>
      </c>
      <c r="J502" s="4">
        <v>604.08000000000004</v>
      </c>
      <c r="K502" s="4">
        <v>624.71</v>
      </c>
      <c r="L502" t="s">
        <v>30</v>
      </c>
      <c r="M502" s="9">
        <v>0.14000000000000001</v>
      </c>
      <c r="N502" s="8">
        <v>0.14000000000000001</v>
      </c>
      <c r="O502" s="8" t="str">
        <f t="shared" si="21"/>
        <v>11-15%</v>
      </c>
      <c r="P502" t="s">
        <v>27</v>
      </c>
      <c r="Q502" t="s">
        <v>22</v>
      </c>
      <c r="R502" t="s">
        <v>40</v>
      </c>
    </row>
    <row r="503" spans="1:18" x14ac:dyDescent="0.25">
      <c r="A503">
        <v>1026</v>
      </c>
      <c r="B503" s="1">
        <v>45231</v>
      </c>
      <c r="C503" s="1" t="str">
        <f t="shared" si="22"/>
        <v>November</v>
      </c>
      <c r="D503" s="1" t="str">
        <f t="shared" si="23"/>
        <v>Wednesday</v>
      </c>
      <c r="E503" t="s">
        <v>42</v>
      </c>
      <c r="F503" t="s">
        <v>25</v>
      </c>
      <c r="G503" s="4">
        <v>7895.13</v>
      </c>
      <c r="H503">
        <v>36</v>
      </c>
      <c r="I503" t="s">
        <v>29</v>
      </c>
      <c r="J503" s="4">
        <v>3067.05</v>
      </c>
      <c r="K503" s="4">
        <v>3386.33</v>
      </c>
      <c r="L503" t="s">
        <v>30</v>
      </c>
      <c r="M503" s="9">
        <v>0.2</v>
      </c>
      <c r="N503" s="8">
        <v>0.2</v>
      </c>
      <c r="O503" s="8" t="str">
        <f t="shared" si="21"/>
        <v>16-20%</v>
      </c>
      <c r="P503" t="s">
        <v>27</v>
      </c>
      <c r="Q503" t="s">
        <v>19</v>
      </c>
      <c r="R503" t="s">
        <v>43</v>
      </c>
    </row>
    <row r="504" spans="1:18" x14ac:dyDescent="0.25">
      <c r="A504">
        <v>1016</v>
      </c>
      <c r="B504" s="1">
        <v>44943</v>
      </c>
      <c r="C504" s="1" t="str">
        <f t="shared" si="22"/>
        <v>January</v>
      </c>
      <c r="D504" s="1" t="str">
        <f t="shared" si="23"/>
        <v>Tuesday</v>
      </c>
      <c r="E504" t="s">
        <v>38</v>
      </c>
      <c r="F504" t="s">
        <v>21</v>
      </c>
      <c r="G504" s="4">
        <v>4598.0200000000004</v>
      </c>
      <c r="H504">
        <v>21</v>
      </c>
      <c r="I504" t="s">
        <v>35</v>
      </c>
      <c r="J504" s="4">
        <v>2863.74</v>
      </c>
      <c r="K504" s="4">
        <v>2953.91</v>
      </c>
      <c r="L504" t="s">
        <v>30</v>
      </c>
      <c r="M504" s="9">
        <v>0.1</v>
      </c>
      <c r="N504" s="8">
        <v>0.1</v>
      </c>
      <c r="O504" s="8" t="str">
        <f t="shared" si="21"/>
        <v>6-10%</v>
      </c>
      <c r="P504" t="s">
        <v>27</v>
      </c>
      <c r="Q504" t="s">
        <v>22</v>
      </c>
      <c r="R504" t="s">
        <v>41</v>
      </c>
    </row>
    <row r="505" spans="1:18" x14ac:dyDescent="0.25">
      <c r="A505">
        <v>1051</v>
      </c>
      <c r="B505" s="1">
        <v>45256</v>
      </c>
      <c r="C505" s="1" t="str">
        <f t="shared" si="22"/>
        <v>November</v>
      </c>
      <c r="D505" s="1" t="str">
        <f t="shared" si="23"/>
        <v>Sunday</v>
      </c>
      <c r="E505" t="s">
        <v>38</v>
      </c>
      <c r="F505" t="s">
        <v>25</v>
      </c>
      <c r="G505" s="4">
        <v>6339.45</v>
      </c>
      <c r="H505">
        <v>8</v>
      </c>
      <c r="I505" t="s">
        <v>26</v>
      </c>
      <c r="J505" s="4">
        <v>3970.37</v>
      </c>
      <c r="K505" s="4">
        <v>4257.5199999999904</v>
      </c>
      <c r="L505" t="s">
        <v>30</v>
      </c>
      <c r="M505" s="9">
        <v>0.11</v>
      </c>
      <c r="N505" s="8">
        <v>0.11</v>
      </c>
      <c r="O505" s="8" t="str">
        <f t="shared" si="21"/>
        <v>11-15%</v>
      </c>
      <c r="P505" t="s">
        <v>18</v>
      </c>
      <c r="Q505" t="s">
        <v>22</v>
      </c>
      <c r="R505" t="s">
        <v>39</v>
      </c>
    </row>
    <row r="506" spans="1:18" x14ac:dyDescent="0.25">
      <c r="A506">
        <v>1086</v>
      </c>
      <c r="B506" s="1">
        <v>44983</v>
      </c>
      <c r="C506" s="1" t="str">
        <f t="shared" si="22"/>
        <v>February</v>
      </c>
      <c r="D506" s="1" t="str">
        <f t="shared" si="23"/>
        <v>Sunday</v>
      </c>
      <c r="E506" t="s">
        <v>14</v>
      </c>
      <c r="F506" t="s">
        <v>21</v>
      </c>
      <c r="G506" s="4">
        <v>2559</v>
      </c>
      <c r="H506">
        <v>5</v>
      </c>
      <c r="I506" t="s">
        <v>35</v>
      </c>
      <c r="J506" s="4">
        <v>4934.1000000000004</v>
      </c>
      <c r="K506" s="4">
        <v>5191.0200000000004</v>
      </c>
      <c r="L506" t="s">
        <v>30</v>
      </c>
      <c r="M506" s="9">
        <v>0.3</v>
      </c>
      <c r="N506" s="8">
        <v>0.3</v>
      </c>
      <c r="O506" s="8" t="str">
        <f t="shared" si="21"/>
        <v>21%+</v>
      </c>
      <c r="P506" t="s">
        <v>27</v>
      </c>
      <c r="Q506" t="s">
        <v>19</v>
      </c>
      <c r="R506" t="s">
        <v>23</v>
      </c>
    </row>
    <row r="507" spans="1:18" x14ac:dyDescent="0.25">
      <c r="A507">
        <v>1057</v>
      </c>
      <c r="B507" s="1">
        <v>45237</v>
      </c>
      <c r="C507" s="1" t="str">
        <f t="shared" si="22"/>
        <v>November</v>
      </c>
      <c r="D507" s="1" t="str">
        <f t="shared" si="23"/>
        <v>Tuesday</v>
      </c>
      <c r="E507" t="s">
        <v>14</v>
      </c>
      <c r="F507" t="s">
        <v>34</v>
      </c>
      <c r="G507" s="4">
        <v>7084.06</v>
      </c>
      <c r="H507">
        <v>26</v>
      </c>
      <c r="I507" t="s">
        <v>29</v>
      </c>
      <c r="J507" s="4">
        <v>1291.82</v>
      </c>
      <c r="K507" s="4">
        <v>1308.4399999999901</v>
      </c>
      <c r="L507" t="s">
        <v>17</v>
      </c>
      <c r="M507" s="9">
        <v>7.0000000000000007E-2</v>
      </c>
      <c r="N507" s="8">
        <v>7.0000000000000007E-2</v>
      </c>
      <c r="O507" s="8" t="str">
        <f t="shared" si="21"/>
        <v>6-10%</v>
      </c>
      <c r="P507" t="s">
        <v>31</v>
      </c>
      <c r="Q507" t="s">
        <v>19</v>
      </c>
      <c r="R507" t="s">
        <v>46</v>
      </c>
    </row>
    <row r="508" spans="1:18" x14ac:dyDescent="0.25">
      <c r="A508">
        <v>1029</v>
      </c>
      <c r="B508" s="1">
        <v>45229</v>
      </c>
      <c r="C508" s="1" t="str">
        <f t="shared" si="22"/>
        <v>October</v>
      </c>
      <c r="D508" s="1" t="str">
        <f t="shared" si="23"/>
        <v>Monday</v>
      </c>
      <c r="E508" t="s">
        <v>38</v>
      </c>
      <c r="F508" t="s">
        <v>34</v>
      </c>
      <c r="G508" s="4">
        <v>4333.25</v>
      </c>
      <c r="H508">
        <v>16</v>
      </c>
      <c r="I508" t="s">
        <v>35</v>
      </c>
      <c r="J508" s="4">
        <v>2572.8000000000002</v>
      </c>
      <c r="K508" s="4">
        <v>2760.6</v>
      </c>
      <c r="L508" t="s">
        <v>17</v>
      </c>
      <c r="M508" s="9">
        <v>0.15</v>
      </c>
      <c r="N508" s="8">
        <v>0.15</v>
      </c>
      <c r="O508" s="8" t="str">
        <f t="shared" si="21"/>
        <v>11-15%</v>
      </c>
      <c r="P508" t="s">
        <v>31</v>
      </c>
      <c r="Q508" t="s">
        <v>22</v>
      </c>
      <c r="R508" t="s">
        <v>48</v>
      </c>
    </row>
    <row r="509" spans="1:18" x14ac:dyDescent="0.25">
      <c r="A509">
        <v>1078</v>
      </c>
      <c r="B509" s="1">
        <v>44938</v>
      </c>
      <c r="C509" s="1" t="str">
        <f t="shared" si="22"/>
        <v>January</v>
      </c>
      <c r="D509" s="1" t="str">
        <f t="shared" si="23"/>
        <v>Thursday</v>
      </c>
      <c r="E509" t="s">
        <v>38</v>
      </c>
      <c r="F509" t="s">
        <v>34</v>
      </c>
      <c r="G509" s="4">
        <v>4481.2</v>
      </c>
      <c r="H509">
        <v>36</v>
      </c>
      <c r="I509" t="s">
        <v>26</v>
      </c>
      <c r="J509" s="4">
        <v>4548.88</v>
      </c>
      <c r="K509" s="4">
        <v>4853.41</v>
      </c>
      <c r="L509" t="s">
        <v>17</v>
      </c>
      <c r="M509" s="9">
        <v>0.25</v>
      </c>
      <c r="N509" s="8">
        <v>0.25</v>
      </c>
      <c r="O509" s="8" t="str">
        <f t="shared" si="21"/>
        <v>21%+</v>
      </c>
      <c r="P509" t="s">
        <v>31</v>
      </c>
      <c r="Q509" t="s">
        <v>22</v>
      </c>
      <c r="R509" t="s">
        <v>48</v>
      </c>
    </row>
    <row r="510" spans="1:18" x14ac:dyDescent="0.25">
      <c r="A510">
        <v>1092</v>
      </c>
      <c r="B510" s="1">
        <v>45244</v>
      </c>
      <c r="C510" s="1" t="str">
        <f t="shared" si="22"/>
        <v>November</v>
      </c>
      <c r="D510" s="1" t="str">
        <f t="shared" si="23"/>
        <v>Tuesday</v>
      </c>
      <c r="E510" t="s">
        <v>38</v>
      </c>
      <c r="F510" t="s">
        <v>34</v>
      </c>
      <c r="G510" s="4">
        <v>6528.29</v>
      </c>
      <c r="H510">
        <v>28</v>
      </c>
      <c r="I510" t="s">
        <v>29</v>
      </c>
      <c r="J510" s="4">
        <v>3936.69</v>
      </c>
      <c r="K510" s="4">
        <v>4362.51</v>
      </c>
      <c r="L510" t="s">
        <v>17</v>
      </c>
      <c r="M510" s="9">
        <v>7.0000000000000007E-2</v>
      </c>
      <c r="N510" s="8">
        <v>7.0000000000000007E-2</v>
      </c>
      <c r="O510" s="8" t="str">
        <f t="shared" si="21"/>
        <v>6-10%</v>
      </c>
      <c r="P510" t="s">
        <v>31</v>
      </c>
      <c r="Q510" t="s">
        <v>22</v>
      </c>
      <c r="R510" t="s">
        <v>48</v>
      </c>
    </row>
    <row r="511" spans="1:18" x14ac:dyDescent="0.25">
      <c r="A511">
        <v>1069</v>
      </c>
      <c r="B511" s="1">
        <v>45006</v>
      </c>
      <c r="C511" s="1" t="str">
        <f t="shared" si="22"/>
        <v>March</v>
      </c>
      <c r="D511" s="1" t="str">
        <f t="shared" si="23"/>
        <v>Tuesday</v>
      </c>
      <c r="E511" t="s">
        <v>14</v>
      </c>
      <c r="F511" t="s">
        <v>34</v>
      </c>
      <c r="G511" s="4">
        <v>9369.18</v>
      </c>
      <c r="H511">
        <v>29</v>
      </c>
      <c r="I511" t="s">
        <v>16</v>
      </c>
      <c r="J511" s="4">
        <v>2462.66</v>
      </c>
      <c r="K511" s="4">
        <v>2908.0899999999901</v>
      </c>
      <c r="L511" t="s">
        <v>30</v>
      </c>
      <c r="M511" s="9">
        <v>0.12</v>
      </c>
      <c r="N511" s="8">
        <v>0.12</v>
      </c>
      <c r="O511" s="8" t="str">
        <f t="shared" si="21"/>
        <v>11-15%</v>
      </c>
      <c r="P511" t="s">
        <v>31</v>
      </c>
      <c r="Q511" t="s">
        <v>19</v>
      </c>
      <c r="R511" t="s">
        <v>46</v>
      </c>
    </row>
    <row r="512" spans="1:18" x14ac:dyDescent="0.25">
      <c r="A512">
        <v>1047</v>
      </c>
      <c r="B512" s="1">
        <v>45142</v>
      </c>
      <c r="C512" s="1" t="str">
        <f t="shared" si="22"/>
        <v>August</v>
      </c>
      <c r="D512" s="1" t="str">
        <f t="shared" si="23"/>
        <v>Friday</v>
      </c>
      <c r="E512" t="s">
        <v>38</v>
      </c>
      <c r="F512" t="s">
        <v>25</v>
      </c>
      <c r="G512" s="4">
        <v>733.66</v>
      </c>
      <c r="H512">
        <v>47</v>
      </c>
      <c r="I512" t="s">
        <v>29</v>
      </c>
      <c r="J512" s="4">
        <v>4729.59</v>
      </c>
      <c r="K512" s="4">
        <v>4976.68</v>
      </c>
      <c r="L512" t="s">
        <v>17</v>
      </c>
      <c r="M512" s="9">
        <v>0.18</v>
      </c>
      <c r="N512" s="8">
        <v>0.18</v>
      </c>
      <c r="O512" s="8" t="str">
        <f t="shared" si="21"/>
        <v>16-20%</v>
      </c>
      <c r="P512" t="s">
        <v>31</v>
      </c>
      <c r="Q512" t="s">
        <v>22</v>
      </c>
      <c r="R512" t="s">
        <v>39</v>
      </c>
    </row>
    <row r="513" spans="1:18" x14ac:dyDescent="0.25">
      <c r="A513">
        <v>1094</v>
      </c>
      <c r="B513" s="1">
        <v>45265</v>
      </c>
      <c r="C513" s="1" t="str">
        <f t="shared" si="22"/>
        <v>December</v>
      </c>
      <c r="D513" s="1" t="str">
        <f t="shared" si="23"/>
        <v>Tuesday</v>
      </c>
      <c r="E513" t="s">
        <v>38</v>
      </c>
      <c r="F513" t="s">
        <v>34</v>
      </c>
      <c r="G513" s="4">
        <v>8264.9599999999991</v>
      </c>
      <c r="H513">
        <v>12</v>
      </c>
      <c r="I513" t="s">
        <v>16</v>
      </c>
      <c r="J513" s="4">
        <v>333.32</v>
      </c>
      <c r="K513" s="4">
        <v>700.25</v>
      </c>
      <c r="L513" t="s">
        <v>17</v>
      </c>
      <c r="M513" s="9">
        <v>0.14000000000000001</v>
      </c>
      <c r="N513" s="8">
        <v>0.14000000000000001</v>
      </c>
      <c r="O513" s="8" t="str">
        <f t="shared" si="21"/>
        <v>11-15%</v>
      </c>
      <c r="P513" t="s">
        <v>18</v>
      </c>
      <c r="Q513" t="s">
        <v>19</v>
      </c>
      <c r="R513" t="s">
        <v>48</v>
      </c>
    </row>
    <row r="514" spans="1:18" x14ac:dyDescent="0.25">
      <c r="A514">
        <v>1062</v>
      </c>
      <c r="B514" s="1">
        <v>45190</v>
      </c>
      <c r="C514" s="1" t="str">
        <f t="shared" si="22"/>
        <v>September</v>
      </c>
      <c r="D514" s="1" t="str">
        <f t="shared" si="23"/>
        <v>Thursday</v>
      </c>
      <c r="E514" t="s">
        <v>24</v>
      </c>
      <c r="F514" t="s">
        <v>15</v>
      </c>
      <c r="G514" s="4">
        <v>2994.59</v>
      </c>
      <c r="H514">
        <v>37</v>
      </c>
      <c r="I514" t="s">
        <v>35</v>
      </c>
      <c r="J514" s="4">
        <v>4658.4399999999996</v>
      </c>
      <c r="K514" s="4">
        <v>4823.5</v>
      </c>
      <c r="L514" t="s">
        <v>17</v>
      </c>
      <c r="M514" s="9">
        <v>0.14000000000000001</v>
      </c>
      <c r="N514" s="8">
        <v>0.14000000000000001</v>
      </c>
      <c r="O514" s="8" t="str">
        <f t="shared" ref="O514:O577" si="24">IF(N514&lt;=0.05, "0-5%", IF(N514&lt;=0.1, "6-10%", IF(N514&lt;=0.15, "11-15%", IF(N514&lt;=0.2, "16-20%", "21%+"))))</f>
        <v>11-15%</v>
      </c>
      <c r="P514" t="s">
        <v>31</v>
      </c>
      <c r="Q514" t="s">
        <v>19</v>
      </c>
      <c r="R514" t="s">
        <v>45</v>
      </c>
    </row>
    <row r="515" spans="1:18" x14ac:dyDescent="0.25">
      <c r="A515">
        <v>1069</v>
      </c>
      <c r="B515" s="1">
        <v>45075</v>
      </c>
      <c r="C515" s="1" t="str">
        <f t="shared" ref="C515:C578" si="25">TEXT(B515, "MMMM")</f>
        <v>May</v>
      </c>
      <c r="D515" s="1" t="str">
        <f t="shared" ref="D515:D578" si="26">TEXT(B515, "DDDD")</f>
        <v>Monday</v>
      </c>
      <c r="E515" t="s">
        <v>42</v>
      </c>
      <c r="F515" t="s">
        <v>15</v>
      </c>
      <c r="G515" s="4">
        <v>4494.8</v>
      </c>
      <c r="H515">
        <v>30</v>
      </c>
      <c r="I515" t="s">
        <v>35</v>
      </c>
      <c r="J515" s="4">
        <v>300.01</v>
      </c>
      <c r="K515" s="4">
        <v>477.67999999999898</v>
      </c>
      <c r="L515" t="s">
        <v>30</v>
      </c>
      <c r="M515" s="9">
        <v>0.11</v>
      </c>
      <c r="N515" s="8">
        <v>0.11</v>
      </c>
      <c r="O515" s="8" t="str">
        <f t="shared" si="24"/>
        <v>11-15%</v>
      </c>
      <c r="P515" t="s">
        <v>27</v>
      </c>
      <c r="Q515" t="s">
        <v>22</v>
      </c>
      <c r="R515" t="s">
        <v>49</v>
      </c>
    </row>
    <row r="516" spans="1:18" x14ac:dyDescent="0.25">
      <c r="A516">
        <v>1076</v>
      </c>
      <c r="B516" s="1">
        <v>45007</v>
      </c>
      <c r="C516" s="1" t="str">
        <f t="shared" si="25"/>
        <v>March</v>
      </c>
      <c r="D516" s="1" t="str">
        <f t="shared" si="26"/>
        <v>Wednesday</v>
      </c>
      <c r="E516" t="s">
        <v>33</v>
      </c>
      <c r="F516" t="s">
        <v>25</v>
      </c>
      <c r="G516" s="4">
        <v>316.94</v>
      </c>
      <c r="H516">
        <v>23</v>
      </c>
      <c r="I516" t="s">
        <v>26</v>
      </c>
      <c r="J516" s="4">
        <v>2759.16</v>
      </c>
      <c r="K516" s="4">
        <v>2864.45</v>
      </c>
      <c r="L516" t="s">
        <v>17</v>
      </c>
      <c r="M516" s="9">
        <v>0.18</v>
      </c>
      <c r="N516" s="8">
        <v>0.18</v>
      </c>
      <c r="O516" s="8" t="str">
        <f t="shared" si="24"/>
        <v>16-20%</v>
      </c>
      <c r="P516" t="s">
        <v>31</v>
      </c>
      <c r="Q516" t="s">
        <v>22</v>
      </c>
      <c r="R516" t="s">
        <v>44</v>
      </c>
    </row>
    <row r="517" spans="1:18" x14ac:dyDescent="0.25">
      <c r="A517">
        <v>1016</v>
      </c>
      <c r="B517" s="1">
        <v>45141</v>
      </c>
      <c r="C517" s="1" t="str">
        <f t="shared" si="25"/>
        <v>August</v>
      </c>
      <c r="D517" s="1" t="str">
        <f t="shared" si="26"/>
        <v>Thursday</v>
      </c>
      <c r="E517" t="s">
        <v>42</v>
      </c>
      <c r="F517" t="s">
        <v>21</v>
      </c>
      <c r="G517" s="4">
        <v>3080.36</v>
      </c>
      <c r="H517">
        <v>16</v>
      </c>
      <c r="I517" t="s">
        <v>16</v>
      </c>
      <c r="J517" s="4">
        <v>4457.68</v>
      </c>
      <c r="K517" s="4">
        <v>4743.03</v>
      </c>
      <c r="L517" t="s">
        <v>17</v>
      </c>
      <c r="M517" s="9">
        <v>0.19</v>
      </c>
      <c r="N517" s="8">
        <v>0.19</v>
      </c>
      <c r="O517" s="8" t="str">
        <f t="shared" si="24"/>
        <v>16-20%</v>
      </c>
      <c r="P517" t="s">
        <v>18</v>
      </c>
      <c r="Q517" t="s">
        <v>19</v>
      </c>
      <c r="R517" t="s">
        <v>51</v>
      </c>
    </row>
    <row r="518" spans="1:18" x14ac:dyDescent="0.25">
      <c r="A518">
        <v>1090</v>
      </c>
      <c r="B518" s="1">
        <v>45124</v>
      </c>
      <c r="C518" s="1" t="str">
        <f t="shared" si="25"/>
        <v>July</v>
      </c>
      <c r="D518" s="1" t="str">
        <f t="shared" si="26"/>
        <v>Monday</v>
      </c>
      <c r="E518" t="s">
        <v>24</v>
      </c>
      <c r="F518" t="s">
        <v>15</v>
      </c>
      <c r="G518" s="4">
        <v>5076.05</v>
      </c>
      <c r="H518">
        <v>14</v>
      </c>
      <c r="I518" t="s">
        <v>35</v>
      </c>
      <c r="J518" s="4">
        <v>1350.47</v>
      </c>
      <c r="K518" s="4">
        <v>1514.61</v>
      </c>
      <c r="L518" t="s">
        <v>30</v>
      </c>
      <c r="M518" s="9">
        <v>0.2</v>
      </c>
      <c r="N518" s="8">
        <v>0.2</v>
      </c>
      <c r="O518" s="8" t="str">
        <f t="shared" si="24"/>
        <v>16-20%</v>
      </c>
      <c r="P518" t="s">
        <v>31</v>
      </c>
      <c r="Q518" t="s">
        <v>22</v>
      </c>
      <c r="R518" t="s">
        <v>45</v>
      </c>
    </row>
    <row r="519" spans="1:18" x14ac:dyDescent="0.25">
      <c r="A519">
        <v>1090</v>
      </c>
      <c r="B519" s="1">
        <v>45126</v>
      </c>
      <c r="C519" s="1" t="str">
        <f t="shared" si="25"/>
        <v>July</v>
      </c>
      <c r="D519" s="1" t="str">
        <f t="shared" si="26"/>
        <v>Wednesday</v>
      </c>
      <c r="E519" t="s">
        <v>33</v>
      </c>
      <c r="F519" t="s">
        <v>21</v>
      </c>
      <c r="G519" s="4">
        <v>656.14</v>
      </c>
      <c r="H519">
        <v>10</v>
      </c>
      <c r="I519" t="s">
        <v>16</v>
      </c>
      <c r="J519" s="4">
        <v>2387.63</v>
      </c>
      <c r="K519" s="4">
        <v>2438.9699999999998</v>
      </c>
      <c r="L519" t="s">
        <v>17</v>
      </c>
      <c r="M519" s="9">
        <v>0.02</v>
      </c>
      <c r="N519" s="8">
        <v>0.02</v>
      </c>
      <c r="O519" s="8" t="str">
        <f t="shared" si="24"/>
        <v>0-5%</v>
      </c>
      <c r="P519" t="s">
        <v>27</v>
      </c>
      <c r="Q519" t="s">
        <v>22</v>
      </c>
      <c r="R519" t="s">
        <v>37</v>
      </c>
    </row>
    <row r="520" spans="1:18" x14ac:dyDescent="0.25">
      <c r="A520">
        <v>1048</v>
      </c>
      <c r="B520" s="1">
        <v>44951</v>
      </c>
      <c r="C520" s="1" t="str">
        <f t="shared" si="25"/>
        <v>January</v>
      </c>
      <c r="D520" s="1" t="str">
        <f t="shared" si="26"/>
        <v>Wednesday</v>
      </c>
      <c r="E520" t="s">
        <v>38</v>
      </c>
      <c r="F520" t="s">
        <v>25</v>
      </c>
      <c r="G520" s="4">
        <v>4961.8500000000004</v>
      </c>
      <c r="H520">
        <v>7</v>
      </c>
      <c r="I520" t="s">
        <v>35</v>
      </c>
      <c r="J520" s="4">
        <v>1655.43</v>
      </c>
      <c r="K520" s="4">
        <v>2001.08</v>
      </c>
      <c r="L520" t="s">
        <v>30</v>
      </c>
      <c r="M520" s="9">
        <v>0.19</v>
      </c>
      <c r="N520" s="8">
        <v>0.19</v>
      </c>
      <c r="O520" s="8" t="str">
        <f t="shared" si="24"/>
        <v>16-20%</v>
      </c>
      <c r="P520" t="s">
        <v>27</v>
      </c>
      <c r="Q520" t="s">
        <v>19</v>
      </c>
      <c r="R520" t="s">
        <v>39</v>
      </c>
    </row>
    <row r="521" spans="1:18" x14ac:dyDescent="0.25">
      <c r="A521">
        <v>1085</v>
      </c>
      <c r="B521" s="1">
        <v>45015</v>
      </c>
      <c r="C521" s="1" t="str">
        <f t="shared" si="25"/>
        <v>March</v>
      </c>
      <c r="D521" s="1" t="str">
        <f t="shared" si="26"/>
        <v>Thursday</v>
      </c>
      <c r="E521" t="s">
        <v>24</v>
      </c>
      <c r="F521" t="s">
        <v>21</v>
      </c>
      <c r="G521" s="4">
        <v>9278.4</v>
      </c>
      <c r="H521">
        <v>45</v>
      </c>
      <c r="I521" t="s">
        <v>29</v>
      </c>
      <c r="J521" s="4">
        <v>4763.1099999999997</v>
      </c>
      <c r="K521" s="4">
        <v>5119.91</v>
      </c>
      <c r="L521" t="s">
        <v>17</v>
      </c>
      <c r="M521" s="9">
        <v>0.28999999999999998</v>
      </c>
      <c r="N521" s="8">
        <v>0.28999999999999998</v>
      </c>
      <c r="O521" s="8" t="str">
        <f t="shared" si="24"/>
        <v>21%+</v>
      </c>
      <c r="P521" t="s">
        <v>18</v>
      </c>
      <c r="Q521" t="s">
        <v>22</v>
      </c>
      <c r="R521" t="s">
        <v>47</v>
      </c>
    </row>
    <row r="522" spans="1:18" x14ac:dyDescent="0.25">
      <c r="A522">
        <v>1039</v>
      </c>
      <c r="B522" s="1">
        <v>45194</v>
      </c>
      <c r="C522" s="1" t="str">
        <f t="shared" si="25"/>
        <v>September</v>
      </c>
      <c r="D522" s="1" t="str">
        <f t="shared" si="26"/>
        <v>Monday</v>
      </c>
      <c r="E522" t="s">
        <v>38</v>
      </c>
      <c r="F522" t="s">
        <v>21</v>
      </c>
      <c r="G522" s="4">
        <v>1143.3900000000001</v>
      </c>
      <c r="H522">
        <v>37</v>
      </c>
      <c r="I522" t="s">
        <v>35</v>
      </c>
      <c r="J522" s="4">
        <v>4127.05</v>
      </c>
      <c r="K522" s="4">
        <v>4313.45</v>
      </c>
      <c r="L522" t="s">
        <v>30</v>
      </c>
      <c r="M522" s="9">
        <v>0.16</v>
      </c>
      <c r="N522" s="8">
        <v>0.16</v>
      </c>
      <c r="O522" s="8" t="str">
        <f t="shared" si="24"/>
        <v>16-20%</v>
      </c>
      <c r="P522" t="s">
        <v>18</v>
      </c>
      <c r="Q522" t="s">
        <v>19</v>
      </c>
      <c r="R522" t="s">
        <v>41</v>
      </c>
    </row>
    <row r="523" spans="1:18" x14ac:dyDescent="0.25">
      <c r="A523">
        <v>1100</v>
      </c>
      <c r="B523" s="1">
        <v>45069</v>
      </c>
      <c r="C523" s="1" t="str">
        <f t="shared" si="25"/>
        <v>May</v>
      </c>
      <c r="D523" s="1" t="str">
        <f t="shared" si="26"/>
        <v>Tuesday</v>
      </c>
      <c r="E523" t="s">
        <v>14</v>
      </c>
      <c r="F523" t="s">
        <v>21</v>
      </c>
      <c r="G523" s="4">
        <v>7667.96</v>
      </c>
      <c r="H523">
        <v>29</v>
      </c>
      <c r="I523" t="s">
        <v>26</v>
      </c>
      <c r="J523" s="4">
        <v>3559.56</v>
      </c>
      <c r="K523" s="4">
        <v>3607.15</v>
      </c>
      <c r="L523" t="s">
        <v>17</v>
      </c>
      <c r="M523" s="9">
        <v>0.21</v>
      </c>
      <c r="N523" s="8">
        <v>0.21</v>
      </c>
      <c r="O523" s="8" t="str">
        <f t="shared" si="24"/>
        <v>21%+</v>
      </c>
      <c r="P523" t="s">
        <v>18</v>
      </c>
      <c r="Q523" t="s">
        <v>22</v>
      </c>
      <c r="R523" t="s">
        <v>23</v>
      </c>
    </row>
    <row r="524" spans="1:18" x14ac:dyDescent="0.25">
      <c r="A524">
        <v>1033</v>
      </c>
      <c r="B524" s="1">
        <v>44985</v>
      </c>
      <c r="C524" s="1" t="str">
        <f t="shared" si="25"/>
        <v>February</v>
      </c>
      <c r="D524" s="1" t="str">
        <f t="shared" si="26"/>
        <v>Tuesday</v>
      </c>
      <c r="E524" t="s">
        <v>24</v>
      </c>
      <c r="F524" t="s">
        <v>21</v>
      </c>
      <c r="G524" s="4">
        <v>4155.74</v>
      </c>
      <c r="H524">
        <v>3</v>
      </c>
      <c r="I524" t="s">
        <v>29</v>
      </c>
      <c r="J524" s="4">
        <v>2958.75</v>
      </c>
      <c r="K524" s="4">
        <v>3177.64</v>
      </c>
      <c r="L524" t="s">
        <v>17</v>
      </c>
      <c r="M524" s="9">
        <v>0.17</v>
      </c>
      <c r="N524" s="8">
        <v>0.17</v>
      </c>
      <c r="O524" s="8" t="str">
        <f t="shared" si="24"/>
        <v>16-20%</v>
      </c>
      <c r="P524" t="s">
        <v>18</v>
      </c>
      <c r="Q524" t="s">
        <v>19</v>
      </c>
      <c r="R524" t="s">
        <v>47</v>
      </c>
    </row>
    <row r="525" spans="1:18" x14ac:dyDescent="0.25">
      <c r="A525">
        <v>1094</v>
      </c>
      <c r="B525" s="1">
        <v>45291</v>
      </c>
      <c r="C525" s="1" t="str">
        <f t="shared" si="25"/>
        <v>December</v>
      </c>
      <c r="D525" s="1" t="str">
        <f t="shared" si="26"/>
        <v>Sunday</v>
      </c>
      <c r="E525" t="s">
        <v>14</v>
      </c>
      <c r="F525" t="s">
        <v>25</v>
      </c>
      <c r="G525" s="4">
        <v>6586.22</v>
      </c>
      <c r="H525">
        <v>15</v>
      </c>
      <c r="I525" t="s">
        <v>26</v>
      </c>
      <c r="J525" s="4">
        <v>4111.93</v>
      </c>
      <c r="K525" s="4">
        <v>4338.67</v>
      </c>
      <c r="L525" t="s">
        <v>17</v>
      </c>
      <c r="M525" s="9">
        <v>0.26</v>
      </c>
      <c r="N525" s="8">
        <v>0.26</v>
      </c>
      <c r="O525" s="8" t="str">
        <f t="shared" si="24"/>
        <v>21%+</v>
      </c>
      <c r="P525" t="s">
        <v>31</v>
      </c>
      <c r="Q525" t="s">
        <v>19</v>
      </c>
      <c r="R525" t="s">
        <v>32</v>
      </c>
    </row>
    <row r="526" spans="1:18" x14ac:dyDescent="0.25">
      <c r="A526">
        <v>1023</v>
      </c>
      <c r="B526" s="1">
        <v>44952</v>
      </c>
      <c r="C526" s="1" t="str">
        <f t="shared" si="25"/>
        <v>January</v>
      </c>
      <c r="D526" s="1" t="str">
        <f t="shared" si="26"/>
        <v>Thursday</v>
      </c>
      <c r="E526" t="s">
        <v>24</v>
      </c>
      <c r="F526" t="s">
        <v>15</v>
      </c>
      <c r="G526" s="4">
        <v>2676.34</v>
      </c>
      <c r="H526">
        <v>36</v>
      </c>
      <c r="I526" t="s">
        <v>29</v>
      </c>
      <c r="J526" s="4">
        <v>1991.72</v>
      </c>
      <c r="K526" s="4">
        <v>2329.37</v>
      </c>
      <c r="L526" t="s">
        <v>30</v>
      </c>
      <c r="M526" s="9">
        <v>0.28000000000000003</v>
      </c>
      <c r="N526" s="8">
        <v>0.28000000000000003</v>
      </c>
      <c r="O526" s="8" t="str">
        <f t="shared" si="24"/>
        <v>21%+</v>
      </c>
      <c r="P526" t="s">
        <v>31</v>
      </c>
      <c r="Q526" t="s">
        <v>22</v>
      </c>
      <c r="R526" t="s">
        <v>45</v>
      </c>
    </row>
    <row r="527" spans="1:18" x14ac:dyDescent="0.25">
      <c r="A527">
        <v>1010</v>
      </c>
      <c r="B527" s="1">
        <v>44973</v>
      </c>
      <c r="C527" s="1" t="str">
        <f t="shared" si="25"/>
        <v>February</v>
      </c>
      <c r="D527" s="1" t="str">
        <f t="shared" si="26"/>
        <v>Thursday</v>
      </c>
      <c r="E527" t="s">
        <v>24</v>
      </c>
      <c r="F527" t="s">
        <v>34</v>
      </c>
      <c r="G527" s="4">
        <v>1678.97</v>
      </c>
      <c r="H527">
        <v>47</v>
      </c>
      <c r="I527" t="s">
        <v>16</v>
      </c>
      <c r="J527" s="4">
        <v>2265.38</v>
      </c>
      <c r="K527" s="4">
        <v>2429.9299999999998</v>
      </c>
      <c r="L527" t="s">
        <v>17</v>
      </c>
      <c r="M527" s="9">
        <v>0.06</v>
      </c>
      <c r="N527" s="8">
        <v>0.06</v>
      </c>
      <c r="O527" s="8" t="str">
        <f t="shared" si="24"/>
        <v>6-10%</v>
      </c>
      <c r="P527" t="s">
        <v>27</v>
      </c>
      <c r="Q527" t="s">
        <v>19</v>
      </c>
      <c r="R527" t="s">
        <v>50</v>
      </c>
    </row>
    <row r="528" spans="1:18" x14ac:dyDescent="0.25">
      <c r="A528">
        <v>1069</v>
      </c>
      <c r="B528" s="1">
        <v>45214</v>
      </c>
      <c r="C528" s="1" t="str">
        <f t="shared" si="25"/>
        <v>October</v>
      </c>
      <c r="D528" s="1" t="str">
        <f t="shared" si="26"/>
        <v>Sunday</v>
      </c>
      <c r="E528" t="s">
        <v>14</v>
      </c>
      <c r="F528" t="s">
        <v>21</v>
      </c>
      <c r="G528" s="4">
        <v>1688.58</v>
      </c>
      <c r="H528">
        <v>46</v>
      </c>
      <c r="I528" t="s">
        <v>26</v>
      </c>
      <c r="J528" s="4">
        <v>3663.51</v>
      </c>
      <c r="K528" s="4">
        <v>4007.98</v>
      </c>
      <c r="L528" t="s">
        <v>30</v>
      </c>
      <c r="M528" s="9">
        <v>0.13</v>
      </c>
      <c r="N528" s="8">
        <v>0.13</v>
      </c>
      <c r="O528" s="8" t="str">
        <f t="shared" si="24"/>
        <v>11-15%</v>
      </c>
      <c r="P528" t="s">
        <v>18</v>
      </c>
      <c r="Q528" t="s">
        <v>19</v>
      </c>
      <c r="R528" t="s">
        <v>23</v>
      </c>
    </row>
    <row r="529" spans="1:18" x14ac:dyDescent="0.25">
      <c r="A529">
        <v>1100</v>
      </c>
      <c r="B529" s="1">
        <v>45192</v>
      </c>
      <c r="C529" s="1" t="str">
        <f t="shared" si="25"/>
        <v>September</v>
      </c>
      <c r="D529" s="1" t="str">
        <f t="shared" si="26"/>
        <v>Saturday</v>
      </c>
      <c r="E529" t="s">
        <v>33</v>
      </c>
      <c r="F529" t="s">
        <v>15</v>
      </c>
      <c r="G529" s="4">
        <v>797.87</v>
      </c>
      <c r="H529">
        <v>19</v>
      </c>
      <c r="I529" t="s">
        <v>35</v>
      </c>
      <c r="J529" s="4">
        <v>1820.89</v>
      </c>
      <c r="K529" s="4">
        <v>2257.92</v>
      </c>
      <c r="L529" t="s">
        <v>30</v>
      </c>
      <c r="M529" s="9">
        <v>0.12</v>
      </c>
      <c r="N529" s="8">
        <v>0.12</v>
      </c>
      <c r="O529" s="8" t="str">
        <f t="shared" si="24"/>
        <v>11-15%</v>
      </c>
      <c r="P529" t="s">
        <v>18</v>
      </c>
      <c r="Q529" t="s">
        <v>22</v>
      </c>
      <c r="R529" t="s">
        <v>53</v>
      </c>
    </row>
    <row r="530" spans="1:18" x14ac:dyDescent="0.25">
      <c r="A530">
        <v>1034</v>
      </c>
      <c r="B530" s="1">
        <v>44942</v>
      </c>
      <c r="C530" s="1" t="str">
        <f t="shared" si="25"/>
        <v>January</v>
      </c>
      <c r="D530" s="1" t="str">
        <f t="shared" si="26"/>
        <v>Monday</v>
      </c>
      <c r="E530" t="s">
        <v>42</v>
      </c>
      <c r="F530" t="s">
        <v>15</v>
      </c>
      <c r="G530" s="4">
        <v>1937.9</v>
      </c>
      <c r="H530">
        <v>13</v>
      </c>
      <c r="I530" t="s">
        <v>16</v>
      </c>
      <c r="J530" s="4">
        <v>366.31</v>
      </c>
      <c r="K530" s="4">
        <v>492.68</v>
      </c>
      <c r="L530" t="s">
        <v>30</v>
      </c>
      <c r="M530" s="9">
        <v>0.12</v>
      </c>
      <c r="N530" s="8">
        <v>0.12</v>
      </c>
      <c r="O530" s="8" t="str">
        <f t="shared" si="24"/>
        <v>11-15%</v>
      </c>
      <c r="P530" t="s">
        <v>31</v>
      </c>
      <c r="Q530" t="s">
        <v>22</v>
      </c>
      <c r="R530" t="s">
        <v>49</v>
      </c>
    </row>
    <row r="531" spans="1:18" x14ac:dyDescent="0.25">
      <c r="A531">
        <v>1052</v>
      </c>
      <c r="B531" s="1">
        <v>45125</v>
      </c>
      <c r="C531" s="1" t="str">
        <f t="shared" si="25"/>
        <v>July</v>
      </c>
      <c r="D531" s="1" t="str">
        <f t="shared" si="26"/>
        <v>Tuesday</v>
      </c>
      <c r="E531" t="s">
        <v>38</v>
      </c>
      <c r="F531" t="s">
        <v>25</v>
      </c>
      <c r="G531" s="4">
        <v>6675.77</v>
      </c>
      <c r="H531">
        <v>42</v>
      </c>
      <c r="I531" t="s">
        <v>35</v>
      </c>
      <c r="J531" s="4">
        <v>417.96</v>
      </c>
      <c r="K531" s="4">
        <v>907.63</v>
      </c>
      <c r="L531" t="s">
        <v>30</v>
      </c>
      <c r="M531" s="9">
        <v>0.04</v>
      </c>
      <c r="N531" s="8">
        <v>0.04</v>
      </c>
      <c r="O531" s="8" t="str">
        <f t="shared" si="24"/>
        <v>0-5%</v>
      </c>
      <c r="P531" t="s">
        <v>18</v>
      </c>
      <c r="Q531" t="s">
        <v>22</v>
      </c>
      <c r="R531" t="s">
        <v>39</v>
      </c>
    </row>
    <row r="532" spans="1:18" x14ac:dyDescent="0.25">
      <c r="A532">
        <v>1095</v>
      </c>
      <c r="B532" s="1">
        <v>45208</v>
      </c>
      <c r="C532" s="1" t="str">
        <f t="shared" si="25"/>
        <v>October</v>
      </c>
      <c r="D532" s="1" t="str">
        <f t="shared" si="26"/>
        <v>Monday</v>
      </c>
      <c r="E532" t="s">
        <v>24</v>
      </c>
      <c r="F532" t="s">
        <v>15</v>
      </c>
      <c r="G532" s="4">
        <v>8828.74</v>
      </c>
      <c r="H532">
        <v>21</v>
      </c>
      <c r="I532" t="s">
        <v>29</v>
      </c>
      <c r="J532" s="4">
        <v>621.04999999999995</v>
      </c>
      <c r="K532" s="4">
        <v>820.36999999999898</v>
      </c>
      <c r="L532" t="s">
        <v>17</v>
      </c>
      <c r="M532" s="9">
        <v>0.24</v>
      </c>
      <c r="N532" s="8">
        <v>0.24</v>
      </c>
      <c r="O532" s="8" t="str">
        <f t="shared" si="24"/>
        <v>21%+</v>
      </c>
      <c r="P532" t="s">
        <v>27</v>
      </c>
      <c r="Q532" t="s">
        <v>19</v>
      </c>
      <c r="R532" t="s">
        <v>45</v>
      </c>
    </row>
    <row r="533" spans="1:18" x14ac:dyDescent="0.25">
      <c r="A533">
        <v>1010</v>
      </c>
      <c r="B533" s="1">
        <v>45012</v>
      </c>
      <c r="C533" s="1" t="str">
        <f t="shared" si="25"/>
        <v>March</v>
      </c>
      <c r="D533" s="1" t="str">
        <f t="shared" si="26"/>
        <v>Monday</v>
      </c>
      <c r="E533" t="s">
        <v>38</v>
      </c>
      <c r="F533" t="s">
        <v>25</v>
      </c>
      <c r="G533" s="4">
        <v>8159.84</v>
      </c>
      <c r="H533">
        <v>37</v>
      </c>
      <c r="I533" t="s">
        <v>29</v>
      </c>
      <c r="J533" s="4">
        <v>4354.92</v>
      </c>
      <c r="K533" s="4">
        <v>4495.88</v>
      </c>
      <c r="L533" t="s">
        <v>17</v>
      </c>
      <c r="M533" s="9">
        <v>0.01</v>
      </c>
      <c r="N533" s="8">
        <v>0.01</v>
      </c>
      <c r="O533" s="8" t="str">
        <f t="shared" si="24"/>
        <v>0-5%</v>
      </c>
      <c r="P533" t="s">
        <v>27</v>
      </c>
      <c r="Q533" t="s">
        <v>19</v>
      </c>
      <c r="R533" t="s">
        <v>39</v>
      </c>
    </row>
    <row r="534" spans="1:18" x14ac:dyDescent="0.25">
      <c r="A534">
        <v>1019</v>
      </c>
      <c r="B534" s="1">
        <v>45176</v>
      </c>
      <c r="C534" s="1" t="str">
        <f t="shared" si="25"/>
        <v>September</v>
      </c>
      <c r="D534" s="1" t="str">
        <f t="shared" si="26"/>
        <v>Thursday</v>
      </c>
      <c r="E534" t="s">
        <v>14</v>
      </c>
      <c r="F534" t="s">
        <v>21</v>
      </c>
      <c r="G534" s="4">
        <v>6882.83</v>
      </c>
      <c r="H534">
        <v>27</v>
      </c>
      <c r="I534" t="s">
        <v>35</v>
      </c>
      <c r="J534" s="4">
        <v>2387.52</v>
      </c>
      <c r="K534" s="4">
        <v>2604.06</v>
      </c>
      <c r="L534" t="s">
        <v>17</v>
      </c>
      <c r="M534" s="9">
        <v>0.16</v>
      </c>
      <c r="N534" s="8">
        <v>0.16</v>
      </c>
      <c r="O534" s="8" t="str">
        <f t="shared" si="24"/>
        <v>16-20%</v>
      </c>
      <c r="P534" t="s">
        <v>18</v>
      </c>
      <c r="Q534" t="s">
        <v>19</v>
      </c>
      <c r="R534" t="s">
        <v>23</v>
      </c>
    </row>
    <row r="535" spans="1:18" x14ac:dyDescent="0.25">
      <c r="A535">
        <v>1058</v>
      </c>
      <c r="B535" s="1">
        <v>45196</v>
      </c>
      <c r="C535" s="1" t="str">
        <f t="shared" si="25"/>
        <v>September</v>
      </c>
      <c r="D535" s="1" t="str">
        <f t="shared" si="26"/>
        <v>Wednesday</v>
      </c>
      <c r="E535" t="s">
        <v>38</v>
      </c>
      <c r="F535" t="s">
        <v>21</v>
      </c>
      <c r="G535" s="4">
        <v>1193.28</v>
      </c>
      <c r="H535">
        <v>29</v>
      </c>
      <c r="I535" t="s">
        <v>35</v>
      </c>
      <c r="J535" s="4">
        <v>3578.77</v>
      </c>
      <c r="K535" s="4">
        <v>3635.02</v>
      </c>
      <c r="L535" t="s">
        <v>30</v>
      </c>
      <c r="M535" s="9">
        <v>0.2</v>
      </c>
      <c r="N535" s="8">
        <v>0.2</v>
      </c>
      <c r="O535" s="8" t="str">
        <f t="shared" si="24"/>
        <v>16-20%</v>
      </c>
      <c r="P535" t="s">
        <v>27</v>
      </c>
      <c r="Q535" t="s">
        <v>22</v>
      </c>
      <c r="R535" t="s">
        <v>41</v>
      </c>
    </row>
    <row r="536" spans="1:18" x14ac:dyDescent="0.25">
      <c r="A536">
        <v>1096</v>
      </c>
      <c r="B536" s="1">
        <v>45261</v>
      </c>
      <c r="C536" s="1" t="str">
        <f t="shared" si="25"/>
        <v>December</v>
      </c>
      <c r="D536" s="1" t="str">
        <f t="shared" si="26"/>
        <v>Friday</v>
      </c>
      <c r="E536" t="s">
        <v>14</v>
      </c>
      <c r="F536" t="s">
        <v>34</v>
      </c>
      <c r="G536" s="4">
        <v>2962.96</v>
      </c>
      <c r="H536">
        <v>20</v>
      </c>
      <c r="I536" t="s">
        <v>16</v>
      </c>
      <c r="J536" s="4">
        <v>1994.9</v>
      </c>
      <c r="K536" s="4">
        <v>2066.5</v>
      </c>
      <c r="L536" t="s">
        <v>17</v>
      </c>
      <c r="M536" s="9">
        <v>0.06</v>
      </c>
      <c r="N536" s="8">
        <v>0.06</v>
      </c>
      <c r="O536" s="8" t="str">
        <f t="shared" si="24"/>
        <v>6-10%</v>
      </c>
      <c r="P536" t="s">
        <v>27</v>
      </c>
      <c r="Q536" t="s">
        <v>19</v>
      </c>
      <c r="R536" t="s">
        <v>46</v>
      </c>
    </row>
    <row r="537" spans="1:18" x14ac:dyDescent="0.25">
      <c r="A537">
        <v>1001</v>
      </c>
      <c r="B537" s="1">
        <v>45043</v>
      </c>
      <c r="C537" s="1" t="str">
        <f t="shared" si="25"/>
        <v>April</v>
      </c>
      <c r="D537" s="1" t="str">
        <f t="shared" si="26"/>
        <v>Thursday</v>
      </c>
      <c r="E537" t="s">
        <v>38</v>
      </c>
      <c r="F537" t="s">
        <v>34</v>
      </c>
      <c r="G537" s="4">
        <v>3167.09</v>
      </c>
      <c r="H537">
        <v>25</v>
      </c>
      <c r="I537" t="s">
        <v>35</v>
      </c>
      <c r="J537" s="4">
        <v>1330.62</v>
      </c>
      <c r="K537" s="4">
        <v>1543.6899999999901</v>
      </c>
      <c r="L537" t="s">
        <v>30</v>
      </c>
      <c r="M537" s="9">
        <v>0.27</v>
      </c>
      <c r="N537" s="8">
        <v>0.27</v>
      </c>
      <c r="O537" s="8" t="str">
        <f t="shared" si="24"/>
        <v>21%+</v>
      </c>
      <c r="P537" t="s">
        <v>31</v>
      </c>
      <c r="Q537" t="s">
        <v>19</v>
      </c>
      <c r="R537" t="s">
        <v>48</v>
      </c>
    </row>
    <row r="538" spans="1:18" x14ac:dyDescent="0.25">
      <c r="A538">
        <v>1069</v>
      </c>
      <c r="B538" s="1">
        <v>44933</v>
      </c>
      <c r="C538" s="1" t="str">
        <f t="shared" si="25"/>
        <v>January</v>
      </c>
      <c r="D538" s="1" t="str">
        <f t="shared" si="26"/>
        <v>Saturday</v>
      </c>
      <c r="E538" t="s">
        <v>42</v>
      </c>
      <c r="F538" t="s">
        <v>34</v>
      </c>
      <c r="G538" s="4">
        <v>2574.5700000000002</v>
      </c>
      <c r="H538">
        <v>6</v>
      </c>
      <c r="I538" t="s">
        <v>26</v>
      </c>
      <c r="J538" s="4">
        <v>1768.6</v>
      </c>
      <c r="K538" s="4">
        <v>2152.1999999999998</v>
      </c>
      <c r="L538" t="s">
        <v>30</v>
      </c>
      <c r="M538" s="9">
        <v>0.25</v>
      </c>
      <c r="N538" s="8">
        <v>0.25</v>
      </c>
      <c r="O538" s="8" t="str">
        <f t="shared" si="24"/>
        <v>21%+</v>
      </c>
      <c r="P538" t="s">
        <v>27</v>
      </c>
      <c r="Q538" t="s">
        <v>22</v>
      </c>
      <c r="R538" t="s">
        <v>52</v>
      </c>
    </row>
    <row r="539" spans="1:18" x14ac:dyDescent="0.25">
      <c r="A539">
        <v>1004</v>
      </c>
      <c r="B539" s="1">
        <v>45063</v>
      </c>
      <c r="C539" s="1" t="str">
        <f t="shared" si="25"/>
        <v>May</v>
      </c>
      <c r="D539" s="1" t="str">
        <f t="shared" si="26"/>
        <v>Wednesday</v>
      </c>
      <c r="E539" t="s">
        <v>42</v>
      </c>
      <c r="F539" t="s">
        <v>15</v>
      </c>
      <c r="G539" s="4">
        <v>5198.5600000000004</v>
      </c>
      <c r="H539">
        <v>36</v>
      </c>
      <c r="I539" t="s">
        <v>26</v>
      </c>
      <c r="J539" s="4">
        <v>3981.2</v>
      </c>
      <c r="K539" s="4">
        <v>4432.3499999999904</v>
      </c>
      <c r="L539" t="s">
        <v>30</v>
      </c>
      <c r="M539" s="9">
        <v>0.14000000000000001</v>
      </c>
      <c r="N539" s="8">
        <v>0.14000000000000001</v>
      </c>
      <c r="O539" s="8" t="str">
        <f t="shared" si="24"/>
        <v>11-15%</v>
      </c>
      <c r="P539" t="s">
        <v>18</v>
      </c>
      <c r="Q539" t="s">
        <v>19</v>
      </c>
      <c r="R539" t="s">
        <v>49</v>
      </c>
    </row>
    <row r="540" spans="1:18" x14ac:dyDescent="0.25">
      <c r="A540">
        <v>1016</v>
      </c>
      <c r="B540" s="1">
        <v>45102</v>
      </c>
      <c r="C540" s="1" t="str">
        <f t="shared" si="25"/>
        <v>June</v>
      </c>
      <c r="D540" s="1" t="str">
        <f t="shared" si="26"/>
        <v>Sunday</v>
      </c>
      <c r="E540" t="s">
        <v>42</v>
      </c>
      <c r="F540" t="s">
        <v>21</v>
      </c>
      <c r="G540" s="4">
        <v>5401.98</v>
      </c>
      <c r="H540">
        <v>2</v>
      </c>
      <c r="I540" t="s">
        <v>35</v>
      </c>
      <c r="J540" s="4">
        <v>3144.82</v>
      </c>
      <c r="K540" s="4">
        <v>3480.58</v>
      </c>
      <c r="L540" t="s">
        <v>17</v>
      </c>
      <c r="M540" s="9">
        <v>0.12</v>
      </c>
      <c r="N540" s="8">
        <v>0.12</v>
      </c>
      <c r="O540" s="8" t="str">
        <f t="shared" si="24"/>
        <v>11-15%</v>
      </c>
      <c r="P540" t="s">
        <v>18</v>
      </c>
      <c r="Q540" t="s">
        <v>22</v>
      </c>
      <c r="R540" t="s">
        <v>51</v>
      </c>
    </row>
    <row r="541" spans="1:18" x14ac:dyDescent="0.25">
      <c r="A541">
        <v>1024</v>
      </c>
      <c r="B541" s="1">
        <v>45254</v>
      </c>
      <c r="C541" s="1" t="str">
        <f t="shared" si="25"/>
        <v>November</v>
      </c>
      <c r="D541" s="1" t="str">
        <f t="shared" si="26"/>
        <v>Friday</v>
      </c>
      <c r="E541" t="s">
        <v>42</v>
      </c>
      <c r="F541" t="s">
        <v>25</v>
      </c>
      <c r="G541" s="4">
        <v>3633.17</v>
      </c>
      <c r="H541">
        <v>22</v>
      </c>
      <c r="I541" t="s">
        <v>26</v>
      </c>
      <c r="J541" s="4">
        <v>4691.32</v>
      </c>
      <c r="K541" s="4">
        <v>4752.88</v>
      </c>
      <c r="L541" t="s">
        <v>17</v>
      </c>
      <c r="M541" s="9">
        <v>7.0000000000000007E-2</v>
      </c>
      <c r="N541" s="8">
        <v>7.0000000000000007E-2</v>
      </c>
      <c r="O541" s="8" t="str">
        <f t="shared" si="24"/>
        <v>6-10%</v>
      </c>
      <c r="P541" t="s">
        <v>27</v>
      </c>
      <c r="Q541" t="s">
        <v>22</v>
      </c>
      <c r="R541" t="s">
        <v>43</v>
      </c>
    </row>
    <row r="542" spans="1:18" x14ac:dyDescent="0.25">
      <c r="A542">
        <v>1080</v>
      </c>
      <c r="B542" s="1">
        <v>45241</v>
      </c>
      <c r="C542" s="1" t="str">
        <f t="shared" si="25"/>
        <v>November</v>
      </c>
      <c r="D542" s="1" t="str">
        <f t="shared" si="26"/>
        <v>Saturday</v>
      </c>
      <c r="E542" t="s">
        <v>42</v>
      </c>
      <c r="F542" t="s">
        <v>34</v>
      </c>
      <c r="G542" s="4">
        <v>3602.51</v>
      </c>
      <c r="H542">
        <v>32</v>
      </c>
      <c r="I542" t="s">
        <v>35</v>
      </c>
      <c r="J542" s="4">
        <v>3414.54</v>
      </c>
      <c r="K542" s="4">
        <v>3753.83</v>
      </c>
      <c r="L542" t="s">
        <v>30</v>
      </c>
      <c r="M542" s="9">
        <v>0.22</v>
      </c>
      <c r="N542" s="8">
        <v>0.22</v>
      </c>
      <c r="O542" s="8" t="str">
        <f t="shared" si="24"/>
        <v>21%+</v>
      </c>
      <c r="P542" t="s">
        <v>18</v>
      </c>
      <c r="Q542" t="s">
        <v>22</v>
      </c>
      <c r="R542" t="s">
        <v>52</v>
      </c>
    </row>
    <row r="543" spans="1:18" x14ac:dyDescent="0.25">
      <c r="A543">
        <v>1002</v>
      </c>
      <c r="B543" s="1">
        <v>45141</v>
      </c>
      <c r="C543" s="1" t="str">
        <f t="shared" si="25"/>
        <v>August</v>
      </c>
      <c r="D543" s="1" t="str">
        <f t="shared" si="26"/>
        <v>Thursday</v>
      </c>
      <c r="E543" t="s">
        <v>42</v>
      </c>
      <c r="F543" t="s">
        <v>25</v>
      </c>
      <c r="G543" s="4">
        <v>8302.7000000000007</v>
      </c>
      <c r="H543">
        <v>16</v>
      </c>
      <c r="I543" t="s">
        <v>16</v>
      </c>
      <c r="J543" s="4">
        <v>2872.4</v>
      </c>
      <c r="K543" s="4">
        <v>3193.76</v>
      </c>
      <c r="L543" t="s">
        <v>17</v>
      </c>
      <c r="M543" s="9">
        <v>0.04</v>
      </c>
      <c r="N543" s="8">
        <v>0.04</v>
      </c>
      <c r="O543" s="8" t="str">
        <f t="shared" si="24"/>
        <v>0-5%</v>
      </c>
      <c r="P543" t="s">
        <v>31</v>
      </c>
      <c r="Q543" t="s">
        <v>19</v>
      </c>
      <c r="R543" t="s">
        <v>43</v>
      </c>
    </row>
    <row r="544" spans="1:18" x14ac:dyDescent="0.25">
      <c r="A544">
        <v>1092</v>
      </c>
      <c r="B544" s="1">
        <v>45008</v>
      </c>
      <c r="C544" s="1" t="str">
        <f t="shared" si="25"/>
        <v>March</v>
      </c>
      <c r="D544" s="1" t="str">
        <f t="shared" si="26"/>
        <v>Thursday</v>
      </c>
      <c r="E544" t="s">
        <v>14</v>
      </c>
      <c r="F544" t="s">
        <v>25</v>
      </c>
      <c r="G544" s="4">
        <v>7914</v>
      </c>
      <c r="H544">
        <v>18</v>
      </c>
      <c r="I544" t="s">
        <v>26</v>
      </c>
      <c r="J544" s="4">
        <v>3070.47</v>
      </c>
      <c r="K544" s="4">
        <v>3475.29</v>
      </c>
      <c r="L544" t="s">
        <v>17</v>
      </c>
      <c r="M544" s="9">
        <v>0.2</v>
      </c>
      <c r="N544" s="8">
        <v>0.2</v>
      </c>
      <c r="O544" s="8" t="str">
        <f t="shared" si="24"/>
        <v>16-20%</v>
      </c>
      <c r="P544" t="s">
        <v>27</v>
      </c>
      <c r="Q544" t="s">
        <v>19</v>
      </c>
      <c r="R544" t="s">
        <v>32</v>
      </c>
    </row>
    <row r="545" spans="1:18" x14ac:dyDescent="0.25">
      <c r="A545">
        <v>1032</v>
      </c>
      <c r="B545" s="1">
        <v>45149</v>
      </c>
      <c r="C545" s="1" t="str">
        <f t="shared" si="25"/>
        <v>August</v>
      </c>
      <c r="D545" s="1" t="str">
        <f t="shared" si="26"/>
        <v>Friday</v>
      </c>
      <c r="E545" t="s">
        <v>24</v>
      </c>
      <c r="F545" t="s">
        <v>34</v>
      </c>
      <c r="G545" s="4">
        <v>3147.18</v>
      </c>
      <c r="H545">
        <v>5</v>
      </c>
      <c r="I545" t="s">
        <v>26</v>
      </c>
      <c r="J545" s="4">
        <v>4714.74</v>
      </c>
      <c r="K545" s="4">
        <v>5129.1099999999997</v>
      </c>
      <c r="L545" t="s">
        <v>30</v>
      </c>
      <c r="M545" s="9">
        <v>0.25</v>
      </c>
      <c r="N545" s="8">
        <v>0.25</v>
      </c>
      <c r="O545" s="8" t="str">
        <f t="shared" si="24"/>
        <v>21%+</v>
      </c>
      <c r="P545" t="s">
        <v>27</v>
      </c>
      <c r="Q545" t="s">
        <v>19</v>
      </c>
      <c r="R545" t="s">
        <v>50</v>
      </c>
    </row>
    <row r="546" spans="1:18" x14ac:dyDescent="0.25">
      <c r="A546">
        <v>1091</v>
      </c>
      <c r="B546" s="1">
        <v>45029</v>
      </c>
      <c r="C546" s="1" t="str">
        <f t="shared" si="25"/>
        <v>April</v>
      </c>
      <c r="D546" s="1" t="str">
        <f t="shared" si="26"/>
        <v>Thursday</v>
      </c>
      <c r="E546" t="s">
        <v>38</v>
      </c>
      <c r="F546" t="s">
        <v>21</v>
      </c>
      <c r="G546" s="4">
        <v>9146.51</v>
      </c>
      <c r="H546">
        <v>36</v>
      </c>
      <c r="I546" t="s">
        <v>35</v>
      </c>
      <c r="J546" s="4">
        <v>3951.59</v>
      </c>
      <c r="K546" s="4">
        <v>4387.01</v>
      </c>
      <c r="L546" t="s">
        <v>30</v>
      </c>
      <c r="M546" s="9">
        <v>7.0000000000000007E-2</v>
      </c>
      <c r="N546" s="8">
        <v>7.0000000000000007E-2</v>
      </c>
      <c r="O546" s="8" t="str">
        <f t="shared" si="24"/>
        <v>6-10%</v>
      </c>
      <c r="P546" t="s">
        <v>27</v>
      </c>
      <c r="Q546" t="s">
        <v>22</v>
      </c>
      <c r="R546" t="s">
        <v>41</v>
      </c>
    </row>
    <row r="547" spans="1:18" x14ac:dyDescent="0.25">
      <c r="A547">
        <v>1084</v>
      </c>
      <c r="B547" s="1">
        <v>45199</v>
      </c>
      <c r="C547" s="1" t="str">
        <f t="shared" si="25"/>
        <v>September</v>
      </c>
      <c r="D547" s="1" t="str">
        <f t="shared" si="26"/>
        <v>Saturday</v>
      </c>
      <c r="E547" t="s">
        <v>42</v>
      </c>
      <c r="F547" t="s">
        <v>34</v>
      </c>
      <c r="G547" s="4">
        <v>9532.8700000000008</v>
      </c>
      <c r="H547">
        <v>30</v>
      </c>
      <c r="I547" t="s">
        <v>26</v>
      </c>
      <c r="J547" s="4">
        <v>169</v>
      </c>
      <c r="K547" s="4">
        <v>381.91999999999899</v>
      </c>
      <c r="L547" t="s">
        <v>17</v>
      </c>
      <c r="M547" s="9">
        <v>0.26</v>
      </c>
      <c r="N547" s="8">
        <v>0.26</v>
      </c>
      <c r="O547" s="8" t="str">
        <f t="shared" si="24"/>
        <v>21%+</v>
      </c>
      <c r="P547" t="s">
        <v>18</v>
      </c>
      <c r="Q547" t="s">
        <v>22</v>
      </c>
      <c r="R547" t="s">
        <v>52</v>
      </c>
    </row>
    <row r="548" spans="1:18" x14ac:dyDescent="0.25">
      <c r="A548">
        <v>1024</v>
      </c>
      <c r="B548" s="1">
        <v>44940</v>
      </c>
      <c r="C548" s="1" t="str">
        <f t="shared" si="25"/>
        <v>January</v>
      </c>
      <c r="D548" s="1" t="str">
        <f t="shared" si="26"/>
        <v>Saturday</v>
      </c>
      <c r="E548" t="s">
        <v>14</v>
      </c>
      <c r="F548" t="s">
        <v>25</v>
      </c>
      <c r="G548" s="4">
        <v>3334.75</v>
      </c>
      <c r="H548">
        <v>45</v>
      </c>
      <c r="I548" t="s">
        <v>29</v>
      </c>
      <c r="J548" s="4">
        <v>2693.99</v>
      </c>
      <c r="K548" s="4">
        <v>3045.9399999999901</v>
      </c>
      <c r="L548" t="s">
        <v>30</v>
      </c>
      <c r="M548" s="9">
        <v>0.01</v>
      </c>
      <c r="N548" s="8">
        <v>0.01</v>
      </c>
      <c r="O548" s="8" t="str">
        <f t="shared" si="24"/>
        <v>0-5%</v>
      </c>
      <c r="P548" t="s">
        <v>18</v>
      </c>
      <c r="Q548" t="s">
        <v>22</v>
      </c>
      <c r="R548" t="s">
        <v>32</v>
      </c>
    </row>
    <row r="549" spans="1:18" x14ac:dyDescent="0.25">
      <c r="A549">
        <v>1012</v>
      </c>
      <c r="B549" s="1">
        <v>45085</v>
      </c>
      <c r="C549" s="1" t="str">
        <f t="shared" si="25"/>
        <v>June</v>
      </c>
      <c r="D549" s="1" t="str">
        <f t="shared" si="26"/>
        <v>Thursday</v>
      </c>
      <c r="E549" t="s">
        <v>14</v>
      </c>
      <c r="F549" t="s">
        <v>34</v>
      </c>
      <c r="G549" s="4">
        <v>3608.81</v>
      </c>
      <c r="H549">
        <v>19</v>
      </c>
      <c r="I549" t="s">
        <v>16</v>
      </c>
      <c r="J549" s="4">
        <v>3457.28</v>
      </c>
      <c r="K549" s="4">
        <v>3598.72</v>
      </c>
      <c r="L549" t="s">
        <v>30</v>
      </c>
      <c r="M549" s="9">
        <v>0.27</v>
      </c>
      <c r="N549" s="8">
        <v>0.27</v>
      </c>
      <c r="O549" s="8" t="str">
        <f t="shared" si="24"/>
        <v>21%+</v>
      </c>
      <c r="P549" t="s">
        <v>27</v>
      </c>
      <c r="Q549" t="s">
        <v>19</v>
      </c>
      <c r="R549" t="s">
        <v>46</v>
      </c>
    </row>
    <row r="550" spans="1:18" x14ac:dyDescent="0.25">
      <c r="A550">
        <v>1050</v>
      </c>
      <c r="B550" s="1">
        <v>45078</v>
      </c>
      <c r="C550" s="1" t="str">
        <f t="shared" si="25"/>
        <v>June</v>
      </c>
      <c r="D550" s="1" t="str">
        <f t="shared" si="26"/>
        <v>Thursday</v>
      </c>
      <c r="E550" t="s">
        <v>14</v>
      </c>
      <c r="F550" t="s">
        <v>25</v>
      </c>
      <c r="G550" s="4">
        <v>5105.78</v>
      </c>
      <c r="H550">
        <v>23</v>
      </c>
      <c r="I550" t="s">
        <v>16</v>
      </c>
      <c r="J550" s="4">
        <v>3756.06</v>
      </c>
      <c r="K550" s="4">
        <v>4255.7299999999996</v>
      </c>
      <c r="L550" t="s">
        <v>17</v>
      </c>
      <c r="M550" s="9">
        <v>0.04</v>
      </c>
      <c r="N550" s="8">
        <v>0.04</v>
      </c>
      <c r="O550" s="8" t="str">
        <f t="shared" si="24"/>
        <v>0-5%</v>
      </c>
      <c r="P550" t="s">
        <v>18</v>
      </c>
      <c r="Q550" t="s">
        <v>19</v>
      </c>
      <c r="R550" t="s">
        <v>32</v>
      </c>
    </row>
    <row r="551" spans="1:18" x14ac:dyDescent="0.25">
      <c r="A551">
        <v>1035</v>
      </c>
      <c r="B551" s="1">
        <v>45034</v>
      </c>
      <c r="C551" s="1" t="str">
        <f t="shared" si="25"/>
        <v>April</v>
      </c>
      <c r="D551" s="1" t="str">
        <f t="shared" si="26"/>
        <v>Tuesday</v>
      </c>
      <c r="E551" t="s">
        <v>24</v>
      </c>
      <c r="F551" t="s">
        <v>25</v>
      </c>
      <c r="G551" s="4">
        <v>9417.1</v>
      </c>
      <c r="H551">
        <v>34</v>
      </c>
      <c r="I551" t="s">
        <v>26</v>
      </c>
      <c r="J551" s="4">
        <v>1105.05</v>
      </c>
      <c r="K551" s="4">
        <v>1200.96</v>
      </c>
      <c r="L551" t="s">
        <v>17</v>
      </c>
      <c r="M551" s="9">
        <v>0.19</v>
      </c>
      <c r="N551" s="8">
        <v>0.19</v>
      </c>
      <c r="O551" s="8" t="str">
        <f t="shared" si="24"/>
        <v>16-20%</v>
      </c>
      <c r="P551" t="s">
        <v>18</v>
      </c>
      <c r="Q551" t="s">
        <v>19</v>
      </c>
      <c r="R551" t="s">
        <v>28</v>
      </c>
    </row>
    <row r="552" spans="1:18" x14ac:dyDescent="0.25">
      <c r="A552">
        <v>1033</v>
      </c>
      <c r="B552" s="1">
        <v>45114</v>
      </c>
      <c r="C552" s="1" t="str">
        <f t="shared" si="25"/>
        <v>July</v>
      </c>
      <c r="D552" s="1" t="str">
        <f t="shared" si="26"/>
        <v>Friday</v>
      </c>
      <c r="E552" t="s">
        <v>38</v>
      </c>
      <c r="F552" t="s">
        <v>34</v>
      </c>
      <c r="G552" s="4">
        <v>8775.56</v>
      </c>
      <c r="H552">
        <v>13</v>
      </c>
      <c r="I552" t="s">
        <v>26</v>
      </c>
      <c r="J552" s="4">
        <v>4342.53</v>
      </c>
      <c r="K552" s="4">
        <v>4357.49</v>
      </c>
      <c r="L552" t="s">
        <v>30</v>
      </c>
      <c r="M552" s="9">
        <v>0.08</v>
      </c>
      <c r="N552" s="8">
        <v>0.08</v>
      </c>
      <c r="O552" s="8" t="str">
        <f t="shared" si="24"/>
        <v>6-10%</v>
      </c>
      <c r="P552" t="s">
        <v>27</v>
      </c>
      <c r="Q552" t="s">
        <v>19</v>
      </c>
      <c r="R552" t="s">
        <v>48</v>
      </c>
    </row>
    <row r="553" spans="1:18" x14ac:dyDescent="0.25">
      <c r="A553">
        <v>1033</v>
      </c>
      <c r="B553" s="1">
        <v>45227</v>
      </c>
      <c r="C553" s="1" t="str">
        <f t="shared" si="25"/>
        <v>October</v>
      </c>
      <c r="D553" s="1" t="str">
        <f t="shared" si="26"/>
        <v>Saturday</v>
      </c>
      <c r="E553" t="s">
        <v>24</v>
      </c>
      <c r="F553" t="s">
        <v>15</v>
      </c>
      <c r="G553" s="4">
        <v>1115.42</v>
      </c>
      <c r="H553">
        <v>43</v>
      </c>
      <c r="I553" t="s">
        <v>29</v>
      </c>
      <c r="J553" s="4">
        <v>4781.42</v>
      </c>
      <c r="K553" s="4">
        <v>4864.34</v>
      </c>
      <c r="L553" t="s">
        <v>17</v>
      </c>
      <c r="M553" s="9">
        <v>0.25</v>
      </c>
      <c r="N553" s="8">
        <v>0.25</v>
      </c>
      <c r="O553" s="8" t="str">
        <f t="shared" si="24"/>
        <v>21%+</v>
      </c>
      <c r="P553" t="s">
        <v>27</v>
      </c>
      <c r="Q553" t="s">
        <v>19</v>
      </c>
      <c r="R553" t="s">
        <v>45</v>
      </c>
    </row>
    <row r="554" spans="1:18" x14ac:dyDescent="0.25">
      <c r="A554">
        <v>1061</v>
      </c>
      <c r="B554" s="1">
        <v>45024</v>
      </c>
      <c r="C554" s="1" t="str">
        <f t="shared" si="25"/>
        <v>April</v>
      </c>
      <c r="D554" s="1" t="str">
        <f t="shared" si="26"/>
        <v>Saturday</v>
      </c>
      <c r="E554" t="s">
        <v>33</v>
      </c>
      <c r="F554" t="s">
        <v>34</v>
      </c>
      <c r="G554" s="4">
        <v>3988.03</v>
      </c>
      <c r="H554">
        <v>29</v>
      </c>
      <c r="I554" t="s">
        <v>29</v>
      </c>
      <c r="J554" s="4">
        <v>1221.74</v>
      </c>
      <c r="K554" s="4">
        <v>1611.92</v>
      </c>
      <c r="L554" t="s">
        <v>30</v>
      </c>
      <c r="M554" s="9">
        <v>0.15</v>
      </c>
      <c r="N554" s="8">
        <v>0.15</v>
      </c>
      <c r="O554" s="8" t="str">
        <f t="shared" si="24"/>
        <v>11-15%</v>
      </c>
      <c r="P554" t="s">
        <v>18</v>
      </c>
      <c r="Q554" t="s">
        <v>22</v>
      </c>
      <c r="R554" t="s">
        <v>36</v>
      </c>
    </row>
    <row r="555" spans="1:18" x14ac:dyDescent="0.25">
      <c r="A555">
        <v>1051</v>
      </c>
      <c r="B555" s="1">
        <v>45057</v>
      </c>
      <c r="C555" s="1" t="str">
        <f t="shared" si="25"/>
        <v>May</v>
      </c>
      <c r="D555" s="1" t="str">
        <f t="shared" si="26"/>
        <v>Thursday</v>
      </c>
      <c r="E555" t="s">
        <v>14</v>
      </c>
      <c r="F555" t="s">
        <v>15</v>
      </c>
      <c r="G555" s="4">
        <v>5578.37</v>
      </c>
      <c r="H555">
        <v>36</v>
      </c>
      <c r="I555" t="s">
        <v>26</v>
      </c>
      <c r="J555" s="4">
        <v>4418.95</v>
      </c>
      <c r="K555" s="4">
        <v>4647.87</v>
      </c>
      <c r="L555" t="s">
        <v>30</v>
      </c>
      <c r="M555" s="9">
        <v>0.04</v>
      </c>
      <c r="N555" s="8">
        <v>0.04</v>
      </c>
      <c r="O555" s="8" t="str">
        <f t="shared" si="24"/>
        <v>0-5%</v>
      </c>
      <c r="P555" t="s">
        <v>27</v>
      </c>
      <c r="Q555" t="s">
        <v>19</v>
      </c>
      <c r="R555" t="s">
        <v>20</v>
      </c>
    </row>
    <row r="556" spans="1:18" x14ac:dyDescent="0.25">
      <c r="A556">
        <v>1043</v>
      </c>
      <c r="B556" s="1">
        <v>45219</v>
      </c>
      <c r="C556" s="1" t="str">
        <f t="shared" si="25"/>
        <v>October</v>
      </c>
      <c r="D556" s="1" t="str">
        <f t="shared" si="26"/>
        <v>Friday</v>
      </c>
      <c r="E556" t="s">
        <v>33</v>
      </c>
      <c r="F556" t="s">
        <v>25</v>
      </c>
      <c r="G556" s="4">
        <v>5081.01</v>
      </c>
      <c r="H556">
        <v>22</v>
      </c>
      <c r="I556" t="s">
        <v>26</v>
      </c>
      <c r="J556" s="4">
        <v>530.04</v>
      </c>
      <c r="K556" s="4">
        <v>759.31999999999903</v>
      </c>
      <c r="L556" t="s">
        <v>17</v>
      </c>
      <c r="M556" s="9">
        <v>0.17</v>
      </c>
      <c r="N556" s="8">
        <v>0.17</v>
      </c>
      <c r="O556" s="8" t="str">
        <f t="shared" si="24"/>
        <v>16-20%</v>
      </c>
      <c r="P556" t="s">
        <v>27</v>
      </c>
      <c r="Q556" t="s">
        <v>22</v>
      </c>
      <c r="R556" t="s">
        <v>44</v>
      </c>
    </row>
    <row r="557" spans="1:18" x14ac:dyDescent="0.25">
      <c r="A557">
        <v>1012</v>
      </c>
      <c r="B557" s="1">
        <v>45097</v>
      </c>
      <c r="C557" s="1" t="str">
        <f t="shared" si="25"/>
        <v>June</v>
      </c>
      <c r="D557" s="1" t="str">
        <f t="shared" si="26"/>
        <v>Tuesday</v>
      </c>
      <c r="E557" t="s">
        <v>42</v>
      </c>
      <c r="F557" t="s">
        <v>25</v>
      </c>
      <c r="G557" s="4">
        <v>2019.24</v>
      </c>
      <c r="H557">
        <v>47</v>
      </c>
      <c r="I557" t="s">
        <v>29</v>
      </c>
      <c r="J557" s="4">
        <v>325.75</v>
      </c>
      <c r="K557" s="4">
        <v>803.71</v>
      </c>
      <c r="L557" t="s">
        <v>30</v>
      </c>
      <c r="M557" s="9">
        <v>0.12</v>
      </c>
      <c r="N557" s="8">
        <v>0.12</v>
      </c>
      <c r="O557" s="8" t="str">
        <f t="shared" si="24"/>
        <v>11-15%</v>
      </c>
      <c r="P557" t="s">
        <v>27</v>
      </c>
      <c r="Q557" t="s">
        <v>22</v>
      </c>
      <c r="R557" t="s">
        <v>43</v>
      </c>
    </row>
    <row r="558" spans="1:18" x14ac:dyDescent="0.25">
      <c r="A558">
        <v>1067</v>
      </c>
      <c r="B558" s="1">
        <v>45109</v>
      </c>
      <c r="C558" s="1" t="str">
        <f t="shared" si="25"/>
        <v>July</v>
      </c>
      <c r="D558" s="1" t="str">
        <f t="shared" si="26"/>
        <v>Sunday</v>
      </c>
      <c r="E558" t="s">
        <v>42</v>
      </c>
      <c r="F558" t="s">
        <v>15</v>
      </c>
      <c r="G558" s="4">
        <v>8602.2900000000009</v>
      </c>
      <c r="H558">
        <v>36</v>
      </c>
      <c r="I558" t="s">
        <v>35</v>
      </c>
      <c r="J558" s="4">
        <v>689.66</v>
      </c>
      <c r="K558" s="4">
        <v>1150.28</v>
      </c>
      <c r="L558" t="s">
        <v>30</v>
      </c>
      <c r="M558" s="9">
        <v>0.2</v>
      </c>
      <c r="N558" s="8">
        <v>0.2</v>
      </c>
      <c r="O558" s="8" t="str">
        <f t="shared" si="24"/>
        <v>16-20%</v>
      </c>
      <c r="P558" t="s">
        <v>27</v>
      </c>
      <c r="Q558" t="s">
        <v>19</v>
      </c>
      <c r="R558" t="s">
        <v>49</v>
      </c>
    </row>
    <row r="559" spans="1:18" x14ac:dyDescent="0.25">
      <c r="A559">
        <v>1065</v>
      </c>
      <c r="B559" s="1">
        <v>45290</v>
      </c>
      <c r="C559" s="1" t="str">
        <f t="shared" si="25"/>
        <v>December</v>
      </c>
      <c r="D559" s="1" t="str">
        <f t="shared" si="26"/>
        <v>Saturday</v>
      </c>
      <c r="E559" t="s">
        <v>24</v>
      </c>
      <c r="F559" t="s">
        <v>25</v>
      </c>
      <c r="G559" s="4">
        <v>6801.71</v>
      </c>
      <c r="H559">
        <v>9</v>
      </c>
      <c r="I559" t="s">
        <v>29</v>
      </c>
      <c r="J559" s="4">
        <v>335.82</v>
      </c>
      <c r="K559" s="4">
        <v>498.31</v>
      </c>
      <c r="L559" t="s">
        <v>30</v>
      </c>
      <c r="M559" s="9">
        <v>0.26</v>
      </c>
      <c r="N559" s="8">
        <v>0.26</v>
      </c>
      <c r="O559" s="8" t="str">
        <f t="shared" si="24"/>
        <v>21%+</v>
      </c>
      <c r="P559" t="s">
        <v>18</v>
      </c>
      <c r="Q559" t="s">
        <v>22</v>
      </c>
      <c r="R559" t="s">
        <v>28</v>
      </c>
    </row>
    <row r="560" spans="1:18" x14ac:dyDescent="0.25">
      <c r="A560">
        <v>1033</v>
      </c>
      <c r="B560" s="1">
        <v>44965</v>
      </c>
      <c r="C560" s="1" t="str">
        <f t="shared" si="25"/>
        <v>February</v>
      </c>
      <c r="D560" s="1" t="str">
        <f t="shared" si="26"/>
        <v>Wednesday</v>
      </c>
      <c r="E560" t="s">
        <v>38</v>
      </c>
      <c r="F560" t="s">
        <v>15</v>
      </c>
      <c r="G560" s="4">
        <v>8395.2900000000009</v>
      </c>
      <c r="H560">
        <v>39</v>
      </c>
      <c r="I560" t="s">
        <v>35</v>
      </c>
      <c r="J560" s="4">
        <v>4232.8100000000004</v>
      </c>
      <c r="K560" s="4">
        <v>4345.25</v>
      </c>
      <c r="L560" t="s">
        <v>17</v>
      </c>
      <c r="M560" s="9">
        <v>0.12</v>
      </c>
      <c r="N560" s="8">
        <v>0.12</v>
      </c>
      <c r="O560" s="8" t="str">
        <f t="shared" si="24"/>
        <v>11-15%</v>
      </c>
      <c r="P560" t="s">
        <v>27</v>
      </c>
      <c r="Q560" t="s">
        <v>19</v>
      </c>
      <c r="R560" t="s">
        <v>40</v>
      </c>
    </row>
    <row r="561" spans="1:18" x14ac:dyDescent="0.25">
      <c r="A561">
        <v>1040</v>
      </c>
      <c r="B561" s="1">
        <v>44941</v>
      </c>
      <c r="C561" s="1" t="str">
        <f t="shared" si="25"/>
        <v>January</v>
      </c>
      <c r="D561" s="1" t="str">
        <f t="shared" si="26"/>
        <v>Sunday</v>
      </c>
      <c r="E561" t="s">
        <v>33</v>
      </c>
      <c r="F561" t="s">
        <v>15</v>
      </c>
      <c r="G561" s="4">
        <v>8601.77</v>
      </c>
      <c r="H561">
        <v>19</v>
      </c>
      <c r="I561" t="s">
        <v>16</v>
      </c>
      <c r="J561" s="4">
        <v>342.3</v>
      </c>
      <c r="K561" s="4">
        <v>768.06</v>
      </c>
      <c r="L561" t="s">
        <v>17</v>
      </c>
      <c r="M561" s="9">
        <v>0.09</v>
      </c>
      <c r="N561" s="8">
        <v>0.09</v>
      </c>
      <c r="O561" s="8" t="str">
        <f t="shared" si="24"/>
        <v>6-10%</v>
      </c>
      <c r="P561" t="s">
        <v>31</v>
      </c>
      <c r="Q561" t="s">
        <v>19</v>
      </c>
      <c r="R561" t="s">
        <v>53</v>
      </c>
    </row>
    <row r="562" spans="1:18" x14ac:dyDescent="0.25">
      <c r="A562">
        <v>1074</v>
      </c>
      <c r="B562" s="1">
        <v>44930</v>
      </c>
      <c r="C562" s="1" t="str">
        <f t="shared" si="25"/>
        <v>January</v>
      </c>
      <c r="D562" s="1" t="str">
        <f t="shared" si="26"/>
        <v>Wednesday</v>
      </c>
      <c r="E562" t="s">
        <v>38</v>
      </c>
      <c r="F562" t="s">
        <v>25</v>
      </c>
      <c r="G562" s="4">
        <v>7508.72</v>
      </c>
      <c r="H562">
        <v>38</v>
      </c>
      <c r="I562" t="s">
        <v>16</v>
      </c>
      <c r="J562" s="4">
        <v>1394.74</v>
      </c>
      <c r="K562" s="4">
        <v>1848.69</v>
      </c>
      <c r="L562" t="s">
        <v>17</v>
      </c>
      <c r="M562" s="9">
        <v>0</v>
      </c>
      <c r="N562" s="8">
        <v>0</v>
      </c>
      <c r="O562" s="8" t="str">
        <f t="shared" si="24"/>
        <v>0-5%</v>
      </c>
      <c r="P562" t="s">
        <v>27</v>
      </c>
      <c r="Q562" t="s">
        <v>22</v>
      </c>
      <c r="R562" t="s">
        <v>39</v>
      </c>
    </row>
    <row r="563" spans="1:18" x14ac:dyDescent="0.25">
      <c r="A563">
        <v>1043</v>
      </c>
      <c r="B563" s="1">
        <v>45275</v>
      </c>
      <c r="C563" s="1" t="str">
        <f t="shared" si="25"/>
        <v>December</v>
      </c>
      <c r="D563" s="1" t="str">
        <f t="shared" si="26"/>
        <v>Friday</v>
      </c>
      <c r="E563" t="s">
        <v>24</v>
      </c>
      <c r="F563" t="s">
        <v>21</v>
      </c>
      <c r="G563" s="4">
        <v>4448.18</v>
      </c>
      <c r="H563">
        <v>6</v>
      </c>
      <c r="I563" t="s">
        <v>29</v>
      </c>
      <c r="J563" s="4">
        <v>563.59</v>
      </c>
      <c r="K563" s="4">
        <v>838.97</v>
      </c>
      <c r="L563" t="s">
        <v>30</v>
      </c>
      <c r="M563" s="9">
        <v>0.17</v>
      </c>
      <c r="N563" s="8">
        <v>0.17</v>
      </c>
      <c r="O563" s="8" t="str">
        <f t="shared" si="24"/>
        <v>16-20%</v>
      </c>
      <c r="P563" t="s">
        <v>31</v>
      </c>
      <c r="Q563" t="s">
        <v>19</v>
      </c>
      <c r="R563" t="s">
        <v>47</v>
      </c>
    </row>
    <row r="564" spans="1:18" x14ac:dyDescent="0.25">
      <c r="A564">
        <v>1044</v>
      </c>
      <c r="B564" s="1">
        <v>45136</v>
      </c>
      <c r="C564" s="1" t="str">
        <f t="shared" si="25"/>
        <v>July</v>
      </c>
      <c r="D564" s="1" t="str">
        <f t="shared" si="26"/>
        <v>Saturday</v>
      </c>
      <c r="E564" t="s">
        <v>42</v>
      </c>
      <c r="F564" t="s">
        <v>15</v>
      </c>
      <c r="G564" s="4">
        <v>6144.41</v>
      </c>
      <c r="H564">
        <v>47</v>
      </c>
      <c r="I564" t="s">
        <v>35</v>
      </c>
      <c r="J564" s="4">
        <v>1512.34</v>
      </c>
      <c r="K564" s="4">
        <v>1830.76</v>
      </c>
      <c r="L564" t="s">
        <v>30</v>
      </c>
      <c r="M564" s="9">
        <v>0.12</v>
      </c>
      <c r="N564" s="8">
        <v>0.12</v>
      </c>
      <c r="O564" s="8" t="str">
        <f t="shared" si="24"/>
        <v>11-15%</v>
      </c>
      <c r="P564" t="s">
        <v>27</v>
      </c>
      <c r="Q564" t="s">
        <v>19</v>
      </c>
      <c r="R564" t="s">
        <v>49</v>
      </c>
    </row>
    <row r="565" spans="1:18" x14ac:dyDescent="0.25">
      <c r="A565">
        <v>1029</v>
      </c>
      <c r="B565" s="1">
        <v>45087</v>
      </c>
      <c r="C565" s="1" t="str">
        <f t="shared" si="25"/>
        <v>June</v>
      </c>
      <c r="D565" s="1" t="str">
        <f t="shared" si="26"/>
        <v>Saturday</v>
      </c>
      <c r="E565" t="s">
        <v>38</v>
      </c>
      <c r="F565" t="s">
        <v>34</v>
      </c>
      <c r="G565" s="4">
        <v>1687.62</v>
      </c>
      <c r="H565">
        <v>15</v>
      </c>
      <c r="I565" t="s">
        <v>29</v>
      </c>
      <c r="J565" s="4">
        <v>498.27</v>
      </c>
      <c r="K565" s="4">
        <v>634.16</v>
      </c>
      <c r="L565" t="s">
        <v>17</v>
      </c>
      <c r="M565" s="9">
        <v>0.11</v>
      </c>
      <c r="N565" s="8">
        <v>0.11</v>
      </c>
      <c r="O565" s="8" t="str">
        <f t="shared" si="24"/>
        <v>11-15%</v>
      </c>
      <c r="P565" t="s">
        <v>31</v>
      </c>
      <c r="Q565" t="s">
        <v>22</v>
      </c>
      <c r="R565" t="s">
        <v>48</v>
      </c>
    </row>
    <row r="566" spans="1:18" x14ac:dyDescent="0.25">
      <c r="A566">
        <v>1013</v>
      </c>
      <c r="B566" s="1">
        <v>44942</v>
      </c>
      <c r="C566" s="1" t="str">
        <f t="shared" si="25"/>
        <v>January</v>
      </c>
      <c r="D566" s="1" t="str">
        <f t="shared" si="26"/>
        <v>Monday</v>
      </c>
      <c r="E566" t="s">
        <v>38</v>
      </c>
      <c r="F566" t="s">
        <v>34</v>
      </c>
      <c r="G566" s="4">
        <v>6769.09</v>
      </c>
      <c r="H566">
        <v>20</v>
      </c>
      <c r="I566" t="s">
        <v>29</v>
      </c>
      <c r="J566" s="4">
        <v>3356.62</v>
      </c>
      <c r="K566" s="4">
        <v>3759.0099999999902</v>
      </c>
      <c r="L566" t="s">
        <v>17</v>
      </c>
      <c r="M566" s="9">
        <v>0.05</v>
      </c>
      <c r="N566" s="8">
        <v>0.05</v>
      </c>
      <c r="O566" s="8" t="str">
        <f t="shared" si="24"/>
        <v>0-5%</v>
      </c>
      <c r="P566" t="s">
        <v>31</v>
      </c>
      <c r="Q566" t="s">
        <v>22</v>
      </c>
      <c r="R566" t="s">
        <v>48</v>
      </c>
    </row>
    <row r="567" spans="1:18" x14ac:dyDescent="0.25">
      <c r="A567">
        <v>1012</v>
      </c>
      <c r="B567" s="1">
        <v>45034</v>
      </c>
      <c r="C567" s="1" t="str">
        <f t="shared" si="25"/>
        <v>April</v>
      </c>
      <c r="D567" s="1" t="str">
        <f t="shared" si="26"/>
        <v>Tuesday</v>
      </c>
      <c r="E567" t="s">
        <v>42</v>
      </c>
      <c r="F567" t="s">
        <v>25</v>
      </c>
      <c r="G567" s="4">
        <v>1874.61</v>
      </c>
      <c r="H567">
        <v>9</v>
      </c>
      <c r="I567" t="s">
        <v>35</v>
      </c>
      <c r="J567" s="4">
        <v>709.97</v>
      </c>
      <c r="K567" s="4">
        <v>1029.71</v>
      </c>
      <c r="L567" t="s">
        <v>17</v>
      </c>
      <c r="M567" s="9">
        <v>0.13</v>
      </c>
      <c r="N567" s="8">
        <v>0.13</v>
      </c>
      <c r="O567" s="8" t="str">
        <f t="shared" si="24"/>
        <v>11-15%</v>
      </c>
      <c r="P567" t="s">
        <v>27</v>
      </c>
      <c r="Q567" t="s">
        <v>22</v>
      </c>
      <c r="R567" t="s">
        <v>43</v>
      </c>
    </row>
    <row r="568" spans="1:18" x14ac:dyDescent="0.25">
      <c r="A568">
        <v>1095</v>
      </c>
      <c r="B568" s="1">
        <v>45237</v>
      </c>
      <c r="C568" s="1" t="str">
        <f t="shared" si="25"/>
        <v>November</v>
      </c>
      <c r="D568" s="1" t="str">
        <f t="shared" si="26"/>
        <v>Tuesday</v>
      </c>
      <c r="E568" t="s">
        <v>33</v>
      </c>
      <c r="F568" t="s">
        <v>21</v>
      </c>
      <c r="G568" s="4">
        <v>6970.1</v>
      </c>
      <c r="H568">
        <v>32</v>
      </c>
      <c r="I568" t="s">
        <v>29</v>
      </c>
      <c r="J568" s="4">
        <v>4266.6400000000003</v>
      </c>
      <c r="K568" s="4">
        <v>4523.3599999999997</v>
      </c>
      <c r="L568" t="s">
        <v>30</v>
      </c>
      <c r="M568" s="9">
        <v>0.3</v>
      </c>
      <c r="N568" s="8">
        <v>0.3</v>
      </c>
      <c r="O568" s="8" t="str">
        <f t="shared" si="24"/>
        <v>21%+</v>
      </c>
      <c r="P568" t="s">
        <v>27</v>
      </c>
      <c r="Q568" t="s">
        <v>22</v>
      </c>
      <c r="R568" t="s">
        <v>37</v>
      </c>
    </row>
    <row r="569" spans="1:18" x14ac:dyDescent="0.25">
      <c r="A569">
        <v>1046</v>
      </c>
      <c r="B569" s="1">
        <v>45153</v>
      </c>
      <c r="C569" s="1" t="str">
        <f t="shared" si="25"/>
        <v>August</v>
      </c>
      <c r="D569" s="1" t="str">
        <f t="shared" si="26"/>
        <v>Tuesday</v>
      </c>
      <c r="E569" t="s">
        <v>42</v>
      </c>
      <c r="F569" t="s">
        <v>25</v>
      </c>
      <c r="G569" s="4">
        <v>2373.02</v>
      </c>
      <c r="H569">
        <v>4</v>
      </c>
      <c r="I569" t="s">
        <v>16</v>
      </c>
      <c r="J569" s="4">
        <v>4095.1</v>
      </c>
      <c r="K569" s="4">
        <v>4134.55</v>
      </c>
      <c r="L569" t="s">
        <v>17</v>
      </c>
      <c r="M569" s="9">
        <v>0.09</v>
      </c>
      <c r="N569" s="8">
        <v>0.09</v>
      </c>
      <c r="O569" s="8" t="str">
        <f t="shared" si="24"/>
        <v>6-10%</v>
      </c>
      <c r="P569" t="s">
        <v>27</v>
      </c>
      <c r="Q569" t="s">
        <v>22</v>
      </c>
      <c r="R569" t="s">
        <v>43</v>
      </c>
    </row>
    <row r="570" spans="1:18" x14ac:dyDescent="0.25">
      <c r="A570">
        <v>1002</v>
      </c>
      <c r="B570" s="1">
        <v>45096</v>
      </c>
      <c r="C570" s="1" t="str">
        <f t="shared" si="25"/>
        <v>June</v>
      </c>
      <c r="D570" s="1" t="str">
        <f t="shared" si="26"/>
        <v>Monday</v>
      </c>
      <c r="E570" t="s">
        <v>38</v>
      </c>
      <c r="F570" t="s">
        <v>21</v>
      </c>
      <c r="G570" s="4">
        <v>1263.76</v>
      </c>
      <c r="H570">
        <v>18</v>
      </c>
      <c r="I570" t="s">
        <v>26</v>
      </c>
      <c r="J570" s="4">
        <v>117.63</v>
      </c>
      <c r="K570" s="4">
        <v>576.44000000000005</v>
      </c>
      <c r="L570" t="s">
        <v>30</v>
      </c>
      <c r="M570" s="9">
        <v>0.18</v>
      </c>
      <c r="N570" s="8">
        <v>0.18</v>
      </c>
      <c r="O570" s="8" t="str">
        <f t="shared" si="24"/>
        <v>16-20%</v>
      </c>
      <c r="P570" t="s">
        <v>31</v>
      </c>
      <c r="Q570" t="s">
        <v>22</v>
      </c>
      <c r="R570" t="s">
        <v>41</v>
      </c>
    </row>
    <row r="571" spans="1:18" x14ac:dyDescent="0.25">
      <c r="A571">
        <v>1035</v>
      </c>
      <c r="B571" s="1">
        <v>44960</v>
      </c>
      <c r="C571" s="1" t="str">
        <f t="shared" si="25"/>
        <v>February</v>
      </c>
      <c r="D571" s="1" t="str">
        <f t="shared" si="26"/>
        <v>Friday</v>
      </c>
      <c r="E571" t="s">
        <v>33</v>
      </c>
      <c r="F571" t="s">
        <v>15</v>
      </c>
      <c r="G571" s="4">
        <v>1736.32</v>
      </c>
      <c r="H571">
        <v>5</v>
      </c>
      <c r="I571" t="s">
        <v>26</v>
      </c>
      <c r="J571" s="4">
        <v>4483.8500000000004</v>
      </c>
      <c r="K571" s="4">
        <v>4795.42</v>
      </c>
      <c r="L571" t="s">
        <v>17</v>
      </c>
      <c r="M571" s="9">
        <v>0.23</v>
      </c>
      <c r="N571" s="8">
        <v>0.23</v>
      </c>
      <c r="O571" s="8" t="str">
        <f t="shared" si="24"/>
        <v>21%+</v>
      </c>
      <c r="P571" t="s">
        <v>18</v>
      </c>
      <c r="Q571" t="s">
        <v>19</v>
      </c>
      <c r="R571" t="s">
        <v>53</v>
      </c>
    </row>
    <row r="572" spans="1:18" x14ac:dyDescent="0.25">
      <c r="A572">
        <v>1087</v>
      </c>
      <c r="B572" s="1">
        <v>45177</v>
      </c>
      <c r="C572" s="1" t="str">
        <f t="shared" si="25"/>
        <v>September</v>
      </c>
      <c r="D572" s="1" t="str">
        <f t="shared" si="26"/>
        <v>Friday</v>
      </c>
      <c r="E572" t="s">
        <v>33</v>
      </c>
      <c r="F572" t="s">
        <v>15</v>
      </c>
      <c r="G572" s="4">
        <v>119.72</v>
      </c>
      <c r="H572">
        <v>20</v>
      </c>
      <c r="I572" t="s">
        <v>29</v>
      </c>
      <c r="J572" s="4">
        <v>193.27</v>
      </c>
      <c r="K572" s="4">
        <v>297.69</v>
      </c>
      <c r="L572" t="s">
        <v>30</v>
      </c>
      <c r="M572" s="9">
        <v>0.22</v>
      </c>
      <c r="N572" s="8">
        <v>0.22</v>
      </c>
      <c r="O572" s="8" t="str">
        <f t="shared" si="24"/>
        <v>21%+</v>
      </c>
      <c r="P572" t="s">
        <v>18</v>
      </c>
      <c r="Q572" t="s">
        <v>19</v>
      </c>
      <c r="R572" t="s">
        <v>53</v>
      </c>
    </row>
    <row r="573" spans="1:18" x14ac:dyDescent="0.25">
      <c r="A573">
        <v>1081</v>
      </c>
      <c r="B573" s="1">
        <v>45173</v>
      </c>
      <c r="C573" s="1" t="str">
        <f t="shared" si="25"/>
        <v>September</v>
      </c>
      <c r="D573" s="1" t="str">
        <f t="shared" si="26"/>
        <v>Monday</v>
      </c>
      <c r="E573" t="s">
        <v>42</v>
      </c>
      <c r="F573" t="s">
        <v>15</v>
      </c>
      <c r="G573" s="4">
        <v>7215.52</v>
      </c>
      <c r="H573">
        <v>23</v>
      </c>
      <c r="I573" t="s">
        <v>35</v>
      </c>
      <c r="J573" s="4">
        <v>1236.25</v>
      </c>
      <c r="K573" s="4">
        <v>1543.38</v>
      </c>
      <c r="L573" t="s">
        <v>30</v>
      </c>
      <c r="M573" s="9">
        <v>0.1</v>
      </c>
      <c r="N573" s="8">
        <v>0.1</v>
      </c>
      <c r="O573" s="8" t="str">
        <f t="shared" si="24"/>
        <v>6-10%</v>
      </c>
      <c r="P573" t="s">
        <v>27</v>
      </c>
      <c r="Q573" t="s">
        <v>19</v>
      </c>
      <c r="R573" t="s">
        <v>49</v>
      </c>
    </row>
    <row r="574" spans="1:18" x14ac:dyDescent="0.25">
      <c r="A574">
        <v>1090</v>
      </c>
      <c r="B574" s="1">
        <v>45195</v>
      </c>
      <c r="C574" s="1" t="str">
        <f t="shared" si="25"/>
        <v>September</v>
      </c>
      <c r="D574" s="1" t="str">
        <f t="shared" si="26"/>
        <v>Tuesday</v>
      </c>
      <c r="E574" t="s">
        <v>38</v>
      </c>
      <c r="F574" t="s">
        <v>15</v>
      </c>
      <c r="G574" s="4">
        <v>7350.77</v>
      </c>
      <c r="H574">
        <v>11</v>
      </c>
      <c r="I574" t="s">
        <v>35</v>
      </c>
      <c r="J574" s="4">
        <v>210.33</v>
      </c>
      <c r="K574" s="4">
        <v>552.29</v>
      </c>
      <c r="L574" t="s">
        <v>17</v>
      </c>
      <c r="M574" s="9">
        <v>0.18</v>
      </c>
      <c r="N574" s="8">
        <v>0.18</v>
      </c>
      <c r="O574" s="8" t="str">
        <f t="shared" si="24"/>
        <v>16-20%</v>
      </c>
      <c r="P574" t="s">
        <v>18</v>
      </c>
      <c r="Q574" t="s">
        <v>22</v>
      </c>
      <c r="R574" t="s">
        <v>40</v>
      </c>
    </row>
    <row r="575" spans="1:18" x14ac:dyDescent="0.25">
      <c r="A575">
        <v>1008</v>
      </c>
      <c r="B575" s="1">
        <v>45067</v>
      </c>
      <c r="C575" s="1" t="str">
        <f t="shared" si="25"/>
        <v>May</v>
      </c>
      <c r="D575" s="1" t="str">
        <f t="shared" si="26"/>
        <v>Sunday</v>
      </c>
      <c r="E575" t="s">
        <v>24</v>
      </c>
      <c r="F575" t="s">
        <v>34</v>
      </c>
      <c r="G575" s="4">
        <v>5197.84</v>
      </c>
      <c r="H575">
        <v>37</v>
      </c>
      <c r="I575" t="s">
        <v>16</v>
      </c>
      <c r="J575" s="4">
        <v>1712.43</v>
      </c>
      <c r="K575" s="4">
        <v>1980.06</v>
      </c>
      <c r="L575" t="s">
        <v>30</v>
      </c>
      <c r="M575" s="9">
        <v>0.26</v>
      </c>
      <c r="N575" s="8">
        <v>0.26</v>
      </c>
      <c r="O575" s="8" t="str">
        <f t="shared" si="24"/>
        <v>21%+</v>
      </c>
      <c r="P575" t="s">
        <v>18</v>
      </c>
      <c r="Q575" t="s">
        <v>19</v>
      </c>
      <c r="R575" t="s">
        <v>50</v>
      </c>
    </row>
    <row r="576" spans="1:18" x14ac:dyDescent="0.25">
      <c r="A576">
        <v>1093</v>
      </c>
      <c r="B576" s="1">
        <v>45200</v>
      </c>
      <c r="C576" s="1" t="str">
        <f t="shared" si="25"/>
        <v>October</v>
      </c>
      <c r="D576" s="1" t="str">
        <f t="shared" si="26"/>
        <v>Sunday</v>
      </c>
      <c r="E576" t="s">
        <v>38</v>
      </c>
      <c r="F576" t="s">
        <v>34</v>
      </c>
      <c r="G576" s="4">
        <v>1697.49</v>
      </c>
      <c r="H576">
        <v>22</v>
      </c>
      <c r="I576" t="s">
        <v>35</v>
      </c>
      <c r="J576" s="4">
        <v>2593.64</v>
      </c>
      <c r="K576" s="4">
        <v>2955.5099999999902</v>
      </c>
      <c r="L576" t="s">
        <v>17</v>
      </c>
      <c r="M576" s="9">
        <v>0</v>
      </c>
      <c r="N576" s="8">
        <v>0</v>
      </c>
      <c r="O576" s="8" t="str">
        <f t="shared" si="24"/>
        <v>0-5%</v>
      </c>
      <c r="P576" t="s">
        <v>27</v>
      </c>
      <c r="Q576" t="s">
        <v>22</v>
      </c>
      <c r="R576" t="s">
        <v>48</v>
      </c>
    </row>
    <row r="577" spans="1:18" x14ac:dyDescent="0.25">
      <c r="A577">
        <v>1026</v>
      </c>
      <c r="B577" s="1">
        <v>45022</v>
      </c>
      <c r="C577" s="1" t="str">
        <f t="shared" si="25"/>
        <v>April</v>
      </c>
      <c r="D577" s="1" t="str">
        <f t="shared" si="26"/>
        <v>Thursday</v>
      </c>
      <c r="E577" t="s">
        <v>14</v>
      </c>
      <c r="F577" t="s">
        <v>25</v>
      </c>
      <c r="G577" s="4">
        <v>927.19</v>
      </c>
      <c r="H577">
        <v>4</v>
      </c>
      <c r="I577" t="s">
        <v>35</v>
      </c>
      <c r="J577" s="4">
        <v>3993.39</v>
      </c>
      <c r="K577" s="4">
        <v>4288.3</v>
      </c>
      <c r="L577" t="s">
        <v>30</v>
      </c>
      <c r="M577" s="9">
        <v>0.13</v>
      </c>
      <c r="N577" s="8">
        <v>0.13</v>
      </c>
      <c r="O577" s="8" t="str">
        <f t="shared" si="24"/>
        <v>11-15%</v>
      </c>
      <c r="P577" t="s">
        <v>31</v>
      </c>
      <c r="Q577" t="s">
        <v>19</v>
      </c>
      <c r="R577" t="s">
        <v>32</v>
      </c>
    </row>
    <row r="578" spans="1:18" x14ac:dyDescent="0.25">
      <c r="A578">
        <v>1074</v>
      </c>
      <c r="B578" s="1">
        <v>45153</v>
      </c>
      <c r="C578" s="1" t="str">
        <f t="shared" si="25"/>
        <v>August</v>
      </c>
      <c r="D578" s="1" t="str">
        <f t="shared" si="26"/>
        <v>Tuesday</v>
      </c>
      <c r="E578" t="s">
        <v>24</v>
      </c>
      <c r="F578" t="s">
        <v>21</v>
      </c>
      <c r="G578" s="4">
        <v>289.38</v>
      </c>
      <c r="H578">
        <v>29</v>
      </c>
      <c r="I578" t="s">
        <v>16</v>
      </c>
      <c r="J578" s="4">
        <v>1723.01</v>
      </c>
      <c r="K578" s="4">
        <v>2197.42</v>
      </c>
      <c r="L578" t="s">
        <v>30</v>
      </c>
      <c r="M578" s="9">
        <v>7.0000000000000007E-2</v>
      </c>
      <c r="N578" s="8">
        <v>7.0000000000000007E-2</v>
      </c>
      <c r="O578" s="8" t="str">
        <f t="shared" ref="O578:O641" si="27">IF(N578&lt;=0.05, "0-5%", IF(N578&lt;=0.1, "6-10%", IF(N578&lt;=0.15, "11-15%", IF(N578&lt;=0.2, "16-20%", "21%+"))))</f>
        <v>6-10%</v>
      </c>
      <c r="P578" t="s">
        <v>27</v>
      </c>
      <c r="Q578" t="s">
        <v>22</v>
      </c>
      <c r="R578" t="s">
        <v>47</v>
      </c>
    </row>
    <row r="579" spans="1:18" x14ac:dyDescent="0.25">
      <c r="A579">
        <v>1090</v>
      </c>
      <c r="B579" s="1">
        <v>44965</v>
      </c>
      <c r="C579" s="1" t="str">
        <f t="shared" ref="C579:C642" si="28">TEXT(B579, "MMMM")</f>
        <v>February</v>
      </c>
      <c r="D579" s="1" t="str">
        <f t="shared" ref="D579:D642" si="29">TEXT(B579, "DDDD")</f>
        <v>Wednesday</v>
      </c>
      <c r="E579" t="s">
        <v>33</v>
      </c>
      <c r="F579" t="s">
        <v>15</v>
      </c>
      <c r="G579" s="4">
        <v>1740.91</v>
      </c>
      <c r="H579">
        <v>44</v>
      </c>
      <c r="I579" t="s">
        <v>29</v>
      </c>
      <c r="J579" s="4">
        <v>3542.18</v>
      </c>
      <c r="K579" s="4">
        <v>3578.49</v>
      </c>
      <c r="L579" t="s">
        <v>17</v>
      </c>
      <c r="M579" s="9">
        <v>0.12</v>
      </c>
      <c r="N579" s="8">
        <v>0.12</v>
      </c>
      <c r="O579" s="8" t="str">
        <f t="shared" si="27"/>
        <v>11-15%</v>
      </c>
      <c r="P579" t="s">
        <v>18</v>
      </c>
      <c r="Q579" t="s">
        <v>19</v>
      </c>
      <c r="R579" t="s">
        <v>53</v>
      </c>
    </row>
    <row r="580" spans="1:18" x14ac:dyDescent="0.25">
      <c r="A580">
        <v>1034</v>
      </c>
      <c r="B580" s="1">
        <v>45228</v>
      </c>
      <c r="C580" s="1" t="str">
        <f t="shared" si="28"/>
        <v>October</v>
      </c>
      <c r="D580" s="1" t="str">
        <f t="shared" si="29"/>
        <v>Sunday</v>
      </c>
      <c r="E580" t="s">
        <v>24</v>
      </c>
      <c r="F580" t="s">
        <v>15</v>
      </c>
      <c r="G580" s="4">
        <v>8919.4699999999993</v>
      </c>
      <c r="H580">
        <v>34</v>
      </c>
      <c r="I580" t="s">
        <v>26</v>
      </c>
      <c r="J580" s="4">
        <v>978.15</v>
      </c>
      <c r="K580" s="4">
        <v>1040.21</v>
      </c>
      <c r="L580" t="s">
        <v>30</v>
      </c>
      <c r="M580" s="9">
        <v>0.12</v>
      </c>
      <c r="N580" s="8">
        <v>0.12</v>
      </c>
      <c r="O580" s="8" t="str">
        <f t="shared" si="27"/>
        <v>11-15%</v>
      </c>
      <c r="P580" t="s">
        <v>31</v>
      </c>
      <c r="Q580" t="s">
        <v>22</v>
      </c>
      <c r="R580" t="s">
        <v>45</v>
      </c>
    </row>
    <row r="581" spans="1:18" x14ac:dyDescent="0.25">
      <c r="A581">
        <v>1007</v>
      </c>
      <c r="B581" s="1">
        <v>44955</v>
      </c>
      <c r="C581" s="1" t="str">
        <f t="shared" si="28"/>
        <v>January</v>
      </c>
      <c r="D581" s="1" t="str">
        <f t="shared" si="29"/>
        <v>Sunday</v>
      </c>
      <c r="E581" t="s">
        <v>33</v>
      </c>
      <c r="F581" t="s">
        <v>21</v>
      </c>
      <c r="G581" s="4">
        <v>2491.21</v>
      </c>
      <c r="H581">
        <v>13</v>
      </c>
      <c r="I581" t="s">
        <v>16</v>
      </c>
      <c r="J581" s="4">
        <v>3765.46</v>
      </c>
      <c r="K581" s="4">
        <v>3860.56</v>
      </c>
      <c r="L581" t="s">
        <v>17</v>
      </c>
      <c r="M581" s="9">
        <v>0.22</v>
      </c>
      <c r="N581" s="8">
        <v>0.22</v>
      </c>
      <c r="O581" s="8" t="str">
        <f t="shared" si="27"/>
        <v>21%+</v>
      </c>
      <c r="P581" t="s">
        <v>18</v>
      </c>
      <c r="Q581" t="s">
        <v>22</v>
      </c>
      <c r="R581" t="s">
        <v>37</v>
      </c>
    </row>
    <row r="582" spans="1:18" x14ac:dyDescent="0.25">
      <c r="A582">
        <v>1068</v>
      </c>
      <c r="B582" s="1">
        <v>45244</v>
      </c>
      <c r="C582" s="1" t="str">
        <f t="shared" si="28"/>
        <v>November</v>
      </c>
      <c r="D582" s="1" t="str">
        <f t="shared" si="29"/>
        <v>Tuesday</v>
      </c>
      <c r="E582" t="s">
        <v>33</v>
      </c>
      <c r="F582" t="s">
        <v>21</v>
      </c>
      <c r="G582" s="4">
        <v>3607.29</v>
      </c>
      <c r="H582">
        <v>42</v>
      </c>
      <c r="I582" t="s">
        <v>29</v>
      </c>
      <c r="J582" s="4">
        <v>1218.18</v>
      </c>
      <c r="K582" s="4">
        <v>1566.36</v>
      </c>
      <c r="L582" t="s">
        <v>17</v>
      </c>
      <c r="M582" s="9">
        <v>0.03</v>
      </c>
      <c r="N582" s="8">
        <v>0.03</v>
      </c>
      <c r="O582" s="8" t="str">
        <f t="shared" si="27"/>
        <v>0-5%</v>
      </c>
      <c r="P582" t="s">
        <v>31</v>
      </c>
      <c r="Q582" t="s">
        <v>22</v>
      </c>
      <c r="R582" t="s">
        <v>37</v>
      </c>
    </row>
    <row r="583" spans="1:18" x14ac:dyDescent="0.25">
      <c r="A583">
        <v>1058</v>
      </c>
      <c r="B583" s="1">
        <v>45171</v>
      </c>
      <c r="C583" s="1" t="str">
        <f t="shared" si="28"/>
        <v>September</v>
      </c>
      <c r="D583" s="1" t="str">
        <f t="shared" si="29"/>
        <v>Saturday</v>
      </c>
      <c r="E583" t="s">
        <v>24</v>
      </c>
      <c r="F583" t="s">
        <v>25</v>
      </c>
      <c r="G583" s="4">
        <v>1142.92</v>
      </c>
      <c r="H583">
        <v>9</v>
      </c>
      <c r="I583" t="s">
        <v>16</v>
      </c>
      <c r="J583" s="4">
        <v>760.55</v>
      </c>
      <c r="K583" s="4">
        <v>1086.8899999999901</v>
      </c>
      <c r="L583" t="s">
        <v>17</v>
      </c>
      <c r="M583" s="9">
        <v>0.15</v>
      </c>
      <c r="N583" s="8">
        <v>0.15</v>
      </c>
      <c r="O583" s="8" t="str">
        <f t="shared" si="27"/>
        <v>11-15%</v>
      </c>
      <c r="P583" t="s">
        <v>18</v>
      </c>
      <c r="Q583" t="s">
        <v>22</v>
      </c>
      <c r="R583" t="s">
        <v>28</v>
      </c>
    </row>
    <row r="584" spans="1:18" x14ac:dyDescent="0.25">
      <c r="A584">
        <v>1075</v>
      </c>
      <c r="B584" s="1">
        <v>45162</v>
      </c>
      <c r="C584" s="1" t="str">
        <f t="shared" si="28"/>
        <v>August</v>
      </c>
      <c r="D584" s="1" t="str">
        <f t="shared" si="29"/>
        <v>Thursday</v>
      </c>
      <c r="E584" t="s">
        <v>33</v>
      </c>
      <c r="F584" t="s">
        <v>21</v>
      </c>
      <c r="G584" s="4">
        <v>2301.38</v>
      </c>
      <c r="H584">
        <v>42</v>
      </c>
      <c r="I584" t="s">
        <v>29</v>
      </c>
      <c r="J584" s="4">
        <v>967.77</v>
      </c>
      <c r="K584" s="4">
        <v>1414.88</v>
      </c>
      <c r="L584" t="s">
        <v>30</v>
      </c>
      <c r="M584" s="9">
        <v>0.17</v>
      </c>
      <c r="N584" s="8">
        <v>0.17</v>
      </c>
      <c r="O584" s="8" t="str">
        <f t="shared" si="27"/>
        <v>16-20%</v>
      </c>
      <c r="P584" t="s">
        <v>27</v>
      </c>
      <c r="Q584" t="s">
        <v>19</v>
      </c>
      <c r="R584" t="s">
        <v>37</v>
      </c>
    </row>
    <row r="585" spans="1:18" x14ac:dyDescent="0.25">
      <c r="A585">
        <v>1029</v>
      </c>
      <c r="B585" s="1">
        <v>45111</v>
      </c>
      <c r="C585" s="1" t="str">
        <f t="shared" si="28"/>
        <v>July</v>
      </c>
      <c r="D585" s="1" t="str">
        <f t="shared" si="29"/>
        <v>Tuesday</v>
      </c>
      <c r="E585" t="s">
        <v>33</v>
      </c>
      <c r="F585" t="s">
        <v>15</v>
      </c>
      <c r="G585" s="4">
        <v>5240.32</v>
      </c>
      <c r="H585">
        <v>31</v>
      </c>
      <c r="I585" t="s">
        <v>16</v>
      </c>
      <c r="J585" s="4">
        <v>951.21</v>
      </c>
      <c r="K585" s="4">
        <v>1320.32</v>
      </c>
      <c r="L585" t="s">
        <v>30</v>
      </c>
      <c r="M585" s="9">
        <v>0.15</v>
      </c>
      <c r="N585" s="8">
        <v>0.15</v>
      </c>
      <c r="O585" s="8" t="str">
        <f t="shared" si="27"/>
        <v>11-15%</v>
      </c>
      <c r="P585" t="s">
        <v>18</v>
      </c>
      <c r="Q585" t="s">
        <v>19</v>
      </c>
      <c r="R585" t="s">
        <v>53</v>
      </c>
    </row>
    <row r="586" spans="1:18" x14ac:dyDescent="0.25">
      <c r="A586">
        <v>1036</v>
      </c>
      <c r="B586" s="1">
        <v>45198</v>
      </c>
      <c r="C586" s="1" t="str">
        <f t="shared" si="28"/>
        <v>September</v>
      </c>
      <c r="D586" s="1" t="str">
        <f t="shared" si="29"/>
        <v>Friday</v>
      </c>
      <c r="E586" t="s">
        <v>14</v>
      </c>
      <c r="F586" t="s">
        <v>15</v>
      </c>
      <c r="G586" s="4">
        <v>6116.75</v>
      </c>
      <c r="H586">
        <v>7</v>
      </c>
      <c r="I586" t="s">
        <v>29</v>
      </c>
      <c r="J586" s="4">
        <v>2588.67</v>
      </c>
      <c r="K586" s="4">
        <v>2847.76</v>
      </c>
      <c r="L586" t="s">
        <v>30</v>
      </c>
      <c r="M586" s="9">
        <v>0.22</v>
      </c>
      <c r="N586" s="8">
        <v>0.22</v>
      </c>
      <c r="O586" s="8" t="str">
        <f t="shared" si="27"/>
        <v>21%+</v>
      </c>
      <c r="P586" t="s">
        <v>18</v>
      </c>
      <c r="Q586" t="s">
        <v>22</v>
      </c>
      <c r="R586" t="s">
        <v>20</v>
      </c>
    </row>
    <row r="587" spans="1:18" x14ac:dyDescent="0.25">
      <c r="A587">
        <v>1089</v>
      </c>
      <c r="B587" s="1">
        <v>45162</v>
      </c>
      <c r="C587" s="1" t="str">
        <f t="shared" si="28"/>
        <v>August</v>
      </c>
      <c r="D587" s="1" t="str">
        <f t="shared" si="29"/>
        <v>Thursday</v>
      </c>
      <c r="E587" t="s">
        <v>38</v>
      </c>
      <c r="F587" t="s">
        <v>15</v>
      </c>
      <c r="G587" s="4">
        <v>2528.9899999999998</v>
      </c>
      <c r="H587">
        <v>4</v>
      </c>
      <c r="I587" t="s">
        <v>16</v>
      </c>
      <c r="J587" s="4">
        <v>4231.75</v>
      </c>
      <c r="K587" s="4">
        <v>4727.75</v>
      </c>
      <c r="L587" t="s">
        <v>17</v>
      </c>
      <c r="M587" s="9">
        <v>0.12</v>
      </c>
      <c r="N587" s="8">
        <v>0.12</v>
      </c>
      <c r="O587" s="8" t="str">
        <f t="shared" si="27"/>
        <v>11-15%</v>
      </c>
      <c r="P587" t="s">
        <v>31</v>
      </c>
      <c r="Q587" t="s">
        <v>22</v>
      </c>
      <c r="R587" t="s">
        <v>40</v>
      </c>
    </row>
    <row r="588" spans="1:18" x14ac:dyDescent="0.25">
      <c r="A588">
        <v>1021</v>
      </c>
      <c r="B588" s="1">
        <v>45165</v>
      </c>
      <c r="C588" s="1" t="str">
        <f t="shared" si="28"/>
        <v>August</v>
      </c>
      <c r="D588" s="1" t="str">
        <f t="shared" si="29"/>
        <v>Sunday</v>
      </c>
      <c r="E588" t="s">
        <v>38</v>
      </c>
      <c r="F588" t="s">
        <v>15</v>
      </c>
      <c r="G588" s="4">
        <v>671.55</v>
      </c>
      <c r="H588">
        <v>19</v>
      </c>
      <c r="I588" t="s">
        <v>29</v>
      </c>
      <c r="J588" s="4">
        <v>444.05</v>
      </c>
      <c r="K588" s="4">
        <v>584.44000000000005</v>
      </c>
      <c r="L588" t="s">
        <v>17</v>
      </c>
      <c r="M588" s="9">
        <v>0.28000000000000003</v>
      </c>
      <c r="N588" s="8">
        <v>0.28000000000000003</v>
      </c>
      <c r="O588" s="8" t="str">
        <f t="shared" si="27"/>
        <v>21%+</v>
      </c>
      <c r="P588" t="s">
        <v>18</v>
      </c>
      <c r="Q588" t="s">
        <v>22</v>
      </c>
      <c r="R588" t="s">
        <v>40</v>
      </c>
    </row>
    <row r="589" spans="1:18" x14ac:dyDescent="0.25">
      <c r="A589">
        <v>1036</v>
      </c>
      <c r="B589" s="1">
        <v>45192</v>
      </c>
      <c r="C589" s="1" t="str">
        <f t="shared" si="28"/>
        <v>September</v>
      </c>
      <c r="D589" s="1" t="str">
        <f t="shared" si="29"/>
        <v>Saturday</v>
      </c>
      <c r="E589" t="s">
        <v>14</v>
      </c>
      <c r="F589" t="s">
        <v>15</v>
      </c>
      <c r="G589" s="4">
        <v>3971.23</v>
      </c>
      <c r="H589">
        <v>42</v>
      </c>
      <c r="I589" t="s">
        <v>16</v>
      </c>
      <c r="J589" s="4">
        <v>3549.43</v>
      </c>
      <c r="K589" s="4">
        <v>3967.6899999999901</v>
      </c>
      <c r="L589" t="s">
        <v>30</v>
      </c>
      <c r="M589" s="9">
        <v>0.14000000000000001</v>
      </c>
      <c r="N589" s="8">
        <v>0.14000000000000001</v>
      </c>
      <c r="O589" s="8" t="str">
        <f t="shared" si="27"/>
        <v>11-15%</v>
      </c>
      <c r="P589" t="s">
        <v>27</v>
      </c>
      <c r="Q589" t="s">
        <v>19</v>
      </c>
      <c r="R589" t="s">
        <v>20</v>
      </c>
    </row>
    <row r="590" spans="1:18" x14ac:dyDescent="0.25">
      <c r="A590">
        <v>1010</v>
      </c>
      <c r="B590" s="1">
        <v>45285</v>
      </c>
      <c r="C590" s="1" t="str">
        <f t="shared" si="28"/>
        <v>December</v>
      </c>
      <c r="D590" s="1" t="str">
        <f t="shared" si="29"/>
        <v>Monday</v>
      </c>
      <c r="E590" t="s">
        <v>24</v>
      </c>
      <c r="F590" t="s">
        <v>25</v>
      </c>
      <c r="G590" s="4">
        <v>2418.61</v>
      </c>
      <c r="H590">
        <v>30</v>
      </c>
      <c r="I590" t="s">
        <v>26</v>
      </c>
      <c r="J590" s="4">
        <v>3289.01</v>
      </c>
      <c r="K590" s="4">
        <v>3508.14</v>
      </c>
      <c r="L590" t="s">
        <v>30</v>
      </c>
      <c r="M590" s="9">
        <v>0.17</v>
      </c>
      <c r="N590" s="8">
        <v>0.17</v>
      </c>
      <c r="O590" s="8" t="str">
        <f t="shared" si="27"/>
        <v>16-20%</v>
      </c>
      <c r="P590" t="s">
        <v>27</v>
      </c>
      <c r="Q590" t="s">
        <v>22</v>
      </c>
      <c r="R590" t="s">
        <v>28</v>
      </c>
    </row>
    <row r="591" spans="1:18" x14ac:dyDescent="0.25">
      <c r="A591">
        <v>1073</v>
      </c>
      <c r="B591" s="1">
        <v>45266</v>
      </c>
      <c r="C591" s="1" t="str">
        <f t="shared" si="28"/>
        <v>December</v>
      </c>
      <c r="D591" s="1" t="str">
        <f t="shared" si="29"/>
        <v>Wednesday</v>
      </c>
      <c r="E591" t="s">
        <v>42</v>
      </c>
      <c r="F591" t="s">
        <v>15</v>
      </c>
      <c r="G591" s="4">
        <v>2273.58</v>
      </c>
      <c r="H591">
        <v>31</v>
      </c>
      <c r="I591" t="s">
        <v>26</v>
      </c>
      <c r="J591" s="4">
        <v>4368.97</v>
      </c>
      <c r="K591" s="4">
        <v>4696.8500000000004</v>
      </c>
      <c r="L591" t="s">
        <v>17</v>
      </c>
      <c r="M591" s="9">
        <v>0.25</v>
      </c>
      <c r="N591" s="8">
        <v>0.25</v>
      </c>
      <c r="O591" s="8" t="str">
        <f t="shared" si="27"/>
        <v>21%+</v>
      </c>
      <c r="P591" t="s">
        <v>27</v>
      </c>
      <c r="Q591" t="s">
        <v>22</v>
      </c>
      <c r="R591" t="s">
        <v>49</v>
      </c>
    </row>
    <row r="592" spans="1:18" x14ac:dyDescent="0.25">
      <c r="A592">
        <v>1024</v>
      </c>
      <c r="B592" s="1">
        <v>44991</v>
      </c>
      <c r="C592" s="1" t="str">
        <f t="shared" si="28"/>
        <v>March</v>
      </c>
      <c r="D592" s="1" t="str">
        <f t="shared" si="29"/>
        <v>Monday</v>
      </c>
      <c r="E592" t="s">
        <v>42</v>
      </c>
      <c r="F592" t="s">
        <v>25</v>
      </c>
      <c r="G592" s="4">
        <v>9602.64</v>
      </c>
      <c r="H592">
        <v>35</v>
      </c>
      <c r="I592" t="s">
        <v>35</v>
      </c>
      <c r="J592" s="4">
        <v>1258.53</v>
      </c>
      <c r="K592" s="4">
        <v>1624.8899999999901</v>
      </c>
      <c r="L592" t="s">
        <v>30</v>
      </c>
      <c r="M592" s="9">
        <v>0.08</v>
      </c>
      <c r="N592" s="8">
        <v>0.08</v>
      </c>
      <c r="O592" s="8" t="str">
        <f t="shared" si="27"/>
        <v>6-10%</v>
      </c>
      <c r="P592" t="s">
        <v>31</v>
      </c>
      <c r="Q592" t="s">
        <v>19</v>
      </c>
      <c r="R592" t="s">
        <v>43</v>
      </c>
    </row>
    <row r="593" spans="1:18" x14ac:dyDescent="0.25">
      <c r="A593">
        <v>1064</v>
      </c>
      <c r="B593" s="1">
        <v>45103</v>
      </c>
      <c r="C593" s="1" t="str">
        <f t="shared" si="28"/>
        <v>June</v>
      </c>
      <c r="D593" s="1" t="str">
        <f t="shared" si="29"/>
        <v>Monday</v>
      </c>
      <c r="E593" t="s">
        <v>42</v>
      </c>
      <c r="F593" t="s">
        <v>15</v>
      </c>
      <c r="G593" s="4">
        <v>6201.37</v>
      </c>
      <c r="H593">
        <v>21</v>
      </c>
      <c r="I593" t="s">
        <v>29</v>
      </c>
      <c r="J593" s="4">
        <v>2278.04</v>
      </c>
      <c r="K593" s="4">
        <v>2598.58</v>
      </c>
      <c r="L593" t="s">
        <v>17</v>
      </c>
      <c r="M593" s="9">
        <v>0.02</v>
      </c>
      <c r="N593" s="8">
        <v>0.02</v>
      </c>
      <c r="O593" s="8" t="str">
        <f t="shared" si="27"/>
        <v>0-5%</v>
      </c>
      <c r="P593" t="s">
        <v>31</v>
      </c>
      <c r="Q593" t="s">
        <v>22</v>
      </c>
      <c r="R593" t="s">
        <v>49</v>
      </c>
    </row>
    <row r="594" spans="1:18" x14ac:dyDescent="0.25">
      <c r="A594">
        <v>1099</v>
      </c>
      <c r="B594" s="1">
        <v>44929</v>
      </c>
      <c r="C594" s="1" t="str">
        <f t="shared" si="28"/>
        <v>January</v>
      </c>
      <c r="D594" s="1" t="str">
        <f t="shared" si="29"/>
        <v>Tuesday</v>
      </c>
      <c r="E594" t="s">
        <v>14</v>
      </c>
      <c r="F594" t="s">
        <v>34</v>
      </c>
      <c r="G594" s="4">
        <v>5613.1</v>
      </c>
      <c r="H594">
        <v>31</v>
      </c>
      <c r="I594" t="s">
        <v>16</v>
      </c>
      <c r="J594" s="4">
        <v>4632.8500000000004</v>
      </c>
      <c r="K594" s="4">
        <v>4711.7</v>
      </c>
      <c r="L594" t="s">
        <v>30</v>
      </c>
      <c r="M594" s="9">
        <v>0.21</v>
      </c>
      <c r="N594" s="8">
        <v>0.21</v>
      </c>
      <c r="O594" s="8" t="str">
        <f t="shared" si="27"/>
        <v>21%+</v>
      </c>
      <c r="P594" t="s">
        <v>18</v>
      </c>
      <c r="Q594" t="s">
        <v>22</v>
      </c>
      <c r="R594" t="s">
        <v>46</v>
      </c>
    </row>
    <row r="595" spans="1:18" x14ac:dyDescent="0.25">
      <c r="A595">
        <v>1049</v>
      </c>
      <c r="B595" s="1">
        <v>45068</v>
      </c>
      <c r="C595" s="1" t="str">
        <f t="shared" si="28"/>
        <v>May</v>
      </c>
      <c r="D595" s="1" t="str">
        <f t="shared" si="29"/>
        <v>Monday</v>
      </c>
      <c r="E595" t="s">
        <v>14</v>
      </c>
      <c r="F595" t="s">
        <v>34</v>
      </c>
      <c r="G595" s="4">
        <v>4216.17</v>
      </c>
      <c r="H595">
        <v>19</v>
      </c>
      <c r="I595" t="s">
        <v>29</v>
      </c>
      <c r="J595" s="4">
        <v>3316.97</v>
      </c>
      <c r="K595" s="4">
        <v>3544.02</v>
      </c>
      <c r="L595" t="s">
        <v>17</v>
      </c>
      <c r="M595" s="9">
        <v>0.14000000000000001</v>
      </c>
      <c r="N595" s="8">
        <v>0.14000000000000001</v>
      </c>
      <c r="O595" s="8" t="str">
        <f t="shared" si="27"/>
        <v>11-15%</v>
      </c>
      <c r="P595" t="s">
        <v>18</v>
      </c>
      <c r="Q595" t="s">
        <v>19</v>
      </c>
      <c r="R595" t="s">
        <v>46</v>
      </c>
    </row>
    <row r="596" spans="1:18" x14ac:dyDescent="0.25">
      <c r="A596">
        <v>1099</v>
      </c>
      <c r="B596" s="1">
        <v>45084</v>
      </c>
      <c r="C596" s="1" t="str">
        <f t="shared" si="28"/>
        <v>June</v>
      </c>
      <c r="D596" s="1" t="str">
        <f t="shared" si="29"/>
        <v>Wednesday</v>
      </c>
      <c r="E596" t="s">
        <v>33</v>
      </c>
      <c r="F596" t="s">
        <v>34</v>
      </c>
      <c r="G596" s="4">
        <v>4346.55</v>
      </c>
      <c r="H596">
        <v>31</v>
      </c>
      <c r="I596" t="s">
        <v>26</v>
      </c>
      <c r="J596" s="4">
        <v>1974.4</v>
      </c>
      <c r="K596" s="4">
        <v>2259.5</v>
      </c>
      <c r="L596" t="s">
        <v>30</v>
      </c>
      <c r="M596" s="9">
        <v>0.27</v>
      </c>
      <c r="N596" s="8">
        <v>0.27</v>
      </c>
      <c r="O596" s="8" t="str">
        <f t="shared" si="27"/>
        <v>21%+</v>
      </c>
      <c r="P596" t="s">
        <v>18</v>
      </c>
      <c r="Q596" t="s">
        <v>22</v>
      </c>
      <c r="R596" t="s">
        <v>36</v>
      </c>
    </row>
    <row r="597" spans="1:18" x14ac:dyDescent="0.25">
      <c r="A597">
        <v>1036</v>
      </c>
      <c r="B597" s="1">
        <v>45250</v>
      </c>
      <c r="C597" s="1" t="str">
        <f t="shared" si="28"/>
        <v>November</v>
      </c>
      <c r="D597" s="1" t="str">
        <f t="shared" si="29"/>
        <v>Monday</v>
      </c>
      <c r="E597" t="s">
        <v>42</v>
      </c>
      <c r="F597" t="s">
        <v>34</v>
      </c>
      <c r="G597" s="4">
        <v>5454.96</v>
      </c>
      <c r="H597">
        <v>32</v>
      </c>
      <c r="I597" t="s">
        <v>29</v>
      </c>
      <c r="J597" s="4">
        <v>700.49</v>
      </c>
      <c r="K597" s="4">
        <v>1126.52</v>
      </c>
      <c r="L597" t="s">
        <v>30</v>
      </c>
      <c r="M597" s="9">
        <v>0.28999999999999998</v>
      </c>
      <c r="N597" s="8">
        <v>0.28999999999999998</v>
      </c>
      <c r="O597" s="8" t="str">
        <f t="shared" si="27"/>
        <v>21%+</v>
      </c>
      <c r="P597" t="s">
        <v>31</v>
      </c>
      <c r="Q597" t="s">
        <v>22</v>
      </c>
      <c r="R597" t="s">
        <v>52</v>
      </c>
    </row>
    <row r="598" spans="1:18" x14ac:dyDescent="0.25">
      <c r="A598">
        <v>1082</v>
      </c>
      <c r="B598" s="1">
        <v>45072</v>
      </c>
      <c r="C598" s="1" t="str">
        <f t="shared" si="28"/>
        <v>May</v>
      </c>
      <c r="D598" s="1" t="str">
        <f t="shared" si="29"/>
        <v>Friday</v>
      </c>
      <c r="E598" t="s">
        <v>24</v>
      </c>
      <c r="F598" t="s">
        <v>25</v>
      </c>
      <c r="G598" s="4">
        <v>6994.66</v>
      </c>
      <c r="H598">
        <v>2</v>
      </c>
      <c r="I598" t="s">
        <v>16</v>
      </c>
      <c r="J598" s="4">
        <v>1349.3</v>
      </c>
      <c r="K598" s="4">
        <v>1576.69</v>
      </c>
      <c r="L598" t="s">
        <v>17</v>
      </c>
      <c r="M598" s="9">
        <v>0.12</v>
      </c>
      <c r="N598" s="8">
        <v>0.12</v>
      </c>
      <c r="O598" s="8" t="str">
        <f t="shared" si="27"/>
        <v>11-15%</v>
      </c>
      <c r="P598" t="s">
        <v>31</v>
      </c>
      <c r="Q598" t="s">
        <v>19</v>
      </c>
      <c r="R598" t="s">
        <v>28</v>
      </c>
    </row>
    <row r="599" spans="1:18" x14ac:dyDescent="0.25">
      <c r="A599">
        <v>1096</v>
      </c>
      <c r="B599" s="1">
        <v>45219</v>
      </c>
      <c r="C599" s="1" t="str">
        <f t="shared" si="28"/>
        <v>October</v>
      </c>
      <c r="D599" s="1" t="str">
        <f t="shared" si="29"/>
        <v>Friday</v>
      </c>
      <c r="E599" t="s">
        <v>24</v>
      </c>
      <c r="F599" t="s">
        <v>25</v>
      </c>
      <c r="G599" s="4">
        <v>7051.25</v>
      </c>
      <c r="H599">
        <v>10</v>
      </c>
      <c r="I599" t="s">
        <v>29</v>
      </c>
      <c r="J599" s="4">
        <v>2927.02</v>
      </c>
      <c r="K599" s="4">
        <v>3387.21</v>
      </c>
      <c r="L599" t="s">
        <v>17</v>
      </c>
      <c r="M599" s="9">
        <v>0.12</v>
      </c>
      <c r="N599" s="8">
        <v>0.12</v>
      </c>
      <c r="O599" s="8" t="str">
        <f t="shared" si="27"/>
        <v>11-15%</v>
      </c>
      <c r="P599" t="s">
        <v>18</v>
      </c>
      <c r="Q599" t="s">
        <v>22</v>
      </c>
      <c r="R599" t="s">
        <v>28</v>
      </c>
    </row>
    <row r="600" spans="1:18" x14ac:dyDescent="0.25">
      <c r="A600">
        <v>1024</v>
      </c>
      <c r="B600" s="1">
        <v>45079</v>
      </c>
      <c r="C600" s="1" t="str">
        <f t="shared" si="28"/>
        <v>June</v>
      </c>
      <c r="D600" s="1" t="str">
        <f t="shared" si="29"/>
        <v>Friday</v>
      </c>
      <c r="E600" t="s">
        <v>42</v>
      </c>
      <c r="F600" t="s">
        <v>21</v>
      </c>
      <c r="G600" s="4">
        <v>1799.77</v>
      </c>
      <c r="H600">
        <v>2</v>
      </c>
      <c r="I600" t="s">
        <v>16</v>
      </c>
      <c r="J600" s="4">
        <v>3604.93</v>
      </c>
      <c r="K600" s="4">
        <v>3830.71</v>
      </c>
      <c r="L600" t="s">
        <v>17</v>
      </c>
      <c r="M600" s="9">
        <v>0.12</v>
      </c>
      <c r="N600" s="8">
        <v>0.12</v>
      </c>
      <c r="O600" s="8" t="str">
        <f t="shared" si="27"/>
        <v>11-15%</v>
      </c>
      <c r="P600" t="s">
        <v>31</v>
      </c>
      <c r="Q600" t="s">
        <v>19</v>
      </c>
      <c r="R600" t="s">
        <v>51</v>
      </c>
    </row>
    <row r="601" spans="1:18" x14ac:dyDescent="0.25">
      <c r="A601">
        <v>1023</v>
      </c>
      <c r="B601" s="1">
        <v>45119</v>
      </c>
      <c r="C601" s="1" t="str">
        <f t="shared" si="28"/>
        <v>July</v>
      </c>
      <c r="D601" s="1" t="str">
        <f t="shared" si="29"/>
        <v>Wednesday</v>
      </c>
      <c r="E601" t="s">
        <v>42</v>
      </c>
      <c r="F601" t="s">
        <v>15</v>
      </c>
      <c r="G601" s="4">
        <v>5051.12</v>
      </c>
      <c r="H601">
        <v>2</v>
      </c>
      <c r="I601" t="s">
        <v>26</v>
      </c>
      <c r="J601" s="4">
        <v>665.89</v>
      </c>
      <c r="K601" s="4">
        <v>944.79</v>
      </c>
      <c r="L601" t="s">
        <v>30</v>
      </c>
      <c r="M601" s="9">
        <v>0.1</v>
      </c>
      <c r="N601" s="8">
        <v>0.1</v>
      </c>
      <c r="O601" s="8" t="str">
        <f t="shared" si="27"/>
        <v>6-10%</v>
      </c>
      <c r="P601" t="s">
        <v>31</v>
      </c>
      <c r="Q601" t="s">
        <v>22</v>
      </c>
      <c r="R601" t="s">
        <v>49</v>
      </c>
    </row>
    <row r="602" spans="1:18" x14ac:dyDescent="0.25">
      <c r="A602">
        <v>1062</v>
      </c>
      <c r="B602" s="1">
        <v>44999</v>
      </c>
      <c r="C602" s="1" t="str">
        <f t="shared" si="28"/>
        <v>March</v>
      </c>
      <c r="D602" s="1" t="str">
        <f t="shared" si="29"/>
        <v>Tuesday</v>
      </c>
      <c r="E602" t="s">
        <v>42</v>
      </c>
      <c r="F602" t="s">
        <v>34</v>
      </c>
      <c r="G602" s="4">
        <v>4178.3900000000003</v>
      </c>
      <c r="H602">
        <v>24</v>
      </c>
      <c r="I602" t="s">
        <v>26</v>
      </c>
      <c r="J602" s="4">
        <v>3018.01</v>
      </c>
      <c r="K602" s="4">
        <v>3418.19</v>
      </c>
      <c r="L602" t="s">
        <v>17</v>
      </c>
      <c r="M602" s="9">
        <v>0.23</v>
      </c>
      <c r="N602" s="8">
        <v>0.23</v>
      </c>
      <c r="O602" s="8" t="str">
        <f t="shared" si="27"/>
        <v>21%+</v>
      </c>
      <c r="P602" t="s">
        <v>27</v>
      </c>
      <c r="Q602" t="s">
        <v>22</v>
      </c>
      <c r="R602" t="s">
        <v>52</v>
      </c>
    </row>
    <row r="603" spans="1:18" x14ac:dyDescent="0.25">
      <c r="A603">
        <v>1096</v>
      </c>
      <c r="B603" s="1">
        <v>45231</v>
      </c>
      <c r="C603" s="1" t="str">
        <f t="shared" si="28"/>
        <v>November</v>
      </c>
      <c r="D603" s="1" t="str">
        <f t="shared" si="29"/>
        <v>Wednesday</v>
      </c>
      <c r="E603" t="s">
        <v>14</v>
      </c>
      <c r="F603" t="s">
        <v>25</v>
      </c>
      <c r="G603" s="4">
        <v>8718.2199999999993</v>
      </c>
      <c r="H603">
        <v>17</v>
      </c>
      <c r="I603" t="s">
        <v>26</v>
      </c>
      <c r="J603" s="4">
        <v>2774.24</v>
      </c>
      <c r="K603" s="4">
        <v>3069.9399999999901</v>
      </c>
      <c r="L603" t="s">
        <v>17</v>
      </c>
      <c r="M603" s="9">
        <v>0.23</v>
      </c>
      <c r="N603" s="8">
        <v>0.23</v>
      </c>
      <c r="O603" s="8" t="str">
        <f t="shared" si="27"/>
        <v>21%+</v>
      </c>
      <c r="P603" t="s">
        <v>27</v>
      </c>
      <c r="Q603" t="s">
        <v>22</v>
      </c>
      <c r="R603" t="s">
        <v>32</v>
      </c>
    </row>
    <row r="604" spans="1:18" x14ac:dyDescent="0.25">
      <c r="A604">
        <v>1037</v>
      </c>
      <c r="B604" s="1">
        <v>45270</v>
      </c>
      <c r="C604" s="1" t="str">
        <f t="shared" si="28"/>
        <v>December</v>
      </c>
      <c r="D604" s="1" t="str">
        <f t="shared" si="29"/>
        <v>Sunday</v>
      </c>
      <c r="E604" t="s">
        <v>14</v>
      </c>
      <c r="F604" t="s">
        <v>15</v>
      </c>
      <c r="G604" s="4">
        <v>6351.05</v>
      </c>
      <c r="H604">
        <v>32</v>
      </c>
      <c r="I604" t="s">
        <v>35</v>
      </c>
      <c r="J604" s="4">
        <v>2594.08</v>
      </c>
      <c r="K604" s="4">
        <v>3074.59</v>
      </c>
      <c r="L604" t="s">
        <v>30</v>
      </c>
      <c r="M604" s="9">
        <v>0.14000000000000001</v>
      </c>
      <c r="N604" s="8">
        <v>0.14000000000000001</v>
      </c>
      <c r="O604" s="8" t="str">
        <f t="shared" si="27"/>
        <v>11-15%</v>
      </c>
      <c r="P604" t="s">
        <v>18</v>
      </c>
      <c r="Q604" t="s">
        <v>22</v>
      </c>
      <c r="R604" t="s">
        <v>20</v>
      </c>
    </row>
    <row r="605" spans="1:18" x14ac:dyDescent="0.25">
      <c r="A605">
        <v>1012</v>
      </c>
      <c r="B605" s="1">
        <v>45066</v>
      </c>
      <c r="C605" s="1" t="str">
        <f t="shared" si="28"/>
        <v>May</v>
      </c>
      <c r="D605" s="1" t="str">
        <f t="shared" si="29"/>
        <v>Saturday</v>
      </c>
      <c r="E605" t="s">
        <v>14</v>
      </c>
      <c r="F605" t="s">
        <v>15</v>
      </c>
      <c r="G605" s="4">
        <v>5371.79</v>
      </c>
      <c r="H605">
        <v>16</v>
      </c>
      <c r="I605" t="s">
        <v>26</v>
      </c>
      <c r="J605" s="4">
        <v>3466.11</v>
      </c>
      <c r="K605" s="4">
        <v>3799.67</v>
      </c>
      <c r="L605" t="s">
        <v>17</v>
      </c>
      <c r="M605" s="9">
        <v>0.01</v>
      </c>
      <c r="N605" s="8">
        <v>0.01</v>
      </c>
      <c r="O605" s="8" t="str">
        <f t="shared" si="27"/>
        <v>0-5%</v>
      </c>
      <c r="P605" t="s">
        <v>18</v>
      </c>
      <c r="Q605" t="s">
        <v>22</v>
      </c>
      <c r="R605" t="s">
        <v>20</v>
      </c>
    </row>
    <row r="606" spans="1:18" x14ac:dyDescent="0.25">
      <c r="A606">
        <v>1055</v>
      </c>
      <c r="B606" s="1">
        <v>45113</v>
      </c>
      <c r="C606" s="1" t="str">
        <f t="shared" si="28"/>
        <v>July</v>
      </c>
      <c r="D606" s="1" t="str">
        <f t="shared" si="29"/>
        <v>Thursday</v>
      </c>
      <c r="E606" t="s">
        <v>38</v>
      </c>
      <c r="F606" t="s">
        <v>25</v>
      </c>
      <c r="G606" s="4">
        <v>1242.4100000000001</v>
      </c>
      <c r="H606">
        <v>16</v>
      </c>
      <c r="I606" t="s">
        <v>29</v>
      </c>
      <c r="J606" s="4">
        <v>4195.38</v>
      </c>
      <c r="K606" s="4">
        <v>4461.51</v>
      </c>
      <c r="L606" t="s">
        <v>17</v>
      </c>
      <c r="M606" s="9">
        <v>0.09</v>
      </c>
      <c r="N606" s="8">
        <v>0.09</v>
      </c>
      <c r="O606" s="8" t="str">
        <f t="shared" si="27"/>
        <v>6-10%</v>
      </c>
      <c r="P606" t="s">
        <v>27</v>
      </c>
      <c r="Q606" t="s">
        <v>19</v>
      </c>
      <c r="R606" t="s">
        <v>39</v>
      </c>
    </row>
    <row r="607" spans="1:18" x14ac:dyDescent="0.25">
      <c r="A607">
        <v>1013</v>
      </c>
      <c r="B607" s="1">
        <v>45219</v>
      </c>
      <c r="C607" s="1" t="str">
        <f t="shared" si="28"/>
        <v>October</v>
      </c>
      <c r="D607" s="1" t="str">
        <f t="shared" si="29"/>
        <v>Friday</v>
      </c>
      <c r="E607" t="s">
        <v>24</v>
      </c>
      <c r="F607" t="s">
        <v>34</v>
      </c>
      <c r="G607" s="4">
        <v>6095.82</v>
      </c>
      <c r="H607">
        <v>46</v>
      </c>
      <c r="I607" t="s">
        <v>35</v>
      </c>
      <c r="J607" s="4">
        <v>1648.8</v>
      </c>
      <c r="K607" s="4">
        <v>1670.36</v>
      </c>
      <c r="L607" t="s">
        <v>17</v>
      </c>
      <c r="M607" s="9">
        <v>0.09</v>
      </c>
      <c r="N607" s="8">
        <v>0.09</v>
      </c>
      <c r="O607" s="8" t="str">
        <f t="shared" si="27"/>
        <v>6-10%</v>
      </c>
      <c r="P607" t="s">
        <v>31</v>
      </c>
      <c r="Q607" t="s">
        <v>22</v>
      </c>
      <c r="R607" t="s">
        <v>50</v>
      </c>
    </row>
    <row r="608" spans="1:18" x14ac:dyDescent="0.25">
      <c r="A608">
        <v>1023</v>
      </c>
      <c r="B608" s="1">
        <v>44987</v>
      </c>
      <c r="C608" s="1" t="str">
        <f t="shared" si="28"/>
        <v>March</v>
      </c>
      <c r="D608" s="1" t="str">
        <f t="shared" si="29"/>
        <v>Thursday</v>
      </c>
      <c r="E608" t="s">
        <v>24</v>
      </c>
      <c r="F608" t="s">
        <v>21</v>
      </c>
      <c r="G608" s="4">
        <v>1260.32</v>
      </c>
      <c r="H608">
        <v>39</v>
      </c>
      <c r="I608" t="s">
        <v>26</v>
      </c>
      <c r="J608" s="4">
        <v>4450.6099999999997</v>
      </c>
      <c r="K608" s="4">
        <v>4663.3399999999901</v>
      </c>
      <c r="L608" t="s">
        <v>30</v>
      </c>
      <c r="M608" s="9">
        <v>0.24</v>
      </c>
      <c r="N608" s="8">
        <v>0.24</v>
      </c>
      <c r="O608" s="8" t="str">
        <f t="shared" si="27"/>
        <v>21%+</v>
      </c>
      <c r="P608" t="s">
        <v>18</v>
      </c>
      <c r="Q608" t="s">
        <v>22</v>
      </c>
      <c r="R608" t="s">
        <v>47</v>
      </c>
    </row>
    <row r="609" spans="1:18" x14ac:dyDescent="0.25">
      <c r="A609">
        <v>1089</v>
      </c>
      <c r="B609" s="1">
        <v>45124</v>
      </c>
      <c r="C609" s="1" t="str">
        <f t="shared" si="28"/>
        <v>July</v>
      </c>
      <c r="D609" s="1" t="str">
        <f t="shared" si="29"/>
        <v>Monday</v>
      </c>
      <c r="E609" t="s">
        <v>33</v>
      </c>
      <c r="F609" t="s">
        <v>15</v>
      </c>
      <c r="G609" s="4">
        <v>3438.35</v>
      </c>
      <c r="H609">
        <v>31</v>
      </c>
      <c r="I609" t="s">
        <v>29</v>
      </c>
      <c r="J609" s="4">
        <v>845.14</v>
      </c>
      <c r="K609" s="4">
        <v>1001.77</v>
      </c>
      <c r="L609" t="s">
        <v>30</v>
      </c>
      <c r="M609" s="9">
        <v>0.03</v>
      </c>
      <c r="N609" s="8">
        <v>0.03</v>
      </c>
      <c r="O609" s="8" t="str">
        <f t="shared" si="27"/>
        <v>0-5%</v>
      </c>
      <c r="P609" t="s">
        <v>18</v>
      </c>
      <c r="Q609" t="s">
        <v>19</v>
      </c>
      <c r="R609" t="s">
        <v>53</v>
      </c>
    </row>
    <row r="610" spans="1:18" x14ac:dyDescent="0.25">
      <c r="A610">
        <v>1099</v>
      </c>
      <c r="B610" s="1">
        <v>45221</v>
      </c>
      <c r="C610" s="1" t="str">
        <f t="shared" si="28"/>
        <v>October</v>
      </c>
      <c r="D610" s="1" t="str">
        <f t="shared" si="29"/>
        <v>Sunday</v>
      </c>
      <c r="E610" t="s">
        <v>14</v>
      </c>
      <c r="F610" t="s">
        <v>21</v>
      </c>
      <c r="G610" s="4">
        <v>1514.14</v>
      </c>
      <c r="H610">
        <v>43</v>
      </c>
      <c r="I610" t="s">
        <v>29</v>
      </c>
      <c r="J610" s="4">
        <v>906.47</v>
      </c>
      <c r="K610" s="4">
        <v>1283.04</v>
      </c>
      <c r="L610" t="s">
        <v>30</v>
      </c>
      <c r="M610" s="9">
        <v>0.24</v>
      </c>
      <c r="N610" s="8">
        <v>0.24</v>
      </c>
      <c r="O610" s="8" t="str">
        <f t="shared" si="27"/>
        <v>21%+</v>
      </c>
      <c r="P610" t="s">
        <v>18</v>
      </c>
      <c r="Q610" t="s">
        <v>19</v>
      </c>
      <c r="R610" t="s">
        <v>23</v>
      </c>
    </row>
    <row r="611" spans="1:18" x14ac:dyDescent="0.25">
      <c r="A611">
        <v>1030</v>
      </c>
      <c r="B611" s="1">
        <v>45245</v>
      </c>
      <c r="C611" s="1" t="str">
        <f t="shared" si="28"/>
        <v>November</v>
      </c>
      <c r="D611" s="1" t="str">
        <f t="shared" si="29"/>
        <v>Wednesday</v>
      </c>
      <c r="E611" t="s">
        <v>38</v>
      </c>
      <c r="F611" t="s">
        <v>34</v>
      </c>
      <c r="G611" s="4">
        <v>6951.53</v>
      </c>
      <c r="H611">
        <v>24</v>
      </c>
      <c r="I611" t="s">
        <v>29</v>
      </c>
      <c r="J611" s="4">
        <v>1370.52</v>
      </c>
      <c r="K611" s="4">
        <v>1482.58</v>
      </c>
      <c r="L611" t="s">
        <v>17</v>
      </c>
      <c r="M611" s="9">
        <v>0.2</v>
      </c>
      <c r="N611" s="8">
        <v>0.2</v>
      </c>
      <c r="O611" s="8" t="str">
        <f t="shared" si="27"/>
        <v>16-20%</v>
      </c>
      <c r="P611" t="s">
        <v>31</v>
      </c>
      <c r="Q611" t="s">
        <v>22</v>
      </c>
      <c r="R611" t="s">
        <v>48</v>
      </c>
    </row>
    <row r="612" spans="1:18" x14ac:dyDescent="0.25">
      <c r="A612">
        <v>1017</v>
      </c>
      <c r="B612" s="1">
        <v>45228</v>
      </c>
      <c r="C612" s="1" t="str">
        <f t="shared" si="28"/>
        <v>October</v>
      </c>
      <c r="D612" s="1" t="str">
        <f t="shared" si="29"/>
        <v>Sunday</v>
      </c>
      <c r="E612" t="s">
        <v>38</v>
      </c>
      <c r="F612" t="s">
        <v>34</v>
      </c>
      <c r="G612" s="4">
        <v>2141.9</v>
      </c>
      <c r="H612">
        <v>1</v>
      </c>
      <c r="I612" t="s">
        <v>16</v>
      </c>
      <c r="J612" s="4">
        <v>641.67999999999995</v>
      </c>
      <c r="K612" s="4">
        <v>752.24</v>
      </c>
      <c r="L612" t="s">
        <v>30</v>
      </c>
      <c r="M612" s="9">
        <v>0.22</v>
      </c>
      <c r="N612" s="8">
        <v>0.22</v>
      </c>
      <c r="O612" s="8" t="str">
        <f t="shared" si="27"/>
        <v>21%+</v>
      </c>
      <c r="P612" t="s">
        <v>27</v>
      </c>
      <c r="Q612" t="s">
        <v>19</v>
      </c>
      <c r="R612" t="s">
        <v>48</v>
      </c>
    </row>
    <row r="613" spans="1:18" x14ac:dyDescent="0.25">
      <c r="A613">
        <v>1062</v>
      </c>
      <c r="B613" s="1">
        <v>45270</v>
      </c>
      <c r="C613" s="1" t="str">
        <f t="shared" si="28"/>
        <v>December</v>
      </c>
      <c r="D613" s="1" t="str">
        <f t="shared" si="29"/>
        <v>Sunday</v>
      </c>
      <c r="E613" t="s">
        <v>24</v>
      </c>
      <c r="F613" t="s">
        <v>21</v>
      </c>
      <c r="G613" s="4">
        <v>3979.41</v>
      </c>
      <c r="H613">
        <v>11</v>
      </c>
      <c r="I613" t="s">
        <v>35</v>
      </c>
      <c r="J613" s="4">
        <v>1190.08</v>
      </c>
      <c r="K613" s="4">
        <v>1292.9399999999901</v>
      </c>
      <c r="L613" t="s">
        <v>17</v>
      </c>
      <c r="M613" s="9">
        <v>0.13</v>
      </c>
      <c r="N613" s="8">
        <v>0.13</v>
      </c>
      <c r="O613" s="8" t="str">
        <f t="shared" si="27"/>
        <v>11-15%</v>
      </c>
      <c r="P613" t="s">
        <v>18</v>
      </c>
      <c r="Q613" t="s">
        <v>22</v>
      </c>
      <c r="R613" t="s">
        <v>47</v>
      </c>
    </row>
    <row r="614" spans="1:18" x14ac:dyDescent="0.25">
      <c r="A614">
        <v>1084</v>
      </c>
      <c r="B614" s="1">
        <v>44937</v>
      </c>
      <c r="C614" s="1" t="str">
        <f t="shared" si="28"/>
        <v>January</v>
      </c>
      <c r="D614" s="1" t="str">
        <f t="shared" si="29"/>
        <v>Wednesday</v>
      </c>
      <c r="E614" t="s">
        <v>14</v>
      </c>
      <c r="F614" t="s">
        <v>34</v>
      </c>
      <c r="G614" s="4">
        <v>8967.18</v>
      </c>
      <c r="H614">
        <v>21</v>
      </c>
      <c r="I614" t="s">
        <v>29</v>
      </c>
      <c r="J614" s="4">
        <v>576.74</v>
      </c>
      <c r="K614" s="4">
        <v>648.29</v>
      </c>
      <c r="L614" t="s">
        <v>17</v>
      </c>
      <c r="M614" s="9">
        <v>0.2</v>
      </c>
      <c r="N614" s="8">
        <v>0.2</v>
      </c>
      <c r="O614" s="8" t="str">
        <f t="shared" si="27"/>
        <v>16-20%</v>
      </c>
      <c r="P614" t="s">
        <v>27</v>
      </c>
      <c r="Q614" t="s">
        <v>19</v>
      </c>
      <c r="R614" t="s">
        <v>46</v>
      </c>
    </row>
    <row r="615" spans="1:18" x14ac:dyDescent="0.25">
      <c r="A615">
        <v>1089</v>
      </c>
      <c r="B615" s="1">
        <v>44988</v>
      </c>
      <c r="C615" s="1" t="str">
        <f t="shared" si="28"/>
        <v>March</v>
      </c>
      <c r="D615" s="1" t="str">
        <f t="shared" si="29"/>
        <v>Friday</v>
      </c>
      <c r="E615" t="s">
        <v>33</v>
      </c>
      <c r="F615" t="s">
        <v>15</v>
      </c>
      <c r="G615" s="4">
        <v>2122.73</v>
      </c>
      <c r="H615">
        <v>4</v>
      </c>
      <c r="I615" t="s">
        <v>16</v>
      </c>
      <c r="J615" s="4">
        <v>4117.67</v>
      </c>
      <c r="K615" s="4">
        <v>4280.0600000000004</v>
      </c>
      <c r="L615" t="s">
        <v>17</v>
      </c>
      <c r="M615" s="9">
        <v>0.18</v>
      </c>
      <c r="N615" s="8">
        <v>0.18</v>
      </c>
      <c r="O615" s="8" t="str">
        <f t="shared" si="27"/>
        <v>16-20%</v>
      </c>
      <c r="P615" t="s">
        <v>27</v>
      </c>
      <c r="Q615" t="s">
        <v>19</v>
      </c>
      <c r="R615" t="s">
        <v>53</v>
      </c>
    </row>
    <row r="616" spans="1:18" x14ac:dyDescent="0.25">
      <c r="A616">
        <v>1086</v>
      </c>
      <c r="B616" s="1">
        <v>45259</v>
      </c>
      <c r="C616" s="1" t="str">
        <f t="shared" si="28"/>
        <v>November</v>
      </c>
      <c r="D616" s="1" t="str">
        <f t="shared" si="29"/>
        <v>Wednesday</v>
      </c>
      <c r="E616" t="s">
        <v>14</v>
      </c>
      <c r="F616" t="s">
        <v>21</v>
      </c>
      <c r="G616" s="4">
        <v>5127.2700000000004</v>
      </c>
      <c r="H616">
        <v>7</v>
      </c>
      <c r="I616" t="s">
        <v>26</v>
      </c>
      <c r="J616" s="4">
        <v>737.9</v>
      </c>
      <c r="K616" s="4">
        <v>1182</v>
      </c>
      <c r="L616" t="s">
        <v>30</v>
      </c>
      <c r="M616" s="9">
        <v>0.23</v>
      </c>
      <c r="N616" s="8">
        <v>0.23</v>
      </c>
      <c r="O616" s="8" t="str">
        <f t="shared" si="27"/>
        <v>21%+</v>
      </c>
      <c r="P616" t="s">
        <v>31</v>
      </c>
      <c r="Q616" t="s">
        <v>22</v>
      </c>
      <c r="R616" t="s">
        <v>23</v>
      </c>
    </row>
    <row r="617" spans="1:18" x14ac:dyDescent="0.25">
      <c r="A617">
        <v>1013</v>
      </c>
      <c r="B617" s="1">
        <v>45152</v>
      </c>
      <c r="C617" s="1" t="str">
        <f t="shared" si="28"/>
        <v>August</v>
      </c>
      <c r="D617" s="1" t="str">
        <f t="shared" si="29"/>
        <v>Monday</v>
      </c>
      <c r="E617" t="s">
        <v>42</v>
      </c>
      <c r="F617" t="s">
        <v>34</v>
      </c>
      <c r="G617" s="4">
        <v>4250.79</v>
      </c>
      <c r="H617">
        <v>26</v>
      </c>
      <c r="I617" t="s">
        <v>29</v>
      </c>
      <c r="J617" s="4">
        <v>3749.12</v>
      </c>
      <c r="K617" s="4">
        <v>4138.83</v>
      </c>
      <c r="L617" t="s">
        <v>30</v>
      </c>
      <c r="M617" s="9">
        <v>0.13</v>
      </c>
      <c r="N617" s="8">
        <v>0.13</v>
      </c>
      <c r="O617" s="8" t="str">
        <f t="shared" si="27"/>
        <v>11-15%</v>
      </c>
      <c r="P617" t="s">
        <v>31</v>
      </c>
      <c r="Q617" t="s">
        <v>19</v>
      </c>
      <c r="R617" t="s">
        <v>52</v>
      </c>
    </row>
    <row r="618" spans="1:18" x14ac:dyDescent="0.25">
      <c r="A618">
        <v>1059</v>
      </c>
      <c r="B618" s="1">
        <v>45079</v>
      </c>
      <c r="C618" s="1" t="str">
        <f t="shared" si="28"/>
        <v>June</v>
      </c>
      <c r="D618" s="1" t="str">
        <f t="shared" si="29"/>
        <v>Friday</v>
      </c>
      <c r="E618" t="s">
        <v>14</v>
      </c>
      <c r="F618" t="s">
        <v>21</v>
      </c>
      <c r="G618" s="4">
        <v>279.43</v>
      </c>
      <c r="H618">
        <v>47</v>
      </c>
      <c r="I618" t="s">
        <v>16</v>
      </c>
      <c r="J618" s="4">
        <v>287.17</v>
      </c>
      <c r="K618" s="4">
        <v>657.44</v>
      </c>
      <c r="L618" t="s">
        <v>17</v>
      </c>
      <c r="M618" s="9">
        <v>0.14000000000000001</v>
      </c>
      <c r="N618" s="8">
        <v>0.14000000000000001</v>
      </c>
      <c r="O618" s="8" t="str">
        <f t="shared" si="27"/>
        <v>11-15%</v>
      </c>
      <c r="P618" t="s">
        <v>31</v>
      </c>
      <c r="Q618" t="s">
        <v>22</v>
      </c>
      <c r="R618" t="s">
        <v>23</v>
      </c>
    </row>
    <row r="619" spans="1:18" x14ac:dyDescent="0.25">
      <c r="A619">
        <v>1019</v>
      </c>
      <c r="B619" s="1">
        <v>45125</v>
      </c>
      <c r="C619" s="1" t="str">
        <f t="shared" si="28"/>
        <v>July</v>
      </c>
      <c r="D619" s="1" t="str">
        <f t="shared" si="29"/>
        <v>Tuesday</v>
      </c>
      <c r="E619" t="s">
        <v>42</v>
      </c>
      <c r="F619" t="s">
        <v>15</v>
      </c>
      <c r="G619" s="4">
        <v>7948.31</v>
      </c>
      <c r="H619">
        <v>12</v>
      </c>
      <c r="I619" t="s">
        <v>29</v>
      </c>
      <c r="J619" s="4">
        <v>4745.18</v>
      </c>
      <c r="K619" s="4">
        <v>5145.88</v>
      </c>
      <c r="L619" t="s">
        <v>17</v>
      </c>
      <c r="M619" s="9">
        <v>0.19</v>
      </c>
      <c r="N619" s="8">
        <v>0.19</v>
      </c>
      <c r="O619" s="8" t="str">
        <f t="shared" si="27"/>
        <v>16-20%</v>
      </c>
      <c r="P619" t="s">
        <v>31</v>
      </c>
      <c r="Q619" t="s">
        <v>19</v>
      </c>
      <c r="R619" t="s">
        <v>49</v>
      </c>
    </row>
    <row r="620" spans="1:18" x14ac:dyDescent="0.25">
      <c r="A620">
        <v>1049</v>
      </c>
      <c r="B620" s="1">
        <v>44978</v>
      </c>
      <c r="C620" s="1" t="str">
        <f t="shared" si="28"/>
        <v>February</v>
      </c>
      <c r="D620" s="1" t="str">
        <f t="shared" si="29"/>
        <v>Tuesday</v>
      </c>
      <c r="E620" t="s">
        <v>42</v>
      </c>
      <c r="F620" t="s">
        <v>34</v>
      </c>
      <c r="G620" s="4">
        <v>783.55</v>
      </c>
      <c r="H620">
        <v>31</v>
      </c>
      <c r="I620" t="s">
        <v>35</v>
      </c>
      <c r="J620" s="4">
        <v>3570.24</v>
      </c>
      <c r="K620" s="4">
        <v>3712.25</v>
      </c>
      <c r="L620" t="s">
        <v>30</v>
      </c>
      <c r="M620" s="9">
        <v>0.03</v>
      </c>
      <c r="N620" s="8">
        <v>0.03</v>
      </c>
      <c r="O620" s="8" t="str">
        <f t="shared" si="27"/>
        <v>0-5%</v>
      </c>
      <c r="P620" t="s">
        <v>31</v>
      </c>
      <c r="Q620" t="s">
        <v>19</v>
      </c>
      <c r="R620" t="s">
        <v>52</v>
      </c>
    </row>
    <row r="621" spans="1:18" x14ac:dyDescent="0.25">
      <c r="A621">
        <v>1100</v>
      </c>
      <c r="B621" s="1">
        <v>45186</v>
      </c>
      <c r="C621" s="1" t="str">
        <f t="shared" si="28"/>
        <v>September</v>
      </c>
      <c r="D621" s="1" t="str">
        <f t="shared" si="29"/>
        <v>Sunday</v>
      </c>
      <c r="E621" t="s">
        <v>33</v>
      </c>
      <c r="F621" t="s">
        <v>15</v>
      </c>
      <c r="G621" s="4">
        <v>4795.12</v>
      </c>
      <c r="H621">
        <v>17</v>
      </c>
      <c r="I621" t="s">
        <v>35</v>
      </c>
      <c r="J621" s="4">
        <v>83.64</v>
      </c>
      <c r="K621" s="4">
        <v>528.49</v>
      </c>
      <c r="L621" t="s">
        <v>30</v>
      </c>
      <c r="M621" s="9">
        <v>0.13</v>
      </c>
      <c r="N621" s="8">
        <v>0.13</v>
      </c>
      <c r="O621" s="8" t="str">
        <f t="shared" si="27"/>
        <v>11-15%</v>
      </c>
      <c r="P621" t="s">
        <v>31</v>
      </c>
      <c r="Q621" t="s">
        <v>19</v>
      </c>
      <c r="R621" t="s">
        <v>53</v>
      </c>
    </row>
    <row r="622" spans="1:18" x14ac:dyDescent="0.25">
      <c r="A622">
        <v>1012</v>
      </c>
      <c r="B622" s="1">
        <v>44985</v>
      </c>
      <c r="C622" s="1" t="str">
        <f t="shared" si="28"/>
        <v>February</v>
      </c>
      <c r="D622" s="1" t="str">
        <f t="shared" si="29"/>
        <v>Tuesday</v>
      </c>
      <c r="E622" t="s">
        <v>24</v>
      </c>
      <c r="F622" t="s">
        <v>34</v>
      </c>
      <c r="G622" s="4">
        <v>5650.72</v>
      </c>
      <c r="H622">
        <v>33</v>
      </c>
      <c r="I622" t="s">
        <v>26</v>
      </c>
      <c r="J622" s="4">
        <v>3831.09</v>
      </c>
      <c r="K622" s="4">
        <v>3908.37</v>
      </c>
      <c r="L622" t="s">
        <v>30</v>
      </c>
      <c r="M622" s="9">
        <v>0.28999999999999998</v>
      </c>
      <c r="N622" s="8">
        <v>0.28999999999999998</v>
      </c>
      <c r="O622" s="8" t="str">
        <f t="shared" si="27"/>
        <v>21%+</v>
      </c>
      <c r="P622" t="s">
        <v>18</v>
      </c>
      <c r="Q622" t="s">
        <v>22</v>
      </c>
      <c r="R622" t="s">
        <v>50</v>
      </c>
    </row>
    <row r="623" spans="1:18" x14ac:dyDescent="0.25">
      <c r="A623">
        <v>1061</v>
      </c>
      <c r="B623" s="1">
        <v>44998</v>
      </c>
      <c r="C623" s="1" t="str">
        <f t="shared" si="28"/>
        <v>March</v>
      </c>
      <c r="D623" s="1" t="str">
        <f t="shared" si="29"/>
        <v>Monday</v>
      </c>
      <c r="E623" t="s">
        <v>14</v>
      </c>
      <c r="F623" t="s">
        <v>25</v>
      </c>
      <c r="G623" s="4">
        <v>6321.42</v>
      </c>
      <c r="H623">
        <v>11</v>
      </c>
      <c r="I623" t="s">
        <v>29</v>
      </c>
      <c r="J623" s="4">
        <v>2594.71</v>
      </c>
      <c r="K623" s="4">
        <v>2769.52</v>
      </c>
      <c r="L623" t="s">
        <v>17</v>
      </c>
      <c r="M623" s="9">
        <v>0.01</v>
      </c>
      <c r="N623" s="8">
        <v>0.01</v>
      </c>
      <c r="O623" s="8" t="str">
        <f t="shared" si="27"/>
        <v>0-5%</v>
      </c>
      <c r="P623" t="s">
        <v>27</v>
      </c>
      <c r="Q623" t="s">
        <v>22</v>
      </c>
      <c r="R623" t="s">
        <v>32</v>
      </c>
    </row>
    <row r="624" spans="1:18" x14ac:dyDescent="0.25">
      <c r="A624">
        <v>1019</v>
      </c>
      <c r="B624" s="1">
        <v>45074</v>
      </c>
      <c r="C624" s="1" t="str">
        <f t="shared" si="28"/>
        <v>May</v>
      </c>
      <c r="D624" s="1" t="str">
        <f t="shared" si="29"/>
        <v>Sunday</v>
      </c>
      <c r="E624" t="s">
        <v>42</v>
      </c>
      <c r="F624" t="s">
        <v>34</v>
      </c>
      <c r="G624" s="4">
        <v>6917.45</v>
      </c>
      <c r="H624">
        <v>28</v>
      </c>
      <c r="I624" t="s">
        <v>16</v>
      </c>
      <c r="J624" s="4">
        <v>3907.86</v>
      </c>
      <c r="K624" s="4">
        <v>4205.37</v>
      </c>
      <c r="L624" t="s">
        <v>30</v>
      </c>
      <c r="M624" s="9">
        <v>0.09</v>
      </c>
      <c r="N624" s="8">
        <v>0.09</v>
      </c>
      <c r="O624" s="8" t="str">
        <f t="shared" si="27"/>
        <v>6-10%</v>
      </c>
      <c r="P624" t="s">
        <v>31</v>
      </c>
      <c r="Q624" t="s">
        <v>19</v>
      </c>
      <c r="R624" t="s">
        <v>52</v>
      </c>
    </row>
    <row r="625" spans="1:18" x14ac:dyDescent="0.25">
      <c r="A625">
        <v>1076</v>
      </c>
      <c r="B625" s="1">
        <v>45275</v>
      </c>
      <c r="C625" s="1" t="str">
        <f t="shared" si="28"/>
        <v>December</v>
      </c>
      <c r="D625" s="1" t="str">
        <f t="shared" si="29"/>
        <v>Friday</v>
      </c>
      <c r="E625" t="s">
        <v>14</v>
      </c>
      <c r="F625" t="s">
        <v>21</v>
      </c>
      <c r="G625" s="4">
        <v>2607.4</v>
      </c>
      <c r="H625">
        <v>32</v>
      </c>
      <c r="I625" t="s">
        <v>26</v>
      </c>
      <c r="J625" s="4">
        <v>2636.36</v>
      </c>
      <c r="K625" s="4">
        <v>2696.78</v>
      </c>
      <c r="L625" t="s">
        <v>30</v>
      </c>
      <c r="M625" s="9">
        <v>0.09</v>
      </c>
      <c r="N625" s="8">
        <v>0.09</v>
      </c>
      <c r="O625" s="8" t="str">
        <f t="shared" si="27"/>
        <v>6-10%</v>
      </c>
      <c r="P625" t="s">
        <v>18</v>
      </c>
      <c r="Q625" t="s">
        <v>22</v>
      </c>
      <c r="R625" t="s">
        <v>23</v>
      </c>
    </row>
    <row r="626" spans="1:18" x14ac:dyDescent="0.25">
      <c r="A626">
        <v>1009</v>
      </c>
      <c r="B626" s="1">
        <v>44989</v>
      </c>
      <c r="C626" s="1" t="str">
        <f t="shared" si="28"/>
        <v>March</v>
      </c>
      <c r="D626" s="1" t="str">
        <f t="shared" si="29"/>
        <v>Saturday</v>
      </c>
      <c r="E626" t="s">
        <v>24</v>
      </c>
      <c r="F626" t="s">
        <v>34</v>
      </c>
      <c r="G626" s="4">
        <v>198.79</v>
      </c>
      <c r="H626">
        <v>1</v>
      </c>
      <c r="I626" t="s">
        <v>29</v>
      </c>
      <c r="J626" s="4">
        <v>3223.07</v>
      </c>
      <c r="K626" s="4">
        <v>3590.83</v>
      </c>
      <c r="L626" t="s">
        <v>30</v>
      </c>
      <c r="M626" s="9">
        <v>0.19</v>
      </c>
      <c r="N626" s="8">
        <v>0.19</v>
      </c>
      <c r="O626" s="8" t="str">
        <f t="shared" si="27"/>
        <v>16-20%</v>
      </c>
      <c r="P626" t="s">
        <v>27</v>
      </c>
      <c r="Q626" t="s">
        <v>22</v>
      </c>
      <c r="R626" t="s">
        <v>50</v>
      </c>
    </row>
    <row r="627" spans="1:18" x14ac:dyDescent="0.25">
      <c r="A627">
        <v>1071</v>
      </c>
      <c r="B627" s="1">
        <v>45236</v>
      </c>
      <c r="C627" s="1" t="str">
        <f t="shared" si="28"/>
        <v>November</v>
      </c>
      <c r="D627" s="1" t="str">
        <f t="shared" si="29"/>
        <v>Monday</v>
      </c>
      <c r="E627" t="s">
        <v>24</v>
      </c>
      <c r="F627" t="s">
        <v>15</v>
      </c>
      <c r="G627" s="4">
        <v>7262.09</v>
      </c>
      <c r="H627">
        <v>47</v>
      </c>
      <c r="I627" t="s">
        <v>26</v>
      </c>
      <c r="J627" s="4">
        <v>3942.34</v>
      </c>
      <c r="K627" s="4">
        <v>4142.09</v>
      </c>
      <c r="L627" t="s">
        <v>17</v>
      </c>
      <c r="M627" s="9">
        <v>0.03</v>
      </c>
      <c r="N627" s="8">
        <v>0.03</v>
      </c>
      <c r="O627" s="8" t="str">
        <f t="shared" si="27"/>
        <v>0-5%</v>
      </c>
      <c r="P627" t="s">
        <v>31</v>
      </c>
      <c r="Q627" t="s">
        <v>22</v>
      </c>
      <c r="R627" t="s">
        <v>45</v>
      </c>
    </row>
    <row r="628" spans="1:18" x14ac:dyDescent="0.25">
      <c r="A628">
        <v>1028</v>
      </c>
      <c r="B628" s="1">
        <v>45169</v>
      </c>
      <c r="C628" s="1" t="str">
        <f t="shared" si="28"/>
        <v>August</v>
      </c>
      <c r="D628" s="1" t="str">
        <f t="shared" si="29"/>
        <v>Thursday</v>
      </c>
      <c r="E628" t="s">
        <v>38</v>
      </c>
      <c r="F628" t="s">
        <v>15</v>
      </c>
      <c r="G628" s="4">
        <v>5403</v>
      </c>
      <c r="H628">
        <v>28</v>
      </c>
      <c r="I628" t="s">
        <v>16</v>
      </c>
      <c r="J628" s="4">
        <v>2055.2800000000002</v>
      </c>
      <c r="K628" s="4">
        <v>2449.64</v>
      </c>
      <c r="L628" t="s">
        <v>30</v>
      </c>
      <c r="M628" s="9">
        <v>0.19</v>
      </c>
      <c r="N628" s="8">
        <v>0.19</v>
      </c>
      <c r="O628" s="8" t="str">
        <f t="shared" si="27"/>
        <v>16-20%</v>
      </c>
      <c r="P628" t="s">
        <v>31</v>
      </c>
      <c r="Q628" t="s">
        <v>19</v>
      </c>
      <c r="R628" t="s">
        <v>40</v>
      </c>
    </row>
    <row r="629" spans="1:18" x14ac:dyDescent="0.25">
      <c r="A629">
        <v>1078</v>
      </c>
      <c r="B629" s="1">
        <v>45292</v>
      </c>
      <c r="C629" s="1" t="str">
        <f t="shared" si="28"/>
        <v>January</v>
      </c>
      <c r="D629" s="1" t="str">
        <f t="shared" si="29"/>
        <v>Monday</v>
      </c>
      <c r="E629" t="s">
        <v>24</v>
      </c>
      <c r="F629" t="s">
        <v>34</v>
      </c>
      <c r="G629" s="4">
        <v>8377.57</v>
      </c>
      <c r="H629">
        <v>42</v>
      </c>
      <c r="I629" t="s">
        <v>26</v>
      </c>
      <c r="J629" s="4">
        <v>63.41</v>
      </c>
      <c r="K629" s="4">
        <v>314.93</v>
      </c>
      <c r="L629" t="s">
        <v>17</v>
      </c>
      <c r="M629" s="9">
        <v>0.03</v>
      </c>
      <c r="N629" s="8">
        <v>0.03</v>
      </c>
      <c r="O629" s="8" t="str">
        <f t="shared" si="27"/>
        <v>0-5%</v>
      </c>
      <c r="P629" t="s">
        <v>18</v>
      </c>
      <c r="Q629" t="s">
        <v>22</v>
      </c>
      <c r="R629" t="s">
        <v>50</v>
      </c>
    </row>
    <row r="630" spans="1:18" x14ac:dyDescent="0.25">
      <c r="A630">
        <v>1095</v>
      </c>
      <c r="B630" s="1">
        <v>45256</v>
      </c>
      <c r="C630" s="1" t="str">
        <f t="shared" si="28"/>
        <v>November</v>
      </c>
      <c r="D630" s="1" t="str">
        <f t="shared" si="29"/>
        <v>Sunday</v>
      </c>
      <c r="E630" t="s">
        <v>33</v>
      </c>
      <c r="F630" t="s">
        <v>21</v>
      </c>
      <c r="G630" s="4">
        <v>8231.74</v>
      </c>
      <c r="H630">
        <v>7</v>
      </c>
      <c r="I630" t="s">
        <v>26</v>
      </c>
      <c r="J630" s="4">
        <v>4257.24</v>
      </c>
      <c r="K630" s="4">
        <v>4355.87</v>
      </c>
      <c r="L630" t="s">
        <v>17</v>
      </c>
      <c r="M630" s="9">
        <v>0.03</v>
      </c>
      <c r="N630" s="8">
        <v>0.03</v>
      </c>
      <c r="O630" s="8" t="str">
        <f t="shared" si="27"/>
        <v>0-5%</v>
      </c>
      <c r="P630" t="s">
        <v>27</v>
      </c>
      <c r="Q630" t="s">
        <v>19</v>
      </c>
      <c r="R630" t="s">
        <v>37</v>
      </c>
    </row>
    <row r="631" spans="1:18" x14ac:dyDescent="0.25">
      <c r="A631">
        <v>1052</v>
      </c>
      <c r="B631" s="1">
        <v>45033</v>
      </c>
      <c r="C631" s="1" t="str">
        <f t="shared" si="28"/>
        <v>April</v>
      </c>
      <c r="D631" s="1" t="str">
        <f t="shared" si="29"/>
        <v>Monday</v>
      </c>
      <c r="E631" t="s">
        <v>42</v>
      </c>
      <c r="F631" t="s">
        <v>25</v>
      </c>
      <c r="G631" s="4">
        <v>8448.93</v>
      </c>
      <c r="H631">
        <v>2</v>
      </c>
      <c r="I631" t="s">
        <v>26</v>
      </c>
      <c r="J631" s="4">
        <v>1935.41</v>
      </c>
      <c r="K631" s="4">
        <v>2305.44</v>
      </c>
      <c r="L631" t="s">
        <v>17</v>
      </c>
      <c r="M631" s="9">
        <v>0.22</v>
      </c>
      <c r="N631" s="8">
        <v>0.22</v>
      </c>
      <c r="O631" s="8" t="str">
        <f t="shared" si="27"/>
        <v>21%+</v>
      </c>
      <c r="P631" t="s">
        <v>31</v>
      </c>
      <c r="Q631" t="s">
        <v>19</v>
      </c>
      <c r="R631" t="s">
        <v>43</v>
      </c>
    </row>
    <row r="632" spans="1:18" x14ac:dyDescent="0.25">
      <c r="A632">
        <v>1083</v>
      </c>
      <c r="B632" s="1">
        <v>45152</v>
      </c>
      <c r="C632" s="1" t="str">
        <f t="shared" si="28"/>
        <v>August</v>
      </c>
      <c r="D632" s="1" t="str">
        <f t="shared" si="29"/>
        <v>Monday</v>
      </c>
      <c r="E632" t="s">
        <v>38</v>
      </c>
      <c r="F632" t="s">
        <v>21</v>
      </c>
      <c r="G632" s="4">
        <v>4902.4399999999996</v>
      </c>
      <c r="H632">
        <v>42</v>
      </c>
      <c r="I632" t="s">
        <v>29</v>
      </c>
      <c r="J632" s="4">
        <v>2505.41</v>
      </c>
      <c r="K632" s="4">
        <v>2638.96</v>
      </c>
      <c r="L632" t="s">
        <v>30</v>
      </c>
      <c r="M632" s="9">
        <v>0.1</v>
      </c>
      <c r="N632" s="8">
        <v>0.1</v>
      </c>
      <c r="O632" s="8" t="str">
        <f t="shared" si="27"/>
        <v>6-10%</v>
      </c>
      <c r="P632" t="s">
        <v>27</v>
      </c>
      <c r="Q632" t="s">
        <v>19</v>
      </c>
      <c r="R632" t="s">
        <v>41</v>
      </c>
    </row>
    <row r="633" spans="1:18" x14ac:dyDescent="0.25">
      <c r="A633">
        <v>1016</v>
      </c>
      <c r="B633" s="1">
        <v>45239</v>
      </c>
      <c r="C633" s="1" t="str">
        <f t="shared" si="28"/>
        <v>November</v>
      </c>
      <c r="D633" s="1" t="str">
        <f t="shared" si="29"/>
        <v>Thursday</v>
      </c>
      <c r="E633" t="s">
        <v>33</v>
      </c>
      <c r="F633" t="s">
        <v>25</v>
      </c>
      <c r="G633" s="4">
        <v>3402.92</v>
      </c>
      <c r="H633">
        <v>24</v>
      </c>
      <c r="I633" t="s">
        <v>16</v>
      </c>
      <c r="J633" s="4">
        <v>88.44</v>
      </c>
      <c r="K633" s="4">
        <v>338.94</v>
      </c>
      <c r="L633" t="s">
        <v>30</v>
      </c>
      <c r="M633" s="9">
        <v>0.28999999999999998</v>
      </c>
      <c r="N633" s="8">
        <v>0.28999999999999998</v>
      </c>
      <c r="O633" s="8" t="str">
        <f t="shared" si="27"/>
        <v>21%+</v>
      </c>
      <c r="P633" t="s">
        <v>18</v>
      </c>
      <c r="Q633" t="s">
        <v>19</v>
      </c>
      <c r="R633" t="s">
        <v>44</v>
      </c>
    </row>
    <row r="634" spans="1:18" x14ac:dyDescent="0.25">
      <c r="A634">
        <v>1069</v>
      </c>
      <c r="B634" s="1">
        <v>45144</v>
      </c>
      <c r="C634" s="1" t="str">
        <f t="shared" si="28"/>
        <v>August</v>
      </c>
      <c r="D634" s="1" t="str">
        <f t="shared" si="29"/>
        <v>Sunday</v>
      </c>
      <c r="E634" t="s">
        <v>14</v>
      </c>
      <c r="F634" t="s">
        <v>15</v>
      </c>
      <c r="G634" s="4">
        <v>7936.43</v>
      </c>
      <c r="H634">
        <v>4</v>
      </c>
      <c r="I634" t="s">
        <v>35</v>
      </c>
      <c r="J634" s="4">
        <v>2485.86</v>
      </c>
      <c r="K634" s="4">
        <v>2532.87</v>
      </c>
      <c r="L634" t="s">
        <v>30</v>
      </c>
      <c r="M634" s="9">
        <v>0.01</v>
      </c>
      <c r="N634" s="8">
        <v>0.01</v>
      </c>
      <c r="O634" s="8" t="str">
        <f t="shared" si="27"/>
        <v>0-5%</v>
      </c>
      <c r="P634" t="s">
        <v>31</v>
      </c>
      <c r="Q634" t="s">
        <v>19</v>
      </c>
      <c r="R634" t="s">
        <v>20</v>
      </c>
    </row>
    <row r="635" spans="1:18" x14ac:dyDescent="0.25">
      <c r="A635">
        <v>1099</v>
      </c>
      <c r="B635" s="1">
        <v>45167</v>
      </c>
      <c r="C635" s="1" t="str">
        <f t="shared" si="28"/>
        <v>August</v>
      </c>
      <c r="D635" s="1" t="str">
        <f t="shared" si="29"/>
        <v>Tuesday</v>
      </c>
      <c r="E635" t="s">
        <v>42</v>
      </c>
      <c r="F635" t="s">
        <v>21</v>
      </c>
      <c r="G635" s="4">
        <v>4567.8100000000004</v>
      </c>
      <c r="H635">
        <v>44</v>
      </c>
      <c r="I635" t="s">
        <v>29</v>
      </c>
      <c r="J635" s="4">
        <v>4933.1099999999997</v>
      </c>
      <c r="K635" s="4">
        <v>5245.86</v>
      </c>
      <c r="L635" t="s">
        <v>17</v>
      </c>
      <c r="M635" s="9">
        <v>0.13</v>
      </c>
      <c r="N635" s="8">
        <v>0.13</v>
      </c>
      <c r="O635" s="8" t="str">
        <f t="shared" si="27"/>
        <v>11-15%</v>
      </c>
      <c r="P635" t="s">
        <v>27</v>
      </c>
      <c r="Q635" t="s">
        <v>22</v>
      </c>
      <c r="R635" t="s">
        <v>51</v>
      </c>
    </row>
    <row r="636" spans="1:18" x14ac:dyDescent="0.25">
      <c r="A636">
        <v>1012</v>
      </c>
      <c r="B636" s="1">
        <v>45185</v>
      </c>
      <c r="C636" s="1" t="str">
        <f t="shared" si="28"/>
        <v>September</v>
      </c>
      <c r="D636" s="1" t="str">
        <f t="shared" si="29"/>
        <v>Saturday</v>
      </c>
      <c r="E636" t="s">
        <v>24</v>
      </c>
      <c r="F636" t="s">
        <v>25</v>
      </c>
      <c r="G636" s="4">
        <v>1916.08</v>
      </c>
      <c r="H636">
        <v>19</v>
      </c>
      <c r="I636" t="s">
        <v>35</v>
      </c>
      <c r="J636" s="4">
        <v>1427.42</v>
      </c>
      <c r="K636" s="4">
        <v>1763.69</v>
      </c>
      <c r="L636" t="s">
        <v>30</v>
      </c>
      <c r="M636" s="9">
        <v>0.03</v>
      </c>
      <c r="N636" s="8">
        <v>0.03</v>
      </c>
      <c r="O636" s="8" t="str">
        <f t="shared" si="27"/>
        <v>0-5%</v>
      </c>
      <c r="P636" t="s">
        <v>18</v>
      </c>
      <c r="Q636" t="s">
        <v>22</v>
      </c>
      <c r="R636" t="s">
        <v>28</v>
      </c>
    </row>
    <row r="637" spans="1:18" x14ac:dyDescent="0.25">
      <c r="A637">
        <v>1025</v>
      </c>
      <c r="B637" s="1">
        <v>45188</v>
      </c>
      <c r="C637" s="1" t="str">
        <f t="shared" si="28"/>
        <v>September</v>
      </c>
      <c r="D637" s="1" t="str">
        <f t="shared" si="29"/>
        <v>Tuesday</v>
      </c>
      <c r="E637" t="s">
        <v>42</v>
      </c>
      <c r="F637" t="s">
        <v>34</v>
      </c>
      <c r="G637" s="4">
        <v>8564.24</v>
      </c>
      <c r="H637">
        <v>26</v>
      </c>
      <c r="I637" t="s">
        <v>35</v>
      </c>
      <c r="J637" s="4">
        <v>2007.32</v>
      </c>
      <c r="K637" s="4">
        <v>2202.87</v>
      </c>
      <c r="L637" t="s">
        <v>17</v>
      </c>
      <c r="M637" s="9">
        <v>0.11</v>
      </c>
      <c r="N637" s="8">
        <v>0.11</v>
      </c>
      <c r="O637" s="8" t="str">
        <f t="shared" si="27"/>
        <v>11-15%</v>
      </c>
      <c r="P637" t="s">
        <v>18</v>
      </c>
      <c r="Q637" t="s">
        <v>19</v>
      </c>
      <c r="R637" t="s">
        <v>52</v>
      </c>
    </row>
    <row r="638" spans="1:18" x14ac:dyDescent="0.25">
      <c r="A638">
        <v>1052</v>
      </c>
      <c r="B638" s="1">
        <v>44931</v>
      </c>
      <c r="C638" s="1" t="str">
        <f t="shared" si="28"/>
        <v>January</v>
      </c>
      <c r="D638" s="1" t="str">
        <f t="shared" si="29"/>
        <v>Thursday</v>
      </c>
      <c r="E638" t="s">
        <v>14</v>
      </c>
      <c r="F638" t="s">
        <v>15</v>
      </c>
      <c r="G638" s="4">
        <v>8837.34</v>
      </c>
      <c r="H638">
        <v>11</v>
      </c>
      <c r="I638" t="s">
        <v>29</v>
      </c>
      <c r="J638" s="4">
        <v>3451.59</v>
      </c>
      <c r="K638" s="4">
        <v>3929.26</v>
      </c>
      <c r="L638" t="s">
        <v>30</v>
      </c>
      <c r="M638" s="9">
        <v>0.3</v>
      </c>
      <c r="N638" s="8">
        <v>0.3</v>
      </c>
      <c r="O638" s="8" t="str">
        <f t="shared" si="27"/>
        <v>21%+</v>
      </c>
      <c r="P638" t="s">
        <v>31</v>
      </c>
      <c r="Q638" t="s">
        <v>22</v>
      </c>
      <c r="R638" t="s">
        <v>20</v>
      </c>
    </row>
    <row r="639" spans="1:18" x14ac:dyDescent="0.25">
      <c r="A639">
        <v>1085</v>
      </c>
      <c r="B639" s="1">
        <v>45187</v>
      </c>
      <c r="C639" s="1" t="str">
        <f t="shared" si="28"/>
        <v>September</v>
      </c>
      <c r="D639" s="1" t="str">
        <f t="shared" si="29"/>
        <v>Monday</v>
      </c>
      <c r="E639" t="s">
        <v>38</v>
      </c>
      <c r="F639" t="s">
        <v>34</v>
      </c>
      <c r="G639" s="4">
        <v>4716.47</v>
      </c>
      <c r="H639">
        <v>40</v>
      </c>
      <c r="I639" t="s">
        <v>29</v>
      </c>
      <c r="J639" s="4">
        <v>4083.23</v>
      </c>
      <c r="K639" s="4">
        <v>4521.57</v>
      </c>
      <c r="L639" t="s">
        <v>30</v>
      </c>
      <c r="M639" s="9">
        <v>0.27</v>
      </c>
      <c r="N639" s="8">
        <v>0.27</v>
      </c>
      <c r="O639" s="8" t="str">
        <f t="shared" si="27"/>
        <v>21%+</v>
      </c>
      <c r="P639" t="s">
        <v>27</v>
      </c>
      <c r="Q639" t="s">
        <v>22</v>
      </c>
      <c r="R639" t="s">
        <v>48</v>
      </c>
    </row>
    <row r="640" spans="1:18" x14ac:dyDescent="0.25">
      <c r="A640">
        <v>1100</v>
      </c>
      <c r="B640" s="1">
        <v>44980</v>
      </c>
      <c r="C640" s="1" t="str">
        <f t="shared" si="28"/>
        <v>February</v>
      </c>
      <c r="D640" s="1" t="str">
        <f t="shared" si="29"/>
        <v>Thursday</v>
      </c>
      <c r="E640" t="s">
        <v>38</v>
      </c>
      <c r="F640" t="s">
        <v>15</v>
      </c>
      <c r="G640" s="4">
        <v>849.43</v>
      </c>
      <c r="H640">
        <v>43</v>
      </c>
      <c r="I640" t="s">
        <v>16</v>
      </c>
      <c r="J640" s="4">
        <v>2116.09</v>
      </c>
      <c r="K640" s="4">
        <v>2472.98</v>
      </c>
      <c r="L640" t="s">
        <v>30</v>
      </c>
      <c r="M640" s="9">
        <v>0.01</v>
      </c>
      <c r="N640" s="8">
        <v>0.01</v>
      </c>
      <c r="O640" s="8" t="str">
        <f t="shared" si="27"/>
        <v>0-5%</v>
      </c>
      <c r="P640" t="s">
        <v>31</v>
      </c>
      <c r="Q640" t="s">
        <v>22</v>
      </c>
      <c r="R640" t="s">
        <v>40</v>
      </c>
    </row>
    <row r="641" spans="1:18" x14ac:dyDescent="0.25">
      <c r="A641">
        <v>1053</v>
      </c>
      <c r="B641" s="1">
        <v>44973</v>
      </c>
      <c r="C641" s="1" t="str">
        <f t="shared" si="28"/>
        <v>February</v>
      </c>
      <c r="D641" s="1" t="str">
        <f t="shared" si="29"/>
        <v>Thursday</v>
      </c>
      <c r="E641" t="s">
        <v>38</v>
      </c>
      <c r="F641" t="s">
        <v>21</v>
      </c>
      <c r="G641" s="4">
        <v>3939.48</v>
      </c>
      <c r="H641">
        <v>11</v>
      </c>
      <c r="I641" t="s">
        <v>16</v>
      </c>
      <c r="J641" s="4">
        <v>1582.86</v>
      </c>
      <c r="K641" s="4">
        <v>1942.55</v>
      </c>
      <c r="L641" t="s">
        <v>30</v>
      </c>
      <c r="M641" s="9">
        <v>0.17</v>
      </c>
      <c r="N641" s="8">
        <v>0.17</v>
      </c>
      <c r="O641" s="8" t="str">
        <f t="shared" si="27"/>
        <v>16-20%</v>
      </c>
      <c r="P641" t="s">
        <v>31</v>
      </c>
      <c r="Q641" t="s">
        <v>22</v>
      </c>
      <c r="R641" t="s">
        <v>41</v>
      </c>
    </row>
    <row r="642" spans="1:18" x14ac:dyDescent="0.25">
      <c r="A642">
        <v>1023</v>
      </c>
      <c r="B642" s="1">
        <v>45141</v>
      </c>
      <c r="C642" s="1" t="str">
        <f t="shared" si="28"/>
        <v>August</v>
      </c>
      <c r="D642" s="1" t="str">
        <f t="shared" si="29"/>
        <v>Thursday</v>
      </c>
      <c r="E642" t="s">
        <v>24</v>
      </c>
      <c r="F642" t="s">
        <v>21</v>
      </c>
      <c r="G642" s="4">
        <v>8055.02</v>
      </c>
      <c r="H642">
        <v>45</v>
      </c>
      <c r="I642" t="s">
        <v>26</v>
      </c>
      <c r="J642" s="4">
        <v>4692.24</v>
      </c>
      <c r="K642" s="4">
        <v>4825.92</v>
      </c>
      <c r="L642" t="s">
        <v>17</v>
      </c>
      <c r="M642" s="9">
        <v>0.19</v>
      </c>
      <c r="N642" s="8">
        <v>0.19</v>
      </c>
      <c r="O642" s="8" t="str">
        <f t="shared" ref="O642:O705" si="30">IF(N642&lt;=0.05, "0-5%", IF(N642&lt;=0.1, "6-10%", IF(N642&lt;=0.15, "11-15%", IF(N642&lt;=0.2, "16-20%", "21%+"))))</f>
        <v>16-20%</v>
      </c>
      <c r="P642" t="s">
        <v>27</v>
      </c>
      <c r="Q642" t="s">
        <v>22</v>
      </c>
      <c r="R642" t="s">
        <v>47</v>
      </c>
    </row>
    <row r="643" spans="1:18" x14ac:dyDescent="0.25">
      <c r="A643">
        <v>1016</v>
      </c>
      <c r="B643" s="1">
        <v>45103</v>
      </c>
      <c r="C643" s="1" t="str">
        <f t="shared" ref="C643:C706" si="31">TEXT(B643, "MMMM")</f>
        <v>June</v>
      </c>
      <c r="D643" s="1" t="str">
        <f t="shared" ref="D643:D706" si="32">TEXT(B643, "DDDD")</f>
        <v>Monday</v>
      </c>
      <c r="E643" t="s">
        <v>33</v>
      </c>
      <c r="F643" t="s">
        <v>15</v>
      </c>
      <c r="G643" s="4">
        <v>9027.56</v>
      </c>
      <c r="H643">
        <v>3</v>
      </c>
      <c r="I643" t="s">
        <v>35</v>
      </c>
      <c r="J643" s="4">
        <v>3401.87</v>
      </c>
      <c r="K643" s="4">
        <v>3733.71</v>
      </c>
      <c r="L643" t="s">
        <v>17</v>
      </c>
      <c r="M643" s="9">
        <v>0.06</v>
      </c>
      <c r="N643" s="8">
        <v>0.06</v>
      </c>
      <c r="O643" s="8" t="str">
        <f t="shared" si="30"/>
        <v>6-10%</v>
      </c>
      <c r="P643" t="s">
        <v>27</v>
      </c>
      <c r="Q643" t="s">
        <v>22</v>
      </c>
      <c r="R643" t="s">
        <v>53</v>
      </c>
    </row>
    <row r="644" spans="1:18" x14ac:dyDescent="0.25">
      <c r="A644">
        <v>1057</v>
      </c>
      <c r="B644" s="1">
        <v>44935</v>
      </c>
      <c r="C644" s="1" t="str">
        <f t="shared" si="31"/>
        <v>January</v>
      </c>
      <c r="D644" s="1" t="str">
        <f t="shared" si="32"/>
        <v>Monday</v>
      </c>
      <c r="E644" t="s">
        <v>33</v>
      </c>
      <c r="F644" t="s">
        <v>15</v>
      </c>
      <c r="G644" s="4">
        <v>2114.38</v>
      </c>
      <c r="H644">
        <v>12</v>
      </c>
      <c r="I644" t="s">
        <v>16</v>
      </c>
      <c r="J644" s="4">
        <v>639.16</v>
      </c>
      <c r="K644" s="4">
        <v>746.28</v>
      </c>
      <c r="L644" t="s">
        <v>17</v>
      </c>
      <c r="M644" s="9">
        <v>0.04</v>
      </c>
      <c r="N644" s="8">
        <v>0.04</v>
      </c>
      <c r="O644" s="8" t="str">
        <f t="shared" si="30"/>
        <v>0-5%</v>
      </c>
      <c r="P644" t="s">
        <v>27</v>
      </c>
      <c r="Q644" t="s">
        <v>22</v>
      </c>
      <c r="R644" t="s">
        <v>53</v>
      </c>
    </row>
    <row r="645" spans="1:18" x14ac:dyDescent="0.25">
      <c r="A645">
        <v>1039</v>
      </c>
      <c r="B645" s="1">
        <v>45025</v>
      </c>
      <c r="C645" s="1" t="str">
        <f t="shared" si="31"/>
        <v>April</v>
      </c>
      <c r="D645" s="1" t="str">
        <f t="shared" si="32"/>
        <v>Sunday</v>
      </c>
      <c r="E645" t="s">
        <v>42</v>
      </c>
      <c r="F645" t="s">
        <v>15</v>
      </c>
      <c r="G645" s="4">
        <v>763.04</v>
      </c>
      <c r="H645">
        <v>3</v>
      </c>
      <c r="I645" t="s">
        <v>26</v>
      </c>
      <c r="J645" s="4">
        <v>391.19</v>
      </c>
      <c r="K645" s="4">
        <v>471.75</v>
      </c>
      <c r="L645" t="s">
        <v>17</v>
      </c>
      <c r="M645" s="9">
        <v>0.27</v>
      </c>
      <c r="N645" s="8">
        <v>0.27</v>
      </c>
      <c r="O645" s="8" t="str">
        <f t="shared" si="30"/>
        <v>21%+</v>
      </c>
      <c r="P645" t="s">
        <v>18</v>
      </c>
      <c r="Q645" t="s">
        <v>19</v>
      </c>
      <c r="R645" t="s">
        <v>49</v>
      </c>
    </row>
    <row r="646" spans="1:18" x14ac:dyDescent="0.25">
      <c r="A646">
        <v>1053</v>
      </c>
      <c r="B646" s="1">
        <v>44946</v>
      </c>
      <c r="C646" s="1" t="str">
        <f t="shared" si="31"/>
        <v>January</v>
      </c>
      <c r="D646" s="1" t="str">
        <f t="shared" si="32"/>
        <v>Friday</v>
      </c>
      <c r="E646" t="s">
        <v>24</v>
      </c>
      <c r="F646" t="s">
        <v>21</v>
      </c>
      <c r="G646" s="4">
        <v>8785.77</v>
      </c>
      <c r="H646">
        <v>42</v>
      </c>
      <c r="I646" t="s">
        <v>16</v>
      </c>
      <c r="J646" s="4">
        <v>2443.5700000000002</v>
      </c>
      <c r="K646" s="4">
        <v>2943.31</v>
      </c>
      <c r="L646" t="s">
        <v>30</v>
      </c>
      <c r="M646" s="9">
        <v>0.28999999999999998</v>
      </c>
      <c r="N646" s="8">
        <v>0.28999999999999998</v>
      </c>
      <c r="O646" s="8" t="str">
        <f t="shared" si="30"/>
        <v>21%+</v>
      </c>
      <c r="P646" t="s">
        <v>18</v>
      </c>
      <c r="Q646" t="s">
        <v>19</v>
      </c>
      <c r="R646" t="s">
        <v>47</v>
      </c>
    </row>
    <row r="647" spans="1:18" x14ac:dyDescent="0.25">
      <c r="A647">
        <v>1042</v>
      </c>
      <c r="B647" s="1">
        <v>45167</v>
      </c>
      <c r="C647" s="1" t="str">
        <f t="shared" si="31"/>
        <v>August</v>
      </c>
      <c r="D647" s="1" t="str">
        <f t="shared" si="32"/>
        <v>Tuesday</v>
      </c>
      <c r="E647" t="s">
        <v>38</v>
      </c>
      <c r="F647" t="s">
        <v>25</v>
      </c>
      <c r="G647" s="4">
        <v>3955.11</v>
      </c>
      <c r="H647">
        <v>27</v>
      </c>
      <c r="I647" t="s">
        <v>29</v>
      </c>
      <c r="J647" s="4">
        <v>1139.45</v>
      </c>
      <c r="K647" s="4">
        <v>1454.41</v>
      </c>
      <c r="L647" t="s">
        <v>17</v>
      </c>
      <c r="M647" s="9">
        <v>0.3</v>
      </c>
      <c r="N647" s="8">
        <v>0.3</v>
      </c>
      <c r="O647" s="8" t="str">
        <f t="shared" si="30"/>
        <v>21%+</v>
      </c>
      <c r="P647" t="s">
        <v>27</v>
      </c>
      <c r="Q647" t="s">
        <v>19</v>
      </c>
      <c r="R647" t="s">
        <v>39</v>
      </c>
    </row>
    <row r="648" spans="1:18" x14ac:dyDescent="0.25">
      <c r="A648">
        <v>1058</v>
      </c>
      <c r="B648" s="1">
        <v>44987</v>
      </c>
      <c r="C648" s="1" t="str">
        <f t="shared" si="31"/>
        <v>March</v>
      </c>
      <c r="D648" s="1" t="str">
        <f t="shared" si="32"/>
        <v>Thursday</v>
      </c>
      <c r="E648" t="s">
        <v>38</v>
      </c>
      <c r="F648" t="s">
        <v>34</v>
      </c>
      <c r="G648" s="4">
        <v>5463.43</v>
      </c>
      <c r="H648">
        <v>49</v>
      </c>
      <c r="I648" t="s">
        <v>16</v>
      </c>
      <c r="J648" s="4">
        <v>1307.22</v>
      </c>
      <c r="K648" s="4">
        <v>1528.4</v>
      </c>
      <c r="L648" t="s">
        <v>17</v>
      </c>
      <c r="M648" s="9">
        <v>0.24</v>
      </c>
      <c r="N648" s="8">
        <v>0.24</v>
      </c>
      <c r="O648" s="8" t="str">
        <f t="shared" si="30"/>
        <v>21%+</v>
      </c>
      <c r="P648" t="s">
        <v>18</v>
      </c>
      <c r="Q648" t="s">
        <v>22</v>
      </c>
      <c r="R648" t="s">
        <v>48</v>
      </c>
    </row>
    <row r="649" spans="1:18" x14ac:dyDescent="0.25">
      <c r="A649">
        <v>1039</v>
      </c>
      <c r="B649" s="1">
        <v>45104</v>
      </c>
      <c r="C649" s="1" t="str">
        <f t="shared" si="31"/>
        <v>June</v>
      </c>
      <c r="D649" s="1" t="str">
        <f t="shared" si="32"/>
        <v>Tuesday</v>
      </c>
      <c r="E649" t="s">
        <v>14</v>
      </c>
      <c r="F649" t="s">
        <v>34</v>
      </c>
      <c r="G649" s="4">
        <v>9683.85</v>
      </c>
      <c r="H649">
        <v>2</v>
      </c>
      <c r="I649" t="s">
        <v>35</v>
      </c>
      <c r="J649" s="4">
        <v>4394.58</v>
      </c>
      <c r="K649" s="4">
        <v>4545.78</v>
      </c>
      <c r="L649" t="s">
        <v>17</v>
      </c>
      <c r="M649" s="9">
        <v>0.2</v>
      </c>
      <c r="N649" s="8">
        <v>0.2</v>
      </c>
      <c r="O649" s="8" t="str">
        <f t="shared" si="30"/>
        <v>16-20%</v>
      </c>
      <c r="P649" t="s">
        <v>31</v>
      </c>
      <c r="Q649" t="s">
        <v>22</v>
      </c>
      <c r="R649" t="s">
        <v>46</v>
      </c>
    </row>
    <row r="650" spans="1:18" x14ac:dyDescent="0.25">
      <c r="A650">
        <v>1014</v>
      </c>
      <c r="B650" s="1">
        <v>45264</v>
      </c>
      <c r="C650" s="1" t="str">
        <f t="shared" si="31"/>
        <v>December</v>
      </c>
      <c r="D650" s="1" t="str">
        <f t="shared" si="32"/>
        <v>Monday</v>
      </c>
      <c r="E650" t="s">
        <v>14</v>
      </c>
      <c r="F650" t="s">
        <v>21</v>
      </c>
      <c r="G650" s="4">
        <v>758.99</v>
      </c>
      <c r="H650">
        <v>49</v>
      </c>
      <c r="I650" t="s">
        <v>16</v>
      </c>
      <c r="J650" s="4">
        <v>493.35</v>
      </c>
      <c r="K650" s="4">
        <v>799.27</v>
      </c>
      <c r="L650" t="s">
        <v>30</v>
      </c>
      <c r="M650" s="9">
        <v>0.1</v>
      </c>
      <c r="N650" s="8">
        <v>0.1</v>
      </c>
      <c r="O650" s="8" t="str">
        <f t="shared" si="30"/>
        <v>6-10%</v>
      </c>
      <c r="P650" t="s">
        <v>27</v>
      </c>
      <c r="Q650" t="s">
        <v>19</v>
      </c>
      <c r="R650" t="s">
        <v>23</v>
      </c>
    </row>
    <row r="651" spans="1:18" x14ac:dyDescent="0.25">
      <c r="A651">
        <v>1095</v>
      </c>
      <c r="B651" s="1">
        <v>44988</v>
      </c>
      <c r="C651" s="1" t="str">
        <f t="shared" si="31"/>
        <v>March</v>
      </c>
      <c r="D651" s="1" t="str">
        <f t="shared" si="32"/>
        <v>Friday</v>
      </c>
      <c r="E651" t="s">
        <v>38</v>
      </c>
      <c r="F651" t="s">
        <v>34</v>
      </c>
      <c r="G651" s="4">
        <v>6518.35</v>
      </c>
      <c r="H651">
        <v>16</v>
      </c>
      <c r="I651" t="s">
        <v>35</v>
      </c>
      <c r="J651" s="4">
        <v>3591.05</v>
      </c>
      <c r="K651" s="4">
        <v>3625.35</v>
      </c>
      <c r="L651" t="s">
        <v>17</v>
      </c>
      <c r="M651" s="9">
        <v>0.05</v>
      </c>
      <c r="N651" s="8">
        <v>0.05</v>
      </c>
      <c r="O651" s="8" t="str">
        <f t="shared" si="30"/>
        <v>0-5%</v>
      </c>
      <c r="P651" t="s">
        <v>31</v>
      </c>
      <c r="Q651" t="s">
        <v>22</v>
      </c>
      <c r="R651" t="s">
        <v>48</v>
      </c>
    </row>
    <row r="652" spans="1:18" x14ac:dyDescent="0.25">
      <c r="A652">
        <v>1005</v>
      </c>
      <c r="B652" s="1">
        <v>45071</v>
      </c>
      <c r="C652" s="1" t="str">
        <f t="shared" si="31"/>
        <v>May</v>
      </c>
      <c r="D652" s="1" t="str">
        <f t="shared" si="32"/>
        <v>Thursday</v>
      </c>
      <c r="E652" t="s">
        <v>38</v>
      </c>
      <c r="F652" t="s">
        <v>15</v>
      </c>
      <c r="G652" s="4">
        <v>833.64</v>
      </c>
      <c r="H652">
        <v>2</v>
      </c>
      <c r="I652" t="s">
        <v>29</v>
      </c>
      <c r="J652" s="4">
        <v>1392.15</v>
      </c>
      <c r="K652" s="4">
        <v>1448.54</v>
      </c>
      <c r="L652" t="s">
        <v>17</v>
      </c>
      <c r="M652" s="9">
        <v>0.02</v>
      </c>
      <c r="N652" s="8">
        <v>0.02</v>
      </c>
      <c r="O652" s="8" t="str">
        <f t="shared" si="30"/>
        <v>0-5%</v>
      </c>
      <c r="P652" t="s">
        <v>27</v>
      </c>
      <c r="Q652" t="s">
        <v>22</v>
      </c>
      <c r="R652" t="s">
        <v>40</v>
      </c>
    </row>
    <row r="653" spans="1:18" x14ac:dyDescent="0.25">
      <c r="A653">
        <v>1035</v>
      </c>
      <c r="B653" s="1">
        <v>45142</v>
      </c>
      <c r="C653" s="1" t="str">
        <f t="shared" si="31"/>
        <v>August</v>
      </c>
      <c r="D653" s="1" t="str">
        <f t="shared" si="32"/>
        <v>Friday</v>
      </c>
      <c r="E653" t="s">
        <v>24</v>
      </c>
      <c r="F653" t="s">
        <v>25</v>
      </c>
      <c r="G653" s="4">
        <v>3817.14</v>
      </c>
      <c r="H653">
        <v>30</v>
      </c>
      <c r="I653" t="s">
        <v>35</v>
      </c>
      <c r="J653" s="4">
        <v>3813.62</v>
      </c>
      <c r="K653" s="4">
        <v>3839.72</v>
      </c>
      <c r="L653" t="s">
        <v>30</v>
      </c>
      <c r="M653" s="9">
        <v>0.21</v>
      </c>
      <c r="N653" s="8">
        <v>0.21</v>
      </c>
      <c r="O653" s="8" t="str">
        <f t="shared" si="30"/>
        <v>21%+</v>
      </c>
      <c r="P653" t="s">
        <v>31</v>
      </c>
      <c r="Q653" t="s">
        <v>19</v>
      </c>
      <c r="R653" t="s">
        <v>28</v>
      </c>
    </row>
    <row r="654" spans="1:18" x14ac:dyDescent="0.25">
      <c r="A654">
        <v>1087</v>
      </c>
      <c r="B654" s="1">
        <v>44929</v>
      </c>
      <c r="C654" s="1" t="str">
        <f t="shared" si="31"/>
        <v>January</v>
      </c>
      <c r="D654" s="1" t="str">
        <f t="shared" si="32"/>
        <v>Tuesday</v>
      </c>
      <c r="E654" t="s">
        <v>33</v>
      </c>
      <c r="F654" t="s">
        <v>34</v>
      </c>
      <c r="G654" s="4">
        <v>8057.76</v>
      </c>
      <c r="H654">
        <v>20</v>
      </c>
      <c r="I654" t="s">
        <v>16</v>
      </c>
      <c r="J654" s="4">
        <v>3625.94</v>
      </c>
      <c r="K654" s="4">
        <v>3880.53</v>
      </c>
      <c r="L654" t="s">
        <v>30</v>
      </c>
      <c r="M654" s="9">
        <v>0.24</v>
      </c>
      <c r="N654" s="8">
        <v>0.24</v>
      </c>
      <c r="O654" s="8" t="str">
        <f t="shared" si="30"/>
        <v>21%+</v>
      </c>
      <c r="P654" t="s">
        <v>27</v>
      </c>
      <c r="Q654" t="s">
        <v>19</v>
      </c>
      <c r="R654" t="s">
        <v>36</v>
      </c>
    </row>
    <row r="655" spans="1:18" x14ac:dyDescent="0.25">
      <c r="A655">
        <v>1093</v>
      </c>
      <c r="B655" s="1">
        <v>45086</v>
      </c>
      <c r="C655" s="1" t="str">
        <f t="shared" si="31"/>
        <v>June</v>
      </c>
      <c r="D655" s="1" t="str">
        <f t="shared" si="32"/>
        <v>Friday</v>
      </c>
      <c r="E655" t="s">
        <v>14</v>
      </c>
      <c r="F655" t="s">
        <v>25</v>
      </c>
      <c r="G655" s="4">
        <v>4391.38</v>
      </c>
      <c r="H655">
        <v>38</v>
      </c>
      <c r="I655" t="s">
        <v>26</v>
      </c>
      <c r="J655" s="4">
        <v>86.59</v>
      </c>
      <c r="K655" s="4">
        <v>390.89</v>
      </c>
      <c r="L655" t="s">
        <v>17</v>
      </c>
      <c r="M655" s="9">
        <v>0.25</v>
      </c>
      <c r="N655" s="8">
        <v>0.25</v>
      </c>
      <c r="O655" s="8" t="str">
        <f t="shared" si="30"/>
        <v>21%+</v>
      </c>
      <c r="P655" t="s">
        <v>31</v>
      </c>
      <c r="Q655" t="s">
        <v>19</v>
      </c>
      <c r="R655" t="s">
        <v>32</v>
      </c>
    </row>
    <row r="656" spans="1:18" x14ac:dyDescent="0.25">
      <c r="A656">
        <v>1075</v>
      </c>
      <c r="B656" s="1">
        <v>45153</v>
      </c>
      <c r="C656" s="1" t="str">
        <f t="shared" si="31"/>
        <v>August</v>
      </c>
      <c r="D656" s="1" t="str">
        <f t="shared" si="32"/>
        <v>Tuesday</v>
      </c>
      <c r="E656" t="s">
        <v>33</v>
      </c>
      <c r="F656" t="s">
        <v>15</v>
      </c>
      <c r="G656" s="4">
        <v>9972.11</v>
      </c>
      <c r="H656">
        <v>28</v>
      </c>
      <c r="I656" t="s">
        <v>29</v>
      </c>
      <c r="J656" s="4">
        <v>2570.2199999999998</v>
      </c>
      <c r="K656" s="4">
        <v>2610.8399999999901</v>
      </c>
      <c r="L656" t="s">
        <v>17</v>
      </c>
      <c r="M656" s="9">
        <v>0.27</v>
      </c>
      <c r="N656" s="8">
        <v>0.27</v>
      </c>
      <c r="O656" s="8" t="str">
        <f t="shared" si="30"/>
        <v>21%+</v>
      </c>
      <c r="P656" t="s">
        <v>27</v>
      </c>
      <c r="Q656" t="s">
        <v>22</v>
      </c>
      <c r="R656" t="s">
        <v>53</v>
      </c>
    </row>
    <row r="657" spans="1:18" x14ac:dyDescent="0.25">
      <c r="A657">
        <v>1018</v>
      </c>
      <c r="B657" s="1">
        <v>45195</v>
      </c>
      <c r="C657" s="1" t="str">
        <f t="shared" si="31"/>
        <v>September</v>
      </c>
      <c r="D657" s="1" t="str">
        <f t="shared" si="32"/>
        <v>Tuesday</v>
      </c>
      <c r="E657" t="s">
        <v>24</v>
      </c>
      <c r="F657" t="s">
        <v>34</v>
      </c>
      <c r="G657" s="4">
        <v>5634.69</v>
      </c>
      <c r="H657">
        <v>25</v>
      </c>
      <c r="I657" t="s">
        <v>16</v>
      </c>
      <c r="J657" s="4">
        <v>739.63</v>
      </c>
      <c r="K657" s="4">
        <v>1103.03</v>
      </c>
      <c r="L657" t="s">
        <v>30</v>
      </c>
      <c r="M657" s="9">
        <v>0.26</v>
      </c>
      <c r="N657" s="8">
        <v>0.26</v>
      </c>
      <c r="O657" s="8" t="str">
        <f t="shared" si="30"/>
        <v>21%+</v>
      </c>
      <c r="P657" t="s">
        <v>27</v>
      </c>
      <c r="Q657" t="s">
        <v>22</v>
      </c>
      <c r="R657" t="s">
        <v>50</v>
      </c>
    </row>
    <row r="658" spans="1:18" x14ac:dyDescent="0.25">
      <c r="A658">
        <v>1076</v>
      </c>
      <c r="B658" s="1">
        <v>45046</v>
      </c>
      <c r="C658" s="1" t="str">
        <f t="shared" si="31"/>
        <v>April</v>
      </c>
      <c r="D658" s="1" t="str">
        <f t="shared" si="32"/>
        <v>Sunday</v>
      </c>
      <c r="E658" t="s">
        <v>38</v>
      </c>
      <c r="F658" t="s">
        <v>21</v>
      </c>
      <c r="G658" s="4">
        <v>3279.51</v>
      </c>
      <c r="H658">
        <v>32</v>
      </c>
      <c r="I658" t="s">
        <v>29</v>
      </c>
      <c r="J658" s="4">
        <v>4337.82</v>
      </c>
      <c r="K658" s="4">
        <v>4460.71</v>
      </c>
      <c r="L658" t="s">
        <v>17</v>
      </c>
      <c r="M658" s="9">
        <v>0.3</v>
      </c>
      <c r="N658" s="8">
        <v>0.3</v>
      </c>
      <c r="O658" s="8" t="str">
        <f t="shared" si="30"/>
        <v>21%+</v>
      </c>
      <c r="P658" t="s">
        <v>18</v>
      </c>
      <c r="Q658" t="s">
        <v>22</v>
      </c>
      <c r="R658" t="s">
        <v>41</v>
      </c>
    </row>
    <row r="659" spans="1:18" x14ac:dyDescent="0.25">
      <c r="A659">
        <v>1009</v>
      </c>
      <c r="B659" s="1">
        <v>45015</v>
      </c>
      <c r="C659" s="1" t="str">
        <f t="shared" si="31"/>
        <v>March</v>
      </c>
      <c r="D659" s="1" t="str">
        <f t="shared" si="32"/>
        <v>Thursday</v>
      </c>
      <c r="E659" t="s">
        <v>33</v>
      </c>
      <c r="F659" t="s">
        <v>25</v>
      </c>
      <c r="G659" s="4">
        <v>2279.1</v>
      </c>
      <c r="H659">
        <v>10</v>
      </c>
      <c r="I659" t="s">
        <v>29</v>
      </c>
      <c r="J659" s="4">
        <v>4364.3500000000004</v>
      </c>
      <c r="K659" s="4">
        <v>4710.1000000000004</v>
      </c>
      <c r="L659" t="s">
        <v>30</v>
      </c>
      <c r="M659" s="9">
        <v>7.0000000000000007E-2</v>
      </c>
      <c r="N659" s="8">
        <v>7.0000000000000007E-2</v>
      </c>
      <c r="O659" s="8" t="str">
        <f t="shared" si="30"/>
        <v>6-10%</v>
      </c>
      <c r="P659" t="s">
        <v>31</v>
      </c>
      <c r="Q659" t="s">
        <v>19</v>
      </c>
      <c r="R659" t="s">
        <v>44</v>
      </c>
    </row>
    <row r="660" spans="1:18" x14ac:dyDescent="0.25">
      <c r="A660">
        <v>1074</v>
      </c>
      <c r="B660" s="1">
        <v>45255</v>
      </c>
      <c r="C660" s="1" t="str">
        <f t="shared" si="31"/>
        <v>November</v>
      </c>
      <c r="D660" s="1" t="str">
        <f t="shared" si="32"/>
        <v>Saturday</v>
      </c>
      <c r="E660" t="s">
        <v>38</v>
      </c>
      <c r="F660" t="s">
        <v>15</v>
      </c>
      <c r="G660" s="4">
        <v>3570.15</v>
      </c>
      <c r="H660">
        <v>42</v>
      </c>
      <c r="I660" t="s">
        <v>16</v>
      </c>
      <c r="J660" s="4">
        <v>2120.81</v>
      </c>
      <c r="K660" s="4">
        <v>2611.94</v>
      </c>
      <c r="L660" t="s">
        <v>17</v>
      </c>
      <c r="M660" s="9">
        <v>0.23</v>
      </c>
      <c r="N660" s="8">
        <v>0.23</v>
      </c>
      <c r="O660" s="8" t="str">
        <f t="shared" si="30"/>
        <v>21%+</v>
      </c>
      <c r="P660" t="s">
        <v>18</v>
      </c>
      <c r="Q660" t="s">
        <v>19</v>
      </c>
      <c r="R660" t="s">
        <v>40</v>
      </c>
    </row>
    <row r="661" spans="1:18" x14ac:dyDescent="0.25">
      <c r="A661">
        <v>1058</v>
      </c>
      <c r="B661" s="1">
        <v>44994</v>
      </c>
      <c r="C661" s="1" t="str">
        <f t="shared" si="31"/>
        <v>March</v>
      </c>
      <c r="D661" s="1" t="str">
        <f t="shared" si="32"/>
        <v>Thursday</v>
      </c>
      <c r="E661" t="s">
        <v>38</v>
      </c>
      <c r="F661" t="s">
        <v>25</v>
      </c>
      <c r="G661" s="4">
        <v>3788.08</v>
      </c>
      <c r="H661">
        <v>40</v>
      </c>
      <c r="I661" t="s">
        <v>16</v>
      </c>
      <c r="J661" s="4">
        <v>2249.7600000000002</v>
      </c>
      <c r="K661" s="4">
        <v>2598.4</v>
      </c>
      <c r="L661" t="s">
        <v>17</v>
      </c>
      <c r="M661" s="9">
        <v>0.18</v>
      </c>
      <c r="N661" s="8">
        <v>0.18</v>
      </c>
      <c r="O661" s="8" t="str">
        <f t="shared" si="30"/>
        <v>16-20%</v>
      </c>
      <c r="P661" t="s">
        <v>31</v>
      </c>
      <c r="Q661" t="s">
        <v>22</v>
      </c>
      <c r="R661" t="s">
        <v>39</v>
      </c>
    </row>
    <row r="662" spans="1:18" x14ac:dyDescent="0.25">
      <c r="A662">
        <v>1017</v>
      </c>
      <c r="B662" s="1">
        <v>45283</v>
      </c>
      <c r="C662" s="1" t="str">
        <f t="shared" si="31"/>
        <v>December</v>
      </c>
      <c r="D662" s="1" t="str">
        <f t="shared" si="32"/>
        <v>Saturday</v>
      </c>
      <c r="E662" t="s">
        <v>42</v>
      </c>
      <c r="F662" t="s">
        <v>34</v>
      </c>
      <c r="G662" s="4">
        <v>780.27</v>
      </c>
      <c r="H662">
        <v>33</v>
      </c>
      <c r="I662" t="s">
        <v>26</v>
      </c>
      <c r="J662" s="4">
        <v>1551.25</v>
      </c>
      <c r="K662" s="4">
        <v>1994.01</v>
      </c>
      <c r="L662" t="s">
        <v>17</v>
      </c>
      <c r="M662" s="9">
        <v>0.08</v>
      </c>
      <c r="N662" s="8">
        <v>0.08</v>
      </c>
      <c r="O662" s="8" t="str">
        <f t="shared" si="30"/>
        <v>6-10%</v>
      </c>
      <c r="P662" t="s">
        <v>18</v>
      </c>
      <c r="Q662" t="s">
        <v>19</v>
      </c>
      <c r="R662" t="s">
        <v>52</v>
      </c>
    </row>
    <row r="663" spans="1:18" x14ac:dyDescent="0.25">
      <c r="A663">
        <v>1007</v>
      </c>
      <c r="B663" s="1">
        <v>45024</v>
      </c>
      <c r="C663" s="1" t="str">
        <f t="shared" si="31"/>
        <v>April</v>
      </c>
      <c r="D663" s="1" t="str">
        <f t="shared" si="32"/>
        <v>Saturday</v>
      </c>
      <c r="E663" t="s">
        <v>33</v>
      </c>
      <c r="F663" t="s">
        <v>34</v>
      </c>
      <c r="G663" s="4">
        <v>3758.78</v>
      </c>
      <c r="H663">
        <v>13</v>
      </c>
      <c r="I663" t="s">
        <v>29</v>
      </c>
      <c r="J663" s="4">
        <v>3597.2</v>
      </c>
      <c r="K663" s="4">
        <v>4071.8199999999902</v>
      </c>
      <c r="L663" t="s">
        <v>17</v>
      </c>
      <c r="M663" s="9">
        <v>0.28999999999999998</v>
      </c>
      <c r="N663" s="8">
        <v>0.28999999999999998</v>
      </c>
      <c r="O663" s="8" t="str">
        <f t="shared" si="30"/>
        <v>21%+</v>
      </c>
      <c r="P663" t="s">
        <v>27</v>
      </c>
      <c r="Q663" t="s">
        <v>19</v>
      </c>
      <c r="R663" t="s">
        <v>36</v>
      </c>
    </row>
    <row r="664" spans="1:18" x14ac:dyDescent="0.25">
      <c r="A664">
        <v>1046</v>
      </c>
      <c r="B664" s="1">
        <v>45193</v>
      </c>
      <c r="C664" s="1" t="str">
        <f t="shared" si="31"/>
        <v>September</v>
      </c>
      <c r="D664" s="1" t="str">
        <f t="shared" si="32"/>
        <v>Sunday</v>
      </c>
      <c r="E664" t="s">
        <v>33</v>
      </c>
      <c r="F664" t="s">
        <v>21</v>
      </c>
      <c r="G664" s="4">
        <v>4695.96</v>
      </c>
      <c r="H664">
        <v>41</v>
      </c>
      <c r="I664" t="s">
        <v>29</v>
      </c>
      <c r="J664" s="4">
        <v>1825.37</v>
      </c>
      <c r="K664" s="4">
        <v>2073.88</v>
      </c>
      <c r="L664" t="s">
        <v>17</v>
      </c>
      <c r="M664" s="9">
        <v>0.27</v>
      </c>
      <c r="N664" s="8">
        <v>0.27</v>
      </c>
      <c r="O664" s="8" t="str">
        <f t="shared" si="30"/>
        <v>21%+</v>
      </c>
      <c r="P664" t="s">
        <v>18</v>
      </c>
      <c r="Q664" t="s">
        <v>22</v>
      </c>
      <c r="R664" t="s">
        <v>37</v>
      </c>
    </row>
    <row r="665" spans="1:18" x14ac:dyDescent="0.25">
      <c r="A665">
        <v>1013</v>
      </c>
      <c r="B665" s="1">
        <v>45031</v>
      </c>
      <c r="C665" s="1" t="str">
        <f t="shared" si="31"/>
        <v>April</v>
      </c>
      <c r="D665" s="1" t="str">
        <f t="shared" si="32"/>
        <v>Saturday</v>
      </c>
      <c r="E665" t="s">
        <v>38</v>
      </c>
      <c r="F665" t="s">
        <v>15</v>
      </c>
      <c r="G665" s="4">
        <v>7255.1</v>
      </c>
      <c r="H665">
        <v>42</v>
      </c>
      <c r="I665" t="s">
        <v>16</v>
      </c>
      <c r="J665" s="4">
        <v>1375.57</v>
      </c>
      <c r="K665" s="4">
        <v>1729.71</v>
      </c>
      <c r="L665" t="s">
        <v>30</v>
      </c>
      <c r="M665" s="9">
        <v>0.04</v>
      </c>
      <c r="N665" s="8">
        <v>0.04</v>
      </c>
      <c r="O665" s="8" t="str">
        <f t="shared" si="30"/>
        <v>0-5%</v>
      </c>
      <c r="P665" t="s">
        <v>18</v>
      </c>
      <c r="Q665" t="s">
        <v>19</v>
      </c>
      <c r="R665" t="s">
        <v>40</v>
      </c>
    </row>
    <row r="666" spans="1:18" x14ac:dyDescent="0.25">
      <c r="A666">
        <v>1040</v>
      </c>
      <c r="B666" s="1">
        <v>45249</v>
      </c>
      <c r="C666" s="1" t="str">
        <f t="shared" si="31"/>
        <v>November</v>
      </c>
      <c r="D666" s="1" t="str">
        <f t="shared" si="32"/>
        <v>Sunday</v>
      </c>
      <c r="E666" t="s">
        <v>24</v>
      </c>
      <c r="F666" t="s">
        <v>15</v>
      </c>
      <c r="G666" s="4">
        <v>6601.62</v>
      </c>
      <c r="H666">
        <v>47</v>
      </c>
      <c r="I666" t="s">
        <v>35</v>
      </c>
      <c r="J666" s="4">
        <v>2189.54</v>
      </c>
      <c r="K666" s="4">
        <v>2617</v>
      </c>
      <c r="L666" t="s">
        <v>30</v>
      </c>
      <c r="M666" s="9">
        <v>0.01</v>
      </c>
      <c r="N666" s="8">
        <v>0.01</v>
      </c>
      <c r="O666" s="8" t="str">
        <f t="shared" si="30"/>
        <v>0-5%</v>
      </c>
      <c r="P666" t="s">
        <v>27</v>
      </c>
      <c r="Q666" t="s">
        <v>19</v>
      </c>
      <c r="R666" t="s">
        <v>45</v>
      </c>
    </row>
    <row r="667" spans="1:18" x14ac:dyDescent="0.25">
      <c r="A667">
        <v>1042</v>
      </c>
      <c r="B667" s="1">
        <v>45049</v>
      </c>
      <c r="C667" s="1" t="str">
        <f t="shared" si="31"/>
        <v>May</v>
      </c>
      <c r="D667" s="1" t="str">
        <f t="shared" si="32"/>
        <v>Wednesday</v>
      </c>
      <c r="E667" t="s">
        <v>42</v>
      </c>
      <c r="F667" t="s">
        <v>21</v>
      </c>
      <c r="G667" s="4">
        <v>7116.78</v>
      </c>
      <c r="H667">
        <v>37</v>
      </c>
      <c r="I667" t="s">
        <v>16</v>
      </c>
      <c r="J667" s="4">
        <v>502.86</v>
      </c>
      <c r="K667" s="4">
        <v>687.6</v>
      </c>
      <c r="L667" t="s">
        <v>17</v>
      </c>
      <c r="M667" s="9">
        <v>0.21</v>
      </c>
      <c r="N667" s="8">
        <v>0.21</v>
      </c>
      <c r="O667" s="8" t="str">
        <f t="shared" si="30"/>
        <v>21%+</v>
      </c>
      <c r="P667" t="s">
        <v>18</v>
      </c>
      <c r="Q667" t="s">
        <v>19</v>
      </c>
      <c r="R667" t="s">
        <v>51</v>
      </c>
    </row>
    <row r="668" spans="1:18" x14ac:dyDescent="0.25">
      <c r="A668">
        <v>1009</v>
      </c>
      <c r="B668" s="1">
        <v>44955</v>
      </c>
      <c r="C668" s="1" t="str">
        <f t="shared" si="31"/>
        <v>January</v>
      </c>
      <c r="D668" s="1" t="str">
        <f t="shared" si="32"/>
        <v>Sunday</v>
      </c>
      <c r="E668" t="s">
        <v>38</v>
      </c>
      <c r="F668" t="s">
        <v>21</v>
      </c>
      <c r="G668" s="4">
        <v>182.8</v>
      </c>
      <c r="H668">
        <v>16</v>
      </c>
      <c r="I668" t="s">
        <v>29</v>
      </c>
      <c r="J668" s="4">
        <v>3745.69</v>
      </c>
      <c r="K668" s="4">
        <v>3883.77</v>
      </c>
      <c r="L668" t="s">
        <v>17</v>
      </c>
      <c r="M668" s="9">
        <v>0.18</v>
      </c>
      <c r="N668" s="8">
        <v>0.18</v>
      </c>
      <c r="O668" s="8" t="str">
        <f t="shared" si="30"/>
        <v>16-20%</v>
      </c>
      <c r="P668" t="s">
        <v>27</v>
      </c>
      <c r="Q668" t="s">
        <v>22</v>
      </c>
      <c r="R668" t="s">
        <v>41</v>
      </c>
    </row>
    <row r="669" spans="1:18" x14ac:dyDescent="0.25">
      <c r="A669">
        <v>1050</v>
      </c>
      <c r="B669" s="1">
        <v>45063</v>
      </c>
      <c r="C669" s="1" t="str">
        <f t="shared" si="31"/>
        <v>May</v>
      </c>
      <c r="D669" s="1" t="str">
        <f t="shared" si="32"/>
        <v>Wednesday</v>
      </c>
      <c r="E669" t="s">
        <v>14</v>
      </c>
      <c r="F669" t="s">
        <v>15</v>
      </c>
      <c r="G669" s="4">
        <v>2254.91</v>
      </c>
      <c r="H669">
        <v>45</v>
      </c>
      <c r="I669" t="s">
        <v>16</v>
      </c>
      <c r="J669" s="4">
        <v>112.35</v>
      </c>
      <c r="K669" s="4">
        <v>586.17999999999995</v>
      </c>
      <c r="L669" t="s">
        <v>17</v>
      </c>
      <c r="M669" s="9">
        <v>0.28000000000000003</v>
      </c>
      <c r="N669" s="8">
        <v>0.28000000000000003</v>
      </c>
      <c r="O669" s="8" t="str">
        <f t="shared" si="30"/>
        <v>21%+</v>
      </c>
      <c r="P669" t="s">
        <v>31</v>
      </c>
      <c r="Q669" t="s">
        <v>22</v>
      </c>
      <c r="R669" t="s">
        <v>20</v>
      </c>
    </row>
    <row r="670" spans="1:18" x14ac:dyDescent="0.25">
      <c r="A670">
        <v>1027</v>
      </c>
      <c r="B670" s="1">
        <v>45121</v>
      </c>
      <c r="C670" s="1" t="str">
        <f t="shared" si="31"/>
        <v>July</v>
      </c>
      <c r="D670" s="1" t="str">
        <f t="shared" si="32"/>
        <v>Friday</v>
      </c>
      <c r="E670" t="s">
        <v>14</v>
      </c>
      <c r="F670" t="s">
        <v>25</v>
      </c>
      <c r="G670" s="4">
        <v>6650.67</v>
      </c>
      <c r="H670">
        <v>22</v>
      </c>
      <c r="I670" t="s">
        <v>26</v>
      </c>
      <c r="J670" s="4">
        <v>3240.2</v>
      </c>
      <c r="K670" s="4">
        <v>3606.0899999999901</v>
      </c>
      <c r="L670" t="s">
        <v>30</v>
      </c>
      <c r="M670" s="9">
        <v>7.0000000000000007E-2</v>
      </c>
      <c r="N670" s="8">
        <v>7.0000000000000007E-2</v>
      </c>
      <c r="O670" s="8" t="str">
        <f t="shared" si="30"/>
        <v>6-10%</v>
      </c>
      <c r="P670" t="s">
        <v>18</v>
      </c>
      <c r="Q670" t="s">
        <v>19</v>
      </c>
      <c r="R670" t="s">
        <v>32</v>
      </c>
    </row>
    <row r="671" spans="1:18" x14ac:dyDescent="0.25">
      <c r="A671">
        <v>1066</v>
      </c>
      <c r="B671" s="1">
        <v>45152</v>
      </c>
      <c r="C671" s="1" t="str">
        <f t="shared" si="31"/>
        <v>August</v>
      </c>
      <c r="D671" s="1" t="str">
        <f t="shared" si="32"/>
        <v>Monday</v>
      </c>
      <c r="E671" t="s">
        <v>42</v>
      </c>
      <c r="F671" t="s">
        <v>25</v>
      </c>
      <c r="G671" s="4">
        <v>4891.49</v>
      </c>
      <c r="H671">
        <v>20</v>
      </c>
      <c r="I671" t="s">
        <v>35</v>
      </c>
      <c r="J671" s="4">
        <v>955.18</v>
      </c>
      <c r="K671" s="4">
        <v>1072.82</v>
      </c>
      <c r="L671" t="s">
        <v>30</v>
      </c>
      <c r="M671" s="9">
        <v>0.03</v>
      </c>
      <c r="N671" s="8">
        <v>0.03</v>
      </c>
      <c r="O671" s="8" t="str">
        <f t="shared" si="30"/>
        <v>0-5%</v>
      </c>
      <c r="P671" t="s">
        <v>27</v>
      </c>
      <c r="Q671" t="s">
        <v>22</v>
      </c>
      <c r="R671" t="s">
        <v>43</v>
      </c>
    </row>
    <row r="672" spans="1:18" x14ac:dyDescent="0.25">
      <c r="A672">
        <v>1005</v>
      </c>
      <c r="B672" s="1">
        <v>45258</v>
      </c>
      <c r="C672" s="1" t="str">
        <f t="shared" si="31"/>
        <v>November</v>
      </c>
      <c r="D672" s="1" t="str">
        <f t="shared" si="32"/>
        <v>Tuesday</v>
      </c>
      <c r="E672" t="s">
        <v>24</v>
      </c>
      <c r="F672" t="s">
        <v>21</v>
      </c>
      <c r="G672" s="4">
        <v>152.6</v>
      </c>
      <c r="H672">
        <v>43</v>
      </c>
      <c r="I672" t="s">
        <v>16</v>
      </c>
      <c r="J672" s="4">
        <v>1200.4000000000001</v>
      </c>
      <c r="K672" s="4">
        <v>1430.45</v>
      </c>
      <c r="L672" t="s">
        <v>30</v>
      </c>
      <c r="M672" s="9">
        <v>0.08</v>
      </c>
      <c r="N672" s="8">
        <v>0.08</v>
      </c>
      <c r="O672" s="8" t="str">
        <f t="shared" si="30"/>
        <v>6-10%</v>
      </c>
      <c r="P672" t="s">
        <v>27</v>
      </c>
      <c r="Q672" t="s">
        <v>22</v>
      </c>
      <c r="R672" t="s">
        <v>47</v>
      </c>
    </row>
    <row r="673" spans="1:18" x14ac:dyDescent="0.25">
      <c r="A673">
        <v>1029</v>
      </c>
      <c r="B673" s="1">
        <v>45096</v>
      </c>
      <c r="C673" s="1" t="str">
        <f t="shared" si="31"/>
        <v>June</v>
      </c>
      <c r="D673" s="1" t="str">
        <f t="shared" si="32"/>
        <v>Monday</v>
      </c>
      <c r="E673" t="s">
        <v>38</v>
      </c>
      <c r="F673" t="s">
        <v>25</v>
      </c>
      <c r="G673" s="4">
        <v>8064.5</v>
      </c>
      <c r="H673">
        <v>27</v>
      </c>
      <c r="I673" t="s">
        <v>26</v>
      </c>
      <c r="J673" s="4">
        <v>3196.38</v>
      </c>
      <c r="K673" s="4">
        <v>3596.64</v>
      </c>
      <c r="L673" t="s">
        <v>30</v>
      </c>
      <c r="M673" s="9">
        <v>0.01</v>
      </c>
      <c r="N673" s="8">
        <v>0.01</v>
      </c>
      <c r="O673" s="8" t="str">
        <f t="shared" si="30"/>
        <v>0-5%</v>
      </c>
      <c r="P673" t="s">
        <v>18</v>
      </c>
      <c r="Q673" t="s">
        <v>22</v>
      </c>
      <c r="R673" t="s">
        <v>39</v>
      </c>
    </row>
    <row r="674" spans="1:18" x14ac:dyDescent="0.25">
      <c r="A674">
        <v>1037</v>
      </c>
      <c r="B674" s="1">
        <v>44935</v>
      </c>
      <c r="C674" s="1" t="str">
        <f t="shared" si="31"/>
        <v>January</v>
      </c>
      <c r="D674" s="1" t="str">
        <f t="shared" si="32"/>
        <v>Monday</v>
      </c>
      <c r="E674" t="s">
        <v>33</v>
      </c>
      <c r="F674" t="s">
        <v>15</v>
      </c>
      <c r="G674" s="4">
        <v>7750.81</v>
      </c>
      <c r="H674">
        <v>41</v>
      </c>
      <c r="I674" t="s">
        <v>29</v>
      </c>
      <c r="J674" s="4">
        <v>4965.07</v>
      </c>
      <c r="K674" s="4">
        <v>5243.13</v>
      </c>
      <c r="L674" t="s">
        <v>30</v>
      </c>
      <c r="M674" s="9">
        <v>0.01</v>
      </c>
      <c r="N674" s="8">
        <v>0.01</v>
      </c>
      <c r="O674" s="8" t="str">
        <f t="shared" si="30"/>
        <v>0-5%</v>
      </c>
      <c r="P674" t="s">
        <v>31</v>
      </c>
      <c r="Q674" t="s">
        <v>19</v>
      </c>
      <c r="R674" t="s">
        <v>53</v>
      </c>
    </row>
    <row r="675" spans="1:18" x14ac:dyDescent="0.25">
      <c r="A675">
        <v>1038</v>
      </c>
      <c r="B675" s="1">
        <v>44966</v>
      </c>
      <c r="C675" s="1" t="str">
        <f t="shared" si="31"/>
        <v>February</v>
      </c>
      <c r="D675" s="1" t="str">
        <f t="shared" si="32"/>
        <v>Thursday</v>
      </c>
      <c r="E675" t="s">
        <v>42</v>
      </c>
      <c r="F675" t="s">
        <v>34</v>
      </c>
      <c r="G675" s="4">
        <v>5529.35</v>
      </c>
      <c r="H675">
        <v>16</v>
      </c>
      <c r="I675" t="s">
        <v>16</v>
      </c>
      <c r="J675" s="4">
        <v>3899.7</v>
      </c>
      <c r="K675" s="4">
        <v>4228.18</v>
      </c>
      <c r="L675" t="s">
        <v>30</v>
      </c>
      <c r="M675" s="9">
        <v>0.27</v>
      </c>
      <c r="N675" s="8">
        <v>0.27</v>
      </c>
      <c r="O675" s="8" t="str">
        <f t="shared" si="30"/>
        <v>21%+</v>
      </c>
      <c r="P675" t="s">
        <v>18</v>
      </c>
      <c r="Q675" t="s">
        <v>22</v>
      </c>
      <c r="R675" t="s">
        <v>52</v>
      </c>
    </row>
    <row r="676" spans="1:18" x14ac:dyDescent="0.25">
      <c r="A676">
        <v>1083</v>
      </c>
      <c r="B676" s="1">
        <v>44951</v>
      </c>
      <c r="C676" s="1" t="str">
        <f t="shared" si="31"/>
        <v>January</v>
      </c>
      <c r="D676" s="1" t="str">
        <f t="shared" si="32"/>
        <v>Wednesday</v>
      </c>
      <c r="E676" t="s">
        <v>24</v>
      </c>
      <c r="F676" t="s">
        <v>34</v>
      </c>
      <c r="G676" s="4">
        <v>757.99</v>
      </c>
      <c r="H676">
        <v>34</v>
      </c>
      <c r="I676" t="s">
        <v>29</v>
      </c>
      <c r="J676" s="4">
        <v>1167.9100000000001</v>
      </c>
      <c r="K676" s="4">
        <v>1547.26</v>
      </c>
      <c r="L676" t="s">
        <v>30</v>
      </c>
      <c r="M676" s="9">
        <v>0.11</v>
      </c>
      <c r="N676" s="8">
        <v>0.11</v>
      </c>
      <c r="O676" s="8" t="str">
        <f t="shared" si="30"/>
        <v>11-15%</v>
      </c>
      <c r="P676" t="s">
        <v>27</v>
      </c>
      <c r="Q676" t="s">
        <v>19</v>
      </c>
      <c r="R676" t="s">
        <v>50</v>
      </c>
    </row>
    <row r="677" spans="1:18" x14ac:dyDescent="0.25">
      <c r="A677">
        <v>1008</v>
      </c>
      <c r="B677" s="1">
        <v>45187</v>
      </c>
      <c r="C677" s="1" t="str">
        <f t="shared" si="31"/>
        <v>September</v>
      </c>
      <c r="D677" s="1" t="str">
        <f t="shared" si="32"/>
        <v>Monday</v>
      </c>
      <c r="E677" t="s">
        <v>33</v>
      </c>
      <c r="F677" t="s">
        <v>25</v>
      </c>
      <c r="G677" s="4">
        <v>7688.5</v>
      </c>
      <c r="H677">
        <v>32</v>
      </c>
      <c r="I677" t="s">
        <v>26</v>
      </c>
      <c r="J677" s="4">
        <v>921.32</v>
      </c>
      <c r="K677" s="4">
        <v>1236.0999999999999</v>
      </c>
      <c r="L677" t="s">
        <v>30</v>
      </c>
      <c r="M677" s="9">
        <v>0.12</v>
      </c>
      <c r="N677" s="8">
        <v>0.12</v>
      </c>
      <c r="O677" s="8" t="str">
        <f t="shared" si="30"/>
        <v>11-15%</v>
      </c>
      <c r="P677" t="s">
        <v>31</v>
      </c>
      <c r="Q677" t="s">
        <v>19</v>
      </c>
      <c r="R677" t="s">
        <v>44</v>
      </c>
    </row>
    <row r="678" spans="1:18" x14ac:dyDescent="0.25">
      <c r="A678">
        <v>1065</v>
      </c>
      <c r="B678" s="1">
        <v>45152</v>
      </c>
      <c r="C678" s="1" t="str">
        <f t="shared" si="31"/>
        <v>August</v>
      </c>
      <c r="D678" s="1" t="str">
        <f t="shared" si="32"/>
        <v>Monday</v>
      </c>
      <c r="E678" t="s">
        <v>14</v>
      </c>
      <c r="F678" t="s">
        <v>21</v>
      </c>
      <c r="G678" s="4">
        <v>5878.76</v>
      </c>
      <c r="H678">
        <v>26</v>
      </c>
      <c r="I678" t="s">
        <v>29</v>
      </c>
      <c r="J678" s="4">
        <v>4337.8500000000004</v>
      </c>
      <c r="K678" s="4">
        <v>4612.49</v>
      </c>
      <c r="L678" t="s">
        <v>17</v>
      </c>
      <c r="M678" s="9">
        <v>0.01</v>
      </c>
      <c r="N678" s="8">
        <v>0.01</v>
      </c>
      <c r="O678" s="8" t="str">
        <f t="shared" si="30"/>
        <v>0-5%</v>
      </c>
      <c r="P678" t="s">
        <v>18</v>
      </c>
      <c r="Q678" t="s">
        <v>22</v>
      </c>
      <c r="R678" t="s">
        <v>23</v>
      </c>
    </row>
    <row r="679" spans="1:18" x14ac:dyDescent="0.25">
      <c r="A679">
        <v>1086</v>
      </c>
      <c r="B679" s="1">
        <v>45050</v>
      </c>
      <c r="C679" s="1" t="str">
        <f t="shared" si="31"/>
        <v>May</v>
      </c>
      <c r="D679" s="1" t="str">
        <f t="shared" si="32"/>
        <v>Thursday</v>
      </c>
      <c r="E679" t="s">
        <v>14</v>
      </c>
      <c r="F679" t="s">
        <v>21</v>
      </c>
      <c r="G679" s="4">
        <v>7841.4</v>
      </c>
      <c r="H679">
        <v>25</v>
      </c>
      <c r="I679" t="s">
        <v>26</v>
      </c>
      <c r="J679" s="4">
        <v>2248.71</v>
      </c>
      <c r="K679" s="4">
        <v>2626.02</v>
      </c>
      <c r="L679" t="s">
        <v>30</v>
      </c>
      <c r="M679" s="9">
        <v>0.08</v>
      </c>
      <c r="N679" s="8">
        <v>0.08</v>
      </c>
      <c r="O679" s="8" t="str">
        <f t="shared" si="30"/>
        <v>6-10%</v>
      </c>
      <c r="P679" t="s">
        <v>27</v>
      </c>
      <c r="Q679" t="s">
        <v>19</v>
      </c>
      <c r="R679" t="s">
        <v>23</v>
      </c>
    </row>
    <row r="680" spans="1:18" x14ac:dyDescent="0.25">
      <c r="A680">
        <v>1017</v>
      </c>
      <c r="B680" s="1">
        <v>44964</v>
      </c>
      <c r="C680" s="1" t="str">
        <f t="shared" si="31"/>
        <v>February</v>
      </c>
      <c r="D680" s="1" t="str">
        <f t="shared" si="32"/>
        <v>Tuesday</v>
      </c>
      <c r="E680" t="s">
        <v>33</v>
      </c>
      <c r="F680" t="s">
        <v>21</v>
      </c>
      <c r="G680" s="4">
        <v>7542.3</v>
      </c>
      <c r="H680">
        <v>2</v>
      </c>
      <c r="I680" t="s">
        <v>26</v>
      </c>
      <c r="J680" s="4">
        <v>728.41</v>
      </c>
      <c r="K680" s="4">
        <v>1094.92</v>
      </c>
      <c r="L680" t="s">
        <v>30</v>
      </c>
      <c r="M680" s="9">
        <v>0.24</v>
      </c>
      <c r="N680" s="8">
        <v>0.24</v>
      </c>
      <c r="O680" s="8" t="str">
        <f t="shared" si="30"/>
        <v>21%+</v>
      </c>
      <c r="P680" t="s">
        <v>18</v>
      </c>
      <c r="Q680" t="s">
        <v>22</v>
      </c>
      <c r="R680" t="s">
        <v>37</v>
      </c>
    </row>
    <row r="681" spans="1:18" x14ac:dyDescent="0.25">
      <c r="A681">
        <v>1071</v>
      </c>
      <c r="B681" s="1">
        <v>45254</v>
      </c>
      <c r="C681" s="1" t="str">
        <f t="shared" si="31"/>
        <v>November</v>
      </c>
      <c r="D681" s="1" t="str">
        <f t="shared" si="32"/>
        <v>Friday</v>
      </c>
      <c r="E681" t="s">
        <v>42</v>
      </c>
      <c r="F681" t="s">
        <v>21</v>
      </c>
      <c r="G681" s="4">
        <v>8049.72</v>
      </c>
      <c r="H681">
        <v>12</v>
      </c>
      <c r="I681" t="s">
        <v>26</v>
      </c>
      <c r="J681" s="4">
        <v>4317.95</v>
      </c>
      <c r="K681" s="4">
        <v>4636.59</v>
      </c>
      <c r="L681" t="s">
        <v>30</v>
      </c>
      <c r="M681" s="9">
        <v>0.18</v>
      </c>
      <c r="N681" s="8">
        <v>0.18</v>
      </c>
      <c r="O681" s="8" t="str">
        <f t="shared" si="30"/>
        <v>16-20%</v>
      </c>
      <c r="P681" t="s">
        <v>31</v>
      </c>
      <c r="Q681" t="s">
        <v>22</v>
      </c>
      <c r="R681" t="s">
        <v>51</v>
      </c>
    </row>
    <row r="682" spans="1:18" x14ac:dyDescent="0.25">
      <c r="A682">
        <v>1089</v>
      </c>
      <c r="B682" s="1">
        <v>45177</v>
      </c>
      <c r="C682" s="1" t="str">
        <f t="shared" si="31"/>
        <v>September</v>
      </c>
      <c r="D682" s="1" t="str">
        <f t="shared" si="32"/>
        <v>Friday</v>
      </c>
      <c r="E682" t="s">
        <v>14</v>
      </c>
      <c r="F682" t="s">
        <v>21</v>
      </c>
      <c r="G682" s="4">
        <v>5228.28</v>
      </c>
      <c r="H682">
        <v>40</v>
      </c>
      <c r="I682" t="s">
        <v>16</v>
      </c>
      <c r="J682" s="4">
        <v>4089.66</v>
      </c>
      <c r="K682" s="4">
        <v>4275.96</v>
      </c>
      <c r="L682" t="s">
        <v>30</v>
      </c>
      <c r="M682" s="9">
        <v>0.23</v>
      </c>
      <c r="N682" s="8">
        <v>0.23</v>
      </c>
      <c r="O682" s="8" t="str">
        <f t="shared" si="30"/>
        <v>21%+</v>
      </c>
      <c r="P682" t="s">
        <v>31</v>
      </c>
      <c r="Q682" t="s">
        <v>19</v>
      </c>
      <c r="R682" t="s">
        <v>23</v>
      </c>
    </row>
    <row r="683" spans="1:18" x14ac:dyDescent="0.25">
      <c r="A683">
        <v>1045</v>
      </c>
      <c r="B683" s="1">
        <v>45102</v>
      </c>
      <c r="C683" s="1" t="str">
        <f t="shared" si="31"/>
        <v>June</v>
      </c>
      <c r="D683" s="1" t="str">
        <f t="shared" si="32"/>
        <v>Sunday</v>
      </c>
      <c r="E683" t="s">
        <v>38</v>
      </c>
      <c r="F683" t="s">
        <v>25</v>
      </c>
      <c r="G683" s="4">
        <v>1489.21</v>
      </c>
      <c r="H683">
        <v>9</v>
      </c>
      <c r="I683" t="s">
        <v>29</v>
      </c>
      <c r="J683" s="4">
        <v>4920.34</v>
      </c>
      <c r="K683" s="4">
        <v>5129.1899999999996</v>
      </c>
      <c r="L683" t="s">
        <v>17</v>
      </c>
      <c r="M683" s="9">
        <v>0.13</v>
      </c>
      <c r="N683" s="8">
        <v>0.13</v>
      </c>
      <c r="O683" s="8" t="str">
        <f t="shared" si="30"/>
        <v>11-15%</v>
      </c>
      <c r="P683" t="s">
        <v>31</v>
      </c>
      <c r="Q683" t="s">
        <v>19</v>
      </c>
      <c r="R683" t="s">
        <v>39</v>
      </c>
    </row>
    <row r="684" spans="1:18" x14ac:dyDescent="0.25">
      <c r="A684">
        <v>1004</v>
      </c>
      <c r="B684" s="1">
        <v>45016</v>
      </c>
      <c r="C684" s="1" t="str">
        <f t="shared" si="31"/>
        <v>March</v>
      </c>
      <c r="D684" s="1" t="str">
        <f t="shared" si="32"/>
        <v>Friday</v>
      </c>
      <c r="E684" t="s">
        <v>33</v>
      </c>
      <c r="F684" t="s">
        <v>34</v>
      </c>
      <c r="G684" s="4">
        <v>6744.46</v>
      </c>
      <c r="H684">
        <v>12</v>
      </c>
      <c r="I684" t="s">
        <v>29</v>
      </c>
      <c r="J684" s="4">
        <v>4553.2299999999996</v>
      </c>
      <c r="K684" s="4">
        <v>5038.74</v>
      </c>
      <c r="L684" t="s">
        <v>30</v>
      </c>
      <c r="M684" s="9">
        <v>0.09</v>
      </c>
      <c r="N684" s="8">
        <v>0.09</v>
      </c>
      <c r="O684" s="8" t="str">
        <f t="shared" si="30"/>
        <v>6-10%</v>
      </c>
      <c r="P684" t="s">
        <v>31</v>
      </c>
      <c r="Q684" t="s">
        <v>22</v>
      </c>
      <c r="R684" t="s">
        <v>36</v>
      </c>
    </row>
    <row r="685" spans="1:18" x14ac:dyDescent="0.25">
      <c r="A685">
        <v>1036</v>
      </c>
      <c r="B685" s="1">
        <v>44963</v>
      </c>
      <c r="C685" s="1" t="str">
        <f t="shared" si="31"/>
        <v>February</v>
      </c>
      <c r="D685" s="1" t="str">
        <f t="shared" si="32"/>
        <v>Monday</v>
      </c>
      <c r="E685" t="s">
        <v>33</v>
      </c>
      <c r="F685" t="s">
        <v>34</v>
      </c>
      <c r="G685" s="4">
        <v>6242.69</v>
      </c>
      <c r="H685">
        <v>26</v>
      </c>
      <c r="I685" t="s">
        <v>35</v>
      </c>
      <c r="J685" s="4">
        <v>4266.3599999999997</v>
      </c>
      <c r="K685" s="4">
        <v>4331.4299999999903</v>
      </c>
      <c r="L685" t="s">
        <v>17</v>
      </c>
      <c r="M685" s="9">
        <v>0.14000000000000001</v>
      </c>
      <c r="N685" s="8">
        <v>0.14000000000000001</v>
      </c>
      <c r="O685" s="8" t="str">
        <f t="shared" si="30"/>
        <v>11-15%</v>
      </c>
      <c r="P685" t="s">
        <v>31</v>
      </c>
      <c r="Q685" t="s">
        <v>22</v>
      </c>
      <c r="R685" t="s">
        <v>36</v>
      </c>
    </row>
    <row r="686" spans="1:18" x14ac:dyDescent="0.25">
      <c r="A686">
        <v>1070</v>
      </c>
      <c r="B686" s="1">
        <v>45242</v>
      </c>
      <c r="C686" s="1" t="str">
        <f t="shared" si="31"/>
        <v>November</v>
      </c>
      <c r="D686" s="1" t="str">
        <f t="shared" si="32"/>
        <v>Sunday</v>
      </c>
      <c r="E686" t="s">
        <v>14</v>
      </c>
      <c r="F686" t="s">
        <v>25</v>
      </c>
      <c r="G686" s="4">
        <v>7448.31</v>
      </c>
      <c r="H686">
        <v>9</v>
      </c>
      <c r="I686" t="s">
        <v>35</v>
      </c>
      <c r="J686" s="4">
        <v>310.24</v>
      </c>
      <c r="K686" s="4">
        <v>451.81</v>
      </c>
      <c r="L686" t="s">
        <v>17</v>
      </c>
      <c r="M686" s="9">
        <v>0.1</v>
      </c>
      <c r="N686" s="8">
        <v>0.1</v>
      </c>
      <c r="O686" s="8" t="str">
        <f t="shared" si="30"/>
        <v>6-10%</v>
      </c>
      <c r="P686" t="s">
        <v>18</v>
      </c>
      <c r="Q686" t="s">
        <v>22</v>
      </c>
      <c r="R686" t="s">
        <v>32</v>
      </c>
    </row>
    <row r="687" spans="1:18" x14ac:dyDescent="0.25">
      <c r="A687">
        <v>1031</v>
      </c>
      <c r="B687" s="1">
        <v>45102</v>
      </c>
      <c r="C687" s="1" t="str">
        <f t="shared" si="31"/>
        <v>June</v>
      </c>
      <c r="D687" s="1" t="str">
        <f t="shared" si="32"/>
        <v>Sunday</v>
      </c>
      <c r="E687" t="s">
        <v>42</v>
      </c>
      <c r="F687" t="s">
        <v>21</v>
      </c>
      <c r="G687" s="4">
        <v>1781.82</v>
      </c>
      <c r="H687">
        <v>10</v>
      </c>
      <c r="I687" t="s">
        <v>35</v>
      </c>
      <c r="J687" s="4">
        <v>566.86</v>
      </c>
      <c r="K687" s="4">
        <v>818.14</v>
      </c>
      <c r="L687" t="s">
        <v>17</v>
      </c>
      <c r="M687" s="9">
        <v>0.25</v>
      </c>
      <c r="N687" s="8">
        <v>0.25</v>
      </c>
      <c r="O687" s="8" t="str">
        <f t="shared" si="30"/>
        <v>21%+</v>
      </c>
      <c r="P687" t="s">
        <v>31</v>
      </c>
      <c r="Q687" t="s">
        <v>22</v>
      </c>
      <c r="R687" t="s">
        <v>51</v>
      </c>
    </row>
    <row r="688" spans="1:18" x14ac:dyDescent="0.25">
      <c r="A688">
        <v>1019</v>
      </c>
      <c r="B688" s="1">
        <v>45210</v>
      </c>
      <c r="C688" s="1" t="str">
        <f t="shared" si="31"/>
        <v>October</v>
      </c>
      <c r="D688" s="1" t="str">
        <f t="shared" si="32"/>
        <v>Wednesday</v>
      </c>
      <c r="E688" t="s">
        <v>38</v>
      </c>
      <c r="F688" t="s">
        <v>25</v>
      </c>
      <c r="G688" s="4">
        <v>2030.25</v>
      </c>
      <c r="H688">
        <v>32</v>
      </c>
      <c r="I688" t="s">
        <v>35</v>
      </c>
      <c r="J688" s="4">
        <v>2866.47</v>
      </c>
      <c r="K688" s="4">
        <v>3286.47</v>
      </c>
      <c r="L688" t="s">
        <v>30</v>
      </c>
      <c r="M688" s="9">
        <v>0.09</v>
      </c>
      <c r="N688" s="8">
        <v>0.09</v>
      </c>
      <c r="O688" s="8" t="str">
        <f t="shared" si="30"/>
        <v>6-10%</v>
      </c>
      <c r="P688" t="s">
        <v>31</v>
      </c>
      <c r="Q688" t="s">
        <v>19</v>
      </c>
      <c r="R688" t="s">
        <v>39</v>
      </c>
    </row>
    <row r="689" spans="1:18" x14ac:dyDescent="0.25">
      <c r="A689">
        <v>1061</v>
      </c>
      <c r="B689" s="1">
        <v>45007</v>
      </c>
      <c r="C689" s="1" t="str">
        <f t="shared" si="31"/>
        <v>March</v>
      </c>
      <c r="D689" s="1" t="str">
        <f t="shared" si="32"/>
        <v>Wednesday</v>
      </c>
      <c r="E689" t="s">
        <v>42</v>
      </c>
      <c r="F689" t="s">
        <v>34</v>
      </c>
      <c r="G689" s="4">
        <v>8915.0499999999993</v>
      </c>
      <c r="H689">
        <v>34</v>
      </c>
      <c r="I689" t="s">
        <v>29</v>
      </c>
      <c r="J689" s="4">
        <v>2680.82</v>
      </c>
      <c r="K689" s="4">
        <v>2771.02</v>
      </c>
      <c r="L689" t="s">
        <v>30</v>
      </c>
      <c r="M689" s="9">
        <v>0.2</v>
      </c>
      <c r="N689" s="8">
        <v>0.2</v>
      </c>
      <c r="O689" s="8" t="str">
        <f t="shared" si="30"/>
        <v>16-20%</v>
      </c>
      <c r="P689" t="s">
        <v>27</v>
      </c>
      <c r="Q689" t="s">
        <v>19</v>
      </c>
      <c r="R689" t="s">
        <v>52</v>
      </c>
    </row>
    <row r="690" spans="1:18" x14ac:dyDescent="0.25">
      <c r="A690">
        <v>1054</v>
      </c>
      <c r="B690" s="1">
        <v>45040</v>
      </c>
      <c r="C690" s="1" t="str">
        <f t="shared" si="31"/>
        <v>April</v>
      </c>
      <c r="D690" s="1" t="str">
        <f t="shared" si="32"/>
        <v>Monday</v>
      </c>
      <c r="E690" t="s">
        <v>24</v>
      </c>
      <c r="F690" t="s">
        <v>15</v>
      </c>
      <c r="G690" s="4">
        <v>7524.78</v>
      </c>
      <c r="H690">
        <v>48</v>
      </c>
      <c r="I690" t="s">
        <v>26</v>
      </c>
      <c r="J690" s="4">
        <v>2316.92</v>
      </c>
      <c r="K690" s="4">
        <v>2462.63</v>
      </c>
      <c r="L690" t="s">
        <v>30</v>
      </c>
      <c r="M690" s="9">
        <v>0.04</v>
      </c>
      <c r="N690" s="8">
        <v>0.04</v>
      </c>
      <c r="O690" s="8" t="str">
        <f t="shared" si="30"/>
        <v>0-5%</v>
      </c>
      <c r="P690" t="s">
        <v>31</v>
      </c>
      <c r="Q690" t="s">
        <v>19</v>
      </c>
      <c r="R690" t="s">
        <v>45</v>
      </c>
    </row>
    <row r="691" spans="1:18" x14ac:dyDescent="0.25">
      <c r="A691">
        <v>1039</v>
      </c>
      <c r="B691" s="1">
        <v>44966</v>
      </c>
      <c r="C691" s="1" t="str">
        <f t="shared" si="31"/>
        <v>February</v>
      </c>
      <c r="D691" s="1" t="str">
        <f t="shared" si="32"/>
        <v>Thursday</v>
      </c>
      <c r="E691" t="s">
        <v>24</v>
      </c>
      <c r="F691" t="s">
        <v>25</v>
      </c>
      <c r="G691" s="4">
        <v>9091.4599999999991</v>
      </c>
      <c r="H691">
        <v>20</v>
      </c>
      <c r="I691" t="s">
        <v>26</v>
      </c>
      <c r="J691" s="4">
        <v>2014.11</v>
      </c>
      <c r="K691" s="4">
        <v>2056.35</v>
      </c>
      <c r="L691" t="s">
        <v>17</v>
      </c>
      <c r="M691" s="9">
        <v>0.21</v>
      </c>
      <c r="N691" s="8">
        <v>0.21</v>
      </c>
      <c r="O691" s="8" t="str">
        <f t="shared" si="30"/>
        <v>21%+</v>
      </c>
      <c r="P691" t="s">
        <v>27</v>
      </c>
      <c r="Q691" t="s">
        <v>22</v>
      </c>
      <c r="R691" t="s">
        <v>28</v>
      </c>
    </row>
    <row r="692" spans="1:18" x14ac:dyDescent="0.25">
      <c r="A692">
        <v>1091</v>
      </c>
      <c r="B692" s="1">
        <v>45227</v>
      </c>
      <c r="C692" s="1" t="str">
        <f t="shared" si="31"/>
        <v>October</v>
      </c>
      <c r="D692" s="1" t="str">
        <f t="shared" si="32"/>
        <v>Saturday</v>
      </c>
      <c r="E692" t="s">
        <v>14</v>
      </c>
      <c r="F692" t="s">
        <v>21</v>
      </c>
      <c r="G692" s="4">
        <v>7611.28</v>
      </c>
      <c r="H692">
        <v>39</v>
      </c>
      <c r="I692" t="s">
        <v>16</v>
      </c>
      <c r="J692" s="4">
        <v>2184.4899999999998</v>
      </c>
      <c r="K692" s="4">
        <v>2540.4199999999901</v>
      </c>
      <c r="L692" t="s">
        <v>17</v>
      </c>
      <c r="M692" s="9">
        <v>0.27</v>
      </c>
      <c r="N692" s="8">
        <v>0.27</v>
      </c>
      <c r="O692" s="8" t="str">
        <f t="shared" si="30"/>
        <v>21%+</v>
      </c>
      <c r="P692" t="s">
        <v>27</v>
      </c>
      <c r="Q692" t="s">
        <v>19</v>
      </c>
      <c r="R692" t="s">
        <v>23</v>
      </c>
    </row>
    <row r="693" spans="1:18" x14ac:dyDescent="0.25">
      <c r="A693">
        <v>1074</v>
      </c>
      <c r="B693" s="1">
        <v>45150</v>
      </c>
      <c r="C693" s="1" t="str">
        <f t="shared" si="31"/>
        <v>August</v>
      </c>
      <c r="D693" s="1" t="str">
        <f t="shared" si="32"/>
        <v>Saturday</v>
      </c>
      <c r="E693" t="s">
        <v>14</v>
      </c>
      <c r="F693" t="s">
        <v>34</v>
      </c>
      <c r="G693" s="4">
        <v>6011.84</v>
      </c>
      <c r="H693">
        <v>2</v>
      </c>
      <c r="I693" t="s">
        <v>26</v>
      </c>
      <c r="J693" s="4">
        <v>2868.02</v>
      </c>
      <c r="K693" s="4">
        <v>2994.74</v>
      </c>
      <c r="L693" t="s">
        <v>17</v>
      </c>
      <c r="M693" s="9">
        <v>0.18</v>
      </c>
      <c r="N693" s="8">
        <v>0.18</v>
      </c>
      <c r="O693" s="8" t="str">
        <f t="shared" si="30"/>
        <v>16-20%</v>
      </c>
      <c r="P693" t="s">
        <v>27</v>
      </c>
      <c r="Q693" t="s">
        <v>19</v>
      </c>
      <c r="R693" t="s">
        <v>46</v>
      </c>
    </row>
    <row r="694" spans="1:18" x14ac:dyDescent="0.25">
      <c r="A694">
        <v>1090</v>
      </c>
      <c r="B694" s="1">
        <v>45244</v>
      </c>
      <c r="C694" s="1" t="str">
        <f t="shared" si="31"/>
        <v>November</v>
      </c>
      <c r="D694" s="1" t="str">
        <f t="shared" si="32"/>
        <v>Tuesday</v>
      </c>
      <c r="E694" t="s">
        <v>14</v>
      </c>
      <c r="F694" t="s">
        <v>34</v>
      </c>
      <c r="G694" s="4">
        <v>6575.91</v>
      </c>
      <c r="H694">
        <v>1</v>
      </c>
      <c r="I694" t="s">
        <v>29</v>
      </c>
      <c r="J694" s="4">
        <v>60.28</v>
      </c>
      <c r="K694" s="4">
        <v>260.73</v>
      </c>
      <c r="L694" t="s">
        <v>17</v>
      </c>
      <c r="M694" s="9">
        <v>0.17</v>
      </c>
      <c r="N694" s="8">
        <v>0.17</v>
      </c>
      <c r="O694" s="8" t="str">
        <f t="shared" si="30"/>
        <v>16-20%</v>
      </c>
      <c r="P694" t="s">
        <v>18</v>
      </c>
      <c r="Q694" t="s">
        <v>19</v>
      </c>
      <c r="R694" t="s">
        <v>46</v>
      </c>
    </row>
    <row r="695" spans="1:18" x14ac:dyDescent="0.25">
      <c r="A695">
        <v>1019</v>
      </c>
      <c r="B695" s="1">
        <v>45275</v>
      </c>
      <c r="C695" s="1" t="str">
        <f t="shared" si="31"/>
        <v>December</v>
      </c>
      <c r="D695" s="1" t="str">
        <f t="shared" si="32"/>
        <v>Friday</v>
      </c>
      <c r="E695" t="s">
        <v>24</v>
      </c>
      <c r="F695" t="s">
        <v>34</v>
      </c>
      <c r="G695" s="4">
        <v>8902.3700000000008</v>
      </c>
      <c r="H695">
        <v>36</v>
      </c>
      <c r="I695" t="s">
        <v>29</v>
      </c>
      <c r="J695" s="4">
        <v>1340.51</v>
      </c>
      <c r="K695" s="4">
        <v>1567.92</v>
      </c>
      <c r="L695" t="s">
        <v>30</v>
      </c>
      <c r="M695" s="9">
        <v>0.28999999999999998</v>
      </c>
      <c r="N695" s="8">
        <v>0.28999999999999998</v>
      </c>
      <c r="O695" s="8" t="str">
        <f t="shared" si="30"/>
        <v>21%+</v>
      </c>
      <c r="P695" t="s">
        <v>18</v>
      </c>
      <c r="Q695" t="s">
        <v>19</v>
      </c>
      <c r="R695" t="s">
        <v>50</v>
      </c>
    </row>
    <row r="696" spans="1:18" x14ac:dyDescent="0.25">
      <c r="A696">
        <v>1039</v>
      </c>
      <c r="B696" s="1">
        <v>45041</v>
      </c>
      <c r="C696" s="1" t="str">
        <f t="shared" si="31"/>
        <v>April</v>
      </c>
      <c r="D696" s="1" t="str">
        <f t="shared" si="32"/>
        <v>Tuesday</v>
      </c>
      <c r="E696" t="s">
        <v>42</v>
      </c>
      <c r="F696" t="s">
        <v>34</v>
      </c>
      <c r="G696" s="4">
        <v>5830.19</v>
      </c>
      <c r="H696">
        <v>24</v>
      </c>
      <c r="I696" t="s">
        <v>29</v>
      </c>
      <c r="J696" s="4">
        <v>2615.48</v>
      </c>
      <c r="K696" s="4">
        <v>3062.22</v>
      </c>
      <c r="L696" t="s">
        <v>30</v>
      </c>
      <c r="M696" s="9">
        <v>0.19</v>
      </c>
      <c r="N696" s="8">
        <v>0.19</v>
      </c>
      <c r="O696" s="8" t="str">
        <f t="shared" si="30"/>
        <v>16-20%</v>
      </c>
      <c r="P696" t="s">
        <v>27</v>
      </c>
      <c r="Q696" t="s">
        <v>22</v>
      </c>
      <c r="R696" t="s">
        <v>52</v>
      </c>
    </row>
    <row r="697" spans="1:18" x14ac:dyDescent="0.25">
      <c r="A697">
        <v>1067</v>
      </c>
      <c r="B697" s="1">
        <v>45112</v>
      </c>
      <c r="C697" s="1" t="str">
        <f t="shared" si="31"/>
        <v>July</v>
      </c>
      <c r="D697" s="1" t="str">
        <f t="shared" si="32"/>
        <v>Wednesday</v>
      </c>
      <c r="E697" t="s">
        <v>42</v>
      </c>
      <c r="F697" t="s">
        <v>21</v>
      </c>
      <c r="G697" s="4">
        <v>6360.67</v>
      </c>
      <c r="H697">
        <v>27</v>
      </c>
      <c r="I697" t="s">
        <v>16</v>
      </c>
      <c r="J697" s="4">
        <v>3624.97</v>
      </c>
      <c r="K697" s="4">
        <v>3836.52</v>
      </c>
      <c r="L697" t="s">
        <v>30</v>
      </c>
      <c r="M697" s="9">
        <v>0.08</v>
      </c>
      <c r="N697" s="8">
        <v>0.08</v>
      </c>
      <c r="O697" s="8" t="str">
        <f t="shared" si="30"/>
        <v>6-10%</v>
      </c>
      <c r="P697" t="s">
        <v>18</v>
      </c>
      <c r="Q697" t="s">
        <v>19</v>
      </c>
      <c r="R697" t="s">
        <v>51</v>
      </c>
    </row>
    <row r="698" spans="1:18" x14ac:dyDescent="0.25">
      <c r="A698">
        <v>1045</v>
      </c>
      <c r="B698" s="1">
        <v>45249</v>
      </c>
      <c r="C698" s="1" t="str">
        <f t="shared" si="31"/>
        <v>November</v>
      </c>
      <c r="D698" s="1" t="str">
        <f t="shared" si="32"/>
        <v>Sunday</v>
      </c>
      <c r="E698" t="s">
        <v>14</v>
      </c>
      <c r="F698" t="s">
        <v>15</v>
      </c>
      <c r="G698" s="4">
        <v>1649.12</v>
      </c>
      <c r="H698">
        <v>2</v>
      </c>
      <c r="I698" t="s">
        <v>35</v>
      </c>
      <c r="J698" s="4">
        <v>912.08</v>
      </c>
      <c r="K698" s="4">
        <v>993.24</v>
      </c>
      <c r="L698" t="s">
        <v>17</v>
      </c>
      <c r="M698" s="9">
        <v>0.09</v>
      </c>
      <c r="N698" s="8">
        <v>0.09</v>
      </c>
      <c r="O698" s="8" t="str">
        <f t="shared" si="30"/>
        <v>6-10%</v>
      </c>
      <c r="P698" t="s">
        <v>31</v>
      </c>
      <c r="Q698" t="s">
        <v>19</v>
      </c>
      <c r="R698" t="s">
        <v>20</v>
      </c>
    </row>
    <row r="699" spans="1:18" x14ac:dyDescent="0.25">
      <c r="A699">
        <v>1013</v>
      </c>
      <c r="B699" s="1">
        <v>44982</v>
      </c>
      <c r="C699" s="1" t="str">
        <f t="shared" si="31"/>
        <v>February</v>
      </c>
      <c r="D699" s="1" t="str">
        <f t="shared" si="32"/>
        <v>Saturday</v>
      </c>
      <c r="E699" t="s">
        <v>38</v>
      </c>
      <c r="F699" t="s">
        <v>34</v>
      </c>
      <c r="G699" s="4">
        <v>4791.82</v>
      </c>
      <c r="H699">
        <v>31</v>
      </c>
      <c r="I699" t="s">
        <v>26</v>
      </c>
      <c r="J699" s="4">
        <v>2757.06</v>
      </c>
      <c r="K699" s="4">
        <v>3023.97</v>
      </c>
      <c r="L699" t="s">
        <v>17</v>
      </c>
      <c r="M699" s="9">
        <v>0.21</v>
      </c>
      <c r="N699" s="8">
        <v>0.21</v>
      </c>
      <c r="O699" s="8" t="str">
        <f t="shared" si="30"/>
        <v>21%+</v>
      </c>
      <c r="P699" t="s">
        <v>18</v>
      </c>
      <c r="Q699" t="s">
        <v>19</v>
      </c>
      <c r="R699" t="s">
        <v>48</v>
      </c>
    </row>
    <row r="700" spans="1:18" x14ac:dyDescent="0.25">
      <c r="A700">
        <v>1092</v>
      </c>
      <c r="B700" s="1">
        <v>44966</v>
      </c>
      <c r="C700" s="1" t="str">
        <f t="shared" si="31"/>
        <v>February</v>
      </c>
      <c r="D700" s="1" t="str">
        <f t="shared" si="32"/>
        <v>Thursday</v>
      </c>
      <c r="E700" t="s">
        <v>42</v>
      </c>
      <c r="F700" t="s">
        <v>25</v>
      </c>
      <c r="G700" s="4">
        <v>7192.33</v>
      </c>
      <c r="H700">
        <v>14</v>
      </c>
      <c r="I700" t="s">
        <v>29</v>
      </c>
      <c r="J700" s="4">
        <v>3586.58</v>
      </c>
      <c r="K700" s="4">
        <v>4068.43</v>
      </c>
      <c r="L700" t="s">
        <v>30</v>
      </c>
      <c r="M700" s="9">
        <v>0.22</v>
      </c>
      <c r="N700" s="8">
        <v>0.22</v>
      </c>
      <c r="O700" s="8" t="str">
        <f t="shared" si="30"/>
        <v>21%+</v>
      </c>
      <c r="P700" t="s">
        <v>31</v>
      </c>
      <c r="Q700" t="s">
        <v>19</v>
      </c>
      <c r="R700" t="s">
        <v>43</v>
      </c>
    </row>
    <row r="701" spans="1:18" x14ac:dyDescent="0.25">
      <c r="A701">
        <v>1058</v>
      </c>
      <c r="B701" s="1">
        <v>45280</v>
      </c>
      <c r="C701" s="1" t="str">
        <f t="shared" si="31"/>
        <v>December</v>
      </c>
      <c r="D701" s="1" t="str">
        <f t="shared" si="32"/>
        <v>Wednesday</v>
      </c>
      <c r="E701" t="s">
        <v>24</v>
      </c>
      <c r="F701" t="s">
        <v>15</v>
      </c>
      <c r="G701" s="4">
        <v>2782.33</v>
      </c>
      <c r="H701">
        <v>2</v>
      </c>
      <c r="I701" t="s">
        <v>29</v>
      </c>
      <c r="J701" s="4">
        <v>2250.91</v>
      </c>
      <c r="K701" s="4">
        <v>2558.6799999999998</v>
      </c>
      <c r="L701" t="s">
        <v>30</v>
      </c>
      <c r="M701" s="9">
        <v>0.09</v>
      </c>
      <c r="N701" s="8">
        <v>0.09</v>
      </c>
      <c r="O701" s="8" t="str">
        <f t="shared" si="30"/>
        <v>6-10%</v>
      </c>
      <c r="P701" t="s">
        <v>31</v>
      </c>
      <c r="Q701" t="s">
        <v>22</v>
      </c>
      <c r="R701" t="s">
        <v>45</v>
      </c>
    </row>
    <row r="702" spans="1:18" x14ac:dyDescent="0.25">
      <c r="A702">
        <v>1020</v>
      </c>
      <c r="B702" s="1">
        <v>44966</v>
      </c>
      <c r="C702" s="1" t="str">
        <f t="shared" si="31"/>
        <v>February</v>
      </c>
      <c r="D702" s="1" t="str">
        <f t="shared" si="32"/>
        <v>Thursday</v>
      </c>
      <c r="E702" t="s">
        <v>33</v>
      </c>
      <c r="F702" t="s">
        <v>34</v>
      </c>
      <c r="G702" s="4">
        <v>2102.3200000000002</v>
      </c>
      <c r="H702">
        <v>29</v>
      </c>
      <c r="I702" t="s">
        <v>35</v>
      </c>
      <c r="J702" s="4">
        <v>184.05</v>
      </c>
      <c r="K702" s="4">
        <v>675.91</v>
      </c>
      <c r="L702" t="s">
        <v>17</v>
      </c>
      <c r="M702" s="9">
        <v>0.1</v>
      </c>
      <c r="N702" s="8">
        <v>0.1</v>
      </c>
      <c r="O702" s="8" t="str">
        <f t="shared" si="30"/>
        <v>6-10%</v>
      </c>
      <c r="P702" t="s">
        <v>18</v>
      </c>
      <c r="Q702" t="s">
        <v>22</v>
      </c>
      <c r="R702" t="s">
        <v>36</v>
      </c>
    </row>
    <row r="703" spans="1:18" x14ac:dyDescent="0.25">
      <c r="A703">
        <v>1092</v>
      </c>
      <c r="B703" s="1">
        <v>45273</v>
      </c>
      <c r="C703" s="1" t="str">
        <f t="shared" si="31"/>
        <v>December</v>
      </c>
      <c r="D703" s="1" t="str">
        <f t="shared" si="32"/>
        <v>Wednesday</v>
      </c>
      <c r="E703" t="s">
        <v>33</v>
      </c>
      <c r="F703" t="s">
        <v>15</v>
      </c>
      <c r="G703" s="4">
        <v>3206.89</v>
      </c>
      <c r="H703">
        <v>15</v>
      </c>
      <c r="I703" t="s">
        <v>29</v>
      </c>
      <c r="J703" s="4">
        <v>2273.88</v>
      </c>
      <c r="K703" s="4">
        <v>2696.02</v>
      </c>
      <c r="L703" t="s">
        <v>30</v>
      </c>
      <c r="M703" s="9">
        <v>0.3</v>
      </c>
      <c r="N703" s="8">
        <v>0.3</v>
      </c>
      <c r="O703" s="8" t="str">
        <f t="shared" si="30"/>
        <v>21%+</v>
      </c>
      <c r="P703" t="s">
        <v>18</v>
      </c>
      <c r="Q703" t="s">
        <v>19</v>
      </c>
      <c r="R703" t="s">
        <v>53</v>
      </c>
    </row>
    <row r="704" spans="1:18" x14ac:dyDescent="0.25">
      <c r="A704">
        <v>1072</v>
      </c>
      <c r="B704" s="1">
        <v>45163</v>
      </c>
      <c r="C704" s="1" t="str">
        <f t="shared" si="31"/>
        <v>August</v>
      </c>
      <c r="D704" s="1" t="str">
        <f t="shared" si="32"/>
        <v>Friday</v>
      </c>
      <c r="E704" t="s">
        <v>33</v>
      </c>
      <c r="F704" t="s">
        <v>25</v>
      </c>
      <c r="G704" s="4">
        <v>2490.86</v>
      </c>
      <c r="H704">
        <v>12</v>
      </c>
      <c r="I704" t="s">
        <v>26</v>
      </c>
      <c r="J704" s="4">
        <v>1517.4</v>
      </c>
      <c r="K704" s="4">
        <v>1545.02</v>
      </c>
      <c r="L704" t="s">
        <v>30</v>
      </c>
      <c r="M704" s="9">
        <v>0.03</v>
      </c>
      <c r="N704" s="8">
        <v>0.03</v>
      </c>
      <c r="O704" s="8" t="str">
        <f t="shared" si="30"/>
        <v>0-5%</v>
      </c>
      <c r="P704" t="s">
        <v>27</v>
      </c>
      <c r="Q704" t="s">
        <v>22</v>
      </c>
      <c r="R704" t="s">
        <v>44</v>
      </c>
    </row>
    <row r="705" spans="1:18" x14ac:dyDescent="0.25">
      <c r="A705">
        <v>1061</v>
      </c>
      <c r="B705" s="1">
        <v>45215</v>
      </c>
      <c r="C705" s="1" t="str">
        <f t="shared" si="31"/>
        <v>October</v>
      </c>
      <c r="D705" s="1" t="str">
        <f t="shared" si="32"/>
        <v>Monday</v>
      </c>
      <c r="E705" t="s">
        <v>38</v>
      </c>
      <c r="F705" t="s">
        <v>34</v>
      </c>
      <c r="G705" s="4">
        <v>2227.64</v>
      </c>
      <c r="H705">
        <v>37</v>
      </c>
      <c r="I705" t="s">
        <v>16</v>
      </c>
      <c r="J705" s="4">
        <v>4651.7700000000004</v>
      </c>
      <c r="K705" s="4">
        <v>4984.3900000000003</v>
      </c>
      <c r="L705" t="s">
        <v>17</v>
      </c>
      <c r="M705" s="9">
        <v>0.12</v>
      </c>
      <c r="N705" s="8">
        <v>0.12</v>
      </c>
      <c r="O705" s="8" t="str">
        <f t="shared" si="30"/>
        <v>11-15%</v>
      </c>
      <c r="P705" t="s">
        <v>18</v>
      </c>
      <c r="Q705" t="s">
        <v>22</v>
      </c>
      <c r="R705" t="s">
        <v>48</v>
      </c>
    </row>
    <row r="706" spans="1:18" x14ac:dyDescent="0.25">
      <c r="A706">
        <v>1039</v>
      </c>
      <c r="B706" s="1">
        <v>45188</v>
      </c>
      <c r="C706" s="1" t="str">
        <f t="shared" si="31"/>
        <v>September</v>
      </c>
      <c r="D706" s="1" t="str">
        <f t="shared" si="32"/>
        <v>Tuesday</v>
      </c>
      <c r="E706" t="s">
        <v>14</v>
      </c>
      <c r="F706" t="s">
        <v>25</v>
      </c>
      <c r="G706" s="4">
        <v>4306.0200000000004</v>
      </c>
      <c r="H706">
        <v>28</v>
      </c>
      <c r="I706" t="s">
        <v>29</v>
      </c>
      <c r="J706" s="4">
        <v>666.84</v>
      </c>
      <c r="K706" s="4">
        <v>817.36</v>
      </c>
      <c r="L706" t="s">
        <v>17</v>
      </c>
      <c r="M706" s="9">
        <v>0.02</v>
      </c>
      <c r="N706" s="8">
        <v>0.02</v>
      </c>
      <c r="O706" s="8" t="str">
        <f t="shared" ref="O706:O769" si="33">IF(N706&lt;=0.05, "0-5%", IF(N706&lt;=0.1, "6-10%", IF(N706&lt;=0.15, "11-15%", IF(N706&lt;=0.2, "16-20%", "21%+"))))</f>
        <v>0-5%</v>
      </c>
      <c r="P706" t="s">
        <v>18</v>
      </c>
      <c r="Q706" t="s">
        <v>22</v>
      </c>
      <c r="R706" t="s">
        <v>32</v>
      </c>
    </row>
    <row r="707" spans="1:18" x14ac:dyDescent="0.25">
      <c r="A707">
        <v>1001</v>
      </c>
      <c r="B707" s="1">
        <v>45142</v>
      </c>
      <c r="C707" s="1" t="str">
        <f t="shared" ref="C707:C770" si="34">TEXT(B707, "MMMM")</f>
        <v>August</v>
      </c>
      <c r="D707" s="1" t="str">
        <f t="shared" ref="D707:D770" si="35">TEXT(B707, "DDDD")</f>
        <v>Friday</v>
      </c>
      <c r="E707" t="s">
        <v>24</v>
      </c>
      <c r="F707" t="s">
        <v>21</v>
      </c>
      <c r="G707" s="4">
        <v>9087.6</v>
      </c>
      <c r="H707">
        <v>20</v>
      </c>
      <c r="I707" t="s">
        <v>26</v>
      </c>
      <c r="J707" s="4">
        <v>3279.76</v>
      </c>
      <c r="K707" s="4">
        <v>3563.97</v>
      </c>
      <c r="L707" t="s">
        <v>17</v>
      </c>
      <c r="M707" s="9">
        <v>0.25</v>
      </c>
      <c r="N707" s="8">
        <v>0.25</v>
      </c>
      <c r="O707" s="8" t="str">
        <f t="shared" si="33"/>
        <v>21%+</v>
      </c>
      <c r="P707" t="s">
        <v>18</v>
      </c>
      <c r="Q707" t="s">
        <v>22</v>
      </c>
      <c r="R707" t="s">
        <v>47</v>
      </c>
    </row>
    <row r="708" spans="1:18" x14ac:dyDescent="0.25">
      <c r="A708">
        <v>1003</v>
      </c>
      <c r="B708" s="1">
        <v>45073</v>
      </c>
      <c r="C708" s="1" t="str">
        <f t="shared" si="34"/>
        <v>May</v>
      </c>
      <c r="D708" s="1" t="str">
        <f t="shared" si="35"/>
        <v>Saturday</v>
      </c>
      <c r="E708" t="s">
        <v>38</v>
      </c>
      <c r="F708" t="s">
        <v>34</v>
      </c>
      <c r="G708" s="4">
        <v>5119.8900000000003</v>
      </c>
      <c r="H708">
        <v>39</v>
      </c>
      <c r="I708" t="s">
        <v>29</v>
      </c>
      <c r="J708" s="4">
        <v>310.95999999999998</v>
      </c>
      <c r="K708" s="4">
        <v>457.84</v>
      </c>
      <c r="L708" t="s">
        <v>30</v>
      </c>
      <c r="M708" s="9">
        <v>0.03</v>
      </c>
      <c r="N708" s="8">
        <v>0.03</v>
      </c>
      <c r="O708" s="8" t="str">
        <f t="shared" si="33"/>
        <v>0-5%</v>
      </c>
      <c r="P708" t="s">
        <v>31</v>
      </c>
      <c r="Q708" t="s">
        <v>19</v>
      </c>
      <c r="R708" t="s">
        <v>48</v>
      </c>
    </row>
    <row r="709" spans="1:18" x14ac:dyDescent="0.25">
      <c r="A709">
        <v>1077</v>
      </c>
      <c r="B709" s="1">
        <v>45262</v>
      </c>
      <c r="C709" s="1" t="str">
        <f t="shared" si="34"/>
        <v>December</v>
      </c>
      <c r="D709" s="1" t="str">
        <f t="shared" si="35"/>
        <v>Saturday</v>
      </c>
      <c r="E709" t="s">
        <v>24</v>
      </c>
      <c r="F709" t="s">
        <v>34</v>
      </c>
      <c r="G709" s="4">
        <v>1960.41</v>
      </c>
      <c r="H709">
        <v>24</v>
      </c>
      <c r="I709" t="s">
        <v>35</v>
      </c>
      <c r="J709" s="4">
        <v>2258.54</v>
      </c>
      <c r="K709" s="4">
        <v>2439.4899999999998</v>
      </c>
      <c r="L709" t="s">
        <v>17</v>
      </c>
      <c r="M709" s="9">
        <v>0.2</v>
      </c>
      <c r="N709" s="8">
        <v>0.2</v>
      </c>
      <c r="O709" s="8" t="str">
        <f t="shared" si="33"/>
        <v>16-20%</v>
      </c>
      <c r="P709" t="s">
        <v>31</v>
      </c>
      <c r="Q709" t="s">
        <v>22</v>
      </c>
      <c r="R709" t="s">
        <v>50</v>
      </c>
    </row>
    <row r="710" spans="1:18" x14ac:dyDescent="0.25">
      <c r="A710">
        <v>1092</v>
      </c>
      <c r="B710" s="1">
        <v>45094</v>
      </c>
      <c r="C710" s="1" t="str">
        <f t="shared" si="34"/>
        <v>June</v>
      </c>
      <c r="D710" s="1" t="str">
        <f t="shared" si="35"/>
        <v>Saturday</v>
      </c>
      <c r="E710" t="s">
        <v>24</v>
      </c>
      <c r="F710" t="s">
        <v>34</v>
      </c>
      <c r="G710" s="4">
        <v>862.02</v>
      </c>
      <c r="H710">
        <v>21</v>
      </c>
      <c r="I710" t="s">
        <v>29</v>
      </c>
      <c r="J710" s="4">
        <v>2792.2</v>
      </c>
      <c r="K710" s="4">
        <v>3254.5499999999902</v>
      </c>
      <c r="L710" t="s">
        <v>30</v>
      </c>
      <c r="M710" s="9">
        <v>0.02</v>
      </c>
      <c r="N710" s="8">
        <v>0.02</v>
      </c>
      <c r="O710" s="8" t="str">
        <f t="shared" si="33"/>
        <v>0-5%</v>
      </c>
      <c r="P710" t="s">
        <v>31</v>
      </c>
      <c r="Q710" t="s">
        <v>22</v>
      </c>
      <c r="R710" t="s">
        <v>50</v>
      </c>
    </row>
    <row r="711" spans="1:18" x14ac:dyDescent="0.25">
      <c r="A711">
        <v>1062</v>
      </c>
      <c r="B711" s="1">
        <v>45018</v>
      </c>
      <c r="C711" s="1" t="str">
        <f t="shared" si="34"/>
        <v>April</v>
      </c>
      <c r="D711" s="1" t="str">
        <f t="shared" si="35"/>
        <v>Sunday</v>
      </c>
      <c r="E711" t="s">
        <v>14</v>
      </c>
      <c r="F711" t="s">
        <v>34</v>
      </c>
      <c r="G711" s="4">
        <v>6991.95</v>
      </c>
      <c r="H711">
        <v>10</v>
      </c>
      <c r="I711" t="s">
        <v>29</v>
      </c>
      <c r="J711" s="4">
        <v>1524.88</v>
      </c>
      <c r="K711" s="4">
        <v>1636.14</v>
      </c>
      <c r="L711" t="s">
        <v>30</v>
      </c>
      <c r="M711" s="9">
        <v>0.2</v>
      </c>
      <c r="N711" s="8">
        <v>0.2</v>
      </c>
      <c r="O711" s="8" t="str">
        <f t="shared" si="33"/>
        <v>16-20%</v>
      </c>
      <c r="P711" t="s">
        <v>27</v>
      </c>
      <c r="Q711" t="s">
        <v>19</v>
      </c>
      <c r="R711" t="s">
        <v>46</v>
      </c>
    </row>
    <row r="712" spans="1:18" x14ac:dyDescent="0.25">
      <c r="A712">
        <v>1063</v>
      </c>
      <c r="B712" s="1">
        <v>45279</v>
      </c>
      <c r="C712" s="1" t="str">
        <f t="shared" si="34"/>
        <v>December</v>
      </c>
      <c r="D712" s="1" t="str">
        <f t="shared" si="35"/>
        <v>Tuesday</v>
      </c>
      <c r="E712" t="s">
        <v>33</v>
      </c>
      <c r="F712" t="s">
        <v>21</v>
      </c>
      <c r="G712" s="4">
        <v>3889.71</v>
      </c>
      <c r="H712">
        <v>46</v>
      </c>
      <c r="I712" t="s">
        <v>16</v>
      </c>
      <c r="J712" s="4">
        <v>2302.62</v>
      </c>
      <c r="K712" s="4">
        <v>2740.93</v>
      </c>
      <c r="L712" t="s">
        <v>17</v>
      </c>
      <c r="M712" s="9">
        <v>0.25</v>
      </c>
      <c r="N712" s="8">
        <v>0.25</v>
      </c>
      <c r="O712" s="8" t="str">
        <f t="shared" si="33"/>
        <v>21%+</v>
      </c>
      <c r="P712" t="s">
        <v>27</v>
      </c>
      <c r="Q712" t="s">
        <v>19</v>
      </c>
      <c r="R712" t="s">
        <v>37</v>
      </c>
    </row>
    <row r="713" spans="1:18" x14ac:dyDescent="0.25">
      <c r="A713">
        <v>1025</v>
      </c>
      <c r="B713" s="1">
        <v>44985</v>
      </c>
      <c r="C713" s="1" t="str">
        <f t="shared" si="34"/>
        <v>February</v>
      </c>
      <c r="D713" s="1" t="str">
        <f t="shared" si="35"/>
        <v>Tuesday</v>
      </c>
      <c r="E713" t="s">
        <v>14</v>
      </c>
      <c r="F713" t="s">
        <v>34</v>
      </c>
      <c r="G713" s="4">
        <v>8236.1299999999992</v>
      </c>
      <c r="H713">
        <v>14</v>
      </c>
      <c r="I713" t="s">
        <v>35</v>
      </c>
      <c r="J713" s="4">
        <v>859.59</v>
      </c>
      <c r="K713" s="4">
        <v>884.51</v>
      </c>
      <c r="L713" t="s">
        <v>30</v>
      </c>
      <c r="M713" s="9">
        <v>0.12</v>
      </c>
      <c r="N713" s="8">
        <v>0.12</v>
      </c>
      <c r="O713" s="8" t="str">
        <f t="shared" si="33"/>
        <v>11-15%</v>
      </c>
      <c r="P713" t="s">
        <v>27</v>
      </c>
      <c r="Q713" t="s">
        <v>19</v>
      </c>
      <c r="R713" t="s">
        <v>46</v>
      </c>
    </row>
    <row r="714" spans="1:18" x14ac:dyDescent="0.25">
      <c r="A714">
        <v>1056</v>
      </c>
      <c r="B714" s="1">
        <v>44985</v>
      </c>
      <c r="C714" s="1" t="str">
        <f t="shared" si="34"/>
        <v>February</v>
      </c>
      <c r="D714" s="1" t="str">
        <f t="shared" si="35"/>
        <v>Tuesday</v>
      </c>
      <c r="E714" t="s">
        <v>38</v>
      </c>
      <c r="F714" t="s">
        <v>15</v>
      </c>
      <c r="G714" s="4">
        <v>6629.16</v>
      </c>
      <c r="H714">
        <v>37</v>
      </c>
      <c r="I714" t="s">
        <v>35</v>
      </c>
      <c r="J714" s="4">
        <v>1555.41</v>
      </c>
      <c r="K714" s="4">
        <v>1609.94</v>
      </c>
      <c r="L714" t="s">
        <v>17</v>
      </c>
      <c r="M714" s="9">
        <v>0.16</v>
      </c>
      <c r="N714" s="8">
        <v>0.16</v>
      </c>
      <c r="O714" s="8" t="str">
        <f t="shared" si="33"/>
        <v>16-20%</v>
      </c>
      <c r="P714" t="s">
        <v>31</v>
      </c>
      <c r="Q714" t="s">
        <v>19</v>
      </c>
      <c r="R714" t="s">
        <v>40</v>
      </c>
    </row>
    <row r="715" spans="1:18" x14ac:dyDescent="0.25">
      <c r="A715">
        <v>1033</v>
      </c>
      <c r="B715" s="1">
        <v>45230</v>
      </c>
      <c r="C715" s="1" t="str">
        <f t="shared" si="34"/>
        <v>October</v>
      </c>
      <c r="D715" s="1" t="str">
        <f t="shared" si="35"/>
        <v>Tuesday</v>
      </c>
      <c r="E715" t="s">
        <v>38</v>
      </c>
      <c r="F715" t="s">
        <v>34</v>
      </c>
      <c r="G715" s="4">
        <v>7982.79</v>
      </c>
      <c r="H715">
        <v>18</v>
      </c>
      <c r="I715" t="s">
        <v>16</v>
      </c>
      <c r="J715" s="4">
        <v>3124.48</v>
      </c>
      <c r="K715" s="4">
        <v>3553.27</v>
      </c>
      <c r="L715" t="s">
        <v>17</v>
      </c>
      <c r="M715" s="9">
        <v>0.12</v>
      </c>
      <c r="N715" s="8">
        <v>0.12</v>
      </c>
      <c r="O715" s="8" t="str">
        <f t="shared" si="33"/>
        <v>11-15%</v>
      </c>
      <c r="P715" t="s">
        <v>18</v>
      </c>
      <c r="Q715" t="s">
        <v>22</v>
      </c>
      <c r="R715" t="s">
        <v>48</v>
      </c>
    </row>
    <row r="716" spans="1:18" x14ac:dyDescent="0.25">
      <c r="A716">
        <v>1038</v>
      </c>
      <c r="B716" s="1">
        <v>45095</v>
      </c>
      <c r="C716" s="1" t="str">
        <f t="shared" si="34"/>
        <v>June</v>
      </c>
      <c r="D716" s="1" t="str">
        <f t="shared" si="35"/>
        <v>Sunday</v>
      </c>
      <c r="E716" t="s">
        <v>38</v>
      </c>
      <c r="F716" t="s">
        <v>21</v>
      </c>
      <c r="G716" s="4">
        <v>2792.27</v>
      </c>
      <c r="H716">
        <v>24</v>
      </c>
      <c r="I716" t="s">
        <v>29</v>
      </c>
      <c r="J716" s="4">
        <v>1543.91</v>
      </c>
      <c r="K716" s="4">
        <v>1862.88</v>
      </c>
      <c r="L716" t="s">
        <v>30</v>
      </c>
      <c r="M716" s="9">
        <v>0.09</v>
      </c>
      <c r="N716" s="8">
        <v>0.09</v>
      </c>
      <c r="O716" s="8" t="str">
        <f t="shared" si="33"/>
        <v>6-10%</v>
      </c>
      <c r="P716" t="s">
        <v>27</v>
      </c>
      <c r="Q716" t="s">
        <v>19</v>
      </c>
      <c r="R716" t="s">
        <v>41</v>
      </c>
    </row>
    <row r="717" spans="1:18" x14ac:dyDescent="0.25">
      <c r="A717">
        <v>1006</v>
      </c>
      <c r="B717" s="1">
        <v>45195</v>
      </c>
      <c r="C717" s="1" t="str">
        <f t="shared" si="34"/>
        <v>September</v>
      </c>
      <c r="D717" s="1" t="str">
        <f t="shared" si="35"/>
        <v>Tuesday</v>
      </c>
      <c r="E717" t="s">
        <v>14</v>
      </c>
      <c r="F717" t="s">
        <v>34</v>
      </c>
      <c r="G717" s="4">
        <v>6954.35</v>
      </c>
      <c r="H717">
        <v>14</v>
      </c>
      <c r="I717" t="s">
        <v>26</v>
      </c>
      <c r="J717" s="4">
        <v>4503.7299999999996</v>
      </c>
      <c r="K717" s="4">
        <v>4879.8799999999901</v>
      </c>
      <c r="L717" t="s">
        <v>30</v>
      </c>
      <c r="M717" s="9">
        <v>0.24</v>
      </c>
      <c r="N717" s="8">
        <v>0.24</v>
      </c>
      <c r="O717" s="8" t="str">
        <f t="shared" si="33"/>
        <v>21%+</v>
      </c>
      <c r="P717" t="s">
        <v>27</v>
      </c>
      <c r="Q717" t="s">
        <v>22</v>
      </c>
      <c r="R717" t="s">
        <v>46</v>
      </c>
    </row>
    <row r="718" spans="1:18" x14ac:dyDescent="0.25">
      <c r="A718">
        <v>1058</v>
      </c>
      <c r="B718" s="1">
        <v>45289</v>
      </c>
      <c r="C718" s="1" t="str">
        <f t="shared" si="34"/>
        <v>December</v>
      </c>
      <c r="D718" s="1" t="str">
        <f t="shared" si="35"/>
        <v>Friday</v>
      </c>
      <c r="E718" t="s">
        <v>24</v>
      </c>
      <c r="F718" t="s">
        <v>15</v>
      </c>
      <c r="G718" s="4">
        <v>2714.21</v>
      </c>
      <c r="H718">
        <v>34</v>
      </c>
      <c r="I718" t="s">
        <v>35</v>
      </c>
      <c r="J718" s="4">
        <v>3160.61</v>
      </c>
      <c r="K718" s="4">
        <v>3273.22</v>
      </c>
      <c r="L718" t="s">
        <v>17</v>
      </c>
      <c r="M718" s="9">
        <v>0.08</v>
      </c>
      <c r="N718" s="8">
        <v>0.08</v>
      </c>
      <c r="O718" s="8" t="str">
        <f t="shared" si="33"/>
        <v>6-10%</v>
      </c>
      <c r="P718" t="s">
        <v>31</v>
      </c>
      <c r="Q718" t="s">
        <v>22</v>
      </c>
      <c r="R718" t="s">
        <v>45</v>
      </c>
    </row>
    <row r="719" spans="1:18" x14ac:dyDescent="0.25">
      <c r="A719">
        <v>1044</v>
      </c>
      <c r="B719" s="1">
        <v>44971</v>
      </c>
      <c r="C719" s="1" t="str">
        <f t="shared" si="34"/>
        <v>February</v>
      </c>
      <c r="D719" s="1" t="str">
        <f t="shared" si="35"/>
        <v>Tuesday</v>
      </c>
      <c r="E719" t="s">
        <v>24</v>
      </c>
      <c r="F719" t="s">
        <v>21</v>
      </c>
      <c r="G719" s="4">
        <v>9396.7800000000007</v>
      </c>
      <c r="H719">
        <v>12</v>
      </c>
      <c r="I719" t="s">
        <v>35</v>
      </c>
      <c r="J719" s="4">
        <v>2221.31</v>
      </c>
      <c r="K719" s="4">
        <v>2494.48</v>
      </c>
      <c r="L719" t="s">
        <v>17</v>
      </c>
      <c r="M719" s="9">
        <v>0.22</v>
      </c>
      <c r="N719" s="8">
        <v>0.22</v>
      </c>
      <c r="O719" s="8" t="str">
        <f t="shared" si="33"/>
        <v>21%+</v>
      </c>
      <c r="P719" t="s">
        <v>27</v>
      </c>
      <c r="Q719" t="s">
        <v>19</v>
      </c>
      <c r="R719" t="s">
        <v>47</v>
      </c>
    </row>
    <row r="720" spans="1:18" x14ac:dyDescent="0.25">
      <c r="A720">
        <v>1045</v>
      </c>
      <c r="B720" s="1">
        <v>45271</v>
      </c>
      <c r="C720" s="1" t="str">
        <f t="shared" si="34"/>
        <v>December</v>
      </c>
      <c r="D720" s="1" t="str">
        <f t="shared" si="35"/>
        <v>Monday</v>
      </c>
      <c r="E720" t="s">
        <v>42</v>
      </c>
      <c r="F720" t="s">
        <v>21</v>
      </c>
      <c r="G720" s="4">
        <v>6400.11</v>
      </c>
      <c r="H720">
        <v>22</v>
      </c>
      <c r="I720" t="s">
        <v>29</v>
      </c>
      <c r="J720" s="4">
        <v>241.85</v>
      </c>
      <c r="K720" s="4">
        <v>613.09</v>
      </c>
      <c r="L720" t="s">
        <v>17</v>
      </c>
      <c r="M720" s="9">
        <v>0.06</v>
      </c>
      <c r="N720" s="8">
        <v>0.06</v>
      </c>
      <c r="O720" s="8" t="str">
        <f t="shared" si="33"/>
        <v>6-10%</v>
      </c>
      <c r="P720" t="s">
        <v>18</v>
      </c>
      <c r="Q720" t="s">
        <v>19</v>
      </c>
      <c r="R720" t="s">
        <v>51</v>
      </c>
    </row>
    <row r="721" spans="1:18" x14ac:dyDescent="0.25">
      <c r="A721">
        <v>1032</v>
      </c>
      <c r="B721" s="1">
        <v>45107</v>
      </c>
      <c r="C721" s="1" t="str">
        <f t="shared" si="34"/>
        <v>June</v>
      </c>
      <c r="D721" s="1" t="str">
        <f t="shared" si="35"/>
        <v>Friday</v>
      </c>
      <c r="E721" t="s">
        <v>38</v>
      </c>
      <c r="F721" t="s">
        <v>15</v>
      </c>
      <c r="G721" s="4">
        <v>3312.67</v>
      </c>
      <c r="H721">
        <v>6</v>
      </c>
      <c r="I721" t="s">
        <v>29</v>
      </c>
      <c r="J721" s="4">
        <v>2522.7600000000002</v>
      </c>
      <c r="K721" s="4">
        <v>2840.14</v>
      </c>
      <c r="L721" t="s">
        <v>17</v>
      </c>
      <c r="M721" s="9">
        <v>7.0000000000000007E-2</v>
      </c>
      <c r="N721" s="8">
        <v>7.0000000000000007E-2</v>
      </c>
      <c r="O721" s="8" t="str">
        <f t="shared" si="33"/>
        <v>6-10%</v>
      </c>
      <c r="P721" t="s">
        <v>31</v>
      </c>
      <c r="Q721" t="s">
        <v>22</v>
      </c>
      <c r="R721" t="s">
        <v>40</v>
      </c>
    </row>
    <row r="722" spans="1:18" x14ac:dyDescent="0.25">
      <c r="A722">
        <v>1045</v>
      </c>
      <c r="B722" s="1">
        <v>45096</v>
      </c>
      <c r="C722" s="1" t="str">
        <f t="shared" si="34"/>
        <v>June</v>
      </c>
      <c r="D722" s="1" t="str">
        <f t="shared" si="35"/>
        <v>Monday</v>
      </c>
      <c r="E722" t="s">
        <v>24</v>
      </c>
      <c r="F722" t="s">
        <v>15</v>
      </c>
      <c r="G722" s="4">
        <v>2768.17</v>
      </c>
      <c r="H722">
        <v>36</v>
      </c>
      <c r="I722" t="s">
        <v>35</v>
      </c>
      <c r="J722" s="4">
        <v>3835.64</v>
      </c>
      <c r="K722" s="4">
        <v>4076.77</v>
      </c>
      <c r="L722" t="s">
        <v>17</v>
      </c>
      <c r="M722" s="9">
        <v>0.1</v>
      </c>
      <c r="N722" s="8">
        <v>0.1</v>
      </c>
      <c r="O722" s="8" t="str">
        <f t="shared" si="33"/>
        <v>6-10%</v>
      </c>
      <c r="P722" t="s">
        <v>31</v>
      </c>
      <c r="Q722" t="s">
        <v>22</v>
      </c>
      <c r="R722" t="s">
        <v>45</v>
      </c>
    </row>
    <row r="723" spans="1:18" x14ac:dyDescent="0.25">
      <c r="A723">
        <v>1061</v>
      </c>
      <c r="B723" s="1">
        <v>45282</v>
      </c>
      <c r="C723" s="1" t="str">
        <f t="shared" si="34"/>
        <v>December</v>
      </c>
      <c r="D723" s="1" t="str">
        <f t="shared" si="35"/>
        <v>Friday</v>
      </c>
      <c r="E723" t="s">
        <v>42</v>
      </c>
      <c r="F723" t="s">
        <v>15</v>
      </c>
      <c r="G723" s="4">
        <v>1990.17</v>
      </c>
      <c r="H723">
        <v>45</v>
      </c>
      <c r="I723" t="s">
        <v>29</v>
      </c>
      <c r="J723" s="4">
        <v>1364.51</v>
      </c>
      <c r="K723" s="4">
        <v>1844.8</v>
      </c>
      <c r="L723" t="s">
        <v>17</v>
      </c>
      <c r="M723" s="9">
        <v>0.18</v>
      </c>
      <c r="N723" s="8">
        <v>0.18</v>
      </c>
      <c r="O723" s="8" t="str">
        <f t="shared" si="33"/>
        <v>16-20%</v>
      </c>
      <c r="P723" t="s">
        <v>18</v>
      </c>
      <c r="Q723" t="s">
        <v>19</v>
      </c>
      <c r="R723" t="s">
        <v>49</v>
      </c>
    </row>
    <row r="724" spans="1:18" x14ac:dyDescent="0.25">
      <c r="A724">
        <v>1047</v>
      </c>
      <c r="B724" s="1">
        <v>45117</v>
      </c>
      <c r="C724" s="1" t="str">
        <f t="shared" si="34"/>
        <v>July</v>
      </c>
      <c r="D724" s="1" t="str">
        <f t="shared" si="35"/>
        <v>Monday</v>
      </c>
      <c r="E724" t="s">
        <v>24</v>
      </c>
      <c r="F724" t="s">
        <v>15</v>
      </c>
      <c r="G724" s="4">
        <v>6976.95</v>
      </c>
      <c r="H724">
        <v>36</v>
      </c>
      <c r="I724" t="s">
        <v>26</v>
      </c>
      <c r="J724" s="4">
        <v>4043.53</v>
      </c>
      <c r="K724" s="4">
        <v>4384.8500000000004</v>
      </c>
      <c r="L724" t="s">
        <v>30</v>
      </c>
      <c r="M724" s="9">
        <v>0.14000000000000001</v>
      </c>
      <c r="N724" s="8">
        <v>0.14000000000000001</v>
      </c>
      <c r="O724" s="8" t="str">
        <f t="shared" si="33"/>
        <v>11-15%</v>
      </c>
      <c r="P724" t="s">
        <v>18</v>
      </c>
      <c r="Q724" t="s">
        <v>19</v>
      </c>
      <c r="R724" t="s">
        <v>45</v>
      </c>
    </row>
    <row r="725" spans="1:18" x14ac:dyDescent="0.25">
      <c r="A725">
        <v>1021</v>
      </c>
      <c r="B725" s="1">
        <v>45081</v>
      </c>
      <c r="C725" s="1" t="str">
        <f t="shared" si="34"/>
        <v>June</v>
      </c>
      <c r="D725" s="1" t="str">
        <f t="shared" si="35"/>
        <v>Sunday</v>
      </c>
      <c r="E725" t="s">
        <v>38</v>
      </c>
      <c r="F725" t="s">
        <v>15</v>
      </c>
      <c r="G725" s="4">
        <v>2265.2800000000002</v>
      </c>
      <c r="H725">
        <v>22</v>
      </c>
      <c r="I725" t="s">
        <v>35</v>
      </c>
      <c r="J725" s="4">
        <v>1296.44</v>
      </c>
      <c r="K725" s="4">
        <v>1751.24</v>
      </c>
      <c r="L725" t="s">
        <v>30</v>
      </c>
      <c r="M725" s="9">
        <v>0.22</v>
      </c>
      <c r="N725" s="8">
        <v>0.22</v>
      </c>
      <c r="O725" s="8" t="str">
        <f t="shared" si="33"/>
        <v>21%+</v>
      </c>
      <c r="P725" t="s">
        <v>18</v>
      </c>
      <c r="Q725" t="s">
        <v>19</v>
      </c>
      <c r="R725" t="s">
        <v>40</v>
      </c>
    </row>
    <row r="726" spans="1:18" x14ac:dyDescent="0.25">
      <c r="A726">
        <v>1080</v>
      </c>
      <c r="B726" s="1">
        <v>45114</v>
      </c>
      <c r="C726" s="1" t="str">
        <f t="shared" si="34"/>
        <v>July</v>
      </c>
      <c r="D726" s="1" t="str">
        <f t="shared" si="35"/>
        <v>Friday</v>
      </c>
      <c r="E726" t="s">
        <v>33</v>
      </c>
      <c r="F726" t="s">
        <v>21</v>
      </c>
      <c r="G726" s="4">
        <v>5993.5</v>
      </c>
      <c r="H726">
        <v>14</v>
      </c>
      <c r="I726" t="s">
        <v>26</v>
      </c>
      <c r="J726" s="4">
        <v>4127.54</v>
      </c>
      <c r="K726" s="4">
        <v>4495.13</v>
      </c>
      <c r="L726" t="s">
        <v>30</v>
      </c>
      <c r="M726" s="9">
        <v>0.06</v>
      </c>
      <c r="N726" s="8">
        <v>0.06</v>
      </c>
      <c r="O726" s="8" t="str">
        <f t="shared" si="33"/>
        <v>6-10%</v>
      </c>
      <c r="P726" t="s">
        <v>27</v>
      </c>
      <c r="Q726" t="s">
        <v>22</v>
      </c>
      <c r="R726" t="s">
        <v>37</v>
      </c>
    </row>
    <row r="727" spans="1:18" x14ac:dyDescent="0.25">
      <c r="A727">
        <v>1085</v>
      </c>
      <c r="B727" s="1">
        <v>44933</v>
      </c>
      <c r="C727" s="1" t="str">
        <f t="shared" si="34"/>
        <v>January</v>
      </c>
      <c r="D727" s="1" t="str">
        <f t="shared" si="35"/>
        <v>Saturday</v>
      </c>
      <c r="E727" t="s">
        <v>38</v>
      </c>
      <c r="F727" t="s">
        <v>21</v>
      </c>
      <c r="G727" s="4">
        <v>2719.89</v>
      </c>
      <c r="H727">
        <v>16</v>
      </c>
      <c r="I727" t="s">
        <v>26</v>
      </c>
      <c r="J727" s="4">
        <v>472.08</v>
      </c>
      <c r="K727" s="4">
        <v>842.46</v>
      </c>
      <c r="L727" t="s">
        <v>30</v>
      </c>
      <c r="M727" s="9">
        <v>0</v>
      </c>
      <c r="N727" s="8">
        <v>0</v>
      </c>
      <c r="O727" s="8" t="str">
        <f t="shared" si="33"/>
        <v>0-5%</v>
      </c>
      <c r="P727" t="s">
        <v>18</v>
      </c>
      <c r="Q727" t="s">
        <v>22</v>
      </c>
      <c r="R727" t="s">
        <v>41</v>
      </c>
    </row>
    <row r="728" spans="1:18" x14ac:dyDescent="0.25">
      <c r="A728">
        <v>1075</v>
      </c>
      <c r="B728" s="1">
        <v>45059</v>
      </c>
      <c r="C728" s="1" t="str">
        <f t="shared" si="34"/>
        <v>May</v>
      </c>
      <c r="D728" s="1" t="str">
        <f t="shared" si="35"/>
        <v>Saturday</v>
      </c>
      <c r="E728" t="s">
        <v>14</v>
      </c>
      <c r="F728" t="s">
        <v>34</v>
      </c>
      <c r="G728" s="4">
        <v>6653.49</v>
      </c>
      <c r="H728">
        <v>36</v>
      </c>
      <c r="I728" t="s">
        <v>29</v>
      </c>
      <c r="J728" s="4">
        <v>4337.6099999999997</v>
      </c>
      <c r="K728" s="4">
        <v>4386.82</v>
      </c>
      <c r="L728" t="s">
        <v>17</v>
      </c>
      <c r="M728" s="9">
        <v>0.23</v>
      </c>
      <c r="N728" s="8">
        <v>0.23</v>
      </c>
      <c r="O728" s="8" t="str">
        <f t="shared" si="33"/>
        <v>21%+</v>
      </c>
      <c r="P728" t="s">
        <v>31</v>
      </c>
      <c r="Q728" t="s">
        <v>19</v>
      </c>
      <c r="R728" t="s">
        <v>46</v>
      </c>
    </row>
    <row r="729" spans="1:18" x14ac:dyDescent="0.25">
      <c r="A729">
        <v>1036</v>
      </c>
      <c r="B729" s="1">
        <v>45161</v>
      </c>
      <c r="C729" s="1" t="str">
        <f t="shared" si="34"/>
        <v>August</v>
      </c>
      <c r="D729" s="1" t="str">
        <f t="shared" si="35"/>
        <v>Wednesday</v>
      </c>
      <c r="E729" t="s">
        <v>24</v>
      </c>
      <c r="F729" t="s">
        <v>34</v>
      </c>
      <c r="G729" s="4">
        <v>8167.9</v>
      </c>
      <c r="H729">
        <v>25</v>
      </c>
      <c r="I729" t="s">
        <v>26</v>
      </c>
      <c r="J729" s="4">
        <v>2520.9699999999998</v>
      </c>
      <c r="K729" s="4">
        <v>2707.1099999999901</v>
      </c>
      <c r="L729" t="s">
        <v>30</v>
      </c>
      <c r="M729" s="9">
        <v>0.25</v>
      </c>
      <c r="N729" s="8">
        <v>0.25</v>
      </c>
      <c r="O729" s="8" t="str">
        <f t="shared" si="33"/>
        <v>21%+</v>
      </c>
      <c r="P729" t="s">
        <v>18</v>
      </c>
      <c r="Q729" t="s">
        <v>22</v>
      </c>
      <c r="R729" t="s">
        <v>50</v>
      </c>
    </row>
    <row r="730" spans="1:18" x14ac:dyDescent="0.25">
      <c r="A730">
        <v>1099</v>
      </c>
      <c r="B730" s="1">
        <v>44971</v>
      </c>
      <c r="C730" s="1" t="str">
        <f t="shared" si="34"/>
        <v>February</v>
      </c>
      <c r="D730" s="1" t="str">
        <f t="shared" si="35"/>
        <v>Tuesday</v>
      </c>
      <c r="E730" t="s">
        <v>24</v>
      </c>
      <c r="F730" t="s">
        <v>25</v>
      </c>
      <c r="G730" s="4">
        <v>7802.45</v>
      </c>
      <c r="H730">
        <v>32</v>
      </c>
      <c r="I730" t="s">
        <v>29</v>
      </c>
      <c r="J730" s="4">
        <v>1517.86</v>
      </c>
      <c r="K730" s="4">
        <v>1948.46</v>
      </c>
      <c r="L730" t="s">
        <v>30</v>
      </c>
      <c r="M730" s="9">
        <v>0.02</v>
      </c>
      <c r="N730" s="8">
        <v>0.02</v>
      </c>
      <c r="O730" s="8" t="str">
        <f t="shared" si="33"/>
        <v>0-5%</v>
      </c>
      <c r="P730" t="s">
        <v>31</v>
      </c>
      <c r="Q730" t="s">
        <v>19</v>
      </c>
      <c r="R730" t="s">
        <v>28</v>
      </c>
    </row>
    <row r="731" spans="1:18" x14ac:dyDescent="0.25">
      <c r="A731">
        <v>1019</v>
      </c>
      <c r="B731" s="1">
        <v>45240</v>
      </c>
      <c r="C731" s="1" t="str">
        <f t="shared" si="34"/>
        <v>November</v>
      </c>
      <c r="D731" s="1" t="str">
        <f t="shared" si="35"/>
        <v>Friday</v>
      </c>
      <c r="E731" t="s">
        <v>14</v>
      </c>
      <c r="F731" t="s">
        <v>34</v>
      </c>
      <c r="G731" s="4">
        <v>7632.43</v>
      </c>
      <c r="H731">
        <v>33</v>
      </c>
      <c r="I731" t="s">
        <v>16</v>
      </c>
      <c r="J731" s="4">
        <v>1362.31</v>
      </c>
      <c r="K731" s="4">
        <v>1486.29</v>
      </c>
      <c r="L731" t="s">
        <v>17</v>
      </c>
      <c r="M731" s="9">
        <v>0.18</v>
      </c>
      <c r="N731" s="8">
        <v>0.18</v>
      </c>
      <c r="O731" s="8" t="str">
        <f t="shared" si="33"/>
        <v>16-20%</v>
      </c>
      <c r="P731" t="s">
        <v>31</v>
      </c>
      <c r="Q731" t="s">
        <v>22</v>
      </c>
      <c r="R731" t="s">
        <v>46</v>
      </c>
    </row>
    <row r="732" spans="1:18" x14ac:dyDescent="0.25">
      <c r="A732">
        <v>1020</v>
      </c>
      <c r="B732" s="1">
        <v>45175</v>
      </c>
      <c r="C732" s="1" t="str">
        <f t="shared" si="34"/>
        <v>September</v>
      </c>
      <c r="D732" s="1" t="str">
        <f t="shared" si="35"/>
        <v>Wednesday</v>
      </c>
      <c r="E732" t="s">
        <v>14</v>
      </c>
      <c r="F732" t="s">
        <v>34</v>
      </c>
      <c r="G732" s="4">
        <v>1958.45</v>
      </c>
      <c r="H732">
        <v>45</v>
      </c>
      <c r="I732" t="s">
        <v>29</v>
      </c>
      <c r="J732" s="4">
        <v>2188.4499999999998</v>
      </c>
      <c r="K732" s="4">
        <v>2255.0499999999902</v>
      </c>
      <c r="L732" t="s">
        <v>30</v>
      </c>
      <c r="M732" s="9">
        <v>0.11</v>
      </c>
      <c r="N732" s="8">
        <v>0.11</v>
      </c>
      <c r="O732" s="8" t="str">
        <f t="shared" si="33"/>
        <v>11-15%</v>
      </c>
      <c r="P732" t="s">
        <v>27</v>
      </c>
      <c r="Q732" t="s">
        <v>22</v>
      </c>
      <c r="R732" t="s">
        <v>46</v>
      </c>
    </row>
    <row r="733" spans="1:18" x14ac:dyDescent="0.25">
      <c r="A733">
        <v>1057</v>
      </c>
      <c r="B733" s="1">
        <v>44957</v>
      </c>
      <c r="C733" s="1" t="str">
        <f t="shared" si="34"/>
        <v>January</v>
      </c>
      <c r="D733" s="1" t="str">
        <f t="shared" si="35"/>
        <v>Tuesday</v>
      </c>
      <c r="E733" t="s">
        <v>33</v>
      </c>
      <c r="F733" t="s">
        <v>15</v>
      </c>
      <c r="G733" s="4">
        <v>975.01</v>
      </c>
      <c r="H733">
        <v>36</v>
      </c>
      <c r="I733" t="s">
        <v>26</v>
      </c>
      <c r="J733" s="4">
        <v>4995.3</v>
      </c>
      <c r="K733" s="4">
        <v>5165.09</v>
      </c>
      <c r="L733" t="s">
        <v>17</v>
      </c>
      <c r="M733" s="9">
        <v>0.24</v>
      </c>
      <c r="N733" s="8">
        <v>0.24</v>
      </c>
      <c r="O733" s="8" t="str">
        <f t="shared" si="33"/>
        <v>21%+</v>
      </c>
      <c r="P733" t="s">
        <v>18</v>
      </c>
      <c r="Q733" t="s">
        <v>19</v>
      </c>
      <c r="R733" t="s">
        <v>53</v>
      </c>
    </row>
    <row r="734" spans="1:18" x14ac:dyDescent="0.25">
      <c r="A734">
        <v>1018</v>
      </c>
      <c r="B734" s="1">
        <v>44949</v>
      </c>
      <c r="C734" s="1" t="str">
        <f t="shared" si="34"/>
        <v>January</v>
      </c>
      <c r="D734" s="1" t="str">
        <f t="shared" si="35"/>
        <v>Monday</v>
      </c>
      <c r="E734" t="s">
        <v>24</v>
      </c>
      <c r="F734" t="s">
        <v>15</v>
      </c>
      <c r="G734" s="4">
        <v>7019.59</v>
      </c>
      <c r="H734">
        <v>20</v>
      </c>
      <c r="I734" t="s">
        <v>16</v>
      </c>
      <c r="J734" s="4">
        <v>1140.6199999999999</v>
      </c>
      <c r="K734" s="4">
        <v>1258.6299999999901</v>
      </c>
      <c r="L734" t="s">
        <v>17</v>
      </c>
      <c r="M734" s="9">
        <v>0.26</v>
      </c>
      <c r="N734" s="8">
        <v>0.26</v>
      </c>
      <c r="O734" s="8" t="str">
        <f t="shared" si="33"/>
        <v>21%+</v>
      </c>
      <c r="P734" t="s">
        <v>27</v>
      </c>
      <c r="Q734" t="s">
        <v>19</v>
      </c>
      <c r="R734" t="s">
        <v>45</v>
      </c>
    </row>
    <row r="735" spans="1:18" x14ac:dyDescent="0.25">
      <c r="A735">
        <v>1047</v>
      </c>
      <c r="B735" s="1">
        <v>45086</v>
      </c>
      <c r="C735" s="1" t="str">
        <f t="shared" si="34"/>
        <v>June</v>
      </c>
      <c r="D735" s="1" t="str">
        <f t="shared" si="35"/>
        <v>Friday</v>
      </c>
      <c r="E735" t="s">
        <v>24</v>
      </c>
      <c r="F735" t="s">
        <v>34</v>
      </c>
      <c r="G735" s="4">
        <v>3746.64</v>
      </c>
      <c r="H735">
        <v>18</v>
      </c>
      <c r="I735" t="s">
        <v>29</v>
      </c>
      <c r="J735" s="4">
        <v>560.91999999999996</v>
      </c>
      <c r="K735" s="4">
        <v>1024.31</v>
      </c>
      <c r="L735" t="s">
        <v>17</v>
      </c>
      <c r="M735" s="9">
        <v>0.26</v>
      </c>
      <c r="N735" s="8">
        <v>0.26</v>
      </c>
      <c r="O735" s="8" t="str">
        <f t="shared" si="33"/>
        <v>21%+</v>
      </c>
      <c r="P735" t="s">
        <v>18</v>
      </c>
      <c r="Q735" t="s">
        <v>19</v>
      </c>
      <c r="R735" t="s">
        <v>50</v>
      </c>
    </row>
    <row r="736" spans="1:18" x14ac:dyDescent="0.25">
      <c r="A736">
        <v>1049</v>
      </c>
      <c r="B736" s="1">
        <v>45289</v>
      </c>
      <c r="C736" s="1" t="str">
        <f t="shared" si="34"/>
        <v>December</v>
      </c>
      <c r="D736" s="1" t="str">
        <f t="shared" si="35"/>
        <v>Friday</v>
      </c>
      <c r="E736" t="s">
        <v>33</v>
      </c>
      <c r="F736" t="s">
        <v>25</v>
      </c>
      <c r="G736" s="4">
        <v>4380.2299999999996</v>
      </c>
      <c r="H736">
        <v>38</v>
      </c>
      <c r="I736" t="s">
        <v>26</v>
      </c>
      <c r="J736" s="4">
        <v>2945.92</v>
      </c>
      <c r="K736" s="4">
        <v>3381.22</v>
      </c>
      <c r="L736" t="s">
        <v>17</v>
      </c>
      <c r="M736" s="9">
        <v>0.23</v>
      </c>
      <c r="N736" s="8">
        <v>0.23</v>
      </c>
      <c r="O736" s="8" t="str">
        <f t="shared" si="33"/>
        <v>21%+</v>
      </c>
      <c r="P736" t="s">
        <v>18</v>
      </c>
      <c r="Q736" t="s">
        <v>22</v>
      </c>
      <c r="R736" t="s">
        <v>44</v>
      </c>
    </row>
    <row r="737" spans="1:18" x14ac:dyDescent="0.25">
      <c r="A737">
        <v>1014</v>
      </c>
      <c r="B737" s="1">
        <v>45084</v>
      </c>
      <c r="C737" s="1" t="str">
        <f t="shared" si="34"/>
        <v>June</v>
      </c>
      <c r="D737" s="1" t="str">
        <f t="shared" si="35"/>
        <v>Wednesday</v>
      </c>
      <c r="E737" t="s">
        <v>42</v>
      </c>
      <c r="F737" t="s">
        <v>15</v>
      </c>
      <c r="G737" s="4">
        <v>408.38</v>
      </c>
      <c r="H737">
        <v>3</v>
      </c>
      <c r="I737" t="s">
        <v>35</v>
      </c>
      <c r="J737" s="4">
        <v>2468.29</v>
      </c>
      <c r="K737" s="4">
        <v>2723.13</v>
      </c>
      <c r="L737" t="s">
        <v>17</v>
      </c>
      <c r="M737" s="9">
        <v>0.08</v>
      </c>
      <c r="N737" s="8">
        <v>0.08</v>
      </c>
      <c r="O737" s="8" t="str">
        <f t="shared" si="33"/>
        <v>6-10%</v>
      </c>
      <c r="P737" t="s">
        <v>18</v>
      </c>
      <c r="Q737" t="s">
        <v>22</v>
      </c>
      <c r="R737" t="s">
        <v>49</v>
      </c>
    </row>
    <row r="738" spans="1:18" x14ac:dyDescent="0.25">
      <c r="A738">
        <v>1015</v>
      </c>
      <c r="B738" s="1">
        <v>44965</v>
      </c>
      <c r="C738" s="1" t="str">
        <f t="shared" si="34"/>
        <v>February</v>
      </c>
      <c r="D738" s="1" t="str">
        <f t="shared" si="35"/>
        <v>Wednesday</v>
      </c>
      <c r="E738" t="s">
        <v>33</v>
      </c>
      <c r="F738" t="s">
        <v>34</v>
      </c>
      <c r="G738" s="4">
        <v>2669.81</v>
      </c>
      <c r="H738">
        <v>23</v>
      </c>
      <c r="I738" t="s">
        <v>35</v>
      </c>
      <c r="J738" s="4">
        <v>2644.77</v>
      </c>
      <c r="K738" s="4">
        <v>2684.83</v>
      </c>
      <c r="L738" t="s">
        <v>30</v>
      </c>
      <c r="M738" s="9">
        <v>0.24</v>
      </c>
      <c r="N738" s="8">
        <v>0.24</v>
      </c>
      <c r="O738" s="8" t="str">
        <f t="shared" si="33"/>
        <v>21%+</v>
      </c>
      <c r="P738" t="s">
        <v>18</v>
      </c>
      <c r="Q738" t="s">
        <v>19</v>
      </c>
      <c r="R738" t="s">
        <v>36</v>
      </c>
    </row>
    <row r="739" spans="1:18" x14ac:dyDescent="0.25">
      <c r="A739">
        <v>1031</v>
      </c>
      <c r="B739" s="1">
        <v>45008</v>
      </c>
      <c r="C739" s="1" t="str">
        <f t="shared" si="34"/>
        <v>March</v>
      </c>
      <c r="D739" s="1" t="str">
        <f t="shared" si="35"/>
        <v>Thursday</v>
      </c>
      <c r="E739" t="s">
        <v>38</v>
      </c>
      <c r="F739" t="s">
        <v>34</v>
      </c>
      <c r="G739" s="4">
        <v>433.4</v>
      </c>
      <c r="H739">
        <v>32</v>
      </c>
      <c r="I739" t="s">
        <v>29</v>
      </c>
      <c r="J739" s="4">
        <v>3351.33</v>
      </c>
      <c r="K739" s="4">
        <v>3711.47</v>
      </c>
      <c r="L739" t="s">
        <v>30</v>
      </c>
      <c r="M739" s="9">
        <v>0.16</v>
      </c>
      <c r="N739" s="8">
        <v>0.16</v>
      </c>
      <c r="O739" s="8" t="str">
        <f t="shared" si="33"/>
        <v>16-20%</v>
      </c>
      <c r="P739" t="s">
        <v>18</v>
      </c>
      <c r="Q739" t="s">
        <v>22</v>
      </c>
      <c r="R739" t="s">
        <v>48</v>
      </c>
    </row>
    <row r="740" spans="1:18" x14ac:dyDescent="0.25">
      <c r="A740">
        <v>1001</v>
      </c>
      <c r="B740" s="1">
        <v>45282</v>
      </c>
      <c r="C740" s="1" t="str">
        <f t="shared" si="34"/>
        <v>December</v>
      </c>
      <c r="D740" s="1" t="str">
        <f t="shared" si="35"/>
        <v>Friday</v>
      </c>
      <c r="E740" t="s">
        <v>24</v>
      </c>
      <c r="F740" t="s">
        <v>21</v>
      </c>
      <c r="G740" s="4">
        <v>8803.94</v>
      </c>
      <c r="H740">
        <v>45</v>
      </c>
      <c r="I740" t="s">
        <v>29</v>
      </c>
      <c r="J740" s="4">
        <v>1372.36</v>
      </c>
      <c r="K740" s="4">
        <v>1687.83</v>
      </c>
      <c r="L740" t="s">
        <v>30</v>
      </c>
      <c r="M740" s="9">
        <v>0.02</v>
      </c>
      <c r="N740" s="8">
        <v>0.02</v>
      </c>
      <c r="O740" s="8" t="str">
        <f t="shared" si="33"/>
        <v>0-5%</v>
      </c>
      <c r="P740" t="s">
        <v>31</v>
      </c>
      <c r="Q740" t="s">
        <v>19</v>
      </c>
      <c r="R740" t="s">
        <v>47</v>
      </c>
    </row>
    <row r="741" spans="1:18" x14ac:dyDescent="0.25">
      <c r="A741">
        <v>1054</v>
      </c>
      <c r="B741" s="1">
        <v>45184</v>
      </c>
      <c r="C741" s="1" t="str">
        <f t="shared" si="34"/>
        <v>September</v>
      </c>
      <c r="D741" s="1" t="str">
        <f t="shared" si="35"/>
        <v>Friday</v>
      </c>
      <c r="E741" t="s">
        <v>14</v>
      </c>
      <c r="F741" t="s">
        <v>25</v>
      </c>
      <c r="G741" s="4">
        <v>2509.63</v>
      </c>
      <c r="H741">
        <v>16</v>
      </c>
      <c r="I741" t="s">
        <v>35</v>
      </c>
      <c r="J741" s="4">
        <v>4557.79</v>
      </c>
      <c r="K741" s="4">
        <v>5043.3599999999997</v>
      </c>
      <c r="L741" t="s">
        <v>17</v>
      </c>
      <c r="M741" s="9">
        <v>0.14000000000000001</v>
      </c>
      <c r="N741" s="8">
        <v>0.14000000000000001</v>
      </c>
      <c r="O741" s="8" t="str">
        <f t="shared" si="33"/>
        <v>11-15%</v>
      </c>
      <c r="P741" t="s">
        <v>31</v>
      </c>
      <c r="Q741" t="s">
        <v>22</v>
      </c>
      <c r="R741" t="s">
        <v>32</v>
      </c>
    </row>
    <row r="742" spans="1:18" x14ac:dyDescent="0.25">
      <c r="A742">
        <v>1003</v>
      </c>
      <c r="B742" s="1">
        <v>45132</v>
      </c>
      <c r="C742" s="1" t="str">
        <f t="shared" si="34"/>
        <v>July</v>
      </c>
      <c r="D742" s="1" t="str">
        <f t="shared" si="35"/>
        <v>Tuesday</v>
      </c>
      <c r="E742" t="s">
        <v>38</v>
      </c>
      <c r="F742" t="s">
        <v>21</v>
      </c>
      <c r="G742" s="4">
        <v>5617.64</v>
      </c>
      <c r="H742">
        <v>5</v>
      </c>
      <c r="I742" t="s">
        <v>26</v>
      </c>
      <c r="J742" s="4">
        <v>2206.58</v>
      </c>
      <c r="K742" s="4">
        <v>2490.4699999999998</v>
      </c>
      <c r="L742" t="s">
        <v>30</v>
      </c>
      <c r="M742" s="9">
        <v>0.28000000000000003</v>
      </c>
      <c r="N742" s="8">
        <v>0.28000000000000003</v>
      </c>
      <c r="O742" s="8" t="str">
        <f t="shared" si="33"/>
        <v>21%+</v>
      </c>
      <c r="P742" t="s">
        <v>18</v>
      </c>
      <c r="Q742" t="s">
        <v>19</v>
      </c>
      <c r="R742" t="s">
        <v>41</v>
      </c>
    </row>
    <row r="743" spans="1:18" x14ac:dyDescent="0.25">
      <c r="A743">
        <v>1016</v>
      </c>
      <c r="B743" s="1">
        <v>45003</v>
      </c>
      <c r="C743" s="1" t="str">
        <f t="shared" si="34"/>
        <v>March</v>
      </c>
      <c r="D743" s="1" t="str">
        <f t="shared" si="35"/>
        <v>Saturday</v>
      </c>
      <c r="E743" t="s">
        <v>24</v>
      </c>
      <c r="F743" t="s">
        <v>25</v>
      </c>
      <c r="G743" s="4">
        <v>485.9</v>
      </c>
      <c r="H743">
        <v>4</v>
      </c>
      <c r="I743" t="s">
        <v>26</v>
      </c>
      <c r="J743" s="4">
        <v>688.98</v>
      </c>
      <c r="K743" s="4">
        <v>863.81</v>
      </c>
      <c r="L743" t="s">
        <v>30</v>
      </c>
      <c r="M743" s="9">
        <v>0.27</v>
      </c>
      <c r="N743" s="8">
        <v>0.27</v>
      </c>
      <c r="O743" s="8" t="str">
        <f t="shared" si="33"/>
        <v>21%+</v>
      </c>
      <c r="P743" t="s">
        <v>31</v>
      </c>
      <c r="Q743" t="s">
        <v>22</v>
      </c>
      <c r="R743" t="s">
        <v>28</v>
      </c>
    </row>
    <row r="744" spans="1:18" x14ac:dyDescent="0.25">
      <c r="A744">
        <v>1087</v>
      </c>
      <c r="B744" s="1">
        <v>44938</v>
      </c>
      <c r="C744" s="1" t="str">
        <f t="shared" si="34"/>
        <v>January</v>
      </c>
      <c r="D744" s="1" t="str">
        <f t="shared" si="35"/>
        <v>Thursday</v>
      </c>
      <c r="E744" t="s">
        <v>33</v>
      </c>
      <c r="F744" t="s">
        <v>15</v>
      </c>
      <c r="G744" s="4">
        <v>6701.79</v>
      </c>
      <c r="H744">
        <v>21</v>
      </c>
      <c r="I744" t="s">
        <v>26</v>
      </c>
      <c r="J744" s="4">
        <v>3724.38</v>
      </c>
      <c r="K744" s="4">
        <v>3988.7</v>
      </c>
      <c r="L744" t="s">
        <v>30</v>
      </c>
      <c r="M744" s="9">
        <v>0.03</v>
      </c>
      <c r="N744" s="8">
        <v>0.03</v>
      </c>
      <c r="O744" s="8" t="str">
        <f t="shared" si="33"/>
        <v>0-5%</v>
      </c>
      <c r="P744" t="s">
        <v>27</v>
      </c>
      <c r="Q744" t="s">
        <v>22</v>
      </c>
      <c r="R744" t="s">
        <v>53</v>
      </c>
    </row>
    <row r="745" spans="1:18" x14ac:dyDescent="0.25">
      <c r="A745">
        <v>1057</v>
      </c>
      <c r="B745" s="1">
        <v>45221</v>
      </c>
      <c r="C745" s="1" t="str">
        <f t="shared" si="34"/>
        <v>October</v>
      </c>
      <c r="D745" s="1" t="str">
        <f t="shared" si="35"/>
        <v>Sunday</v>
      </c>
      <c r="E745" t="s">
        <v>38</v>
      </c>
      <c r="F745" t="s">
        <v>25</v>
      </c>
      <c r="G745" s="4">
        <v>3297.97</v>
      </c>
      <c r="H745">
        <v>40</v>
      </c>
      <c r="I745" t="s">
        <v>29</v>
      </c>
      <c r="J745" s="4">
        <v>3233.37</v>
      </c>
      <c r="K745" s="4">
        <v>3723.21</v>
      </c>
      <c r="L745" t="s">
        <v>30</v>
      </c>
      <c r="M745" s="9">
        <v>0.22</v>
      </c>
      <c r="N745" s="8">
        <v>0.22</v>
      </c>
      <c r="O745" s="8" t="str">
        <f t="shared" si="33"/>
        <v>21%+</v>
      </c>
      <c r="P745" t="s">
        <v>27</v>
      </c>
      <c r="Q745" t="s">
        <v>22</v>
      </c>
      <c r="R745" t="s">
        <v>39</v>
      </c>
    </row>
    <row r="746" spans="1:18" x14ac:dyDescent="0.25">
      <c r="A746">
        <v>1075</v>
      </c>
      <c r="B746" s="1">
        <v>45150</v>
      </c>
      <c r="C746" s="1" t="str">
        <f t="shared" si="34"/>
        <v>August</v>
      </c>
      <c r="D746" s="1" t="str">
        <f t="shared" si="35"/>
        <v>Saturday</v>
      </c>
      <c r="E746" t="s">
        <v>24</v>
      </c>
      <c r="F746" t="s">
        <v>34</v>
      </c>
      <c r="G746" s="4">
        <v>8989.4</v>
      </c>
      <c r="H746">
        <v>14</v>
      </c>
      <c r="I746" t="s">
        <v>16</v>
      </c>
      <c r="J746" s="4">
        <v>1612.93</v>
      </c>
      <c r="K746" s="4">
        <v>1964.15</v>
      </c>
      <c r="L746" t="s">
        <v>17</v>
      </c>
      <c r="M746" s="9">
        <v>0.24</v>
      </c>
      <c r="N746" s="8">
        <v>0.24</v>
      </c>
      <c r="O746" s="8" t="str">
        <f t="shared" si="33"/>
        <v>21%+</v>
      </c>
      <c r="P746" t="s">
        <v>27</v>
      </c>
      <c r="Q746" t="s">
        <v>22</v>
      </c>
      <c r="R746" t="s">
        <v>50</v>
      </c>
    </row>
    <row r="747" spans="1:18" x14ac:dyDescent="0.25">
      <c r="A747">
        <v>1012</v>
      </c>
      <c r="B747" s="1">
        <v>44939</v>
      </c>
      <c r="C747" s="1" t="str">
        <f t="shared" si="34"/>
        <v>January</v>
      </c>
      <c r="D747" s="1" t="str">
        <f t="shared" si="35"/>
        <v>Friday</v>
      </c>
      <c r="E747" t="s">
        <v>42</v>
      </c>
      <c r="F747" t="s">
        <v>34</v>
      </c>
      <c r="G747" s="4">
        <v>8892.3700000000008</v>
      </c>
      <c r="H747">
        <v>39</v>
      </c>
      <c r="I747" t="s">
        <v>16</v>
      </c>
      <c r="J747" s="4">
        <v>3126.52</v>
      </c>
      <c r="K747" s="4">
        <v>3465.79</v>
      </c>
      <c r="L747" t="s">
        <v>30</v>
      </c>
      <c r="M747" s="9">
        <v>0.08</v>
      </c>
      <c r="N747" s="8">
        <v>0.08</v>
      </c>
      <c r="O747" s="8" t="str">
        <f t="shared" si="33"/>
        <v>6-10%</v>
      </c>
      <c r="P747" t="s">
        <v>18</v>
      </c>
      <c r="Q747" t="s">
        <v>19</v>
      </c>
      <c r="R747" t="s">
        <v>52</v>
      </c>
    </row>
    <row r="748" spans="1:18" x14ac:dyDescent="0.25">
      <c r="A748">
        <v>1074</v>
      </c>
      <c r="B748" s="1">
        <v>44972</v>
      </c>
      <c r="C748" s="1" t="str">
        <f t="shared" si="34"/>
        <v>February</v>
      </c>
      <c r="D748" s="1" t="str">
        <f t="shared" si="35"/>
        <v>Wednesday</v>
      </c>
      <c r="E748" t="s">
        <v>42</v>
      </c>
      <c r="F748" t="s">
        <v>25</v>
      </c>
      <c r="G748" s="4">
        <v>3320.38</v>
      </c>
      <c r="H748">
        <v>31</v>
      </c>
      <c r="I748" t="s">
        <v>16</v>
      </c>
      <c r="J748" s="4">
        <v>1138.32</v>
      </c>
      <c r="K748" s="4">
        <v>1266.25</v>
      </c>
      <c r="L748" t="s">
        <v>17</v>
      </c>
      <c r="M748" s="9">
        <v>0.14000000000000001</v>
      </c>
      <c r="N748" s="8">
        <v>0.14000000000000001</v>
      </c>
      <c r="O748" s="8" t="str">
        <f t="shared" si="33"/>
        <v>11-15%</v>
      </c>
      <c r="P748" t="s">
        <v>18</v>
      </c>
      <c r="Q748" t="s">
        <v>22</v>
      </c>
      <c r="R748" t="s">
        <v>43</v>
      </c>
    </row>
    <row r="749" spans="1:18" x14ac:dyDescent="0.25">
      <c r="A749">
        <v>1096</v>
      </c>
      <c r="B749" s="1">
        <v>45081</v>
      </c>
      <c r="C749" s="1" t="str">
        <f t="shared" si="34"/>
        <v>June</v>
      </c>
      <c r="D749" s="1" t="str">
        <f t="shared" si="35"/>
        <v>Sunday</v>
      </c>
      <c r="E749" t="s">
        <v>14</v>
      </c>
      <c r="F749" t="s">
        <v>25</v>
      </c>
      <c r="G749" s="4">
        <v>9019.51</v>
      </c>
      <c r="H749">
        <v>14</v>
      </c>
      <c r="I749" t="s">
        <v>16</v>
      </c>
      <c r="J749" s="4">
        <v>2251.9499999999998</v>
      </c>
      <c r="K749" s="4">
        <v>2626.3199999999902</v>
      </c>
      <c r="L749" t="s">
        <v>17</v>
      </c>
      <c r="M749" s="9">
        <v>0.21</v>
      </c>
      <c r="N749" s="8">
        <v>0.21</v>
      </c>
      <c r="O749" s="8" t="str">
        <f t="shared" si="33"/>
        <v>21%+</v>
      </c>
      <c r="P749" t="s">
        <v>31</v>
      </c>
      <c r="Q749" t="s">
        <v>19</v>
      </c>
      <c r="R749" t="s">
        <v>32</v>
      </c>
    </row>
    <row r="750" spans="1:18" x14ac:dyDescent="0.25">
      <c r="A750">
        <v>1016</v>
      </c>
      <c r="B750" s="1">
        <v>45039</v>
      </c>
      <c r="C750" s="1" t="str">
        <f t="shared" si="34"/>
        <v>April</v>
      </c>
      <c r="D750" s="1" t="str">
        <f t="shared" si="35"/>
        <v>Sunday</v>
      </c>
      <c r="E750" t="s">
        <v>24</v>
      </c>
      <c r="F750" t="s">
        <v>25</v>
      </c>
      <c r="G750" s="4">
        <v>9961.9599999999991</v>
      </c>
      <c r="H750">
        <v>6</v>
      </c>
      <c r="I750" t="s">
        <v>16</v>
      </c>
      <c r="J750" s="4">
        <v>4502.09</v>
      </c>
      <c r="K750" s="4">
        <v>4879.72</v>
      </c>
      <c r="L750" t="s">
        <v>30</v>
      </c>
      <c r="M750" s="9">
        <v>0.13</v>
      </c>
      <c r="N750" s="8">
        <v>0.13</v>
      </c>
      <c r="O750" s="8" t="str">
        <f t="shared" si="33"/>
        <v>11-15%</v>
      </c>
      <c r="P750" t="s">
        <v>31</v>
      </c>
      <c r="Q750" t="s">
        <v>19</v>
      </c>
      <c r="R750" t="s">
        <v>28</v>
      </c>
    </row>
    <row r="751" spans="1:18" x14ac:dyDescent="0.25">
      <c r="A751">
        <v>1072</v>
      </c>
      <c r="B751" s="1">
        <v>45159</v>
      </c>
      <c r="C751" s="1" t="str">
        <f t="shared" si="34"/>
        <v>August</v>
      </c>
      <c r="D751" s="1" t="str">
        <f t="shared" si="35"/>
        <v>Monday</v>
      </c>
      <c r="E751" t="s">
        <v>42</v>
      </c>
      <c r="F751" t="s">
        <v>21</v>
      </c>
      <c r="G751" s="4">
        <v>8271.6200000000008</v>
      </c>
      <c r="H751">
        <v>12</v>
      </c>
      <c r="I751" t="s">
        <v>29</v>
      </c>
      <c r="J751" s="4">
        <v>710.99</v>
      </c>
      <c r="K751" s="4">
        <v>876.46</v>
      </c>
      <c r="L751" t="s">
        <v>17</v>
      </c>
      <c r="M751" s="9">
        <v>0.03</v>
      </c>
      <c r="N751" s="8">
        <v>0.03</v>
      </c>
      <c r="O751" s="8" t="str">
        <f t="shared" si="33"/>
        <v>0-5%</v>
      </c>
      <c r="P751" t="s">
        <v>31</v>
      </c>
      <c r="Q751" t="s">
        <v>19</v>
      </c>
      <c r="R751" t="s">
        <v>51</v>
      </c>
    </row>
    <row r="752" spans="1:18" x14ac:dyDescent="0.25">
      <c r="A752">
        <v>1076</v>
      </c>
      <c r="B752" s="1">
        <v>44943</v>
      </c>
      <c r="C752" s="1" t="str">
        <f t="shared" si="34"/>
        <v>January</v>
      </c>
      <c r="D752" s="1" t="str">
        <f t="shared" si="35"/>
        <v>Tuesday</v>
      </c>
      <c r="E752" t="s">
        <v>33</v>
      </c>
      <c r="F752" t="s">
        <v>25</v>
      </c>
      <c r="G752" s="4">
        <v>8464.23</v>
      </c>
      <c r="H752">
        <v>16</v>
      </c>
      <c r="I752" t="s">
        <v>29</v>
      </c>
      <c r="J752" s="4">
        <v>1964.15</v>
      </c>
      <c r="K752" s="4">
        <v>2211.17</v>
      </c>
      <c r="L752" t="s">
        <v>17</v>
      </c>
      <c r="M752" s="9">
        <v>0.21</v>
      </c>
      <c r="N752" s="8">
        <v>0.21</v>
      </c>
      <c r="O752" s="8" t="str">
        <f t="shared" si="33"/>
        <v>21%+</v>
      </c>
      <c r="P752" t="s">
        <v>27</v>
      </c>
      <c r="Q752" t="s">
        <v>19</v>
      </c>
      <c r="R752" t="s">
        <v>44</v>
      </c>
    </row>
    <row r="753" spans="1:18" x14ac:dyDescent="0.25">
      <c r="A753">
        <v>1024</v>
      </c>
      <c r="B753" s="1">
        <v>45286</v>
      </c>
      <c r="C753" s="1" t="str">
        <f t="shared" si="34"/>
        <v>December</v>
      </c>
      <c r="D753" s="1" t="str">
        <f t="shared" si="35"/>
        <v>Tuesday</v>
      </c>
      <c r="E753" t="s">
        <v>24</v>
      </c>
      <c r="F753" t="s">
        <v>15</v>
      </c>
      <c r="G753" s="4">
        <v>2565.19</v>
      </c>
      <c r="H753">
        <v>17</v>
      </c>
      <c r="I753" t="s">
        <v>16</v>
      </c>
      <c r="J753" s="4">
        <v>4114.66</v>
      </c>
      <c r="K753" s="4">
        <v>4269.0199999999904</v>
      </c>
      <c r="L753" t="s">
        <v>17</v>
      </c>
      <c r="M753" s="9">
        <v>0.27</v>
      </c>
      <c r="N753" s="8">
        <v>0.27</v>
      </c>
      <c r="O753" s="8" t="str">
        <f t="shared" si="33"/>
        <v>21%+</v>
      </c>
      <c r="P753" t="s">
        <v>27</v>
      </c>
      <c r="Q753" t="s">
        <v>22</v>
      </c>
      <c r="R753" t="s">
        <v>45</v>
      </c>
    </row>
    <row r="754" spans="1:18" x14ac:dyDescent="0.25">
      <c r="A754">
        <v>1028</v>
      </c>
      <c r="B754" s="1">
        <v>45149</v>
      </c>
      <c r="C754" s="1" t="str">
        <f t="shared" si="34"/>
        <v>August</v>
      </c>
      <c r="D754" s="1" t="str">
        <f t="shared" si="35"/>
        <v>Friday</v>
      </c>
      <c r="E754" t="s">
        <v>33</v>
      </c>
      <c r="F754" t="s">
        <v>21</v>
      </c>
      <c r="G754" s="4">
        <v>5809.35</v>
      </c>
      <c r="H754">
        <v>45</v>
      </c>
      <c r="I754" t="s">
        <v>29</v>
      </c>
      <c r="J754" s="4">
        <v>4848.9799999999996</v>
      </c>
      <c r="K754" s="4">
        <v>4985.75</v>
      </c>
      <c r="L754" t="s">
        <v>17</v>
      </c>
      <c r="M754" s="9">
        <v>0.2</v>
      </c>
      <c r="N754" s="8">
        <v>0.2</v>
      </c>
      <c r="O754" s="8" t="str">
        <f t="shared" si="33"/>
        <v>16-20%</v>
      </c>
      <c r="P754" t="s">
        <v>27</v>
      </c>
      <c r="Q754" t="s">
        <v>19</v>
      </c>
      <c r="R754" t="s">
        <v>37</v>
      </c>
    </row>
    <row r="755" spans="1:18" x14ac:dyDescent="0.25">
      <c r="A755">
        <v>1008</v>
      </c>
      <c r="B755" s="1">
        <v>45280</v>
      </c>
      <c r="C755" s="1" t="str">
        <f t="shared" si="34"/>
        <v>December</v>
      </c>
      <c r="D755" s="1" t="str">
        <f t="shared" si="35"/>
        <v>Wednesday</v>
      </c>
      <c r="E755" t="s">
        <v>33</v>
      </c>
      <c r="F755" t="s">
        <v>21</v>
      </c>
      <c r="G755" s="4">
        <v>765.83</v>
      </c>
      <c r="H755">
        <v>23</v>
      </c>
      <c r="I755" t="s">
        <v>29</v>
      </c>
      <c r="J755" s="4">
        <v>2296.9299999999998</v>
      </c>
      <c r="K755" s="4">
        <v>2319.62</v>
      </c>
      <c r="L755" t="s">
        <v>17</v>
      </c>
      <c r="M755" s="9">
        <v>0.23</v>
      </c>
      <c r="N755" s="8">
        <v>0.23</v>
      </c>
      <c r="O755" s="8" t="str">
        <f t="shared" si="33"/>
        <v>21%+</v>
      </c>
      <c r="P755" t="s">
        <v>27</v>
      </c>
      <c r="Q755" t="s">
        <v>22</v>
      </c>
      <c r="R755" t="s">
        <v>37</v>
      </c>
    </row>
    <row r="756" spans="1:18" x14ac:dyDescent="0.25">
      <c r="A756">
        <v>1092</v>
      </c>
      <c r="B756" s="1">
        <v>45114</v>
      </c>
      <c r="C756" s="1" t="str">
        <f t="shared" si="34"/>
        <v>July</v>
      </c>
      <c r="D756" s="1" t="str">
        <f t="shared" si="35"/>
        <v>Friday</v>
      </c>
      <c r="E756" t="s">
        <v>42</v>
      </c>
      <c r="F756" t="s">
        <v>25</v>
      </c>
      <c r="G756" s="4">
        <v>1039.69</v>
      </c>
      <c r="H756">
        <v>14</v>
      </c>
      <c r="I756" t="s">
        <v>16</v>
      </c>
      <c r="J756" s="4">
        <v>2559.65</v>
      </c>
      <c r="K756" s="4">
        <v>2709.4</v>
      </c>
      <c r="L756" t="s">
        <v>17</v>
      </c>
      <c r="M756" s="9">
        <v>0.11</v>
      </c>
      <c r="N756" s="8">
        <v>0.11</v>
      </c>
      <c r="O756" s="8" t="str">
        <f t="shared" si="33"/>
        <v>11-15%</v>
      </c>
      <c r="P756" t="s">
        <v>31</v>
      </c>
      <c r="Q756" t="s">
        <v>22</v>
      </c>
      <c r="R756" t="s">
        <v>43</v>
      </c>
    </row>
    <row r="757" spans="1:18" x14ac:dyDescent="0.25">
      <c r="A757">
        <v>1036</v>
      </c>
      <c r="B757" s="1">
        <v>45270</v>
      </c>
      <c r="C757" s="1" t="str">
        <f t="shared" si="34"/>
        <v>December</v>
      </c>
      <c r="D757" s="1" t="str">
        <f t="shared" si="35"/>
        <v>Sunday</v>
      </c>
      <c r="E757" t="s">
        <v>24</v>
      </c>
      <c r="F757" t="s">
        <v>15</v>
      </c>
      <c r="G757" s="4">
        <v>9989.0400000000009</v>
      </c>
      <c r="H757">
        <v>7</v>
      </c>
      <c r="I757" t="s">
        <v>26</v>
      </c>
      <c r="J757" s="4">
        <v>2882.25</v>
      </c>
      <c r="K757" s="4">
        <v>3163.7</v>
      </c>
      <c r="L757" t="s">
        <v>17</v>
      </c>
      <c r="M757" s="9">
        <v>0.05</v>
      </c>
      <c r="N757" s="8">
        <v>0.05</v>
      </c>
      <c r="O757" s="8" t="str">
        <f t="shared" si="33"/>
        <v>0-5%</v>
      </c>
      <c r="P757" t="s">
        <v>18</v>
      </c>
      <c r="Q757" t="s">
        <v>22</v>
      </c>
      <c r="R757" t="s">
        <v>45</v>
      </c>
    </row>
    <row r="758" spans="1:18" x14ac:dyDescent="0.25">
      <c r="A758">
        <v>1090</v>
      </c>
      <c r="B758" s="1">
        <v>45291</v>
      </c>
      <c r="C758" s="1" t="str">
        <f t="shared" si="34"/>
        <v>December</v>
      </c>
      <c r="D758" s="1" t="str">
        <f t="shared" si="35"/>
        <v>Sunday</v>
      </c>
      <c r="E758" t="s">
        <v>38</v>
      </c>
      <c r="F758" t="s">
        <v>21</v>
      </c>
      <c r="G758" s="4">
        <v>3333.73</v>
      </c>
      <c r="H758">
        <v>46</v>
      </c>
      <c r="I758" t="s">
        <v>29</v>
      </c>
      <c r="J758" s="4">
        <v>4665.12</v>
      </c>
      <c r="K758" s="4">
        <v>4675.8999999999996</v>
      </c>
      <c r="L758" t="s">
        <v>30</v>
      </c>
      <c r="M758" s="9">
        <v>0.19</v>
      </c>
      <c r="N758" s="8">
        <v>0.19</v>
      </c>
      <c r="O758" s="8" t="str">
        <f t="shared" si="33"/>
        <v>16-20%</v>
      </c>
      <c r="P758" t="s">
        <v>18</v>
      </c>
      <c r="Q758" t="s">
        <v>22</v>
      </c>
      <c r="R758" t="s">
        <v>41</v>
      </c>
    </row>
    <row r="759" spans="1:18" x14ac:dyDescent="0.25">
      <c r="A759">
        <v>1008</v>
      </c>
      <c r="B759" s="1">
        <v>45089</v>
      </c>
      <c r="C759" s="1" t="str">
        <f t="shared" si="34"/>
        <v>June</v>
      </c>
      <c r="D759" s="1" t="str">
        <f t="shared" si="35"/>
        <v>Monday</v>
      </c>
      <c r="E759" t="s">
        <v>42</v>
      </c>
      <c r="F759" t="s">
        <v>34</v>
      </c>
      <c r="G759" s="4">
        <v>7507.02</v>
      </c>
      <c r="H759">
        <v>32</v>
      </c>
      <c r="I759" t="s">
        <v>26</v>
      </c>
      <c r="J759" s="4">
        <v>4298.12</v>
      </c>
      <c r="K759" s="4">
        <v>4446.8999999999996</v>
      </c>
      <c r="L759" t="s">
        <v>30</v>
      </c>
      <c r="M759" s="9">
        <v>0.1</v>
      </c>
      <c r="N759" s="8">
        <v>0.1</v>
      </c>
      <c r="O759" s="8" t="str">
        <f t="shared" si="33"/>
        <v>6-10%</v>
      </c>
      <c r="P759" t="s">
        <v>27</v>
      </c>
      <c r="Q759" t="s">
        <v>19</v>
      </c>
      <c r="R759" t="s">
        <v>52</v>
      </c>
    </row>
    <row r="760" spans="1:18" x14ac:dyDescent="0.25">
      <c r="A760">
        <v>1058</v>
      </c>
      <c r="B760" s="1">
        <v>45252</v>
      </c>
      <c r="C760" s="1" t="str">
        <f t="shared" si="34"/>
        <v>November</v>
      </c>
      <c r="D760" s="1" t="str">
        <f t="shared" si="35"/>
        <v>Wednesday</v>
      </c>
      <c r="E760" t="s">
        <v>42</v>
      </c>
      <c r="F760" t="s">
        <v>21</v>
      </c>
      <c r="G760" s="4">
        <v>8085.98</v>
      </c>
      <c r="H760">
        <v>15</v>
      </c>
      <c r="I760" t="s">
        <v>29</v>
      </c>
      <c r="J760" s="4">
        <v>894.48</v>
      </c>
      <c r="K760" s="4">
        <v>1336.37</v>
      </c>
      <c r="L760" t="s">
        <v>17</v>
      </c>
      <c r="M760" s="9">
        <v>0.26</v>
      </c>
      <c r="N760" s="8">
        <v>0.26</v>
      </c>
      <c r="O760" s="8" t="str">
        <f t="shared" si="33"/>
        <v>21%+</v>
      </c>
      <c r="P760" t="s">
        <v>18</v>
      </c>
      <c r="Q760" t="s">
        <v>22</v>
      </c>
      <c r="R760" t="s">
        <v>51</v>
      </c>
    </row>
    <row r="761" spans="1:18" x14ac:dyDescent="0.25">
      <c r="A761">
        <v>1060</v>
      </c>
      <c r="B761" s="1">
        <v>45000</v>
      </c>
      <c r="C761" s="1" t="str">
        <f t="shared" si="34"/>
        <v>March</v>
      </c>
      <c r="D761" s="1" t="str">
        <f t="shared" si="35"/>
        <v>Wednesday</v>
      </c>
      <c r="E761" t="s">
        <v>24</v>
      </c>
      <c r="F761" t="s">
        <v>25</v>
      </c>
      <c r="G761" s="4">
        <v>8594.43</v>
      </c>
      <c r="H761">
        <v>44</v>
      </c>
      <c r="I761" t="s">
        <v>29</v>
      </c>
      <c r="J761" s="4">
        <v>2211.9499999999998</v>
      </c>
      <c r="K761" s="4">
        <v>2512.8399999999901</v>
      </c>
      <c r="L761" t="s">
        <v>17</v>
      </c>
      <c r="M761" s="9">
        <v>0.04</v>
      </c>
      <c r="N761" s="8">
        <v>0.04</v>
      </c>
      <c r="O761" s="8" t="str">
        <f t="shared" si="33"/>
        <v>0-5%</v>
      </c>
      <c r="P761" t="s">
        <v>18</v>
      </c>
      <c r="Q761" t="s">
        <v>19</v>
      </c>
      <c r="R761" t="s">
        <v>28</v>
      </c>
    </row>
    <row r="762" spans="1:18" x14ac:dyDescent="0.25">
      <c r="A762">
        <v>1050</v>
      </c>
      <c r="B762" s="1">
        <v>45159</v>
      </c>
      <c r="C762" s="1" t="str">
        <f t="shared" si="34"/>
        <v>August</v>
      </c>
      <c r="D762" s="1" t="str">
        <f t="shared" si="35"/>
        <v>Monday</v>
      </c>
      <c r="E762" t="s">
        <v>24</v>
      </c>
      <c r="F762" t="s">
        <v>15</v>
      </c>
      <c r="G762" s="4">
        <v>9976.52</v>
      </c>
      <c r="H762">
        <v>17</v>
      </c>
      <c r="I762" t="s">
        <v>16</v>
      </c>
      <c r="J762" s="4">
        <v>2346.8000000000002</v>
      </c>
      <c r="K762" s="4">
        <v>2654.65</v>
      </c>
      <c r="L762" t="s">
        <v>30</v>
      </c>
      <c r="M762" s="9">
        <v>0.13</v>
      </c>
      <c r="N762" s="8">
        <v>0.13</v>
      </c>
      <c r="O762" s="8" t="str">
        <f t="shared" si="33"/>
        <v>11-15%</v>
      </c>
      <c r="P762" t="s">
        <v>18</v>
      </c>
      <c r="Q762" t="s">
        <v>22</v>
      </c>
      <c r="R762" t="s">
        <v>45</v>
      </c>
    </row>
    <row r="763" spans="1:18" x14ac:dyDescent="0.25">
      <c r="A763">
        <v>1028</v>
      </c>
      <c r="B763" s="1">
        <v>45150</v>
      </c>
      <c r="C763" s="1" t="str">
        <f t="shared" si="34"/>
        <v>August</v>
      </c>
      <c r="D763" s="1" t="str">
        <f t="shared" si="35"/>
        <v>Saturday</v>
      </c>
      <c r="E763" t="s">
        <v>33</v>
      </c>
      <c r="F763" t="s">
        <v>25</v>
      </c>
      <c r="G763" s="4">
        <v>2490.8200000000002</v>
      </c>
      <c r="H763">
        <v>41</v>
      </c>
      <c r="I763" t="s">
        <v>29</v>
      </c>
      <c r="J763" s="4">
        <v>3956.03</v>
      </c>
      <c r="K763" s="4">
        <v>4163.68</v>
      </c>
      <c r="L763" t="s">
        <v>30</v>
      </c>
      <c r="M763" s="9">
        <v>0.12</v>
      </c>
      <c r="N763" s="8">
        <v>0.12</v>
      </c>
      <c r="O763" s="8" t="str">
        <f t="shared" si="33"/>
        <v>11-15%</v>
      </c>
      <c r="P763" t="s">
        <v>27</v>
      </c>
      <c r="Q763" t="s">
        <v>22</v>
      </c>
      <c r="R763" t="s">
        <v>44</v>
      </c>
    </row>
    <row r="764" spans="1:18" x14ac:dyDescent="0.25">
      <c r="A764">
        <v>1092</v>
      </c>
      <c r="B764" s="1">
        <v>45245</v>
      </c>
      <c r="C764" s="1" t="str">
        <f t="shared" si="34"/>
        <v>November</v>
      </c>
      <c r="D764" s="1" t="str">
        <f t="shared" si="35"/>
        <v>Wednesday</v>
      </c>
      <c r="E764" t="s">
        <v>24</v>
      </c>
      <c r="F764" t="s">
        <v>34</v>
      </c>
      <c r="G764" s="4">
        <v>499.47</v>
      </c>
      <c r="H764">
        <v>47</v>
      </c>
      <c r="I764" t="s">
        <v>35</v>
      </c>
      <c r="J764" s="4">
        <v>3034.32</v>
      </c>
      <c r="K764" s="4">
        <v>3375.79</v>
      </c>
      <c r="L764" t="s">
        <v>30</v>
      </c>
      <c r="M764" s="9">
        <v>0.28000000000000003</v>
      </c>
      <c r="N764" s="8">
        <v>0.28000000000000003</v>
      </c>
      <c r="O764" s="8" t="str">
        <f t="shared" si="33"/>
        <v>21%+</v>
      </c>
      <c r="P764" t="s">
        <v>31</v>
      </c>
      <c r="Q764" t="s">
        <v>19</v>
      </c>
      <c r="R764" t="s">
        <v>50</v>
      </c>
    </row>
    <row r="765" spans="1:18" x14ac:dyDescent="0.25">
      <c r="A765">
        <v>1041</v>
      </c>
      <c r="B765" s="1">
        <v>44986</v>
      </c>
      <c r="C765" s="1" t="str">
        <f t="shared" si="34"/>
        <v>March</v>
      </c>
      <c r="D765" s="1" t="str">
        <f t="shared" si="35"/>
        <v>Wednesday</v>
      </c>
      <c r="E765" t="s">
        <v>33</v>
      </c>
      <c r="F765" t="s">
        <v>34</v>
      </c>
      <c r="G765" s="4">
        <v>4170.8</v>
      </c>
      <c r="H765">
        <v>44</v>
      </c>
      <c r="I765" t="s">
        <v>35</v>
      </c>
      <c r="J765" s="4">
        <v>3288.39</v>
      </c>
      <c r="K765" s="4">
        <v>3391.46</v>
      </c>
      <c r="L765" t="s">
        <v>30</v>
      </c>
      <c r="M765" s="9">
        <v>0.05</v>
      </c>
      <c r="N765" s="8">
        <v>0.05</v>
      </c>
      <c r="O765" s="8" t="str">
        <f t="shared" si="33"/>
        <v>0-5%</v>
      </c>
      <c r="P765" t="s">
        <v>31</v>
      </c>
      <c r="Q765" t="s">
        <v>22</v>
      </c>
      <c r="R765" t="s">
        <v>36</v>
      </c>
    </row>
    <row r="766" spans="1:18" x14ac:dyDescent="0.25">
      <c r="A766">
        <v>1100</v>
      </c>
      <c r="B766" s="1">
        <v>45261</v>
      </c>
      <c r="C766" s="1" t="str">
        <f t="shared" si="34"/>
        <v>December</v>
      </c>
      <c r="D766" s="1" t="str">
        <f t="shared" si="35"/>
        <v>Friday</v>
      </c>
      <c r="E766" t="s">
        <v>42</v>
      </c>
      <c r="F766" t="s">
        <v>34</v>
      </c>
      <c r="G766" s="4">
        <v>1387.8</v>
      </c>
      <c r="H766">
        <v>34</v>
      </c>
      <c r="I766" t="s">
        <v>16</v>
      </c>
      <c r="J766" s="4">
        <v>4991.09</v>
      </c>
      <c r="K766" s="4">
        <v>5402.28</v>
      </c>
      <c r="L766" t="s">
        <v>17</v>
      </c>
      <c r="M766" s="9">
        <v>0</v>
      </c>
      <c r="N766" s="8">
        <v>0</v>
      </c>
      <c r="O766" s="8" t="str">
        <f t="shared" si="33"/>
        <v>0-5%</v>
      </c>
      <c r="P766" t="s">
        <v>18</v>
      </c>
      <c r="Q766" t="s">
        <v>22</v>
      </c>
      <c r="R766" t="s">
        <v>52</v>
      </c>
    </row>
    <row r="767" spans="1:18" x14ac:dyDescent="0.25">
      <c r="A767">
        <v>1064</v>
      </c>
      <c r="B767" s="1">
        <v>45148</v>
      </c>
      <c r="C767" s="1" t="str">
        <f t="shared" si="34"/>
        <v>August</v>
      </c>
      <c r="D767" s="1" t="str">
        <f t="shared" si="35"/>
        <v>Thursday</v>
      </c>
      <c r="E767" t="s">
        <v>14</v>
      </c>
      <c r="F767" t="s">
        <v>25</v>
      </c>
      <c r="G767" s="4">
        <v>322.02</v>
      </c>
      <c r="H767">
        <v>5</v>
      </c>
      <c r="I767" t="s">
        <v>26</v>
      </c>
      <c r="J767" s="4">
        <v>421.05</v>
      </c>
      <c r="K767" s="4">
        <v>488.23</v>
      </c>
      <c r="L767" t="s">
        <v>17</v>
      </c>
      <c r="M767" s="9">
        <v>7.0000000000000007E-2</v>
      </c>
      <c r="N767" s="8">
        <v>7.0000000000000007E-2</v>
      </c>
      <c r="O767" s="8" t="str">
        <f t="shared" si="33"/>
        <v>6-10%</v>
      </c>
      <c r="P767" t="s">
        <v>31</v>
      </c>
      <c r="Q767" t="s">
        <v>22</v>
      </c>
      <c r="R767" t="s">
        <v>32</v>
      </c>
    </row>
    <row r="768" spans="1:18" x14ac:dyDescent="0.25">
      <c r="A768">
        <v>1027</v>
      </c>
      <c r="B768" s="1">
        <v>44963</v>
      </c>
      <c r="C768" s="1" t="str">
        <f t="shared" si="34"/>
        <v>February</v>
      </c>
      <c r="D768" s="1" t="str">
        <f t="shared" si="35"/>
        <v>Monday</v>
      </c>
      <c r="E768" t="s">
        <v>38</v>
      </c>
      <c r="F768" t="s">
        <v>21</v>
      </c>
      <c r="G768" s="4">
        <v>3668.23</v>
      </c>
      <c r="H768">
        <v>45</v>
      </c>
      <c r="I768" t="s">
        <v>26</v>
      </c>
      <c r="J768" s="4">
        <v>1153.9000000000001</v>
      </c>
      <c r="K768" s="4">
        <v>1485.34</v>
      </c>
      <c r="L768" t="s">
        <v>30</v>
      </c>
      <c r="M768" s="9">
        <v>0.25</v>
      </c>
      <c r="N768" s="8">
        <v>0.25</v>
      </c>
      <c r="O768" s="8" t="str">
        <f t="shared" si="33"/>
        <v>21%+</v>
      </c>
      <c r="P768" t="s">
        <v>31</v>
      </c>
      <c r="Q768" t="s">
        <v>22</v>
      </c>
      <c r="R768" t="s">
        <v>41</v>
      </c>
    </row>
    <row r="769" spans="1:18" x14ac:dyDescent="0.25">
      <c r="A769">
        <v>1063</v>
      </c>
      <c r="B769" s="1">
        <v>45204</v>
      </c>
      <c r="C769" s="1" t="str">
        <f t="shared" si="34"/>
        <v>October</v>
      </c>
      <c r="D769" s="1" t="str">
        <f t="shared" si="35"/>
        <v>Thursday</v>
      </c>
      <c r="E769" t="s">
        <v>42</v>
      </c>
      <c r="F769" t="s">
        <v>25</v>
      </c>
      <c r="G769" s="4">
        <v>7859.01</v>
      </c>
      <c r="H769">
        <v>27</v>
      </c>
      <c r="I769" t="s">
        <v>26</v>
      </c>
      <c r="J769" s="4">
        <v>2069.08</v>
      </c>
      <c r="K769" s="4">
        <v>2246.2399999999998</v>
      </c>
      <c r="L769" t="s">
        <v>30</v>
      </c>
      <c r="M769" s="9">
        <v>0.06</v>
      </c>
      <c r="N769" s="8">
        <v>0.06</v>
      </c>
      <c r="O769" s="8" t="str">
        <f t="shared" si="33"/>
        <v>6-10%</v>
      </c>
      <c r="P769" t="s">
        <v>27</v>
      </c>
      <c r="Q769" t="s">
        <v>22</v>
      </c>
      <c r="R769" t="s">
        <v>43</v>
      </c>
    </row>
    <row r="770" spans="1:18" x14ac:dyDescent="0.25">
      <c r="A770">
        <v>1017</v>
      </c>
      <c r="B770" s="1">
        <v>45122</v>
      </c>
      <c r="C770" s="1" t="str">
        <f t="shared" si="34"/>
        <v>July</v>
      </c>
      <c r="D770" s="1" t="str">
        <f t="shared" si="35"/>
        <v>Saturday</v>
      </c>
      <c r="E770" t="s">
        <v>24</v>
      </c>
      <c r="F770" t="s">
        <v>15</v>
      </c>
      <c r="G770" s="4">
        <v>5705.19</v>
      </c>
      <c r="H770">
        <v>23</v>
      </c>
      <c r="I770" t="s">
        <v>35</v>
      </c>
      <c r="J770" s="4">
        <v>1771.52</v>
      </c>
      <c r="K770" s="4">
        <v>2147.8000000000002</v>
      </c>
      <c r="L770" t="s">
        <v>30</v>
      </c>
      <c r="M770" s="9">
        <v>7.0000000000000007E-2</v>
      </c>
      <c r="N770" s="8">
        <v>7.0000000000000007E-2</v>
      </c>
      <c r="O770" s="8" t="str">
        <f t="shared" ref="O770:O833" si="36">IF(N770&lt;=0.05, "0-5%", IF(N770&lt;=0.1, "6-10%", IF(N770&lt;=0.15, "11-15%", IF(N770&lt;=0.2, "16-20%", "21%+"))))</f>
        <v>6-10%</v>
      </c>
      <c r="P770" t="s">
        <v>27</v>
      </c>
      <c r="Q770" t="s">
        <v>19</v>
      </c>
      <c r="R770" t="s">
        <v>45</v>
      </c>
    </row>
    <row r="771" spans="1:18" x14ac:dyDescent="0.25">
      <c r="A771">
        <v>1073</v>
      </c>
      <c r="B771" s="1">
        <v>45278</v>
      </c>
      <c r="C771" s="1" t="str">
        <f t="shared" ref="C771:C834" si="37">TEXT(B771, "MMMM")</f>
        <v>December</v>
      </c>
      <c r="D771" s="1" t="str">
        <f t="shared" ref="D771:D834" si="38">TEXT(B771, "DDDD")</f>
        <v>Monday</v>
      </c>
      <c r="E771" t="s">
        <v>38</v>
      </c>
      <c r="F771" t="s">
        <v>21</v>
      </c>
      <c r="G771" s="4">
        <v>3196.5</v>
      </c>
      <c r="H771">
        <v>40</v>
      </c>
      <c r="I771" t="s">
        <v>26</v>
      </c>
      <c r="J771" s="4">
        <v>157.15</v>
      </c>
      <c r="K771" s="4">
        <v>436.53</v>
      </c>
      <c r="L771" t="s">
        <v>30</v>
      </c>
      <c r="M771" s="9">
        <v>0.04</v>
      </c>
      <c r="N771" s="8">
        <v>0.04</v>
      </c>
      <c r="O771" s="8" t="str">
        <f t="shared" si="36"/>
        <v>0-5%</v>
      </c>
      <c r="P771" t="s">
        <v>18</v>
      </c>
      <c r="Q771" t="s">
        <v>22</v>
      </c>
      <c r="R771" t="s">
        <v>41</v>
      </c>
    </row>
    <row r="772" spans="1:18" x14ac:dyDescent="0.25">
      <c r="A772">
        <v>1033</v>
      </c>
      <c r="B772" s="1">
        <v>45168</v>
      </c>
      <c r="C772" s="1" t="str">
        <f t="shared" si="37"/>
        <v>August</v>
      </c>
      <c r="D772" s="1" t="str">
        <f t="shared" si="38"/>
        <v>Wednesday</v>
      </c>
      <c r="E772" t="s">
        <v>14</v>
      </c>
      <c r="F772" t="s">
        <v>34</v>
      </c>
      <c r="G772" s="4">
        <v>6577.99</v>
      </c>
      <c r="H772">
        <v>14</v>
      </c>
      <c r="I772" t="s">
        <v>26</v>
      </c>
      <c r="J772" s="4">
        <v>504.3</v>
      </c>
      <c r="K772" s="4">
        <v>735.95</v>
      </c>
      <c r="L772" t="s">
        <v>17</v>
      </c>
      <c r="M772" s="9">
        <v>0.21</v>
      </c>
      <c r="N772" s="8">
        <v>0.21</v>
      </c>
      <c r="O772" s="8" t="str">
        <f t="shared" si="36"/>
        <v>21%+</v>
      </c>
      <c r="P772" t="s">
        <v>18</v>
      </c>
      <c r="Q772" t="s">
        <v>22</v>
      </c>
      <c r="R772" t="s">
        <v>46</v>
      </c>
    </row>
    <row r="773" spans="1:18" x14ac:dyDescent="0.25">
      <c r="A773">
        <v>1084</v>
      </c>
      <c r="B773" s="1">
        <v>45250</v>
      </c>
      <c r="C773" s="1" t="str">
        <f t="shared" si="37"/>
        <v>November</v>
      </c>
      <c r="D773" s="1" t="str">
        <f t="shared" si="38"/>
        <v>Monday</v>
      </c>
      <c r="E773" t="s">
        <v>14</v>
      </c>
      <c r="F773" t="s">
        <v>25</v>
      </c>
      <c r="G773" s="4">
        <v>2396.98</v>
      </c>
      <c r="H773">
        <v>15</v>
      </c>
      <c r="I773" t="s">
        <v>16</v>
      </c>
      <c r="J773" s="4">
        <v>3420.72</v>
      </c>
      <c r="K773" s="4">
        <v>3513.74</v>
      </c>
      <c r="L773" t="s">
        <v>30</v>
      </c>
      <c r="M773" s="9">
        <v>0.02</v>
      </c>
      <c r="N773" s="8">
        <v>0.02</v>
      </c>
      <c r="O773" s="8" t="str">
        <f t="shared" si="36"/>
        <v>0-5%</v>
      </c>
      <c r="P773" t="s">
        <v>18</v>
      </c>
      <c r="Q773" t="s">
        <v>19</v>
      </c>
      <c r="R773" t="s">
        <v>32</v>
      </c>
    </row>
    <row r="774" spans="1:18" x14ac:dyDescent="0.25">
      <c r="A774">
        <v>1077</v>
      </c>
      <c r="B774" s="1">
        <v>45145</v>
      </c>
      <c r="C774" s="1" t="str">
        <f t="shared" si="37"/>
        <v>August</v>
      </c>
      <c r="D774" s="1" t="str">
        <f t="shared" si="38"/>
        <v>Monday</v>
      </c>
      <c r="E774" t="s">
        <v>33</v>
      </c>
      <c r="F774" t="s">
        <v>34</v>
      </c>
      <c r="G774" s="4">
        <v>242.38</v>
      </c>
      <c r="H774">
        <v>43</v>
      </c>
      <c r="I774" t="s">
        <v>26</v>
      </c>
      <c r="J774" s="4">
        <v>4402.66</v>
      </c>
      <c r="K774" s="4">
        <v>4724.7</v>
      </c>
      <c r="L774" t="s">
        <v>30</v>
      </c>
      <c r="M774" s="9">
        <v>0.1</v>
      </c>
      <c r="N774" s="8">
        <v>0.1</v>
      </c>
      <c r="O774" s="8" t="str">
        <f t="shared" si="36"/>
        <v>6-10%</v>
      </c>
      <c r="P774" t="s">
        <v>27</v>
      </c>
      <c r="Q774" t="s">
        <v>22</v>
      </c>
      <c r="R774" t="s">
        <v>36</v>
      </c>
    </row>
    <row r="775" spans="1:18" x14ac:dyDescent="0.25">
      <c r="A775">
        <v>1092</v>
      </c>
      <c r="B775" s="1">
        <v>45118</v>
      </c>
      <c r="C775" s="1" t="str">
        <f t="shared" si="37"/>
        <v>July</v>
      </c>
      <c r="D775" s="1" t="str">
        <f t="shared" si="38"/>
        <v>Tuesday</v>
      </c>
      <c r="E775" t="s">
        <v>38</v>
      </c>
      <c r="F775" t="s">
        <v>34</v>
      </c>
      <c r="G775" s="4">
        <v>7667.1</v>
      </c>
      <c r="H775">
        <v>33</v>
      </c>
      <c r="I775" t="s">
        <v>35</v>
      </c>
      <c r="J775" s="4">
        <v>2595.42</v>
      </c>
      <c r="K775" s="4">
        <v>3083.06</v>
      </c>
      <c r="L775" t="s">
        <v>30</v>
      </c>
      <c r="M775" s="9">
        <v>0.08</v>
      </c>
      <c r="N775" s="8">
        <v>0.08</v>
      </c>
      <c r="O775" s="8" t="str">
        <f t="shared" si="36"/>
        <v>6-10%</v>
      </c>
      <c r="P775" t="s">
        <v>31</v>
      </c>
      <c r="Q775" t="s">
        <v>19</v>
      </c>
      <c r="R775" t="s">
        <v>48</v>
      </c>
    </row>
    <row r="776" spans="1:18" x14ac:dyDescent="0.25">
      <c r="A776">
        <v>1029</v>
      </c>
      <c r="B776" s="1">
        <v>44943</v>
      </c>
      <c r="C776" s="1" t="str">
        <f t="shared" si="37"/>
        <v>January</v>
      </c>
      <c r="D776" s="1" t="str">
        <f t="shared" si="38"/>
        <v>Tuesday</v>
      </c>
      <c r="E776" t="s">
        <v>33</v>
      </c>
      <c r="F776" t="s">
        <v>15</v>
      </c>
      <c r="G776" s="4">
        <v>6275.06</v>
      </c>
      <c r="H776">
        <v>31</v>
      </c>
      <c r="I776" t="s">
        <v>35</v>
      </c>
      <c r="J776" s="4">
        <v>2719</v>
      </c>
      <c r="K776" s="4">
        <v>3133.55</v>
      </c>
      <c r="L776" t="s">
        <v>17</v>
      </c>
      <c r="M776" s="9">
        <v>0.17</v>
      </c>
      <c r="N776" s="8">
        <v>0.17</v>
      </c>
      <c r="O776" s="8" t="str">
        <f t="shared" si="36"/>
        <v>16-20%</v>
      </c>
      <c r="P776" t="s">
        <v>27</v>
      </c>
      <c r="Q776" t="s">
        <v>22</v>
      </c>
      <c r="R776" t="s">
        <v>53</v>
      </c>
    </row>
    <row r="777" spans="1:18" x14ac:dyDescent="0.25">
      <c r="A777">
        <v>1013</v>
      </c>
      <c r="B777" s="1">
        <v>44938</v>
      </c>
      <c r="C777" s="1" t="str">
        <f t="shared" si="37"/>
        <v>January</v>
      </c>
      <c r="D777" s="1" t="str">
        <f t="shared" si="38"/>
        <v>Thursday</v>
      </c>
      <c r="E777" t="s">
        <v>42</v>
      </c>
      <c r="F777" t="s">
        <v>21</v>
      </c>
      <c r="G777" s="4">
        <v>7646.8</v>
      </c>
      <c r="H777">
        <v>35</v>
      </c>
      <c r="I777" t="s">
        <v>35</v>
      </c>
      <c r="J777" s="4">
        <v>1312.71</v>
      </c>
      <c r="K777" s="4">
        <v>1352.11</v>
      </c>
      <c r="L777" t="s">
        <v>17</v>
      </c>
      <c r="M777" s="9">
        <v>0.22</v>
      </c>
      <c r="N777" s="8">
        <v>0.22</v>
      </c>
      <c r="O777" s="8" t="str">
        <f t="shared" si="36"/>
        <v>21%+</v>
      </c>
      <c r="P777" t="s">
        <v>27</v>
      </c>
      <c r="Q777" t="s">
        <v>22</v>
      </c>
      <c r="R777" t="s">
        <v>51</v>
      </c>
    </row>
    <row r="778" spans="1:18" x14ac:dyDescent="0.25">
      <c r="A778">
        <v>1046</v>
      </c>
      <c r="B778" s="1">
        <v>45119</v>
      </c>
      <c r="C778" s="1" t="str">
        <f t="shared" si="37"/>
        <v>July</v>
      </c>
      <c r="D778" s="1" t="str">
        <f t="shared" si="38"/>
        <v>Wednesday</v>
      </c>
      <c r="E778" t="s">
        <v>38</v>
      </c>
      <c r="F778" t="s">
        <v>15</v>
      </c>
      <c r="G778" s="4">
        <v>485.49</v>
      </c>
      <c r="H778">
        <v>17</v>
      </c>
      <c r="I778" t="s">
        <v>16</v>
      </c>
      <c r="J778" s="4">
        <v>3850.99</v>
      </c>
      <c r="K778" s="4">
        <v>4045.3399999999901</v>
      </c>
      <c r="L778" t="s">
        <v>17</v>
      </c>
      <c r="M778" s="9">
        <v>0.16</v>
      </c>
      <c r="N778" s="8">
        <v>0.16</v>
      </c>
      <c r="O778" s="8" t="str">
        <f t="shared" si="36"/>
        <v>16-20%</v>
      </c>
      <c r="P778" t="s">
        <v>31</v>
      </c>
      <c r="Q778" t="s">
        <v>19</v>
      </c>
      <c r="R778" t="s">
        <v>40</v>
      </c>
    </row>
    <row r="779" spans="1:18" x14ac:dyDescent="0.25">
      <c r="A779">
        <v>1035</v>
      </c>
      <c r="B779" s="1">
        <v>44948</v>
      </c>
      <c r="C779" s="1" t="str">
        <f t="shared" si="37"/>
        <v>January</v>
      </c>
      <c r="D779" s="1" t="str">
        <f t="shared" si="38"/>
        <v>Sunday</v>
      </c>
      <c r="E779" t="s">
        <v>42</v>
      </c>
      <c r="F779" t="s">
        <v>15</v>
      </c>
      <c r="G779" s="4">
        <v>8387.48</v>
      </c>
      <c r="H779">
        <v>28</v>
      </c>
      <c r="I779" t="s">
        <v>16</v>
      </c>
      <c r="J779" s="4">
        <v>3771.38</v>
      </c>
      <c r="K779" s="4">
        <v>4234.92</v>
      </c>
      <c r="L779" t="s">
        <v>30</v>
      </c>
      <c r="M779" s="9">
        <v>0.28000000000000003</v>
      </c>
      <c r="N779" s="8">
        <v>0.28000000000000003</v>
      </c>
      <c r="O779" s="8" t="str">
        <f t="shared" si="36"/>
        <v>21%+</v>
      </c>
      <c r="P779" t="s">
        <v>31</v>
      </c>
      <c r="Q779" t="s">
        <v>22</v>
      </c>
      <c r="R779" t="s">
        <v>49</v>
      </c>
    </row>
    <row r="780" spans="1:18" x14ac:dyDescent="0.25">
      <c r="A780">
        <v>1006</v>
      </c>
      <c r="B780" s="1">
        <v>45046</v>
      </c>
      <c r="C780" s="1" t="str">
        <f t="shared" si="37"/>
        <v>April</v>
      </c>
      <c r="D780" s="1" t="str">
        <f t="shared" si="38"/>
        <v>Sunday</v>
      </c>
      <c r="E780" t="s">
        <v>33</v>
      </c>
      <c r="F780" t="s">
        <v>15</v>
      </c>
      <c r="G780" s="4">
        <v>6233.31</v>
      </c>
      <c r="H780">
        <v>19</v>
      </c>
      <c r="I780" t="s">
        <v>29</v>
      </c>
      <c r="J780" s="4">
        <v>2962.41</v>
      </c>
      <c r="K780" s="4">
        <v>3218.8999999999901</v>
      </c>
      <c r="L780" t="s">
        <v>30</v>
      </c>
      <c r="M780" s="9">
        <v>0.28999999999999998</v>
      </c>
      <c r="N780" s="8">
        <v>0.28999999999999998</v>
      </c>
      <c r="O780" s="8" t="str">
        <f t="shared" si="36"/>
        <v>21%+</v>
      </c>
      <c r="P780" t="s">
        <v>18</v>
      </c>
      <c r="Q780" t="s">
        <v>22</v>
      </c>
      <c r="R780" t="s">
        <v>53</v>
      </c>
    </row>
    <row r="781" spans="1:18" x14ac:dyDescent="0.25">
      <c r="A781">
        <v>1082</v>
      </c>
      <c r="B781" s="1">
        <v>45136</v>
      </c>
      <c r="C781" s="1" t="str">
        <f t="shared" si="37"/>
        <v>July</v>
      </c>
      <c r="D781" s="1" t="str">
        <f t="shared" si="38"/>
        <v>Saturday</v>
      </c>
      <c r="E781" t="s">
        <v>38</v>
      </c>
      <c r="F781" t="s">
        <v>34</v>
      </c>
      <c r="G781" s="4">
        <v>5677.61</v>
      </c>
      <c r="H781">
        <v>46</v>
      </c>
      <c r="I781" t="s">
        <v>26</v>
      </c>
      <c r="J781" s="4">
        <v>1102.69</v>
      </c>
      <c r="K781" s="4">
        <v>1437.12</v>
      </c>
      <c r="L781" t="s">
        <v>30</v>
      </c>
      <c r="M781" s="9">
        <v>0.11</v>
      </c>
      <c r="N781" s="8">
        <v>0.11</v>
      </c>
      <c r="O781" s="8" t="str">
        <f t="shared" si="36"/>
        <v>11-15%</v>
      </c>
      <c r="P781" t="s">
        <v>31</v>
      </c>
      <c r="Q781" t="s">
        <v>19</v>
      </c>
      <c r="R781" t="s">
        <v>48</v>
      </c>
    </row>
    <row r="782" spans="1:18" x14ac:dyDescent="0.25">
      <c r="A782">
        <v>1069</v>
      </c>
      <c r="B782" s="1">
        <v>45232</v>
      </c>
      <c r="C782" s="1" t="str">
        <f t="shared" si="37"/>
        <v>November</v>
      </c>
      <c r="D782" s="1" t="str">
        <f t="shared" si="38"/>
        <v>Thursday</v>
      </c>
      <c r="E782" t="s">
        <v>33</v>
      </c>
      <c r="F782" t="s">
        <v>15</v>
      </c>
      <c r="G782" s="4">
        <v>6283.68</v>
      </c>
      <c r="H782">
        <v>23</v>
      </c>
      <c r="I782" t="s">
        <v>16</v>
      </c>
      <c r="J782" s="4">
        <v>530.24</v>
      </c>
      <c r="K782" s="4">
        <v>987.41</v>
      </c>
      <c r="L782" t="s">
        <v>17</v>
      </c>
      <c r="M782" s="9">
        <v>0.23</v>
      </c>
      <c r="N782" s="8">
        <v>0.23</v>
      </c>
      <c r="O782" s="8" t="str">
        <f t="shared" si="36"/>
        <v>21%+</v>
      </c>
      <c r="P782" t="s">
        <v>31</v>
      </c>
      <c r="Q782" t="s">
        <v>19</v>
      </c>
      <c r="R782" t="s">
        <v>53</v>
      </c>
    </row>
    <row r="783" spans="1:18" x14ac:dyDescent="0.25">
      <c r="A783">
        <v>1047</v>
      </c>
      <c r="B783" s="1">
        <v>45196</v>
      </c>
      <c r="C783" s="1" t="str">
        <f t="shared" si="37"/>
        <v>September</v>
      </c>
      <c r="D783" s="1" t="str">
        <f t="shared" si="38"/>
        <v>Wednesday</v>
      </c>
      <c r="E783" t="s">
        <v>38</v>
      </c>
      <c r="F783" t="s">
        <v>15</v>
      </c>
      <c r="G783" s="4">
        <v>8657.89</v>
      </c>
      <c r="H783">
        <v>32</v>
      </c>
      <c r="I783" t="s">
        <v>35</v>
      </c>
      <c r="J783" s="4">
        <v>367.98</v>
      </c>
      <c r="K783" s="4">
        <v>806.14</v>
      </c>
      <c r="L783" t="s">
        <v>17</v>
      </c>
      <c r="M783" s="9">
        <v>0.22</v>
      </c>
      <c r="N783" s="8">
        <v>0.22</v>
      </c>
      <c r="O783" s="8" t="str">
        <f t="shared" si="36"/>
        <v>21%+</v>
      </c>
      <c r="P783" t="s">
        <v>31</v>
      </c>
      <c r="Q783" t="s">
        <v>22</v>
      </c>
      <c r="R783" t="s">
        <v>40</v>
      </c>
    </row>
    <row r="784" spans="1:18" x14ac:dyDescent="0.25">
      <c r="A784">
        <v>1025</v>
      </c>
      <c r="B784" s="1">
        <v>45118</v>
      </c>
      <c r="C784" s="1" t="str">
        <f t="shared" si="37"/>
        <v>July</v>
      </c>
      <c r="D784" s="1" t="str">
        <f t="shared" si="38"/>
        <v>Tuesday</v>
      </c>
      <c r="E784" t="s">
        <v>33</v>
      </c>
      <c r="F784" t="s">
        <v>21</v>
      </c>
      <c r="G784" s="4">
        <v>5910.67</v>
      </c>
      <c r="H784">
        <v>40</v>
      </c>
      <c r="I784" t="s">
        <v>35</v>
      </c>
      <c r="J784" s="4">
        <v>2983.85</v>
      </c>
      <c r="K784" s="4">
        <v>3239.74</v>
      </c>
      <c r="L784" t="s">
        <v>30</v>
      </c>
      <c r="M784" s="9">
        <v>0.27</v>
      </c>
      <c r="N784" s="8">
        <v>0.27</v>
      </c>
      <c r="O784" s="8" t="str">
        <f t="shared" si="36"/>
        <v>21%+</v>
      </c>
      <c r="P784" t="s">
        <v>31</v>
      </c>
      <c r="Q784" t="s">
        <v>19</v>
      </c>
      <c r="R784" t="s">
        <v>37</v>
      </c>
    </row>
    <row r="785" spans="1:18" x14ac:dyDescent="0.25">
      <c r="A785">
        <v>1066</v>
      </c>
      <c r="B785" s="1">
        <v>45101</v>
      </c>
      <c r="C785" s="1" t="str">
        <f t="shared" si="37"/>
        <v>June</v>
      </c>
      <c r="D785" s="1" t="str">
        <f t="shared" si="38"/>
        <v>Saturday</v>
      </c>
      <c r="E785" t="s">
        <v>14</v>
      </c>
      <c r="F785" t="s">
        <v>21</v>
      </c>
      <c r="G785" s="4">
        <v>5851.41</v>
      </c>
      <c r="H785">
        <v>13</v>
      </c>
      <c r="I785" t="s">
        <v>16</v>
      </c>
      <c r="J785" s="4">
        <v>4133.92</v>
      </c>
      <c r="K785" s="4">
        <v>4358.37</v>
      </c>
      <c r="L785" t="s">
        <v>30</v>
      </c>
      <c r="M785" s="9">
        <v>0.13</v>
      </c>
      <c r="N785" s="8">
        <v>0.13</v>
      </c>
      <c r="O785" s="8" t="str">
        <f t="shared" si="36"/>
        <v>11-15%</v>
      </c>
      <c r="P785" t="s">
        <v>18</v>
      </c>
      <c r="Q785" t="s">
        <v>22</v>
      </c>
      <c r="R785" t="s">
        <v>23</v>
      </c>
    </row>
    <row r="786" spans="1:18" x14ac:dyDescent="0.25">
      <c r="A786">
        <v>1010</v>
      </c>
      <c r="B786" s="1">
        <v>45211</v>
      </c>
      <c r="C786" s="1" t="str">
        <f t="shared" si="37"/>
        <v>October</v>
      </c>
      <c r="D786" s="1" t="str">
        <f t="shared" si="38"/>
        <v>Thursday</v>
      </c>
      <c r="E786" t="s">
        <v>33</v>
      </c>
      <c r="F786" t="s">
        <v>15</v>
      </c>
      <c r="G786" s="4">
        <v>9907.7199999999993</v>
      </c>
      <c r="H786">
        <v>20</v>
      </c>
      <c r="I786" t="s">
        <v>16</v>
      </c>
      <c r="J786" s="4">
        <v>4298.74</v>
      </c>
      <c r="K786" s="4">
        <v>4475.1899999999996</v>
      </c>
      <c r="L786" t="s">
        <v>17</v>
      </c>
      <c r="M786" s="9">
        <v>0.16</v>
      </c>
      <c r="N786" s="8">
        <v>0.16</v>
      </c>
      <c r="O786" s="8" t="str">
        <f t="shared" si="36"/>
        <v>16-20%</v>
      </c>
      <c r="P786" t="s">
        <v>18</v>
      </c>
      <c r="Q786" t="s">
        <v>19</v>
      </c>
      <c r="R786" t="s">
        <v>53</v>
      </c>
    </row>
    <row r="787" spans="1:18" x14ac:dyDescent="0.25">
      <c r="A787">
        <v>1056</v>
      </c>
      <c r="B787" s="1">
        <v>45130</v>
      </c>
      <c r="C787" s="1" t="str">
        <f t="shared" si="37"/>
        <v>July</v>
      </c>
      <c r="D787" s="1" t="str">
        <f t="shared" si="38"/>
        <v>Sunday</v>
      </c>
      <c r="E787" t="s">
        <v>14</v>
      </c>
      <c r="F787" t="s">
        <v>21</v>
      </c>
      <c r="G787" s="4">
        <v>7591.63</v>
      </c>
      <c r="H787">
        <v>35</v>
      </c>
      <c r="I787" t="s">
        <v>16</v>
      </c>
      <c r="J787" s="4">
        <v>2344.9299999999998</v>
      </c>
      <c r="K787" s="4">
        <v>2707.25</v>
      </c>
      <c r="L787" t="s">
        <v>30</v>
      </c>
      <c r="M787" s="9">
        <v>0.12</v>
      </c>
      <c r="N787" s="8">
        <v>0.12</v>
      </c>
      <c r="O787" s="8" t="str">
        <f t="shared" si="36"/>
        <v>11-15%</v>
      </c>
      <c r="P787" t="s">
        <v>31</v>
      </c>
      <c r="Q787" t="s">
        <v>22</v>
      </c>
      <c r="R787" t="s">
        <v>23</v>
      </c>
    </row>
    <row r="788" spans="1:18" x14ac:dyDescent="0.25">
      <c r="A788">
        <v>1030</v>
      </c>
      <c r="B788" s="1">
        <v>45090</v>
      </c>
      <c r="C788" s="1" t="str">
        <f t="shared" si="37"/>
        <v>June</v>
      </c>
      <c r="D788" s="1" t="str">
        <f t="shared" si="38"/>
        <v>Tuesday</v>
      </c>
      <c r="E788" t="s">
        <v>33</v>
      </c>
      <c r="F788" t="s">
        <v>21</v>
      </c>
      <c r="G788" s="4">
        <v>4478.71</v>
      </c>
      <c r="H788">
        <v>5</v>
      </c>
      <c r="I788" t="s">
        <v>29</v>
      </c>
      <c r="J788" s="4">
        <v>3932.14</v>
      </c>
      <c r="K788" s="4">
        <v>4082.7599999999902</v>
      </c>
      <c r="L788" t="s">
        <v>30</v>
      </c>
      <c r="M788" s="9">
        <v>0.26</v>
      </c>
      <c r="N788" s="8">
        <v>0.26</v>
      </c>
      <c r="O788" s="8" t="str">
        <f t="shared" si="36"/>
        <v>21%+</v>
      </c>
      <c r="P788" t="s">
        <v>31</v>
      </c>
      <c r="Q788" t="s">
        <v>19</v>
      </c>
      <c r="R788" t="s">
        <v>37</v>
      </c>
    </row>
    <row r="789" spans="1:18" x14ac:dyDescent="0.25">
      <c r="A789">
        <v>1005</v>
      </c>
      <c r="B789" s="1">
        <v>45177</v>
      </c>
      <c r="C789" s="1" t="str">
        <f t="shared" si="37"/>
        <v>September</v>
      </c>
      <c r="D789" s="1" t="str">
        <f t="shared" si="38"/>
        <v>Friday</v>
      </c>
      <c r="E789" t="s">
        <v>38</v>
      </c>
      <c r="F789" t="s">
        <v>15</v>
      </c>
      <c r="G789" s="4">
        <v>7103.23</v>
      </c>
      <c r="H789">
        <v>9</v>
      </c>
      <c r="I789" t="s">
        <v>35</v>
      </c>
      <c r="J789" s="4">
        <v>4737.0600000000004</v>
      </c>
      <c r="K789" s="4">
        <v>4869.5</v>
      </c>
      <c r="L789" t="s">
        <v>30</v>
      </c>
      <c r="M789" s="9">
        <v>7.0000000000000007E-2</v>
      </c>
      <c r="N789" s="8">
        <v>7.0000000000000007E-2</v>
      </c>
      <c r="O789" s="8" t="str">
        <f t="shared" si="36"/>
        <v>6-10%</v>
      </c>
      <c r="P789" t="s">
        <v>18</v>
      </c>
      <c r="Q789" t="s">
        <v>19</v>
      </c>
      <c r="R789" t="s">
        <v>40</v>
      </c>
    </row>
    <row r="790" spans="1:18" x14ac:dyDescent="0.25">
      <c r="A790">
        <v>1033</v>
      </c>
      <c r="B790" s="1">
        <v>45153</v>
      </c>
      <c r="C790" s="1" t="str">
        <f t="shared" si="37"/>
        <v>August</v>
      </c>
      <c r="D790" s="1" t="str">
        <f t="shared" si="38"/>
        <v>Tuesday</v>
      </c>
      <c r="E790" t="s">
        <v>38</v>
      </c>
      <c r="F790" t="s">
        <v>34</v>
      </c>
      <c r="G790" s="4">
        <v>3953.38</v>
      </c>
      <c r="H790">
        <v>29</v>
      </c>
      <c r="I790" t="s">
        <v>29</v>
      </c>
      <c r="J790" s="4">
        <v>1412.09</v>
      </c>
      <c r="K790" s="4">
        <v>1596.6499999999901</v>
      </c>
      <c r="L790" t="s">
        <v>17</v>
      </c>
      <c r="M790" s="9">
        <v>7.0000000000000007E-2</v>
      </c>
      <c r="N790" s="8">
        <v>7.0000000000000007E-2</v>
      </c>
      <c r="O790" s="8" t="str">
        <f t="shared" si="36"/>
        <v>6-10%</v>
      </c>
      <c r="P790" t="s">
        <v>18</v>
      </c>
      <c r="Q790" t="s">
        <v>19</v>
      </c>
      <c r="R790" t="s">
        <v>48</v>
      </c>
    </row>
    <row r="791" spans="1:18" x14ac:dyDescent="0.25">
      <c r="A791">
        <v>1065</v>
      </c>
      <c r="B791" s="1">
        <v>44933</v>
      </c>
      <c r="C791" s="1" t="str">
        <f t="shared" si="37"/>
        <v>January</v>
      </c>
      <c r="D791" s="1" t="str">
        <f t="shared" si="38"/>
        <v>Saturday</v>
      </c>
      <c r="E791" t="s">
        <v>38</v>
      </c>
      <c r="F791" t="s">
        <v>15</v>
      </c>
      <c r="G791" s="4">
        <v>2365.87</v>
      </c>
      <c r="H791">
        <v>6</v>
      </c>
      <c r="I791" t="s">
        <v>29</v>
      </c>
      <c r="J791" s="4">
        <v>2019.9</v>
      </c>
      <c r="K791" s="4">
        <v>2116.7399999999998</v>
      </c>
      <c r="L791" t="s">
        <v>30</v>
      </c>
      <c r="M791" s="9">
        <v>0.11</v>
      </c>
      <c r="N791" s="8">
        <v>0.11</v>
      </c>
      <c r="O791" s="8" t="str">
        <f t="shared" si="36"/>
        <v>11-15%</v>
      </c>
      <c r="P791" t="s">
        <v>31</v>
      </c>
      <c r="Q791" t="s">
        <v>19</v>
      </c>
      <c r="R791" t="s">
        <v>40</v>
      </c>
    </row>
    <row r="792" spans="1:18" x14ac:dyDescent="0.25">
      <c r="A792">
        <v>1018</v>
      </c>
      <c r="B792" s="1">
        <v>44955</v>
      </c>
      <c r="C792" s="1" t="str">
        <f t="shared" si="37"/>
        <v>January</v>
      </c>
      <c r="D792" s="1" t="str">
        <f t="shared" si="38"/>
        <v>Sunday</v>
      </c>
      <c r="E792" t="s">
        <v>24</v>
      </c>
      <c r="F792" t="s">
        <v>21</v>
      </c>
      <c r="G792" s="4">
        <v>6008.83</v>
      </c>
      <c r="H792">
        <v>25</v>
      </c>
      <c r="I792" t="s">
        <v>26</v>
      </c>
      <c r="J792" s="4">
        <v>4660.82</v>
      </c>
      <c r="K792" s="4">
        <v>5011.4299999999903</v>
      </c>
      <c r="L792" t="s">
        <v>30</v>
      </c>
      <c r="M792" s="9">
        <v>7.0000000000000007E-2</v>
      </c>
      <c r="N792" s="8">
        <v>7.0000000000000007E-2</v>
      </c>
      <c r="O792" s="8" t="str">
        <f t="shared" si="36"/>
        <v>6-10%</v>
      </c>
      <c r="P792" t="s">
        <v>27</v>
      </c>
      <c r="Q792" t="s">
        <v>19</v>
      </c>
      <c r="R792" t="s">
        <v>47</v>
      </c>
    </row>
    <row r="793" spans="1:18" x14ac:dyDescent="0.25">
      <c r="A793">
        <v>1096</v>
      </c>
      <c r="B793" s="1">
        <v>44959</v>
      </c>
      <c r="C793" s="1" t="str">
        <f t="shared" si="37"/>
        <v>February</v>
      </c>
      <c r="D793" s="1" t="str">
        <f t="shared" si="38"/>
        <v>Thursday</v>
      </c>
      <c r="E793" t="s">
        <v>42</v>
      </c>
      <c r="F793" t="s">
        <v>34</v>
      </c>
      <c r="G793" s="4">
        <v>9289</v>
      </c>
      <c r="H793">
        <v>31</v>
      </c>
      <c r="I793" t="s">
        <v>35</v>
      </c>
      <c r="J793" s="4">
        <v>1724.24</v>
      </c>
      <c r="K793" s="4">
        <v>2036.2</v>
      </c>
      <c r="L793" t="s">
        <v>30</v>
      </c>
      <c r="M793" s="9">
        <v>0.17</v>
      </c>
      <c r="N793" s="8">
        <v>0.17</v>
      </c>
      <c r="O793" s="8" t="str">
        <f t="shared" si="36"/>
        <v>16-20%</v>
      </c>
      <c r="P793" t="s">
        <v>18</v>
      </c>
      <c r="Q793" t="s">
        <v>19</v>
      </c>
      <c r="R793" t="s">
        <v>52</v>
      </c>
    </row>
    <row r="794" spans="1:18" x14ac:dyDescent="0.25">
      <c r="A794">
        <v>1049</v>
      </c>
      <c r="B794" s="1">
        <v>45060</v>
      </c>
      <c r="C794" s="1" t="str">
        <f t="shared" si="37"/>
        <v>May</v>
      </c>
      <c r="D794" s="1" t="str">
        <f t="shared" si="38"/>
        <v>Sunday</v>
      </c>
      <c r="E794" t="s">
        <v>38</v>
      </c>
      <c r="F794" t="s">
        <v>25</v>
      </c>
      <c r="G794" s="4">
        <v>9298.48</v>
      </c>
      <c r="H794">
        <v>22</v>
      </c>
      <c r="I794" t="s">
        <v>35</v>
      </c>
      <c r="J794" s="4">
        <v>4573.6899999999996</v>
      </c>
      <c r="K794" s="4">
        <v>4820.2999999999902</v>
      </c>
      <c r="L794" t="s">
        <v>30</v>
      </c>
      <c r="M794" s="9">
        <v>0.04</v>
      </c>
      <c r="N794" s="8">
        <v>0.04</v>
      </c>
      <c r="O794" s="8" t="str">
        <f t="shared" si="36"/>
        <v>0-5%</v>
      </c>
      <c r="P794" t="s">
        <v>18</v>
      </c>
      <c r="Q794" t="s">
        <v>19</v>
      </c>
      <c r="R794" t="s">
        <v>39</v>
      </c>
    </row>
    <row r="795" spans="1:18" x14ac:dyDescent="0.25">
      <c r="A795">
        <v>1011</v>
      </c>
      <c r="B795" s="1">
        <v>45005</v>
      </c>
      <c r="C795" s="1" t="str">
        <f t="shared" si="37"/>
        <v>March</v>
      </c>
      <c r="D795" s="1" t="str">
        <f t="shared" si="38"/>
        <v>Monday</v>
      </c>
      <c r="E795" t="s">
        <v>14</v>
      </c>
      <c r="F795" t="s">
        <v>34</v>
      </c>
      <c r="G795" s="4">
        <v>3484.86</v>
      </c>
      <c r="H795">
        <v>2</v>
      </c>
      <c r="I795" t="s">
        <v>16</v>
      </c>
      <c r="J795" s="4">
        <v>4906.17</v>
      </c>
      <c r="K795" s="4">
        <v>5107.43</v>
      </c>
      <c r="L795" t="s">
        <v>17</v>
      </c>
      <c r="M795" s="9">
        <v>0.1</v>
      </c>
      <c r="N795" s="8">
        <v>0.1</v>
      </c>
      <c r="O795" s="8" t="str">
        <f t="shared" si="36"/>
        <v>6-10%</v>
      </c>
      <c r="P795" t="s">
        <v>18</v>
      </c>
      <c r="Q795" t="s">
        <v>19</v>
      </c>
      <c r="R795" t="s">
        <v>46</v>
      </c>
    </row>
    <row r="796" spans="1:18" x14ac:dyDescent="0.25">
      <c r="A796">
        <v>1085</v>
      </c>
      <c r="B796" s="1">
        <v>44984</v>
      </c>
      <c r="C796" s="1" t="str">
        <f t="shared" si="37"/>
        <v>February</v>
      </c>
      <c r="D796" s="1" t="str">
        <f t="shared" si="38"/>
        <v>Monday</v>
      </c>
      <c r="E796" t="s">
        <v>38</v>
      </c>
      <c r="F796" t="s">
        <v>21</v>
      </c>
      <c r="G796" s="4">
        <v>5324.01</v>
      </c>
      <c r="H796">
        <v>45</v>
      </c>
      <c r="I796" t="s">
        <v>16</v>
      </c>
      <c r="J796" s="4">
        <v>3325.96</v>
      </c>
      <c r="K796" s="4">
        <v>3781.4</v>
      </c>
      <c r="L796" t="s">
        <v>17</v>
      </c>
      <c r="M796" s="9">
        <v>0.27</v>
      </c>
      <c r="N796" s="8">
        <v>0.27</v>
      </c>
      <c r="O796" s="8" t="str">
        <f t="shared" si="36"/>
        <v>21%+</v>
      </c>
      <c r="P796" t="s">
        <v>31</v>
      </c>
      <c r="Q796" t="s">
        <v>19</v>
      </c>
      <c r="R796" t="s">
        <v>41</v>
      </c>
    </row>
    <row r="797" spans="1:18" x14ac:dyDescent="0.25">
      <c r="A797">
        <v>1026</v>
      </c>
      <c r="B797" s="1">
        <v>44952</v>
      </c>
      <c r="C797" s="1" t="str">
        <f t="shared" si="37"/>
        <v>January</v>
      </c>
      <c r="D797" s="1" t="str">
        <f t="shared" si="38"/>
        <v>Thursday</v>
      </c>
      <c r="E797" t="s">
        <v>24</v>
      </c>
      <c r="F797" t="s">
        <v>34</v>
      </c>
      <c r="G797" s="4">
        <v>2195.1999999999998</v>
      </c>
      <c r="H797">
        <v>5</v>
      </c>
      <c r="I797" t="s">
        <v>26</v>
      </c>
      <c r="J797" s="4">
        <v>4093.61</v>
      </c>
      <c r="K797" s="4">
        <v>4117.88</v>
      </c>
      <c r="L797" t="s">
        <v>17</v>
      </c>
      <c r="M797" s="9">
        <v>0.12</v>
      </c>
      <c r="N797" s="8">
        <v>0.12</v>
      </c>
      <c r="O797" s="8" t="str">
        <f t="shared" si="36"/>
        <v>11-15%</v>
      </c>
      <c r="P797" t="s">
        <v>31</v>
      </c>
      <c r="Q797" t="s">
        <v>22</v>
      </c>
      <c r="R797" t="s">
        <v>50</v>
      </c>
    </row>
    <row r="798" spans="1:18" x14ac:dyDescent="0.25">
      <c r="A798">
        <v>1063</v>
      </c>
      <c r="B798" s="1">
        <v>45152</v>
      </c>
      <c r="C798" s="1" t="str">
        <f t="shared" si="37"/>
        <v>August</v>
      </c>
      <c r="D798" s="1" t="str">
        <f t="shared" si="38"/>
        <v>Monday</v>
      </c>
      <c r="E798" t="s">
        <v>14</v>
      </c>
      <c r="F798" t="s">
        <v>15</v>
      </c>
      <c r="G798" s="4">
        <v>9956.75</v>
      </c>
      <c r="H798">
        <v>27</v>
      </c>
      <c r="I798" t="s">
        <v>29</v>
      </c>
      <c r="J798" s="4">
        <v>3760.25</v>
      </c>
      <c r="K798" s="4">
        <v>4147.1099999999997</v>
      </c>
      <c r="L798" t="s">
        <v>30</v>
      </c>
      <c r="M798" s="9">
        <v>0.22</v>
      </c>
      <c r="N798" s="8">
        <v>0.22</v>
      </c>
      <c r="O798" s="8" t="str">
        <f t="shared" si="36"/>
        <v>21%+</v>
      </c>
      <c r="P798" t="s">
        <v>18</v>
      </c>
      <c r="Q798" t="s">
        <v>19</v>
      </c>
      <c r="R798" t="s">
        <v>20</v>
      </c>
    </row>
    <row r="799" spans="1:18" x14ac:dyDescent="0.25">
      <c r="A799">
        <v>1089</v>
      </c>
      <c r="B799" s="1">
        <v>45211</v>
      </c>
      <c r="C799" s="1" t="str">
        <f t="shared" si="37"/>
        <v>October</v>
      </c>
      <c r="D799" s="1" t="str">
        <f t="shared" si="38"/>
        <v>Thursday</v>
      </c>
      <c r="E799" t="s">
        <v>24</v>
      </c>
      <c r="F799" t="s">
        <v>25</v>
      </c>
      <c r="G799" s="4">
        <v>9813.07</v>
      </c>
      <c r="H799">
        <v>25</v>
      </c>
      <c r="I799" t="s">
        <v>16</v>
      </c>
      <c r="J799" s="4">
        <v>3512.69</v>
      </c>
      <c r="K799" s="4">
        <v>3964.63</v>
      </c>
      <c r="L799" t="s">
        <v>17</v>
      </c>
      <c r="M799" s="9">
        <v>0.03</v>
      </c>
      <c r="N799" s="8">
        <v>0.03</v>
      </c>
      <c r="O799" s="8" t="str">
        <f t="shared" si="36"/>
        <v>0-5%</v>
      </c>
      <c r="P799" t="s">
        <v>31</v>
      </c>
      <c r="Q799" t="s">
        <v>22</v>
      </c>
      <c r="R799" t="s">
        <v>28</v>
      </c>
    </row>
    <row r="800" spans="1:18" x14ac:dyDescent="0.25">
      <c r="A800">
        <v>1086</v>
      </c>
      <c r="B800" s="1">
        <v>44930</v>
      </c>
      <c r="C800" s="1" t="str">
        <f t="shared" si="37"/>
        <v>January</v>
      </c>
      <c r="D800" s="1" t="str">
        <f t="shared" si="38"/>
        <v>Wednesday</v>
      </c>
      <c r="E800" t="s">
        <v>14</v>
      </c>
      <c r="F800" t="s">
        <v>25</v>
      </c>
      <c r="G800" s="4">
        <v>6530.14</v>
      </c>
      <c r="H800">
        <v>8</v>
      </c>
      <c r="I800" t="s">
        <v>16</v>
      </c>
      <c r="J800" s="4">
        <v>1569.31</v>
      </c>
      <c r="K800" s="4">
        <v>1798.02</v>
      </c>
      <c r="L800" t="s">
        <v>30</v>
      </c>
      <c r="M800" s="9">
        <v>7.0000000000000007E-2</v>
      </c>
      <c r="N800" s="8">
        <v>7.0000000000000007E-2</v>
      </c>
      <c r="O800" s="8" t="str">
        <f t="shared" si="36"/>
        <v>6-10%</v>
      </c>
      <c r="P800" t="s">
        <v>31</v>
      </c>
      <c r="Q800" t="s">
        <v>19</v>
      </c>
      <c r="R800" t="s">
        <v>32</v>
      </c>
    </row>
    <row r="801" spans="1:18" x14ac:dyDescent="0.25">
      <c r="A801">
        <v>1059</v>
      </c>
      <c r="B801" s="1">
        <v>45025</v>
      </c>
      <c r="C801" s="1" t="str">
        <f t="shared" si="37"/>
        <v>April</v>
      </c>
      <c r="D801" s="1" t="str">
        <f t="shared" si="38"/>
        <v>Sunday</v>
      </c>
      <c r="E801" t="s">
        <v>33</v>
      </c>
      <c r="F801" t="s">
        <v>25</v>
      </c>
      <c r="G801" s="4">
        <v>8063.7</v>
      </c>
      <c r="H801">
        <v>1</v>
      </c>
      <c r="I801" t="s">
        <v>35</v>
      </c>
      <c r="J801" s="4">
        <v>332.62</v>
      </c>
      <c r="K801" s="4">
        <v>612.46</v>
      </c>
      <c r="L801" t="s">
        <v>17</v>
      </c>
      <c r="M801" s="9">
        <v>0.24</v>
      </c>
      <c r="N801" s="8">
        <v>0.24</v>
      </c>
      <c r="O801" s="8" t="str">
        <f t="shared" si="36"/>
        <v>21%+</v>
      </c>
      <c r="P801" t="s">
        <v>18</v>
      </c>
      <c r="Q801" t="s">
        <v>22</v>
      </c>
      <c r="R801" t="s">
        <v>44</v>
      </c>
    </row>
    <row r="802" spans="1:18" x14ac:dyDescent="0.25">
      <c r="A802">
        <v>1027</v>
      </c>
      <c r="B802" s="1">
        <v>44965</v>
      </c>
      <c r="C802" s="1" t="str">
        <f t="shared" si="37"/>
        <v>February</v>
      </c>
      <c r="D802" s="1" t="str">
        <f t="shared" si="38"/>
        <v>Wednesday</v>
      </c>
      <c r="E802" t="s">
        <v>42</v>
      </c>
      <c r="F802" t="s">
        <v>21</v>
      </c>
      <c r="G802" s="4">
        <v>7179.49</v>
      </c>
      <c r="H802">
        <v>20</v>
      </c>
      <c r="I802" t="s">
        <v>35</v>
      </c>
      <c r="J802" s="4">
        <v>1748.11</v>
      </c>
      <c r="K802" s="4">
        <v>2220.9</v>
      </c>
      <c r="L802" t="s">
        <v>30</v>
      </c>
      <c r="M802" s="9">
        <v>0.23</v>
      </c>
      <c r="N802" s="8">
        <v>0.23</v>
      </c>
      <c r="O802" s="8" t="str">
        <f t="shared" si="36"/>
        <v>21%+</v>
      </c>
      <c r="P802" t="s">
        <v>31</v>
      </c>
      <c r="Q802" t="s">
        <v>22</v>
      </c>
      <c r="R802" t="s">
        <v>51</v>
      </c>
    </row>
    <row r="803" spans="1:18" x14ac:dyDescent="0.25">
      <c r="A803">
        <v>1049</v>
      </c>
      <c r="B803" s="1">
        <v>45197</v>
      </c>
      <c r="C803" s="1" t="str">
        <f t="shared" si="37"/>
        <v>September</v>
      </c>
      <c r="D803" s="1" t="str">
        <f t="shared" si="38"/>
        <v>Thursday</v>
      </c>
      <c r="E803" t="s">
        <v>42</v>
      </c>
      <c r="F803" t="s">
        <v>21</v>
      </c>
      <c r="G803" s="4">
        <v>5972.27</v>
      </c>
      <c r="H803">
        <v>44</v>
      </c>
      <c r="I803" t="s">
        <v>16</v>
      </c>
      <c r="J803" s="4">
        <v>3351.33</v>
      </c>
      <c r="K803" s="4">
        <v>3465.35</v>
      </c>
      <c r="L803" t="s">
        <v>17</v>
      </c>
      <c r="M803" s="9">
        <v>0.12</v>
      </c>
      <c r="N803" s="8">
        <v>0.12</v>
      </c>
      <c r="O803" s="8" t="str">
        <f t="shared" si="36"/>
        <v>11-15%</v>
      </c>
      <c r="P803" t="s">
        <v>27</v>
      </c>
      <c r="Q803" t="s">
        <v>19</v>
      </c>
      <c r="R803" t="s">
        <v>51</v>
      </c>
    </row>
    <row r="804" spans="1:18" x14ac:dyDescent="0.25">
      <c r="A804">
        <v>1077</v>
      </c>
      <c r="B804" s="1">
        <v>45211</v>
      </c>
      <c r="C804" s="1" t="str">
        <f t="shared" si="37"/>
        <v>October</v>
      </c>
      <c r="D804" s="1" t="str">
        <f t="shared" si="38"/>
        <v>Thursday</v>
      </c>
      <c r="E804" t="s">
        <v>24</v>
      </c>
      <c r="F804" t="s">
        <v>25</v>
      </c>
      <c r="G804" s="4">
        <v>628.15</v>
      </c>
      <c r="H804">
        <v>23</v>
      </c>
      <c r="I804" t="s">
        <v>35</v>
      </c>
      <c r="J804" s="4">
        <v>557.52</v>
      </c>
      <c r="K804" s="4">
        <v>822.39</v>
      </c>
      <c r="L804" t="s">
        <v>17</v>
      </c>
      <c r="M804" s="9">
        <v>0.28999999999999998</v>
      </c>
      <c r="N804" s="8">
        <v>0.28999999999999998</v>
      </c>
      <c r="O804" s="8" t="str">
        <f t="shared" si="36"/>
        <v>21%+</v>
      </c>
      <c r="P804" t="s">
        <v>31</v>
      </c>
      <c r="Q804" t="s">
        <v>19</v>
      </c>
      <c r="R804" t="s">
        <v>28</v>
      </c>
    </row>
    <row r="805" spans="1:18" x14ac:dyDescent="0.25">
      <c r="A805">
        <v>1033</v>
      </c>
      <c r="B805" s="1">
        <v>45083</v>
      </c>
      <c r="C805" s="1" t="str">
        <f t="shared" si="37"/>
        <v>June</v>
      </c>
      <c r="D805" s="1" t="str">
        <f t="shared" si="38"/>
        <v>Tuesday</v>
      </c>
      <c r="E805" t="s">
        <v>42</v>
      </c>
      <c r="F805" t="s">
        <v>34</v>
      </c>
      <c r="G805" s="4">
        <v>4602.17</v>
      </c>
      <c r="H805">
        <v>32</v>
      </c>
      <c r="I805" t="s">
        <v>26</v>
      </c>
      <c r="J805" s="4">
        <v>108.99</v>
      </c>
      <c r="K805" s="4">
        <v>351.6</v>
      </c>
      <c r="L805" t="s">
        <v>17</v>
      </c>
      <c r="M805" s="9">
        <v>0.27</v>
      </c>
      <c r="N805" s="8">
        <v>0.27</v>
      </c>
      <c r="O805" s="8" t="str">
        <f t="shared" si="36"/>
        <v>21%+</v>
      </c>
      <c r="P805" t="s">
        <v>31</v>
      </c>
      <c r="Q805" t="s">
        <v>22</v>
      </c>
      <c r="R805" t="s">
        <v>52</v>
      </c>
    </row>
    <row r="806" spans="1:18" x14ac:dyDescent="0.25">
      <c r="A806">
        <v>1098</v>
      </c>
      <c r="B806" s="1">
        <v>45001</v>
      </c>
      <c r="C806" s="1" t="str">
        <f t="shared" si="37"/>
        <v>March</v>
      </c>
      <c r="D806" s="1" t="str">
        <f t="shared" si="38"/>
        <v>Thursday</v>
      </c>
      <c r="E806" t="s">
        <v>24</v>
      </c>
      <c r="F806" t="s">
        <v>25</v>
      </c>
      <c r="G806" s="4">
        <v>6780.38</v>
      </c>
      <c r="H806">
        <v>11</v>
      </c>
      <c r="I806" t="s">
        <v>16</v>
      </c>
      <c r="J806" s="4">
        <v>741.48</v>
      </c>
      <c r="K806" s="4">
        <v>878.09</v>
      </c>
      <c r="L806" t="s">
        <v>30</v>
      </c>
      <c r="M806" s="9">
        <v>0.28999999999999998</v>
      </c>
      <c r="N806" s="8">
        <v>0.28999999999999998</v>
      </c>
      <c r="O806" s="8" t="str">
        <f t="shared" si="36"/>
        <v>21%+</v>
      </c>
      <c r="P806" t="s">
        <v>18</v>
      </c>
      <c r="Q806" t="s">
        <v>22</v>
      </c>
      <c r="R806" t="s">
        <v>28</v>
      </c>
    </row>
    <row r="807" spans="1:18" x14ac:dyDescent="0.25">
      <c r="A807">
        <v>1099</v>
      </c>
      <c r="B807" s="1">
        <v>45214</v>
      </c>
      <c r="C807" s="1" t="str">
        <f t="shared" si="37"/>
        <v>October</v>
      </c>
      <c r="D807" s="1" t="str">
        <f t="shared" si="38"/>
        <v>Sunday</v>
      </c>
      <c r="E807" t="s">
        <v>24</v>
      </c>
      <c r="F807" t="s">
        <v>34</v>
      </c>
      <c r="G807" s="4">
        <v>6807.56</v>
      </c>
      <c r="H807">
        <v>39</v>
      </c>
      <c r="I807" t="s">
        <v>35</v>
      </c>
      <c r="J807" s="4">
        <v>3592.89</v>
      </c>
      <c r="K807" s="4">
        <v>4004</v>
      </c>
      <c r="L807" t="s">
        <v>30</v>
      </c>
      <c r="M807" s="9">
        <v>0.13</v>
      </c>
      <c r="N807" s="8">
        <v>0.13</v>
      </c>
      <c r="O807" s="8" t="str">
        <f t="shared" si="36"/>
        <v>11-15%</v>
      </c>
      <c r="P807" t="s">
        <v>18</v>
      </c>
      <c r="Q807" t="s">
        <v>19</v>
      </c>
      <c r="R807" t="s">
        <v>50</v>
      </c>
    </row>
    <row r="808" spans="1:18" x14ac:dyDescent="0.25">
      <c r="A808">
        <v>1001</v>
      </c>
      <c r="B808" s="1">
        <v>45056</v>
      </c>
      <c r="C808" s="1" t="str">
        <f t="shared" si="37"/>
        <v>May</v>
      </c>
      <c r="D808" s="1" t="str">
        <f t="shared" si="38"/>
        <v>Wednesday</v>
      </c>
      <c r="E808" t="s">
        <v>24</v>
      </c>
      <c r="F808" t="s">
        <v>34</v>
      </c>
      <c r="G808" s="4">
        <v>3793.91</v>
      </c>
      <c r="H808">
        <v>47</v>
      </c>
      <c r="I808" t="s">
        <v>26</v>
      </c>
      <c r="J808" s="4">
        <v>4865.33</v>
      </c>
      <c r="K808" s="4">
        <v>5316.13</v>
      </c>
      <c r="L808" t="s">
        <v>30</v>
      </c>
      <c r="M808" s="9">
        <v>0.06</v>
      </c>
      <c r="N808" s="8">
        <v>0.06</v>
      </c>
      <c r="O808" s="8" t="str">
        <f t="shared" si="36"/>
        <v>6-10%</v>
      </c>
      <c r="P808" t="s">
        <v>27</v>
      </c>
      <c r="Q808" t="s">
        <v>19</v>
      </c>
      <c r="R808" t="s">
        <v>50</v>
      </c>
    </row>
    <row r="809" spans="1:18" x14ac:dyDescent="0.25">
      <c r="A809">
        <v>1021</v>
      </c>
      <c r="B809" s="1">
        <v>45101</v>
      </c>
      <c r="C809" s="1" t="str">
        <f t="shared" si="37"/>
        <v>June</v>
      </c>
      <c r="D809" s="1" t="str">
        <f t="shared" si="38"/>
        <v>Saturday</v>
      </c>
      <c r="E809" t="s">
        <v>42</v>
      </c>
      <c r="F809" t="s">
        <v>21</v>
      </c>
      <c r="G809" s="4">
        <v>9422.75</v>
      </c>
      <c r="H809">
        <v>24</v>
      </c>
      <c r="I809" t="s">
        <v>35</v>
      </c>
      <c r="J809" s="4">
        <v>4916.17</v>
      </c>
      <c r="K809" s="4">
        <v>5309.32</v>
      </c>
      <c r="L809" t="s">
        <v>17</v>
      </c>
      <c r="M809" s="9">
        <v>0.19</v>
      </c>
      <c r="N809" s="8">
        <v>0.19</v>
      </c>
      <c r="O809" s="8" t="str">
        <f t="shared" si="36"/>
        <v>16-20%</v>
      </c>
      <c r="P809" t="s">
        <v>31</v>
      </c>
      <c r="Q809" t="s">
        <v>19</v>
      </c>
      <c r="R809" t="s">
        <v>51</v>
      </c>
    </row>
    <row r="810" spans="1:18" x14ac:dyDescent="0.25">
      <c r="A810">
        <v>1055</v>
      </c>
      <c r="B810" s="1">
        <v>45010</v>
      </c>
      <c r="C810" s="1" t="str">
        <f t="shared" si="37"/>
        <v>March</v>
      </c>
      <c r="D810" s="1" t="str">
        <f t="shared" si="38"/>
        <v>Saturday</v>
      </c>
      <c r="E810" t="s">
        <v>24</v>
      </c>
      <c r="F810" t="s">
        <v>34</v>
      </c>
      <c r="G810" s="4">
        <v>1756.83</v>
      </c>
      <c r="H810">
        <v>11</v>
      </c>
      <c r="I810" t="s">
        <v>35</v>
      </c>
      <c r="J810" s="4">
        <v>2495.1999999999998</v>
      </c>
      <c r="K810" s="4">
        <v>2600.9299999999998</v>
      </c>
      <c r="L810" t="s">
        <v>30</v>
      </c>
      <c r="M810" s="9">
        <v>0.21</v>
      </c>
      <c r="N810" s="8">
        <v>0.21</v>
      </c>
      <c r="O810" s="8" t="str">
        <f t="shared" si="36"/>
        <v>21%+</v>
      </c>
      <c r="P810" t="s">
        <v>27</v>
      </c>
      <c r="Q810" t="s">
        <v>22</v>
      </c>
      <c r="R810" t="s">
        <v>50</v>
      </c>
    </row>
    <row r="811" spans="1:18" x14ac:dyDescent="0.25">
      <c r="A811">
        <v>1006</v>
      </c>
      <c r="B811" s="1">
        <v>44948</v>
      </c>
      <c r="C811" s="1" t="str">
        <f t="shared" si="37"/>
        <v>January</v>
      </c>
      <c r="D811" s="1" t="str">
        <f t="shared" si="38"/>
        <v>Sunday</v>
      </c>
      <c r="E811" t="s">
        <v>42</v>
      </c>
      <c r="F811" t="s">
        <v>25</v>
      </c>
      <c r="G811" s="4">
        <v>5053.5600000000004</v>
      </c>
      <c r="H811">
        <v>29</v>
      </c>
      <c r="I811" t="s">
        <v>35</v>
      </c>
      <c r="J811" s="4">
        <v>4353.29</v>
      </c>
      <c r="K811" s="4">
        <v>4405.8</v>
      </c>
      <c r="L811" t="s">
        <v>30</v>
      </c>
      <c r="M811" s="9">
        <v>0.04</v>
      </c>
      <c r="N811" s="8">
        <v>0.04</v>
      </c>
      <c r="O811" s="8" t="str">
        <f t="shared" si="36"/>
        <v>0-5%</v>
      </c>
      <c r="P811" t="s">
        <v>27</v>
      </c>
      <c r="Q811" t="s">
        <v>19</v>
      </c>
      <c r="R811" t="s">
        <v>43</v>
      </c>
    </row>
    <row r="812" spans="1:18" x14ac:dyDescent="0.25">
      <c r="A812">
        <v>1092</v>
      </c>
      <c r="B812" s="1">
        <v>44953</v>
      </c>
      <c r="C812" s="1" t="str">
        <f t="shared" si="37"/>
        <v>January</v>
      </c>
      <c r="D812" s="1" t="str">
        <f t="shared" si="38"/>
        <v>Friday</v>
      </c>
      <c r="E812" t="s">
        <v>24</v>
      </c>
      <c r="F812" t="s">
        <v>21</v>
      </c>
      <c r="G812" s="4">
        <v>6939.75</v>
      </c>
      <c r="H812">
        <v>26</v>
      </c>
      <c r="I812" t="s">
        <v>16</v>
      </c>
      <c r="J812" s="4">
        <v>3697.29</v>
      </c>
      <c r="K812" s="4">
        <v>4003.96</v>
      </c>
      <c r="L812" t="s">
        <v>30</v>
      </c>
      <c r="M812" s="9">
        <v>0.24</v>
      </c>
      <c r="N812" s="8">
        <v>0.24</v>
      </c>
      <c r="O812" s="8" t="str">
        <f t="shared" si="36"/>
        <v>21%+</v>
      </c>
      <c r="P812" t="s">
        <v>18</v>
      </c>
      <c r="Q812" t="s">
        <v>19</v>
      </c>
      <c r="R812" t="s">
        <v>47</v>
      </c>
    </row>
    <row r="813" spans="1:18" x14ac:dyDescent="0.25">
      <c r="A813">
        <v>1081</v>
      </c>
      <c r="B813" s="1">
        <v>45121</v>
      </c>
      <c r="C813" s="1" t="str">
        <f t="shared" si="37"/>
        <v>July</v>
      </c>
      <c r="D813" s="1" t="str">
        <f t="shared" si="38"/>
        <v>Friday</v>
      </c>
      <c r="E813" t="s">
        <v>38</v>
      </c>
      <c r="F813" t="s">
        <v>15</v>
      </c>
      <c r="G813" s="4">
        <v>7001.64</v>
      </c>
      <c r="H813">
        <v>16</v>
      </c>
      <c r="I813" t="s">
        <v>29</v>
      </c>
      <c r="J813" s="4">
        <v>2530.15</v>
      </c>
      <c r="K813" s="4">
        <v>2568.13</v>
      </c>
      <c r="L813" t="s">
        <v>30</v>
      </c>
      <c r="M813" s="9">
        <v>0.01</v>
      </c>
      <c r="N813" s="8">
        <v>0.01</v>
      </c>
      <c r="O813" s="8" t="str">
        <f t="shared" si="36"/>
        <v>0-5%</v>
      </c>
      <c r="P813" t="s">
        <v>31</v>
      </c>
      <c r="Q813" t="s">
        <v>19</v>
      </c>
      <c r="R813" t="s">
        <v>40</v>
      </c>
    </row>
    <row r="814" spans="1:18" x14ac:dyDescent="0.25">
      <c r="A814">
        <v>1069</v>
      </c>
      <c r="B814" s="1">
        <v>45263</v>
      </c>
      <c r="C814" s="1" t="str">
        <f t="shared" si="37"/>
        <v>December</v>
      </c>
      <c r="D814" s="1" t="str">
        <f t="shared" si="38"/>
        <v>Sunday</v>
      </c>
      <c r="E814" t="s">
        <v>24</v>
      </c>
      <c r="F814" t="s">
        <v>15</v>
      </c>
      <c r="G814" s="4">
        <v>6521.53</v>
      </c>
      <c r="H814">
        <v>35</v>
      </c>
      <c r="I814" t="s">
        <v>35</v>
      </c>
      <c r="J814" s="4">
        <v>2885.16</v>
      </c>
      <c r="K814" s="4">
        <v>3224.8399999999901</v>
      </c>
      <c r="L814" t="s">
        <v>30</v>
      </c>
      <c r="M814" s="9">
        <v>0.14000000000000001</v>
      </c>
      <c r="N814" s="8">
        <v>0.14000000000000001</v>
      </c>
      <c r="O814" s="8" t="str">
        <f t="shared" si="36"/>
        <v>11-15%</v>
      </c>
      <c r="P814" t="s">
        <v>18</v>
      </c>
      <c r="Q814" t="s">
        <v>19</v>
      </c>
      <c r="R814" t="s">
        <v>45</v>
      </c>
    </row>
    <row r="815" spans="1:18" x14ac:dyDescent="0.25">
      <c r="A815">
        <v>1095</v>
      </c>
      <c r="B815" s="1">
        <v>45162</v>
      </c>
      <c r="C815" s="1" t="str">
        <f t="shared" si="37"/>
        <v>August</v>
      </c>
      <c r="D815" s="1" t="str">
        <f t="shared" si="38"/>
        <v>Thursday</v>
      </c>
      <c r="E815" t="s">
        <v>14</v>
      </c>
      <c r="F815" t="s">
        <v>21</v>
      </c>
      <c r="G815" s="4">
        <v>2825.35</v>
      </c>
      <c r="H815">
        <v>20</v>
      </c>
      <c r="I815" t="s">
        <v>26</v>
      </c>
      <c r="J815" s="4">
        <v>729.27</v>
      </c>
      <c r="K815" s="4">
        <v>999.18</v>
      </c>
      <c r="L815" t="s">
        <v>30</v>
      </c>
      <c r="M815" s="9">
        <v>0.1</v>
      </c>
      <c r="N815" s="8">
        <v>0.1</v>
      </c>
      <c r="O815" s="8" t="str">
        <f t="shared" si="36"/>
        <v>6-10%</v>
      </c>
      <c r="P815" t="s">
        <v>27</v>
      </c>
      <c r="Q815" t="s">
        <v>19</v>
      </c>
      <c r="R815" t="s">
        <v>23</v>
      </c>
    </row>
    <row r="816" spans="1:18" x14ac:dyDescent="0.25">
      <c r="A816">
        <v>1005</v>
      </c>
      <c r="B816" s="1">
        <v>45018</v>
      </c>
      <c r="C816" s="1" t="str">
        <f t="shared" si="37"/>
        <v>April</v>
      </c>
      <c r="D816" s="1" t="str">
        <f t="shared" si="38"/>
        <v>Sunday</v>
      </c>
      <c r="E816" t="s">
        <v>24</v>
      </c>
      <c r="F816" t="s">
        <v>25</v>
      </c>
      <c r="G816" s="4">
        <v>1646.45</v>
      </c>
      <c r="H816">
        <v>46</v>
      </c>
      <c r="I816" t="s">
        <v>16</v>
      </c>
      <c r="J816" s="4">
        <v>4691.42</v>
      </c>
      <c r="K816" s="4">
        <v>5026.1899999999996</v>
      </c>
      <c r="L816" t="s">
        <v>17</v>
      </c>
      <c r="M816" s="9">
        <v>0.22</v>
      </c>
      <c r="N816" s="8">
        <v>0.22</v>
      </c>
      <c r="O816" s="8" t="str">
        <f t="shared" si="36"/>
        <v>21%+</v>
      </c>
      <c r="P816" t="s">
        <v>27</v>
      </c>
      <c r="Q816" t="s">
        <v>22</v>
      </c>
      <c r="R816" t="s">
        <v>28</v>
      </c>
    </row>
    <row r="817" spans="1:18" x14ac:dyDescent="0.25">
      <c r="A817">
        <v>1003</v>
      </c>
      <c r="B817" s="1">
        <v>44947</v>
      </c>
      <c r="C817" s="1" t="str">
        <f t="shared" si="37"/>
        <v>January</v>
      </c>
      <c r="D817" s="1" t="str">
        <f t="shared" si="38"/>
        <v>Saturday</v>
      </c>
      <c r="E817" t="s">
        <v>33</v>
      </c>
      <c r="F817" t="s">
        <v>15</v>
      </c>
      <c r="G817" s="4">
        <v>6395.81</v>
      </c>
      <c r="H817">
        <v>3</v>
      </c>
      <c r="I817" t="s">
        <v>16</v>
      </c>
      <c r="J817" s="4">
        <v>1792.05</v>
      </c>
      <c r="K817" s="4">
        <v>2091.23</v>
      </c>
      <c r="L817" t="s">
        <v>17</v>
      </c>
      <c r="M817" s="9">
        <v>0.09</v>
      </c>
      <c r="N817" s="8">
        <v>0.09</v>
      </c>
      <c r="O817" s="8" t="str">
        <f t="shared" si="36"/>
        <v>6-10%</v>
      </c>
      <c r="P817" t="s">
        <v>18</v>
      </c>
      <c r="Q817" t="s">
        <v>22</v>
      </c>
      <c r="R817" t="s">
        <v>53</v>
      </c>
    </row>
    <row r="818" spans="1:18" x14ac:dyDescent="0.25">
      <c r="A818">
        <v>1053</v>
      </c>
      <c r="B818" s="1">
        <v>45229</v>
      </c>
      <c r="C818" s="1" t="str">
        <f t="shared" si="37"/>
        <v>October</v>
      </c>
      <c r="D818" s="1" t="str">
        <f t="shared" si="38"/>
        <v>Monday</v>
      </c>
      <c r="E818" t="s">
        <v>24</v>
      </c>
      <c r="F818" t="s">
        <v>15</v>
      </c>
      <c r="G818" s="4">
        <v>6033.09</v>
      </c>
      <c r="H818">
        <v>1</v>
      </c>
      <c r="I818" t="s">
        <v>26</v>
      </c>
      <c r="J818" s="4">
        <v>2258.44</v>
      </c>
      <c r="K818" s="4">
        <v>2475.56</v>
      </c>
      <c r="L818" t="s">
        <v>30</v>
      </c>
      <c r="M818" s="9">
        <v>0.25</v>
      </c>
      <c r="N818" s="8">
        <v>0.25</v>
      </c>
      <c r="O818" s="8" t="str">
        <f t="shared" si="36"/>
        <v>21%+</v>
      </c>
      <c r="P818" t="s">
        <v>18</v>
      </c>
      <c r="Q818" t="s">
        <v>19</v>
      </c>
      <c r="R818" t="s">
        <v>45</v>
      </c>
    </row>
    <row r="819" spans="1:18" x14ac:dyDescent="0.25">
      <c r="A819">
        <v>1023</v>
      </c>
      <c r="B819" s="1">
        <v>45283</v>
      </c>
      <c r="C819" s="1" t="str">
        <f t="shared" si="37"/>
        <v>December</v>
      </c>
      <c r="D819" s="1" t="str">
        <f t="shared" si="38"/>
        <v>Saturday</v>
      </c>
      <c r="E819" t="s">
        <v>14</v>
      </c>
      <c r="F819" t="s">
        <v>34</v>
      </c>
      <c r="G819" s="4">
        <v>1875.62</v>
      </c>
      <c r="H819">
        <v>47</v>
      </c>
      <c r="I819" t="s">
        <v>35</v>
      </c>
      <c r="J819" s="4">
        <v>3374.72</v>
      </c>
      <c r="K819" s="4">
        <v>3483.1499999999901</v>
      </c>
      <c r="L819" t="s">
        <v>17</v>
      </c>
      <c r="M819" s="9">
        <v>0.18</v>
      </c>
      <c r="N819" s="8">
        <v>0.18</v>
      </c>
      <c r="O819" s="8" t="str">
        <f t="shared" si="36"/>
        <v>16-20%</v>
      </c>
      <c r="P819" t="s">
        <v>18</v>
      </c>
      <c r="Q819" t="s">
        <v>19</v>
      </c>
      <c r="R819" t="s">
        <v>46</v>
      </c>
    </row>
    <row r="820" spans="1:18" x14ac:dyDescent="0.25">
      <c r="A820">
        <v>1053</v>
      </c>
      <c r="B820" s="1">
        <v>45010</v>
      </c>
      <c r="C820" s="1" t="str">
        <f t="shared" si="37"/>
        <v>March</v>
      </c>
      <c r="D820" s="1" t="str">
        <f t="shared" si="38"/>
        <v>Saturday</v>
      </c>
      <c r="E820" t="s">
        <v>14</v>
      </c>
      <c r="F820" t="s">
        <v>34</v>
      </c>
      <c r="G820" s="4">
        <v>7080.88</v>
      </c>
      <c r="H820">
        <v>1</v>
      </c>
      <c r="I820" t="s">
        <v>29</v>
      </c>
      <c r="J820" s="4">
        <v>1702.82</v>
      </c>
      <c r="K820" s="4">
        <v>1862.61</v>
      </c>
      <c r="L820" t="s">
        <v>17</v>
      </c>
      <c r="M820" s="9">
        <v>0.24</v>
      </c>
      <c r="N820" s="8">
        <v>0.24</v>
      </c>
      <c r="O820" s="8" t="str">
        <f t="shared" si="36"/>
        <v>21%+</v>
      </c>
      <c r="P820" t="s">
        <v>18</v>
      </c>
      <c r="Q820" t="s">
        <v>22</v>
      </c>
      <c r="R820" t="s">
        <v>46</v>
      </c>
    </row>
    <row r="821" spans="1:18" x14ac:dyDescent="0.25">
      <c r="A821">
        <v>1037</v>
      </c>
      <c r="B821" s="1">
        <v>45188</v>
      </c>
      <c r="C821" s="1" t="str">
        <f t="shared" si="37"/>
        <v>September</v>
      </c>
      <c r="D821" s="1" t="str">
        <f t="shared" si="38"/>
        <v>Tuesday</v>
      </c>
      <c r="E821" t="s">
        <v>42</v>
      </c>
      <c r="F821" t="s">
        <v>25</v>
      </c>
      <c r="G821" s="4">
        <v>4606.2</v>
      </c>
      <c r="H821">
        <v>17</v>
      </c>
      <c r="I821" t="s">
        <v>35</v>
      </c>
      <c r="J821" s="4">
        <v>1308.58</v>
      </c>
      <c r="K821" s="4">
        <v>1575.59</v>
      </c>
      <c r="L821" t="s">
        <v>30</v>
      </c>
      <c r="M821" s="9">
        <v>0.3</v>
      </c>
      <c r="N821" s="8">
        <v>0.3</v>
      </c>
      <c r="O821" s="8" t="str">
        <f t="shared" si="36"/>
        <v>21%+</v>
      </c>
      <c r="P821" t="s">
        <v>18</v>
      </c>
      <c r="Q821" t="s">
        <v>19</v>
      </c>
      <c r="R821" t="s">
        <v>43</v>
      </c>
    </row>
    <row r="822" spans="1:18" x14ac:dyDescent="0.25">
      <c r="A822">
        <v>1074</v>
      </c>
      <c r="B822" s="1">
        <v>45073</v>
      </c>
      <c r="C822" s="1" t="str">
        <f t="shared" si="37"/>
        <v>May</v>
      </c>
      <c r="D822" s="1" t="str">
        <f t="shared" si="38"/>
        <v>Saturday</v>
      </c>
      <c r="E822" t="s">
        <v>38</v>
      </c>
      <c r="F822" t="s">
        <v>21</v>
      </c>
      <c r="G822" s="4">
        <v>6710.83</v>
      </c>
      <c r="H822">
        <v>2</v>
      </c>
      <c r="I822" t="s">
        <v>26</v>
      </c>
      <c r="J822" s="4">
        <v>3173.69</v>
      </c>
      <c r="K822" s="4">
        <v>3503.11</v>
      </c>
      <c r="L822" t="s">
        <v>30</v>
      </c>
      <c r="M822" s="9">
        <v>0.2</v>
      </c>
      <c r="N822" s="8">
        <v>0.2</v>
      </c>
      <c r="O822" s="8" t="str">
        <f t="shared" si="36"/>
        <v>16-20%</v>
      </c>
      <c r="P822" t="s">
        <v>27</v>
      </c>
      <c r="Q822" t="s">
        <v>22</v>
      </c>
      <c r="R822" t="s">
        <v>41</v>
      </c>
    </row>
    <row r="823" spans="1:18" x14ac:dyDescent="0.25">
      <c r="A823">
        <v>1074</v>
      </c>
      <c r="B823" s="1">
        <v>45183</v>
      </c>
      <c r="C823" s="1" t="str">
        <f t="shared" si="37"/>
        <v>September</v>
      </c>
      <c r="D823" s="1" t="str">
        <f t="shared" si="38"/>
        <v>Thursday</v>
      </c>
      <c r="E823" t="s">
        <v>24</v>
      </c>
      <c r="F823" t="s">
        <v>25</v>
      </c>
      <c r="G823" s="4">
        <v>8389.93</v>
      </c>
      <c r="H823">
        <v>29</v>
      </c>
      <c r="I823" t="s">
        <v>16</v>
      </c>
      <c r="J823" s="4">
        <v>173.67</v>
      </c>
      <c r="K823" s="4">
        <v>565.62</v>
      </c>
      <c r="L823" t="s">
        <v>17</v>
      </c>
      <c r="M823" s="9">
        <v>0.3</v>
      </c>
      <c r="N823" s="8">
        <v>0.3</v>
      </c>
      <c r="O823" s="8" t="str">
        <f t="shared" si="36"/>
        <v>21%+</v>
      </c>
      <c r="P823" t="s">
        <v>18</v>
      </c>
      <c r="Q823" t="s">
        <v>19</v>
      </c>
      <c r="R823" t="s">
        <v>28</v>
      </c>
    </row>
    <row r="824" spans="1:18" x14ac:dyDescent="0.25">
      <c r="A824">
        <v>1083</v>
      </c>
      <c r="B824" s="1">
        <v>44984</v>
      </c>
      <c r="C824" s="1" t="str">
        <f t="shared" si="37"/>
        <v>February</v>
      </c>
      <c r="D824" s="1" t="str">
        <f t="shared" si="38"/>
        <v>Monday</v>
      </c>
      <c r="E824" t="s">
        <v>42</v>
      </c>
      <c r="F824" t="s">
        <v>21</v>
      </c>
      <c r="G824" s="4">
        <v>1780.31</v>
      </c>
      <c r="H824">
        <v>20</v>
      </c>
      <c r="I824" t="s">
        <v>29</v>
      </c>
      <c r="J824" s="4">
        <v>3617.59</v>
      </c>
      <c r="K824" s="4">
        <v>4003.5</v>
      </c>
      <c r="L824" t="s">
        <v>30</v>
      </c>
      <c r="M824" s="9">
        <v>0.01</v>
      </c>
      <c r="N824" s="8">
        <v>0.01</v>
      </c>
      <c r="O824" s="8" t="str">
        <f t="shared" si="36"/>
        <v>0-5%</v>
      </c>
      <c r="P824" t="s">
        <v>31</v>
      </c>
      <c r="Q824" t="s">
        <v>22</v>
      </c>
      <c r="R824" t="s">
        <v>51</v>
      </c>
    </row>
    <row r="825" spans="1:18" x14ac:dyDescent="0.25">
      <c r="A825">
        <v>1017</v>
      </c>
      <c r="B825" s="1">
        <v>44941</v>
      </c>
      <c r="C825" s="1" t="str">
        <f t="shared" si="37"/>
        <v>January</v>
      </c>
      <c r="D825" s="1" t="str">
        <f t="shared" si="38"/>
        <v>Sunday</v>
      </c>
      <c r="E825" t="s">
        <v>38</v>
      </c>
      <c r="F825" t="s">
        <v>15</v>
      </c>
      <c r="G825" s="4">
        <v>289.52999999999997</v>
      </c>
      <c r="H825">
        <v>6</v>
      </c>
      <c r="I825" t="s">
        <v>16</v>
      </c>
      <c r="J825" s="4">
        <v>2594.42</v>
      </c>
      <c r="K825" s="4">
        <v>3081.04</v>
      </c>
      <c r="L825" t="s">
        <v>17</v>
      </c>
      <c r="M825" s="9">
        <v>0.1</v>
      </c>
      <c r="N825" s="8">
        <v>0.1</v>
      </c>
      <c r="O825" s="8" t="str">
        <f t="shared" si="36"/>
        <v>6-10%</v>
      </c>
      <c r="P825" t="s">
        <v>27</v>
      </c>
      <c r="Q825" t="s">
        <v>22</v>
      </c>
      <c r="R825" t="s">
        <v>40</v>
      </c>
    </row>
    <row r="826" spans="1:18" x14ac:dyDescent="0.25">
      <c r="A826">
        <v>1085</v>
      </c>
      <c r="B826" s="1">
        <v>45088</v>
      </c>
      <c r="C826" s="1" t="str">
        <f t="shared" si="37"/>
        <v>June</v>
      </c>
      <c r="D826" s="1" t="str">
        <f t="shared" si="38"/>
        <v>Sunday</v>
      </c>
      <c r="E826" t="s">
        <v>24</v>
      </c>
      <c r="F826" t="s">
        <v>34</v>
      </c>
      <c r="G826" s="4">
        <v>7813.12</v>
      </c>
      <c r="H826">
        <v>8</v>
      </c>
      <c r="I826" t="s">
        <v>26</v>
      </c>
      <c r="J826" s="4">
        <v>3048.48</v>
      </c>
      <c r="K826" s="4">
        <v>3198.54</v>
      </c>
      <c r="L826" t="s">
        <v>17</v>
      </c>
      <c r="M826" s="9">
        <v>0.03</v>
      </c>
      <c r="N826" s="8">
        <v>0.03</v>
      </c>
      <c r="O826" s="8" t="str">
        <f t="shared" si="36"/>
        <v>0-5%</v>
      </c>
      <c r="P826" t="s">
        <v>27</v>
      </c>
      <c r="Q826" t="s">
        <v>19</v>
      </c>
      <c r="R826" t="s">
        <v>50</v>
      </c>
    </row>
    <row r="827" spans="1:18" x14ac:dyDescent="0.25">
      <c r="A827">
        <v>1078</v>
      </c>
      <c r="B827" s="1">
        <v>45089</v>
      </c>
      <c r="C827" s="1" t="str">
        <f t="shared" si="37"/>
        <v>June</v>
      </c>
      <c r="D827" s="1" t="str">
        <f t="shared" si="38"/>
        <v>Monday</v>
      </c>
      <c r="E827" t="s">
        <v>33</v>
      </c>
      <c r="F827" t="s">
        <v>25</v>
      </c>
      <c r="G827" s="4">
        <v>6136</v>
      </c>
      <c r="H827">
        <v>29</v>
      </c>
      <c r="I827" t="s">
        <v>35</v>
      </c>
      <c r="J827" s="4">
        <v>3177.81</v>
      </c>
      <c r="K827" s="4">
        <v>3222.65</v>
      </c>
      <c r="L827" t="s">
        <v>17</v>
      </c>
      <c r="M827" s="9">
        <v>0.08</v>
      </c>
      <c r="N827" s="8">
        <v>0.08</v>
      </c>
      <c r="O827" s="8" t="str">
        <f t="shared" si="36"/>
        <v>6-10%</v>
      </c>
      <c r="P827" t="s">
        <v>31</v>
      </c>
      <c r="Q827" t="s">
        <v>22</v>
      </c>
      <c r="R827" t="s">
        <v>44</v>
      </c>
    </row>
    <row r="828" spans="1:18" x14ac:dyDescent="0.25">
      <c r="A828">
        <v>1073</v>
      </c>
      <c r="B828" s="1">
        <v>45246</v>
      </c>
      <c r="C828" s="1" t="str">
        <f t="shared" si="37"/>
        <v>November</v>
      </c>
      <c r="D828" s="1" t="str">
        <f t="shared" si="38"/>
        <v>Thursday</v>
      </c>
      <c r="E828" t="s">
        <v>24</v>
      </c>
      <c r="F828" t="s">
        <v>25</v>
      </c>
      <c r="G828" s="4">
        <v>7026.43</v>
      </c>
      <c r="H828">
        <v>48</v>
      </c>
      <c r="I828" t="s">
        <v>29</v>
      </c>
      <c r="J828" s="4">
        <v>2658.9</v>
      </c>
      <c r="K828" s="4">
        <v>2838.27</v>
      </c>
      <c r="L828" t="s">
        <v>30</v>
      </c>
      <c r="M828" s="9">
        <v>0.25</v>
      </c>
      <c r="N828" s="8">
        <v>0.25</v>
      </c>
      <c r="O828" s="8" t="str">
        <f t="shared" si="36"/>
        <v>21%+</v>
      </c>
      <c r="P828" t="s">
        <v>31</v>
      </c>
      <c r="Q828" t="s">
        <v>19</v>
      </c>
      <c r="R828" t="s">
        <v>28</v>
      </c>
    </row>
    <row r="829" spans="1:18" x14ac:dyDescent="0.25">
      <c r="A829">
        <v>1001</v>
      </c>
      <c r="B829" s="1">
        <v>45207</v>
      </c>
      <c r="C829" s="1" t="str">
        <f t="shared" si="37"/>
        <v>October</v>
      </c>
      <c r="D829" s="1" t="str">
        <f t="shared" si="38"/>
        <v>Sunday</v>
      </c>
      <c r="E829" t="s">
        <v>14</v>
      </c>
      <c r="F829" t="s">
        <v>21</v>
      </c>
      <c r="G829" s="4">
        <v>8397.73</v>
      </c>
      <c r="H829">
        <v>33</v>
      </c>
      <c r="I829" t="s">
        <v>16</v>
      </c>
      <c r="J829" s="4">
        <v>2933.54</v>
      </c>
      <c r="K829" s="4">
        <v>3307.75</v>
      </c>
      <c r="L829" t="s">
        <v>17</v>
      </c>
      <c r="M829" s="9">
        <v>0.01</v>
      </c>
      <c r="N829" s="8">
        <v>0.01</v>
      </c>
      <c r="O829" s="8" t="str">
        <f t="shared" si="36"/>
        <v>0-5%</v>
      </c>
      <c r="P829" t="s">
        <v>27</v>
      </c>
      <c r="Q829" t="s">
        <v>22</v>
      </c>
      <c r="R829" t="s">
        <v>23</v>
      </c>
    </row>
    <row r="830" spans="1:18" x14ac:dyDescent="0.25">
      <c r="A830">
        <v>1051</v>
      </c>
      <c r="B830" s="1">
        <v>45206</v>
      </c>
      <c r="C830" s="1" t="str">
        <f t="shared" si="37"/>
        <v>October</v>
      </c>
      <c r="D830" s="1" t="str">
        <f t="shared" si="38"/>
        <v>Saturday</v>
      </c>
      <c r="E830" t="s">
        <v>14</v>
      </c>
      <c r="F830" t="s">
        <v>21</v>
      </c>
      <c r="G830" s="4">
        <v>8047.83</v>
      </c>
      <c r="H830">
        <v>3</v>
      </c>
      <c r="I830" t="s">
        <v>16</v>
      </c>
      <c r="J830" s="4">
        <v>3434.75</v>
      </c>
      <c r="K830" s="4">
        <v>3659.42</v>
      </c>
      <c r="L830" t="s">
        <v>30</v>
      </c>
      <c r="M830" s="9">
        <v>0.16</v>
      </c>
      <c r="N830" s="8">
        <v>0.16</v>
      </c>
      <c r="O830" s="8" t="str">
        <f t="shared" si="36"/>
        <v>16-20%</v>
      </c>
      <c r="P830" t="s">
        <v>18</v>
      </c>
      <c r="Q830" t="s">
        <v>19</v>
      </c>
      <c r="R830" t="s">
        <v>23</v>
      </c>
    </row>
    <row r="831" spans="1:18" x14ac:dyDescent="0.25">
      <c r="A831">
        <v>1045</v>
      </c>
      <c r="B831" s="1">
        <v>44938</v>
      </c>
      <c r="C831" s="1" t="str">
        <f t="shared" si="37"/>
        <v>January</v>
      </c>
      <c r="D831" s="1" t="str">
        <f t="shared" si="38"/>
        <v>Thursday</v>
      </c>
      <c r="E831" t="s">
        <v>33</v>
      </c>
      <c r="F831" t="s">
        <v>25</v>
      </c>
      <c r="G831" s="4">
        <v>9613.11</v>
      </c>
      <c r="H831">
        <v>35</v>
      </c>
      <c r="I831" t="s">
        <v>16</v>
      </c>
      <c r="J831" s="4">
        <v>3777.94</v>
      </c>
      <c r="K831" s="4">
        <v>4188.66</v>
      </c>
      <c r="L831" t="s">
        <v>30</v>
      </c>
      <c r="M831" s="9">
        <v>0.17</v>
      </c>
      <c r="N831" s="8">
        <v>0.17</v>
      </c>
      <c r="O831" s="8" t="str">
        <f t="shared" si="36"/>
        <v>16-20%</v>
      </c>
      <c r="P831" t="s">
        <v>27</v>
      </c>
      <c r="Q831" t="s">
        <v>19</v>
      </c>
      <c r="R831" t="s">
        <v>44</v>
      </c>
    </row>
    <row r="832" spans="1:18" x14ac:dyDescent="0.25">
      <c r="A832">
        <v>1077</v>
      </c>
      <c r="B832" s="1">
        <v>45200</v>
      </c>
      <c r="C832" s="1" t="str">
        <f t="shared" si="37"/>
        <v>October</v>
      </c>
      <c r="D832" s="1" t="str">
        <f t="shared" si="38"/>
        <v>Sunday</v>
      </c>
      <c r="E832" t="s">
        <v>42</v>
      </c>
      <c r="F832" t="s">
        <v>21</v>
      </c>
      <c r="G832" s="4">
        <v>5405.76</v>
      </c>
      <c r="H832">
        <v>5</v>
      </c>
      <c r="I832" t="s">
        <v>35</v>
      </c>
      <c r="J832" s="4">
        <v>3650.89</v>
      </c>
      <c r="K832" s="4">
        <v>3930.06</v>
      </c>
      <c r="L832" t="s">
        <v>30</v>
      </c>
      <c r="M832" s="9">
        <v>0.17</v>
      </c>
      <c r="N832" s="8">
        <v>0.17</v>
      </c>
      <c r="O832" s="8" t="str">
        <f t="shared" si="36"/>
        <v>16-20%</v>
      </c>
      <c r="P832" t="s">
        <v>27</v>
      </c>
      <c r="Q832" t="s">
        <v>19</v>
      </c>
      <c r="R832" t="s">
        <v>51</v>
      </c>
    </row>
    <row r="833" spans="1:18" x14ac:dyDescent="0.25">
      <c r="A833">
        <v>1004</v>
      </c>
      <c r="B833" s="1">
        <v>45197</v>
      </c>
      <c r="C833" s="1" t="str">
        <f t="shared" si="37"/>
        <v>September</v>
      </c>
      <c r="D833" s="1" t="str">
        <f t="shared" si="38"/>
        <v>Thursday</v>
      </c>
      <c r="E833" t="s">
        <v>38</v>
      </c>
      <c r="F833" t="s">
        <v>25</v>
      </c>
      <c r="G833" s="4">
        <v>4936.1099999999997</v>
      </c>
      <c r="H833">
        <v>27</v>
      </c>
      <c r="I833" t="s">
        <v>29</v>
      </c>
      <c r="J833" s="4">
        <v>4354.6000000000004</v>
      </c>
      <c r="K833" s="4">
        <v>4820.2</v>
      </c>
      <c r="L833" t="s">
        <v>30</v>
      </c>
      <c r="M833" s="9">
        <v>0.14000000000000001</v>
      </c>
      <c r="N833" s="8">
        <v>0.14000000000000001</v>
      </c>
      <c r="O833" s="8" t="str">
        <f t="shared" si="36"/>
        <v>11-15%</v>
      </c>
      <c r="P833" t="s">
        <v>31</v>
      </c>
      <c r="Q833" t="s">
        <v>22</v>
      </c>
      <c r="R833" t="s">
        <v>39</v>
      </c>
    </row>
    <row r="834" spans="1:18" x14ac:dyDescent="0.25">
      <c r="A834">
        <v>1062</v>
      </c>
      <c r="B834" s="1">
        <v>45134</v>
      </c>
      <c r="C834" s="1" t="str">
        <f t="shared" si="37"/>
        <v>July</v>
      </c>
      <c r="D834" s="1" t="str">
        <f t="shared" si="38"/>
        <v>Thursday</v>
      </c>
      <c r="E834" t="s">
        <v>24</v>
      </c>
      <c r="F834" t="s">
        <v>25</v>
      </c>
      <c r="G834" s="4">
        <v>4078.68</v>
      </c>
      <c r="H834">
        <v>44</v>
      </c>
      <c r="I834" t="s">
        <v>35</v>
      </c>
      <c r="J834" s="4">
        <v>987.74</v>
      </c>
      <c r="K834" s="4">
        <v>1462.19</v>
      </c>
      <c r="L834" t="s">
        <v>30</v>
      </c>
      <c r="M834" s="9">
        <v>0.24</v>
      </c>
      <c r="N834" s="8">
        <v>0.24</v>
      </c>
      <c r="O834" s="8" t="str">
        <f t="shared" ref="O834:O897" si="39">IF(N834&lt;=0.05, "0-5%", IF(N834&lt;=0.1, "6-10%", IF(N834&lt;=0.15, "11-15%", IF(N834&lt;=0.2, "16-20%", "21%+"))))</f>
        <v>21%+</v>
      </c>
      <c r="P834" t="s">
        <v>27</v>
      </c>
      <c r="Q834" t="s">
        <v>19</v>
      </c>
      <c r="R834" t="s">
        <v>28</v>
      </c>
    </row>
    <row r="835" spans="1:18" x14ac:dyDescent="0.25">
      <c r="A835">
        <v>1065</v>
      </c>
      <c r="B835" s="1">
        <v>44953</v>
      </c>
      <c r="C835" s="1" t="str">
        <f t="shared" ref="C835:C898" si="40">TEXT(B835, "MMMM")</f>
        <v>January</v>
      </c>
      <c r="D835" s="1" t="str">
        <f t="shared" ref="D835:D898" si="41">TEXT(B835, "DDDD")</f>
        <v>Friday</v>
      </c>
      <c r="E835" t="s">
        <v>14</v>
      </c>
      <c r="F835" t="s">
        <v>25</v>
      </c>
      <c r="G835" s="4">
        <v>1621.54</v>
      </c>
      <c r="H835">
        <v>12</v>
      </c>
      <c r="I835" t="s">
        <v>35</v>
      </c>
      <c r="J835" s="4">
        <v>2035.68</v>
      </c>
      <c r="K835" s="4">
        <v>2079.64</v>
      </c>
      <c r="L835" t="s">
        <v>17</v>
      </c>
      <c r="M835" s="9">
        <v>0.04</v>
      </c>
      <c r="N835" s="8">
        <v>0.04</v>
      </c>
      <c r="O835" s="8" t="str">
        <f t="shared" si="39"/>
        <v>0-5%</v>
      </c>
      <c r="P835" t="s">
        <v>18</v>
      </c>
      <c r="Q835" t="s">
        <v>19</v>
      </c>
      <c r="R835" t="s">
        <v>32</v>
      </c>
    </row>
    <row r="836" spans="1:18" x14ac:dyDescent="0.25">
      <c r="A836">
        <v>1032</v>
      </c>
      <c r="B836" s="1">
        <v>44998</v>
      </c>
      <c r="C836" s="1" t="str">
        <f t="shared" si="40"/>
        <v>March</v>
      </c>
      <c r="D836" s="1" t="str">
        <f t="shared" si="41"/>
        <v>Monday</v>
      </c>
      <c r="E836" t="s">
        <v>42</v>
      </c>
      <c r="F836" t="s">
        <v>15</v>
      </c>
      <c r="G836" s="4">
        <v>5768.81</v>
      </c>
      <c r="H836">
        <v>20</v>
      </c>
      <c r="I836" t="s">
        <v>35</v>
      </c>
      <c r="J836" s="4">
        <v>4741.59</v>
      </c>
      <c r="K836" s="4">
        <v>4975.2299999999996</v>
      </c>
      <c r="L836" t="s">
        <v>30</v>
      </c>
      <c r="M836" s="9">
        <v>0.09</v>
      </c>
      <c r="N836" s="8">
        <v>0.09</v>
      </c>
      <c r="O836" s="8" t="str">
        <f t="shared" si="39"/>
        <v>6-10%</v>
      </c>
      <c r="P836" t="s">
        <v>31</v>
      </c>
      <c r="Q836" t="s">
        <v>19</v>
      </c>
      <c r="R836" t="s">
        <v>49</v>
      </c>
    </row>
    <row r="837" spans="1:18" x14ac:dyDescent="0.25">
      <c r="A837">
        <v>1034</v>
      </c>
      <c r="B837" s="1">
        <v>44986</v>
      </c>
      <c r="C837" s="1" t="str">
        <f t="shared" si="40"/>
        <v>March</v>
      </c>
      <c r="D837" s="1" t="str">
        <f t="shared" si="41"/>
        <v>Wednesday</v>
      </c>
      <c r="E837" t="s">
        <v>33</v>
      </c>
      <c r="F837" t="s">
        <v>21</v>
      </c>
      <c r="G837" s="4">
        <v>2842.42</v>
      </c>
      <c r="H837">
        <v>45</v>
      </c>
      <c r="I837" t="s">
        <v>26</v>
      </c>
      <c r="J837" s="4">
        <v>2013.12</v>
      </c>
      <c r="K837" s="4">
        <v>2321.87</v>
      </c>
      <c r="L837" t="s">
        <v>30</v>
      </c>
      <c r="M837" s="9">
        <v>0.18</v>
      </c>
      <c r="N837" s="8">
        <v>0.18</v>
      </c>
      <c r="O837" s="8" t="str">
        <f t="shared" si="39"/>
        <v>16-20%</v>
      </c>
      <c r="P837" t="s">
        <v>27</v>
      </c>
      <c r="Q837" t="s">
        <v>22</v>
      </c>
      <c r="R837" t="s">
        <v>37</v>
      </c>
    </row>
    <row r="838" spans="1:18" x14ac:dyDescent="0.25">
      <c r="A838">
        <v>1092</v>
      </c>
      <c r="B838" s="1">
        <v>45071</v>
      </c>
      <c r="C838" s="1" t="str">
        <f t="shared" si="40"/>
        <v>May</v>
      </c>
      <c r="D838" s="1" t="str">
        <f t="shared" si="41"/>
        <v>Thursday</v>
      </c>
      <c r="E838" t="s">
        <v>14</v>
      </c>
      <c r="F838" t="s">
        <v>34</v>
      </c>
      <c r="G838" s="4">
        <v>9220.94</v>
      </c>
      <c r="H838">
        <v>20</v>
      </c>
      <c r="I838" t="s">
        <v>26</v>
      </c>
      <c r="J838" s="4">
        <v>668.11</v>
      </c>
      <c r="K838" s="4">
        <v>803.49</v>
      </c>
      <c r="L838" t="s">
        <v>30</v>
      </c>
      <c r="M838" s="9">
        <v>0.21</v>
      </c>
      <c r="N838" s="8">
        <v>0.21</v>
      </c>
      <c r="O838" s="8" t="str">
        <f t="shared" si="39"/>
        <v>21%+</v>
      </c>
      <c r="P838" t="s">
        <v>27</v>
      </c>
      <c r="Q838" t="s">
        <v>19</v>
      </c>
      <c r="R838" t="s">
        <v>46</v>
      </c>
    </row>
    <row r="839" spans="1:18" x14ac:dyDescent="0.25">
      <c r="A839">
        <v>1095</v>
      </c>
      <c r="B839" s="1">
        <v>45019</v>
      </c>
      <c r="C839" s="1" t="str">
        <f t="shared" si="40"/>
        <v>April</v>
      </c>
      <c r="D839" s="1" t="str">
        <f t="shared" si="41"/>
        <v>Monday</v>
      </c>
      <c r="E839" t="s">
        <v>33</v>
      </c>
      <c r="F839" t="s">
        <v>34</v>
      </c>
      <c r="G839" s="4">
        <v>5873.59</v>
      </c>
      <c r="H839">
        <v>9</v>
      </c>
      <c r="I839" t="s">
        <v>26</v>
      </c>
      <c r="J839" s="4">
        <v>2650.95</v>
      </c>
      <c r="K839" s="4">
        <v>2860.4199999999901</v>
      </c>
      <c r="L839" t="s">
        <v>30</v>
      </c>
      <c r="M839" s="9">
        <v>0.12</v>
      </c>
      <c r="N839" s="8">
        <v>0.12</v>
      </c>
      <c r="O839" s="8" t="str">
        <f t="shared" si="39"/>
        <v>11-15%</v>
      </c>
      <c r="P839" t="s">
        <v>18</v>
      </c>
      <c r="Q839" t="s">
        <v>22</v>
      </c>
      <c r="R839" t="s">
        <v>36</v>
      </c>
    </row>
    <row r="840" spans="1:18" x14ac:dyDescent="0.25">
      <c r="A840">
        <v>1072</v>
      </c>
      <c r="B840" s="1">
        <v>45235</v>
      </c>
      <c r="C840" s="1" t="str">
        <f t="shared" si="40"/>
        <v>November</v>
      </c>
      <c r="D840" s="1" t="str">
        <f t="shared" si="41"/>
        <v>Sunday</v>
      </c>
      <c r="E840" t="s">
        <v>24</v>
      </c>
      <c r="F840" t="s">
        <v>21</v>
      </c>
      <c r="G840" s="4">
        <v>5969.12</v>
      </c>
      <c r="H840">
        <v>39</v>
      </c>
      <c r="I840" t="s">
        <v>29</v>
      </c>
      <c r="J840" s="4">
        <v>591.98</v>
      </c>
      <c r="K840" s="4">
        <v>934.04</v>
      </c>
      <c r="L840" t="s">
        <v>30</v>
      </c>
      <c r="M840" s="9">
        <v>0.26</v>
      </c>
      <c r="N840" s="8">
        <v>0.26</v>
      </c>
      <c r="O840" s="8" t="str">
        <f t="shared" si="39"/>
        <v>21%+</v>
      </c>
      <c r="P840" t="s">
        <v>27</v>
      </c>
      <c r="Q840" t="s">
        <v>22</v>
      </c>
      <c r="R840" t="s">
        <v>47</v>
      </c>
    </row>
    <row r="841" spans="1:18" x14ac:dyDescent="0.25">
      <c r="A841">
        <v>1039</v>
      </c>
      <c r="B841" s="1">
        <v>44934</v>
      </c>
      <c r="C841" s="1" t="str">
        <f t="shared" si="40"/>
        <v>January</v>
      </c>
      <c r="D841" s="1" t="str">
        <f t="shared" si="41"/>
        <v>Sunday</v>
      </c>
      <c r="E841" t="s">
        <v>38</v>
      </c>
      <c r="F841" t="s">
        <v>25</v>
      </c>
      <c r="G841" s="4">
        <v>3613.75</v>
      </c>
      <c r="H841">
        <v>4</v>
      </c>
      <c r="I841" t="s">
        <v>35</v>
      </c>
      <c r="J841" s="4">
        <v>1054.1199999999999</v>
      </c>
      <c r="K841" s="4">
        <v>1175.21999999999</v>
      </c>
      <c r="L841" t="s">
        <v>17</v>
      </c>
      <c r="M841" s="9">
        <v>0.12</v>
      </c>
      <c r="N841" s="8">
        <v>0.12</v>
      </c>
      <c r="O841" s="8" t="str">
        <f t="shared" si="39"/>
        <v>11-15%</v>
      </c>
      <c r="P841" t="s">
        <v>27</v>
      </c>
      <c r="Q841" t="s">
        <v>22</v>
      </c>
      <c r="R841" t="s">
        <v>39</v>
      </c>
    </row>
    <row r="842" spans="1:18" x14ac:dyDescent="0.25">
      <c r="A842">
        <v>1026</v>
      </c>
      <c r="B842" s="1">
        <v>45005</v>
      </c>
      <c r="C842" s="1" t="str">
        <f t="shared" si="40"/>
        <v>March</v>
      </c>
      <c r="D842" s="1" t="str">
        <f t="shared" si="41"/>
        <v>Monday</v>
      </c>
      <c r="E842" t="s">
        <v>14</v>
      </c>
      <c r="F842" t="s">
        <v>34</v>
      </c>
      <c r="G842" s="4">
        <v>614.69000000000005</v>
      </c>
      <c r="H842">
        <v>19</v>
      </c>
      <c r="I842" t="s">
        <v>35</v>
      </c>
      <c r="J842" s="4">
        <v>4991.68</v>
      </c>
      <c r="K842" s="4">
        <v>5296.65</v>
      </c>
      <c r="L842" t="s">
        <v>30</v>
      </c>
      <c r="M842" s="9">
        <v>0.12</v>
      </c>
      <c r="N842" s="8">
        <v>0.12</v>
      </c>
      <c r="O842" s="8" t="str">
        <f t="shared" si="39"/>
        <v>11-15%</v>
      </c>
      <c r="P842" t="s">
        <v>27</v>
      </c>
      <c r="Q842" t="s">
        <v>19</v>
      </c>
      <c r="R842" t="s">
        <v>46</v>
      </c>
    </row>
    <row r="843" spans="1:18" x14ac:dyDescent="0.25">
      <c r="A843">
        <v>1034</v>
      </c>
      <c r="B843" s="1">
        <v>44953</v>
      </c>
      <c r="C843" s="1" t="str">
        <f t="shared" si="40"/>
        <v>January</v>
      </c>
      <c r="D843" s="1" t="str">
        <f t="shared" si="41"/>
        <v>Friday</v>
      </c>
      <c r="E843" t="s">
        <v>14</v>
      </c>
      <c r="F843" t="s">
        <v>34</v>
      </c>
      <c r="G843" s="4">
        <v>414.26</v>
      </c>
      <c r="H843">
        <v>38</v>
      </c>
      <c r="I843" t="s">
        <v>26</v>
      </c>
      <c r="J843" s="4">
        <v>2729.75</v>
      </c>
      <c r="K843" s="4">
        <v>3081.5</v>
      </c>
      <c r="L843" t="s">
        <v>30</v>
      </c>
      <c r="M843" s="9">
        <v>0.01</v>
      </c>
      <c r="N843" s="8">
        <v>0.01</v>
      </c>
      <c r="O843" s="8" t="str">
        <f t="shared" si="39"/>
        <v>0-5%</v>
      </c>
      <c r="P843" t="s">
        <v>27</v>
      </c>
      <c r="Q843" t="s">
        <v>19</v>
      </c>
      <c r="R843" t="s">
        <v>46</v>
      </c>
    </row>
    <row r="844" spans="1:18" x14ac:dyDescent="0.25">
      <c r="A844">
        <v>1054</v>
      </c>
      <c r="B844" s="1">
        <v>45100</v>
      </c>
      <c r="C844" s="1" t="str">
        <f t="shared" si="40"/>
        <v>June</v>
      </c>
      <c r="D844" s="1" t="str">
        <f t="shared" si="41"/>
        <v>Friday</v>
      </c>
      <c r="E844" t="s">
        <v>24</v>
      </c>
      <c r="F844" t="s">
        <v>21</v>
      </c>
      <c r="G844" s="4">
        <v>4291.0200000000004</v>
      </c>
      <c r="H844">
        <v>27</v>
      </c>
      <c r="I844" t="s">
        <v>35</v>
      </c>
      <c r="J844" s="4">
        <v>1456.09</v>
      </c>
      <c r="K844" s="4">
        <v>1510.4299999999901</v>
      </c>
      <c r="L844" t="s">
        <v>17</v>
      </c>
      <c r="M844" s="9">
        <v>0.17</v>
      </c>
      <c r="N844" s="8">
        <v>0.17</v>
      </c>
      <c r="O844" s="8" t="str">
        <f t="shared" si="39"/>
        <v>16-20%</v>
      </c>
      <c r="P844" t="s">
        <v>18</v>
      </c>
      <c r="Q844" t="s">
        <v>22</v>
      </c>
      <c r="R844" t="s">
        <v>47</v>
      </c>
    </row>
    <row r="845" spans="1:18" x14ac:dyDescent="0.25">
      <c r="A845">
        <v>1003</v>
      </c>
      <c r="B845" s="1">
        <v>44976</v>
      </c>
      <c r="C845" s="1" t="str">
        <f t="shared" si="40"/>
        <v>February</v>
      </c>
      <c r="D845" s="1" t="str">
        <f t="shared" si="41"/>
        <v>Sunday</v>
      </c>
      <c r="E845" t="s">
        <v>42</v>
      </c>
      <c r="F845" t="s">
        <v>34</v>
      </c>
      <c r="G845" s="4">
        <v>937.2</v>
      </c>
      <c r="H845">
        <v>45</v>
      </c>
      <c r="I845" t="s">
        <v>35</v>
      </c>
      <c r="J845" s="4">
        <v>4974.1400000000003</v>
      </c>
      <c r="K845" s="4">
        <v>5227.93</v>
      </c>
      <c r="L845" t="s">
        <v>30</v>
      </c>
      <c r="M845" s="9">
        <v>0.21</v>
      </c>
      <c r="N845" s="8">
        <v>0.21</v>
      </c>
      <c r="O845" s="8" t="str">
        <f t="shared" si="39"/>
        <v>21%+</v>
      </c>
      <c r="P845" t="s">
        <v>27</v>
      </c>
      <c r="Q845" t="s">
        <v>19</v>
      </c>
      <c r="R845" t="s">
        <v>52</v>
      </c>
    </row>
    <row r="846" spans="1:18" x14ac:dyDescent="0.25">
      <c r="A846">
        <v>1050</v>
      </c>
      <c r="B846" s="1">
        <v>45125</v>
      </c>
      <c r="C846" s="1" t="str">
        <f t="shared" si="40"/>
        <v>July</v>
      </c>
      <c r="D846" s="1" t="str">
        <f t="shared" si="41"/>
        <v>Tuesday</v>
      </c>
      <c r="E846" t="s">
        <v>38</v>
      </c>
      <c r="F846" t="s">
        <v>25</v>
      </c>
      <c r="G846" s="4">
        <v>6107.78</v>
      </c>
      <c r="H846">
        <v>43</v>
      </c>
      <c r="I846" t="s">
        <v>16</v>
      </c>
      <c r="J846" s="4">
        <v>4834.47</v>
      </c>
      <c r="K846" s="4">
        <v>4973.38</v>
      </c>
      <c r="L846" t="s">
        <v>17</v>
      </c>
      <c r="M846" s="9">
        <v>0.03</v>
      </c>
      <c r="N846" s="8">
        <v>0.03</v>
      </c>
      <c r="O846" s="8" t="str">
        <f t="shared" si="39"/>
        <v>0-5%</v>
      </c>
      <c r="P846" t="s">
        <v>27</v>
      </c>
      <c r="Q846" t="s">
        <v>19</v>
      </c>
      <c r="R846" t="s">
        <v>39</v>
      </c>
    </row>
    <row r="847" spans="1:18" x14ac:dyDescent="0.25">
      <c r="A847">
        <v>1012</v>
      </c>
      <c r="B847" s="1">
        <v>45275</v>
      </c>
      <c r="C847" s="1" t="str">
        <f t="shared" si="40"/>
        <v>December</v>
      </c>
      <c r="D847" s="1" t="str">
        <f t="shared" si="41"/>
        <v>Friday</v>
      </c>
      <c r="E847" t="s">
        <v>14</v>
      </c>
      <c r="F847" t="s">
        <v>21</v>
      </c>
      <c r="G847" s="4">
        <v>8821.6299999999992</v>
      </c>
      <c r="H847">
        <v>13</v>
      </c>
      <c r="I847" t="s">
        <v>35</v>
      </c>
      <c r="J847" s="4">
        <v>2231.66</v>
      </c>
      <c r="K847" s="4">
        <v>2596.6099999999901</v>
      </c>
      <c r="L847" t="s">
        <v>17</v>
      </c>
      <c r="M847" s="9">
        <v>0.09</v>
      </c>
      <c r="N847" s="8">
        <v>0.09</v>
      </c>
      <c r="O847" s="8" t="str">
        <f t="shared" si="39"/>
        <v>6-10%</v>
      </c>
      <c r="P847" t="s">
        <v>27</v>
      </c>
      <c r="Q847" t="s">
        <v>22</v>
      </c>
      <c r="R847" t="s">
        <v>23</v>
      </c>
    </row>
    <row r="848" spans="1:18" x14ac:dyDescent="0.25">
      <c r="A848">
        <v>1065</v>
      </c>
      <c r="B848" s="1">
        <v>45107</v>
      </c>
      <c r="C848" s="1" t="str">
        <f t="shared" si="40"/>
        <v>June</v>
      </c>
      <c r="D848" s="1" t="str">
        <f t="shared" si="41"/>
        <v>Friday</v>
      </c>
      <c r="E848" t="s">
        <v>38</v>
      </c>
      <c r="F848" t="s">
        <v>25</v>
      </c>
      <c r="G848" s="4">
        <v>8840.86</v>
      </c>
      <c r="H848">
        <v>13</v>
      </c>
      <c r="I848" t="s">
        <v>16</v>
      </c>
      <c r="J848" s="4">
        <v>1339</v>
      </c>
      <c r="K848" s="4">
        <v>1441.88</v>
      </c>
      <c r="L848" t="s">
        <v>17</v>
      </c>
      <c r="M848" s="9">
        <v>0.23</v>
      </c>
      <c r="N848" s="8">
        <v>0.23</v>
      </c>
      <c r="O848" s="8" t="str">
        <f t="shared" si="39"/>
        <v>21%+</v>
      </c>
      <c r="P848" t="s">
        <v>31</v>
      </c>
      <c r="Q848" t="s">
        <v>22</v>
      </c>
      <c r="R848" t="s">
        <v>39</v>
      </c>
    </row>
    <row r="849" spans="1:18" x14ac:dyDescent="0.25">
      <c r="A849">
        <v>1054</v>
      </c>
      <c r="B849" s="1">
        <v>44950</v>
      </c>
      <c r="C849" s="1" t="str">
        <f t="shared" si="40"/>
        <v>January</v>
      </c>
      <c r="D849" s="1" t="str">
        <f t="shared" si="41"/>
        <v>Tuesday</v>
      </c>
      <c r="E849" t="s">
        <v>14</v>
      </c>
      <c r="F849" t="s">
        <v>34</v>
      </c>
      <c r="G849" s="4">
        <v>6624.55</v>
      </c>
      <c r="H849">
        <v>22</v>
      </c>
      <c r="I849" t="s">
        <v>35</v>
      </c>
      <c r="J849" s="4">
        <v>4200.08</v>
      </c>
      <c r="K849" s="4">
        <v>4647.28</v>
      </c>
      <c r="L849" t="s">
        <v>17</v>
      </c>
      <c r="M849" s="9">
        <v>0.11</v>
      </c>
      <c r="N849" s="8">
        <v>0.11</v>
      </c>
      <c r="O849" s="8" t="str">
        <f t="shared" si="39"/>
        <v>11-15%</v>
      </c>
      <c r="P849" t="s">
        <v>18</v>
      </c>
      <c r="Q849" t="s">
        <v>19</v>
      </c>
      <c r="R849" t="s">
        <v>46</v>
      </c>
    </row>
    <row r="850" spans="1:18" x14ac:dyDescent="0.25">
      <c r="A850">
        <v>1005</v>
      </c>
      <c r="B850" s="1">
        <v>45242</v>
      </c>
      <c r="C850" s="1" t="str">
        <f t="shared" si="40"/>
        <v>November</v>
      </c>
      <c r="D850" s="1" t="str">
        <f t="shared" si="41"/>
        <v>Sunday</v>
      </c>
      <c r="E850" t="s">
        <v>38</v>
      </c>
      <c r="F850" t="s">
        <v>34</v>
      </c>
      <c r="G850" s="4">
        <v>2191.1999999999998</v>
      </c>
      <c r="H850">
        <v>28</v>
      </c>
      <c r="I850" t="s">
        <v>29</v>
      </c>
      <c r="J850" s="4">
        <v>3592.32</v>
      </c>
      <c r="K850" s="4">
        <v>3813.48</v>
      </c>
      <c r="L850" t="s">
        <v>30</v>
      </c>
      <c r="M850" s="9">
        <v>7.0000000000000007E-2</v>
      </c>
      <c r="N850" s="8">
        <v>7.0000000000000007E-2</v>
      </c>
      <c r="O850" s="8" t="str">
        <f t="shared" si="39"/>
        <v>6-10%</v>
      </c>
      <c r="P850" t="s">
        <v>31</v>
      </c>
      <c r="Q850" t="s">
        <v>22</v>
      </c>
      <c r="R850" t="s">
        <v>48</v>
      </c>
    </row>
    <row r="851" spans="1:18" x14ac:dyDescent="0.25">
      <c r="A851">
        <v>1094</v>
      </c>
      <c r="B851" s="1">
        <v>44972</v>
      </c>
      <c r="C851" s="1" t="str">
        <f t="shared" si="40"/>
        <v>February</v>
      </c>
      <c r="D851" s="1" t="str">
        <f t="shared" si="41"/>
        <v>Wednesday</v>
      </c>
      <c r="E851" t="s">
        <v>33</v>
      </c>
      <c r="F851" t="s">
        <v>25</v>
      </c>
      <c r="G851" s="4">
        <v>8643.67</v>
      </c>
      <c r="H851">
        <v>47</v>
      </c>
      <c r="I851" t="s">
        <v>26</v>
      </c>
      <c r="J851" s="4">
        <v>3450.36</v>
      </c>
      <c r="K851" s="4">
        <v>3557.38</v>
      </c>
      <c r="L851" t="s">
        <v>30</v>
      </c>
      <c r="M851" s="9">
        <v>0.2</v>
      </c>
      <c r="N851" s="8">
        <v>0.2</v>
      </c>
      <c r="O851" s="8" t="str">
        <f t="shared" si="39"/>
        <v>16-20%</v>
      </c>
      <c r="P851" t="s">
        <v>31</v>
      </c>
      <c r="Q851" t="s">
        <v>19</v>
      </c>
      <c r="R851" t="s">
        <v>44</v>
      </c>
    </row>
    <row r="852" spans="1:18" x14ac:dyDescent="0.25">
      <c r="A852">
        <v>1094</v>
      </c>
      <c r="B852" s="1">
        <v>44941</v>
      </c>
      <c r="C852" s="1" t="str">
        <f t="shared" si="40"/>
        <v>January</v>
      </c>
      <c r="D852" s="1" t="str">
        <f t="shared" si="41"/>
        <v>Sunday</v>
      </c>
      <c r="E852" t="s">
        <v>14</v>
      </c>
      <c r="F852" t="s">
        <v>15</v>
      </c>
      <c r="G852" s="4">
        <v>8872.33</v>
      </c>
      <c r="H852">
        <v>45</v>
      </c>
      <c r="I852" t="s">
        <v>16</v>
      </c>
      <c r="J852" s="4">
        <v>4470.91</v>
      </c>
      <c r="K852" s="4">
        <v>4695.54</v>
      </c>
      <c r="L852" t="s">
        <v>17</v>
      </c>
      <c r="M852" s="9">
        <v>0.06</v>
      </c>
      <c r="N852" s="8">
        <v>0.06</v>
      </c>
      <c r="O852" s="8" t="str">
        <f t="shared" si="39"/>
        <v>6-10%</v>
      </c>
      <c r="P852" t="s">
        <v>18</v>
      </c>
      <c r="Q852" t="s">
        <v>22</v>
      </c>
      <c r="R852" t="s">
        <v>20</v>
      </c>
    </row>
    <row r="853" spans="1:18" x14ac:dyDescent="0.25">
      <c r="A853">
        <v>1057</v>
      </c>
      <c r="B853" s="1">
        <v>45079</v>
      </c>
      <c r="C853" s="1" t="str">
        <f t="shared" si="40"/>
        <v>June</v>
      </c>
      <c r="D853" s="1" t="str">
        <f t="shared" si="41"/>
        <v>Friday</v>
      </c>
      <c r="E853" t="s">
        <v>38</v>
      </c>
      <c r="F853" t="s">
        <v>34</v>
      </c>
      <c r="G853" s="4">
        <v>2046.87</v>
      </c>
      <c r="H853">
        <v>22</v>
      </c>
      <c r="I853" t="s">
        <v>26</v>
      </c>
      <c r="J853" s="4">
        <v>3462.61</v>
      </c>
      <c r="K853" s="4">
        <v>3672.89</v>
      </c>
      <c r="L853" t="s">
        <v>17</v>
      </c>
      <c r="M853" s="9">
        <v>0.27</v>
      </c>
      <c r="N853" s="8">
        <v>0.27</v>
      </c>
      <c r="O853" s="8" t="str">
        <f t="shared" si="39"/>
        <v>21%+</v>
      </c>
      <c r="P853" t="s">
        <v>31</v>
      </c>
      <c r="Q853" t="s">
        <v>19</v>
      </c>
      <c r="R853" t="s">
        <v>48</v>
      </c>
    </row>
    <row r="854" spans="1:18" x14ac:dyDescent="0.25">
      <c r="A854">
        <v>1017</v>
      </c>
      <c r="B854" s="1">
        <v>45148</v>
      </c>
      <c r="C854" s="1" t="str">
        <f t="shared" si="40"/>
        <v>August</v>
      </c>
      <c r="D854" s="1" t="str">
        <f t="shared" si="41"/>
        <v>Thursday</v>
      </c>
      <c r="E854" t="s">
        <v>42</v>
      </c>
      <c r="F854" t="s">
        <v>15</v>
      </c>
      <c r="G854" s="4">
        <v>7400.52</v>
      </c>
      <c r="H854">
        <v>43</v>
      </c>
      <c r="I854" t="s">
        <v>16</v>
      </c>
      <c r="J854" s="4">
        <v>1454.8</v>
      </c>
      <c r="K854" s="4">
        <v>1674.97</v>
      </c>
      <c r="L854" t="s">
        <v>30</v>
      </c>
      <c r="M854" s="9">
        <v>0.03</v>
      </c>
      <c r="N854" s="8">
        <v>0.03</v>
      </c>
      <c r="O854" s="8" t="str">
        <f t="shared" si="39"/>
        <v>0-5%</v>
      </c>
      <c r="P854" t="s">
        <v>31</v>
      </c>
      <c r="Q854" t="s">
        <v>19</v>
      </c>
      <c r="R854" t="s">
        <v>49</v>
      </c>
    </row>
    <row r="855" spans="1:18" x14ac:dyDescent="0.25">
      <c r="A855">
        <v>1047</v>
      </c>
      <c r="B855" s="1">
        <v>45132</v>
      </c>
      <c r="C855" s="1" t="str">
        <f t="shared" si="40"/>
        <v>July</v>
      </c>
      <c r="D855" s="1" t="str">
        <f t="shared" si="41"/>
        <v>Tuesday</v>
      </c>
      <c r="E855" t="s">
        <v>33</v>
      </c>
      <c r="F855" t="s">
        <v>34</v>
      </c>
      <c r="G855" s="4">
        <v>2936.54</v>
      </c>
      <c r="H855">
        <v>19</v>
      </c>
      <c r="I855" t="s">
        <v>16</v>
      </c>
      <c r="J855" s="4">
        <v>3484.62</v>
      </c>
      <c r="K855" s="4">
        <v>3781.5499999999902</v>
      </c>
      <c r="L855" t="s">
        <v>17</v>
      </c>
      <c r="M855" s="9">
        <v>0.21</v>
      </c>
      <c r="N855" s="8">
        <v>0.21</v>
      </c>
      <c r="O855" s="8" t="str">
        <f t="shared" si="39"/>
        <v>21%+</v>
      </c>
      <c r="P855" t="s">
        <v>31</v>
      </c>
      <c r="Q855" t="s">
        <v>22</v>
      </c>
      <c r="R855" t="s">
        <v>36</v>
      </c>
    </row>
    <row r="856" spans="1:18" x14ac:dyDescent="0.25">
      <c r="A856">
        <v>1023</v>
      </c>
      <c r="B856" s="1">
        <v>45199</v>
      </c>
      <c r="C856" s="1" t="str">
        <f t="shared" si="40"/>
        <v>September</v>
      </c>
      <c r="D856" s="1" t="str">
        <f t="shared" si="41"/>
        <v>Saturday</v>
      </c>
      <c r="E856" t="s">
        <v>33</v>
      </c>
      <c r="F856" t="s">
        <v>15</v>
      </c>
      <c r="G856" s="4">
        <v>8046.14</v>
      </c>
      <c r="H856">
        <v>8</v>
      </c>
      <c r="I856" t="s">
        <v>16</v>
      </c>
      <c r="J856" s="4">
        <v>1563.78</v>
      </c>
      <c r="K856" s="4">
        <v>1829.1599999999901</v>
      </c>
      <c r="L856" t="s">
        <v>17</v>
      </c>
      <c r="M856" s="9">
        <v>0.15</v>
      </c>
      <c r="N856" s="8">
        <v>0.15</v>
      </c>
      <c r="O856" s="8" t="str">
        <f t="shared" si="39"/>
        <v>11-15%</v>
      </c>
      <c r="P856" t="s">
        <v>18</v>
      </c>
      <c r="Q856" t="s">
        <v>19</v>
      </c>
      <c r="R856" t="s">
        <v>53</v>
      </c>
    </row>
    <row r="857" spans="1:18" x14ac:dyDescent="0.25">
      <c r="A857">
        <v>1079</v>
      </c>
      <c r="B857" s="1">
        <v>45162</v>
      </c>
      <c r="C857" s="1" t="str">
        <f t="shared" si="40"/>
        <v>August</v>
      </c>
      <c r="D857" s="1" t="str">
        <f t="shared" si="41"/>
        <v>Thursday</v>
      </c>
      <c r="E857" t="s">
        <v>42</v>
      </c>
      <c r="F857" t="s">
        <v>15</v>
      </c>
      <c r="G857" s="4">
        <v>9972.66</v>
      </c>
      <c r="H857">
        <v>8</v>
      </c>
      <c r="I857" t="s">
        <v>29</v>
      </c>
      <c r="J857" s="4">
        <v>3808.23</v>
      </c>
      <c r="K857" s="4">
        <v>3891.62</v>
      </c>
      <c r="L857" t="s">
        <v>17</v>
      </c>
      <c r="M857" s="9">
        <v>0.26</v>
      </c>
      <c r="N857" s="8">
        <v>0.26</v>
      </c>
      <c r="O857" s="8" t="str">
        <f t="shared" si="39"/>
        <v>21%+</v>
      </c>
      <c r="P857" t="s">
        <v>27</v>
      </c>
      <c r="Q857" t="s">
        <v>19</v>
      </c>
      <c r="R857" t="s">
        <v>49</v>
      </c>
    </row>
    <row r="858" spans="1:18" x14ac:dyDescent="0.25">
      <c r="A858">
        <v>1085</v>
      </c>
      <c r="B858" s="1">
        <v>45266</v>
      </c>
      <c r="C858" s="1" t="str">
        <f t="shared" si="40"/>
        <v>December</v>
      </c>
      <c r="D858" s="1" t="str">
        <f t="shared" si="41"/>
        <v>Wednesday</v>
      </c>
      <c r="E858" t="s">
        <v>38</v>
      </c>
      <c r="F858" t="s">
        <v>15</v>
      </c>
      <c r="G858" s="4">
        <v>397.26</v>
      </c>
      <c r="H858">
        <v>42</v>
      </c>
      <c r="I858" t="s">
        <v>35</v>
      </c>
      <c r="J858" s="4">
        <v>3117.75</v>
      </c>
      <c r="K858" s="4">
        <v>3159.88</v>
      </c>
      <c r="L858" t="s">
        <v>30</v>
      </c>
      <c r="M858" s="9">
        <v>0.04</v>
      </c>
      <c r="N858" s="8">
        <v>0.04</v>
      </c>
      <c r="O858" s="8" t="str">
        <f t="shared" si="39"/>
        <v>0-5%</v>
      </c>
      <c r="P858" t="s">
        <v>18</v>
      </c>
      <c r="Q858" t="s">
        <v>22</v>
      </c>
      <c r="R858" t="s">
        <v>40</v>
      </c>
    </row>
    <row r="859" spans="1:18" x14ac:dyDescent="0.25">
      <c r="A859">
        <v>1014</v>
      </c>
      <c r="B859" s="1">
        <v>45154</v>
      </c>
      <c r="C859" s="1" t="str">
        <f t="shared" si="40"/>
        <v>August</v>
      </c>
      <c r="D859" s="1" t="str">
        <f t="shared" si="41"/>
        <v>Wednesday</v>
      </c>
      <c r="E859" t="s">
        <v>24</v>
      </c>
      <c r="F859" t="s">
        <v>25</v>
      </c>
      <c r="G859" s="4">
        <v>8983.92</v>
      </c>
      <c r="H859">
        <v>26</v>
      </c>
      <c r="I859" t="s">
        <v>16</v>
      </c>
      <c r="J859" s="4">
        <v>433.19</v>
      </c>
      <c r="K859" s="4">
        <v>800.6</v>
      </c>
      <c r="L859" t="s">
        <v>17</v>
      </c>
      <c r="M859" s="9">
        <v>0.2</v>
      </c>
      <c r="N859" s="8">
        <v>0.2</v>
      </c>
      <c r="O859" s="8" t="str">
        <f t="shared" si="39"/>
        <v>16-20%</v>
      </c>
      <c r="P859" t="s">
        <v>18</v>
      </c>
      <c r="Q859" t="s">
        <v>19</v>
      </c>
      <c r="R859" t="s">
        <v>28</v>
      </c>
    </row>
    <row r="860" spans="1:18" x14ac:dyDescent="0.25">
      <c r="A860">
        <v>1066</v>
      </c>
      <c r="B860" s="1">
        <v>44935</v>
      </c>
      <c r="C860" s="1" t="str">
        <f t="shared" si="40"/>
        <v>January</v>
      </c>
      <c r="D860" s="1" t="str">
        <f t="shared" si="41"/>
        <v>Monday</v>
      </c>
      <c r="E860" t="s">
        <v>42</v>
      </c>
      <c r="F860" t="s">
        <v>15</v>
      </c>
      <c r="G860" s="4">
        <v>6264.04</v>
      </c>
      <c r="H860">
        <v>48</v>
      </c>
      <c r="I860" t="s">
        <v>29</v>
      </c>
      <c r="J860" s="4">
        <v>2588.54</v>
      </c>
      <c r="K860" s="4">
        <v>2872.8</v>
      </c>
      <c r="L860" t="s">
        <v>30</v>
      </c>
      <c r="M860" s="9">
        <v>0.17</v>
      </c>
      <c r="N860" s="8">
        <v>0.17</v>
      </c>
      <c r="O860" s="8" t="str">
        <f t="shared" si="39"/>
        <v>16-20%</v>
      </c>
      <c r="P860" t="s">
        <v>18</v>
      </c>
      <c r="Q860" t="s">
        <v>19</v>
      </c>
      <c r="R860" t="s">
        <v>49</v>
      </c>
    </row>
    <row r="861" spans="1:18" x14ac:dyDescent="0.25">
      <c r="A861">
        <v>1075</v>
      </c>
      <c r="B861" s="1">
        <v>45092</v>
      </c>
      <c r="C861" s="1" t="str">
        <f t="shared" si="40"/>
        <v>June</v>
      </c>
      <c r="D861" s="1" t="str">
        <f t="shared" si="41"/>
        <v>Thursday</v>
      </c>
      <c r="E861" t="s">
        <v>38</v>
      </c>
      <c r="F861" t="s">
        <v>15</v>
      </c>
      <c r="G861" s="4">
        <v>9736.49</v>
      </c>
      <c r="H861">
        <v>26</v>
      </c>
      <c r="I861" t="s">
        <v>16</v>
      </c>
      <c r="J861" s="4">
        <v>1749.34</v>
      </c>
      <c r="K861" s="4">
        <v>1935.25</v>
      </c>
      <c r="L861" t="s">
        <v>30</v>
      </c>
      <c r="M861" s="9">
        <v>0.14000000000000001</v>
      </c>
      <c r="N861" s="8">
        <v>0.14000000000000001</v>
      </c>
      <c r="O861" s="8" t="str">
        <f t="shared" si="39"/>
        <v>11-15%</v>
      </c>
      <c r="P861" t="s">
        <v>31</v>
      </c>
      <c r="Q861" t="s">
        <v>19</v>
      </c>
      <c r="R861" t="s">
        <v>40</v>
      </c>
    </row>
    <row r="862" spans="1:18" x14ac:dyDescent="0.25">
      <c r="A862">
        <v>1051</v>
      </c>
      <c r="B862" s="1">
        <v>45245</v>
      </c>
      <c r="C862" s="1" t="str">
        <f t="shared" si="40"/>
        <v>November</v>
      </c>
      <c r="D862" s="1" t="str">
        <f t="shared" si="41"/>
        <v>Wednesday</v>
      </c>
      <c r="E862" t="s">
        <v>42</v>
      </c>
      <c r="F862" t="s">
        <v>15</v>
      </c>
      <c r="G862" s="4">
        <v>4703.59</v>
      </c>
      <c r="H862">
        <v>23</v>
      </c>
      <c r="I862" t="s">
        <v>35</v>
      </c>
      <c r="J862" s="4">
        <v>1676.42</v>
      </c>
      <c r="K862" s="4">
        <v>2082.52</v>
      </c>
      <c r="L862" t="s">
        <v>30</v>
      </c>
      <c r="M862" s="9">
        <v>0.15</v>
      </c>
      <c r="N862" s="8">
        <v>0.15</v>
      </c>
      <c r="O862" s="8" t="str">
        <f t="shared" si="39"/>
        <v>11-15%</v>
      </c>
      <c r="P862" t="s">
        <v>27</v>
      </c>
      <c r="Q862" t="s">
        <v>22</v>
      </c>
      <c r="R862" t="s">
        <v>49</v>
      </c>
    </row>
    <row r="863" spans="1:18" x14ac:dyDescent="0.25">
      <c r="A863">
        <v>1038</v>
      </c>
      <c r="B863" s="1">
        <v>45140</v>
      </c>
      <c r="C863" s="1" t="str">
        <f t="shared" si="40"/>
        <v>August</v>
      </c>
      <c r="D863" s="1" t="str">
        <f t="shared" si="41"/>
        <v>Wednesday</v>
      </c>
      <c r="E863" t="s">
        <v>42</v>
      </c>
      <c r="F863" t="s">
        <v>34</v>
      </c>
      <c r="G863" s="4">
        <v>8489.14</v>
      </c>
      <c r="H863">
        <v>43</v>
      </c>
      <c r="I863" t="s">
        <v>16</v>
      </c>
      <c r="J863" s="4">
        <v>3031.17</v>
      </c>
      <c r="K863" s="4">
        <v>3231.32</v>
      </c>
      <c r="L863" t="s">
        <v>17</v>
      </c>
      <c r="M863" s="9">
        <v>0.22</v>
      </c>
      <c r="N863" s="8">
        <v>0.22</v>
      </c>
      <c r="O863" s="8" t="str">
        <f t="shared" si="39"/>
        <v>21%+</v>
      </c>
      <c r="P863" t="s">
        <v>18</v>
      </c>
      <c r="Q863" t="s">
        <v>22</v>
      </c>
      <c r="R863" t="s">
        <v>52</v>
      </c>
    </row>
    <row r="864" spans="1:18" x14ac:dyDescent="0.25">
      <c r="A864">
        <v>1064</v>
      </c>
      <c r="B864" s="1">
        <v>45043</v>
      </c>
      <c r="C864" s="1" t="str">
        <f t="shared" si="40"/>
        <v>April</v>
      </c>
      <c r="D864" s="1" t="str">
        <f t="shared" si="41"/>
        <v>Thursday</v>
      </c>
      <c r="E864" t="s">
        <v>14</v>
      </c>
      <c r="F864" t="s">
        <v>15</v>
      </c>
      <c r="G864" s="4">
        <v>717.7</v>
      </c>
      <c r="H864">
        <v>13</v>
      </c>
      <c r="I864" t="s">
        <v>29</v>
      </c>
      <c r="J864" s="4">
        <v>1645.51</v>
      </c>
      <c r="K864" s="4">
        <v>2045.53</v>
      </c>
      <c r="L864" t="s">
        <v>17</v>
      </c>
      <c r="M864" s="9">
        <v>0.28000000000000003</v>
      </c>
      <c r="N864" s="8">
        <v>0.28000000000000003</v>
      </c>
      <c r="O864" s="8" t="str">
        <f t="shared" si="39"/>
        <v>21%+</v>
      </c>
      <c r="P864" t="s">
        <v>18</v>
      </c>
      <c r="Q864" t="s">
        <v>22</v>
      </c>
      <c r="R864" t="s">
        <v>20</v>
      </c>
    </row>
    <row r="865" spans="1:18" x14ac:dyDescent="0.25">
      <c r="A865">
        <v>1098</v>
      </c>
      <c r="B865" s="1">
        <v>45270</v>
      </c>
      <c r="C865" s="1" t="str">
        <f t="shared" si="40"/>
        <v>December</v>
      </c>
      <c r="D865" s="1" t="str">
        <f t="shared" si="41"/>
        <v>Sunday</v>
      </c>
      <c r="E865" t="s">
        <v>38</v>
      </c>
      <c r="F865" t="s">
        <v>34</v>
      </c>
      <c r="G865" s="4">
        <v>3419.26</v>
      </c>
      <c r="H865">
        <v>28</v>
      </c>
      <c r="I865" t="s">
        <v>35</v>
      </c>
      <c r="J865" s="4">
        <v>3895.62</v>
      </c>
      <c r="K865" s="4">
        <v>4055.44</v>
      </c>
      <c r="L865" t="s">
        <v>30</v>
      </c>
      <c r="M865" s="9">
        <v>0.03</v>
      </c>
      <c r="N865" s="8">
        <v>0.03</v>
      </c>
      <c r="O865" s="8" t="str">
        <f t="shared" si="39"/>
        <v>0-5%</v>
      </c>
      <c r="P865" t="s">
        <v>27</v>
      </c>
      <c r="Q865" t="s">
        <v>22</v>
      </c>
      <c r="R865" t="s">
        <v>48</v>
      </c>
    </row>
    <row r="866" spans="1:18" x14ac:dyDescent="0.25">
      <c r="A866">
        <v>1038</v>
      </c>
      <c r="B866" s="1">
        <v>44998</v>
      </c>
      <c r="C866" s="1" t="str">
        <f t="shared" si="40"/>
        <v>March</v>
      </c>
      <c r="D866" s="1" t="str">
        <f t="shared" si="41"/>
        <v>Monday</v>
      </c>
      <c r="E866" t="s">
        <v>24</v>
      </c>
      <c r="F866" t="s">
        <v>15</v>
      </c>
      <c r="G866" s="4">
        <v>763.46</v>
      </c>
      <c r="H866">
        <v>9</v>
      </c>
      <c r="I866" t="s">
        <v>29</v>
      </c>
      <c r="J866" s="4">
        <v>400.42</v>
      </c>
      <c r="K866" s="4">
        <v>446.11</v>
      </c>
      <c r="L866" t="s">
        <v>30</v>
      </c>
      <c r="M866" s="9">
        <v>0.01</v>
      </c>
      <c r="N866" s="8">
        <v>0.01</v>
      </c>
      <c r="O866" s="8" t="str">
        <f t="shared" si="39"/>
        <v>0-5%</v>
      </c>
      <c r="P866" t="s">
        <v>27</v>
      </c>
      <c r="Q866" t="s">
        <v>22</v>
      </c>
      <c r="R866" t="s">
        <v>45</v>
      </c>
    </row>
    <row r="867" spans="1:18" x14ac:dyDescent="0.25">
      <c r="A867">
        <v>1050</v>
      </c>
      <c r="B867" s="1">
        <v>44990</v>
      </c>
      <c r="C867" s="1" t="str">
        <f t="shared" si="40"/>
        <v>March</v>
      </c>
      <c r="D867" s="1" t="str">
        <f t="shared" si="41"/>
        <v>Sunday</v>
      </c>
      <c r="E867" t="s">
        <v>14</v>
      </c>
      <c r="F867" t="s">
        <v>15</v>
      </c>
      <c r="G867" s="4">
        <v>9755.9</v>
      </c>
      <c r="H867">
        <v>20</v>
      </c>
      <c r="I867" t="s">
        <v>35</v>
      </c>
      <c r="J867" s="4">
        <v>3318.92</v>
      </c>
      <c r="K867" s="4">
        <v>3785.91</v>
      </c>
      <c r="L867" t="s">
        <v>30</v>
      </c>
      <c r="M867" s="9">
        <v>0.24</v>
      </c>
      <c r="N867" s="8">
        <v>0.24</v>
      </c>
      <c r="O867" s="8" t="str">
        <f t="shared" si="39"/>
        <v>21%+</v>
      </c>
      <c r="P867" t="s">
        <v>27</v>
      </c>
      <c r="Q867" t="s">
        <v>19</v>
      </c>
      <c r="R867" t="s">
        <v>20</v>
      </c>
    </row>
    <row r="868" spans="1:18" x14ac:dyDescent="0.25">
      <c r="A868">
        <v>1098</v>
      </c>
      <c r="B868" s="1">
        <v>45131</v>
      </c>
      <c r="C868" s="1" t="str">
        <f t="shared" si="40"/>
        <v>July</v>
      </c>
      <c r="D868" s="1" t="str">
        <f t="shared" si="41"/>
        <v>Monday</v>
      </c>
      <c r="E868" t="s">
        <v>42</v>
      </c>
      <c r="F868" t="s">
        <v>25</v>
      </c>
      <c r="G868" s="4">
        <v>8188.04</v>
      </c>
      <c r="H868">
        <v>19</v>
      </c>
      <c r="I868" t="s">
        <v>35</v>
      </c>
      <c r="J868" s="4">
        <v>4055.51</v>
      </c>
      <c r="K868" s="4">
        <v>4258.84</v>
      </c>
      <c r="L868" t="s">
        <v>17</v>
      </c>
      <c r="M868" s="9">
        <v>0.03</v>
      </c>
      <c r="N868" s="8">
        <v>0.03</v>
      </c>
      <c r="O868" s="8" t="str">
        <f t="shared" si="39"/>
        <v>0-5%</v>
      </c>
      <c r="P868" t="s">
        <v>31</v>
      </c>
      <c r="Q868" t="s">
        <v>19</v>
      </c>
      <c r="R868" t="s">
        <v>43</v>
      </c>
    </row>
    <row r="869" spans="1:18" x14ac:dyDescent="0.25">
      <c r="A869">
        <v>1082</v>
      </c>
      <c r="B869" s="1">
        <v>45135</v>
      </c>
      <c r="C869" s="1" t="str">
        <f t="shared" si="40"/>
        <v>July</v>
      </c>
      <c r="D869" s="1" t="str">
        <f t="shared" si="41"/>
        <v>Friday</v>
      </c>
      <c r="E869" t="s">
        <v>42</v>
      </c>
      <c r="F869" t="s">
        <v>34</v>
      </c>
      <c r="G869" s="4">
        <v>8540.2199999999993</v>
      </c>
      <c r="H869">
        <v>48</v>
      </c>
      <c r="I869" t="s">
        <v>26</v>
      </c>
      <c r="J869" s="4">
        <v>3380.52</v>
      </c>
      <c r="K869" s="4">
        <v>3778.94</v>
      </c>
      <c r="L869" t="s">
        <v>17</v>
      </c>
      <c r="M869" s="9">
        <v>0.3</v>
      </c>
      <c r="N869" s="8">
        <v>0.3</v>
      </c>
      <c r="O869" s="8" t="str">
        <f t="shared" si="39"/>
        <v>21%+</v>
      </c>
      <c r="P869" t="s">
        <v>27</v>
      </c>
      <c r="Q869" t="s">
        <v>19</v>
      </c>
      <c r="R869" t="s">
        <v>52</v>
      </c>
    </row>
    <row r="870" spans="1:18" x14ac:dyDescent="0.25">
      <c r="A870">
        <v>1030</v>
      </c>
      <c r="B870" s="1">
        <v>44998</v>
      </c>
      <c r="C870" s="1" t="str">
        <f t="shared" si="40"/>
        <v>March</v>
      </c>
      <c r="D870" s="1" t="str">
        <f t="shared" si="41"/>
        <v>Monday</v>
      </c>
      <c r="E870" t="s">
        <v>42</v>
      </c>
      <c r="F870" t="s">
        <v>15</v>
      </c>
      <c r="G870" s="4">
        <v>9385.86</v>
      </c>
      <c r="H870">
        <v>39</v>
      </c>
      <c r="I870" t="s">
        <v>26</v>
      </c>
      <c r="J870" s="4">
        <v>2511.2800000000002</v>
      </c>
      <c r="K870" s="4">
        <v>2658.06</v>
      </c>
      <c r="L870" t="s">
        <v>30</v>
      </c>
      <c r="M870" s="9">
        <v>0.19</v>
      </c>
      <c r="N870" s="8">
        <v>0.19</v>
      </c>
      <c r="O870" s="8" t="str">
        <f t="shared" si="39"/>
        <v>16-20%</v>
      </c>
      <c r="P870" t="s">
        <v>31</v>
      </c>
      <c r="Q870" t="s">
        <v>22</v>
      </c>
      <c r="R870" t="s">
        <v>49</v>
      </c>
    </row>
    <row r="871" spans="1:18" x14ac:dyDescent="0.25">
      <c r="A871">
        <v>1079</v>
      </c>
      <c r="B871" s="1">
        <v>45203</v>
      </c>
      <c r="C871" s="1" t="str">
        <f t="shared" si="40"/>
        <v>October</v>
      </c>
      <c r="D871" s="1" t="str">
        <f t="shared" si="41"/>
        <v>Wednesday</v>
      </c>
      <c r="E871" t="s">
        <v>38</v>
      </c>
      <c r="F871" t="s">
        <v>34</v>
      </c>
      <c r="G871" s="4">
        <v>942.52</v>
      </c>
      <c r="H871">
        <v>12</v>
      </c>
      <c r="I871" t="s">
        <v>26</v>
      </c>
      <c r="J871" s="4">
        <v>4754.0200000000004</v>
      </c>
      <c r="K871" s="4">
        <v>5080.74</v>
      </c>
      <c r="L871" t="s">
        <v>30</v>
      </c>
      <c r="M871" s="9">
        <v>0.2</v>
      </c>
      <c r="N871" s="8">
        <v>0.2</v>
      </c>
      <c r="O871" s="8" t="str">
        <f t="shared" si="39"/>
        <v>16-20%</v>
      </c>
      <c r="P871" t="s">
        <v>18</v>
      </c>
      <c r="Q871" t="s">
        <v>19</v>
      </c>
      <c r="R871" t="s">
        <v>48</v>
      </c>
    </row>
    <row r="872" spans="1:18" x14ac:dyDescent="0.25">
      <c r="A872">
        <v>1091</v>
      </c>
      <c r="B872" s="1">
        <v>45200</v>
      </c>
      <c r="C872" s="1" t="str">
        <f t="shared" si="40"/>
        <v>October</v>
      </c>
      <c r="D872" s="1" t="str">
        <f t="shared" si="41"/>
        <v>Sunday</v>
      </c>
      <c r="E872" t="s">
        <v>38</v>
      </c>
      <c r="F872" t="s">
        <v>34</v>
      </c>
      <c r="G872" s="4">
        <v>3917.42</v>
      </c>
      <c r="H872">
        <v>15</v>
      </c>
      <c r="I872" t="s">
        <v>35</v>
      </c>
      <c r="J872" s="4">
        <v>1534.7</v>
      </c>
      <c r="K872" s="4">
        <v>1972.62</v>
      </c>
      <c r="L872" t="s">
        <v>17</v>
      </c>
      <c r="M872" s="9">
        <v>0.06</v>
      </c>
      <c r="N872" s="8">
        <v>0.06</v>
      </c>
      <c r="O872" s="8" t="str">
        <f t="shared" si="39"/>
        <v>6-10%</v>
      </c>
      <c r="P872" t="s">
        <v>31</v>
      </c>
      <c r="Q872" t="s">
        <v>22</v>
      </c>
      <c r="R872" t="s">
        <v>48</v>
      </c>
    </row>
    <row r="873" spans="1:18" x14ac:dyDescent="0.25">
      <c r="A873">
        <v>1051</v>
      </c>
      <c r="B873" s="1">
        <v>45246</v>
      </c>
      <c r="C873" s="1" t="str">
        <f t="shared" si="40"/>
        <v>November</v>
      </c>
      <c r="D873" s="1" t="str">
        <f t="shared" si="41"/>
        <v>Thursday</v>
      </c>
      <c r="E873" t="s">
        <v>14</v>
      </c>
      <c r="F873" t="s">
        <v>21</v>
      </c>
      <c r="G873" s="4">
        <v>803.25</v>
      </c>
      <c r="H873">
        <v>31</v>
      </c>
      <c r="I873" t="s">
        <v>16</v>
      </c>
      <c r="J873" s="4">
        <v>144.88</v>
      </c>
      <c r="K873" s="4">
        <v>175.29</v>
      </c>
      <c r="L873" t="s">
        <v>30</v>
      </c>
      <c r="M873" s="9">
        <v>7.0000000000000007E-2</v>
      </c>
      <c r="N873" s="8">
        <v>7.0000000000000007E-2</v>
      </c>
      <c r="O873" s="8" t="str">
        <f t="shared" si="39"/>
        <v>6-10%</v>
      </c>
      <c r="P873" t="s">
        <v>27</v>
      </c>
      <c r="Q873" t="s">
        <v>19</v>
      </c>
      <c r="R873" t="s">
        <v>23</v>
      </c>
    </row>
    <row r="874" spans="1:18" x14ac:dyDescent="0.25">
      <c r="A874">
        <v>1063</v>
      </c>
      <c r="B874" s="1">
        <v>45264</v>
      </c>
      <c r="C874" s="1" t="str">
        <f t="shared" si="40"/>
        <v>December</v>
      </c>
      <c r="D874" s="1" t="str">
        <f t="shared" si="41"/>
        <v>Monday</v>
      </c>
      <c r="E874" t="s">
        <v>24</v>
      </c>
      <c r="F874" t="s">
        <v>25</v>
      </c>
      <c r="G874" s="4">
        <v>2186.85</v>
      </c>
      <c r="H874">
        <v>14</v>
      </c>
      <c r="I874" t="s">
        <v>29</v>
      </c>
      <c r="J874" s="4">
        <v>2188.35</v>
      </c>
      <c r="K874" s="4">
        <v>2605.3599999999901</v>
      </c>
      <c r="L874" t="s">
        <v>17</v>
      </c>
      <c r="M874" s="9">
        <v>0.2</v>
      </c>
      <c r="N874" s="8">
        <v>0.2</v>
      </c>
      <c r="O874" s="8" t="str">
        <f t="shared" si="39"/>
        <v>16-20%</v>
      </c>
      <c r="P874" t="s">
        <v>31</v>
      </c>
      <c r="Q874" t="s">
        <v>22</v>
      </c>
      <c r="R874" t="s">
        <v>28</v>
      </c>
    </row>
    <row r="875" spans="1:18" x14ac:dyDescent="0.25">
      <c r="A875">
        <v>1098</v>
      </c>
      <c r="B875" s="1">
        <v>45292</v>
      </c>
      <c r="C875" s="1" t="str">
        <f t="shared" si="40"/>
        <v>January</v>
      </c>
      <c r="D875" s="1" t="str">
        <f t="shared" si="41"/>
        <v>Monday</v>
      </c>
      <c r="E875" t="s">
        <v>14</v>
      </c>
      <c r="F875" t="s">
        <v>25</v>
      </c>
      <c r="G875" s="4">
        <v>2370.7199999999998</v>
      </c>
      <c r="H875">
        <v>11</v>
      </c>
      <c r="I875" t="s">
        <v>29</v>
      </c>
      <c r="J875" s="4">
        <v>213.41</v>
      </c>
      <c r="K875" s="4">
        <v>503.36</v>
      </c>
      <c r="L875" t="s">
        <v>17</v>
      </c>
      <c r="M875" s="9">
        <v>0.27</v>
      </c>
      <c r="N875" s="8">
        <v>0.27</v>
      </c>
      <c r="O875" s="8" t="str">
        <f t="shared" si="39"/>
        <v>21%+</v>
      </c>
      <c r="P875" t="s">
        <v>27</v>
      </c>
      <c r="Q875" t="s">
        <v>19</v>
      </c>
      <c r="R875" t="s">
        <v>32</v>
      </c>
    </row>
    <row r="876" spans="1:18" x14ac:dyDescent="0.25">
      <c r="A876">
        <v>1052</v>
      </c>
      <c r="B876" s="1">
        <v>45021</v>
      </c>
      <c r="C876" s="1" t="str">
        <f t="shared" si="40"/>
        <v>April</v>
      </c>
      <c r="D876" s="1" t="str">
        <f t="shared" si="41"/>
        <v>Wednesday</v>
      </c>
      <c r="E876" t="s">
        <v>33</v>
      </c>
      <c r="F876" t="s">
        <v>25</v>
      </c>
      <c r="G876" s="4">
        <v>4744.16</v>
      </c>
      <c r="H876">
        <v>26</v>
      </c>
      <c r="I876" t="s">
        <v>29</v>
      </c>
      <c r="J876" s="4">
        <v>4771.99</v>
      </c>
      <c r="K876" s="4">
        <v>5079.6499999999996</v>
      </c>
      <c r="L876" t="s">
        <v>30</v>
      </c>
      <c r="M876" s="9">
        <v>0.28999999999999998</v>
      </c>
      <c r="N876" s="8">
        <v>0.28999999999999998</v>
      </c>
      <c r="O876" s="8" t="str">
        <f t="shared" si="39"/>
        <v>21%+</v>
      </c>
      <c r="P876" t="s">
        <v>31</v>
      </c>
      <c r="Q876" t="s">
        <v>19</v>
      </c>
      <c r="R876" t="s">
        <v>44</v>
      </c>
    </row>
    <row r="877" spans="1:18" x14ac:dyDescent="0.25">
      <c r="A877">
        <v>1038</v>
      </c>
      <c r="B877" s="1">
        <v>45092</v>
      </c>
      <c r="C877" s="1" t="str">
        <f t="shared" si="40"/>
        <v>June</v>
      </c>
      <c r="D877" s="1" t="str">
        <f t="shared" si="41"/>
        <v>Thursday</v>
      </c>
      <c r="E877" t="s">
        <v>42</v>
      </c>
      <c r="F877" t="s">
        <v>21</v>
      </c>
      <c r="G877" s="4">
        <v>2758.77</v>
      </c>
      <c r="H877">
        <v>42</v>
      </c>
      <c r="I877" t="s">
        <v>26</v>
      </c>
      <c r="J877" s="4">
        <v>1089.0899999999999</v>
      </c>
      <c r="K877" s="4">
        <v>1355.44</v>
      </c>
      <c r="L877" t="s">
        <v>30</v>
      </c>
      <c r="M877" s="9">
        <v>0.06</v>
      </c>
      <c r="N877" s="8">
        <v>0.06</v>
      </c>
      <c r="O877" s="8" t="str">
        <f t="shared" si="39"/>
        <v>6-10%</v>
      </c>
      <c r="P877" t="s">
        <v>18</v>
      </c>
      <c r="Q877" t="s">
        <v>22</v>
      </c>
      <c r="R877" t="s">
        <v>51</v>
      </c>
    </row>
    <row r="878" spans="1:18" x14ac:dyDescent="0.25">
      <c r="A878">
        <v>1097</v>
      </c>
      <c r="B878" s="1">
        <v>44958</v>
      </c>
      <c r="C878" s="1" t="str">
        <f t="shared" si="40"/>
        <v>February</v>
      </c>
      <c r="D878" s="1" t="str">
        <f t="shared" si="41"/>
        <v>Wednesday</v>
      </c>
      <c r="E878" t="s">
        <v>42</v>
      </c>
      <c r="F878" t="s">
        <v>21</v>
      </c>
      <c r="G878" s="4">
        <v>1099.68</v>
      </c>
      <c r="H878">
        <v>27</v>
      </c>
      <c r="I878" t="s">
        <v>35</v>
      </c>
      <c r="J878" s="4">
        <v>3955.19</v>
      </c>
      <c r="K878" s="4">
        <v>4393.68</v>
      </c>
      <c r="L878" t="s">
        <v>17</v>
      </c>
      <c r="M878" s="9">
        <v>0.04</v>
      </c>
      <c r="N878" s="8">
        <v>0.04</v>
      </c>
      <c r="O878" s="8" t="str">
        <f t="shared" si="39"/>
        <v>0-5%</v>
      </c>
      <c r="P878" t="s">
        <v>31</v>
      </c>
      <c r="Q878" t="s">
        <v>19</v>
      </c>
      <c r="R878" t="s">
        <v>51</v>
      </c>
    </row>
    <row r="879" spans="1:18" x14ac:dyDescent="0.25">
      <c r="A879">
        <v>1088</v>
      </c>
      <c r="B879" s="1">
        <v>44937</v>
      </c>
      <c r="C879" s="1" t="str">
        <f t="shared" si="40"/>
        <v>January</v>
      </c>
      <c r="D879" s="1" t="str">
        <f t="shared" si="41"/>
        <v>Wednesday</v>
      </c>
      <c r="E879" t="s">
        <v>42</v>
      </c>
      <c r="F879" t="s">
        <v>25</v>
      </c>
      <c r="G879" s="4">
        <v>1758.16</v>
      </c>
      <c r="H879">
        <v>11</v>
      </c>
      <c r="I879" t="s">
        <v>26</v>
      </c>
      <c r="J879" s="4">
        <v>3884.13</v>
      </c>
      <c r="K879" s="4">
        <v>3915.41</v>
      </c>
      <c r="L879" t="s">
        <v>17</v>
      </c>
      <c r="M879" s="9">
        <v>0.02</v>
      </c>
      <c r="N879" s="8">
        <v>0.02</v>
      </c>
      <c r="O879" s="8" t="str">
        <f t="shared" si="39"/>
        <v>0-5%</v>
      </c>
      <c r="P879" t="s">
        <v>18</v>
      </c>
      <c r="Q879" t="s">
        <v>19</v>
      </c>
      <c r="R879" t="s">
        <v>43</v>
      </c>
    </row>
    <row r="880" spans="1:18" x14ac:dyDescent="0.25">
      <c r="A880">
        <v>1079</v>
      </c>
      <c r="B880" s="1">
        <v>45227</v>
      </c>
      <c r="C880" s="1" t="str">
        <f t="shared" si="40"/>
        <v>October</v>
      </c>
      <c r="D880" s="1" t="str">
        <f t="shared" si="41"/>
        <v>Saturday</v>
      </c>
      <c r="E880" t="s">
        <v>14</v>
      </c>
      <c r="F880" t="s">
        <v>21</v>
      </c>
      <c r="G880" s="4">
        <v>1558.03</v>
      </c>
      <c r="H880">
        <v>38</v>
      </c>
      <c r="I880" t="s">
        <v>16</v>
      </c>
      <c r="J880" s="4">
        <v>1127.76</v>
      </c>
      <c r="K880" s="4">
        <v>1265.6600000000001</v>
      </c>
      <c r="L880" t="s">
        <v>17</v>
      </c>
      <c r="M880" s="9">
        <v>0.26</v>
      </c>
      <c r="N880" s="8">
        <v>0.26</v>
      </c>
      <c r="O880" s="8" t="str">
        <f t="shared" si="39"/>
        <v>21%+</v>
      </c>
      <c r="P880" t="s">
        <v>27</v>
      </c>
      <c r="Q880" t="s">
        <v>22</v>
      </c>
      <c r="R880" t="s">
        <v>23</v>
      </c>
    </row>
    <row r="881" spans="1:18" x14ac:dyDescent="0.25">
      <c r="A881">
        <v>1030</v>
      </c>
      <c r="B881" s="1">
        <v>45143</v>
      </c>
      <c r="C881" s="1" t="str">
        <f t="shared" si="40"/>
        <v>August</v>
      </c>
      <c r="D881" s="1" t="str">
        <f t="shared" si="41"/>
        <v>Saturday</v>
      </c>
      <c r="E881" t="s">
        <v>14</v>
      </c>
      <c r="F881" t="s">
        <v>21</v>
      </c>
      <c r="G881" s="4">
        <v>9733.4599999999991</v>
      </c>
      <c r="H881">
        <v>34</v>
      </c>
      <c r="I881" t="s">
        <v>35</v>
      </c>
      <c r="J881" s="4">
        <v>3125.07</v>
      </c>
      <c r="K881" s="4">
        <v>3564.19</v>
      </c>
      <c r="L881" t="s">
        <v>17</v>
      </c>
      <c r="M881" s="9">
        <v>0.09</v>
      </c>
      <c r="N881" s="8">
        <v>0.09</v>
      </c>
      <c r="O881" s="8" t="str">
        <f t="shared" si="39"/>
        <v>6-10%</v>
      </c>
      <c r="P881" t="s">
        <v>18</v>
      </c>
      <c r="Q881" t="s">
        <v>19</v>
      </c>
      <c r="R881" t="s">
        <v>23</v>
      </c>
    </row>
    <row r="882" spans="1:18" x14ac:dyDescent="0.25">
      <c r="A882">
        <v>1051</v>
      </c>
      <c r="B882" s="1">
        <v>45215</v>
      </c>
      <c r="C882" s="1" t="str">
        <f t="shared" si="40"/>
        <v>October</v>
      </c>
      <c r="D882" s="1" t="str">
        <f t="shared" si="41"/>
        <v>Monday</v>
      </c>
      <c r="E882" t="s">
        <v>42</v>
      </c>
      <c r="F882" t="s">
        <v>21</v>
      </c>
      <c r="G882" s="4">
        <v>7617</v>
      </c>
      <c r="H882">
        <v>43</v>
      </c>
      <c r="I882" t="s">
        <v>29</v>
      </c>
      <c r="J882" s="4">
        <v>287.99</v>
      </c>
      <c r="K882" s="4">
        <v>666.64</v>
      </c>
      <c r="L882" t="s">
        <v>17</v>
      </c>
      <c r="M882" s="9">
        <v>0</v>
      </c>
      <c r="N882" s="8">
        <v>0</v>
      </c>
      <c r="O882" s="8" t="str">
        <f t="shared" si="39"/>
        <v>0-5%</v>
      </c>
      <c r="P882" t="s">
        <v>27</v>
      </c>
      <c r="Q882" t="s">
        <v>19</v>
      </c>
      <c r="R882" t="s">
        <v>51</v>
      </c>
    </row>
    <row r="883" spans="1:18" x14ac:dyDescent="0.25">
      <c r="A883">
        <v>1081</v>
      </c>
      <c r="B883" s="1">
        <v>45028</v>
      </c>
      <c r="C883" s="1" t="str">
        <f t="shared" si="40"/>
        <v>April</v>
      </c>
      <c r="D883" s="1" t="str">
        <f t="shared" si="41"/>
        <v>Wednesday</v>
      </c>
      <c r="E883" t="s">
        <v>14</v>
      </c>
      <c r="F883" t="s">
        <v>25</v>
      </c>
      <c r="G883" s="4">
        <v>9680.84</v>
      </c>
      <c r="H883">
        <v>19</v>
      </c>
      <c r="I883" t="s">
        <v>26</v>
      </c>
      <c r="J883" s="4">
        <v>2443.69</v>
      </c>
      <c r="K883" s="4">
        <v>2462.34</v>
      </c>
      <c r="L883" t="s">
        <v>30</v>
      </c>
      <c r="M883" s="9">
        <v>7.0000000000000007E-2</v>
      </c>
      <c r="N883" s="8">
        <v>7.0000000000000007E-2</v>
      </c>
      <c r="O883" s="8" t="str">
        <f t="shared" si="39"/>
        <v>6-10%</v>
      </c>
      <c r="P883" t="s">
        <v>27</v>
      </c>
      <c r="Q883" t="s">
        <v>22</v>
      </c>
      <c r="R883" t="s">
        <v>32</v>
      </c>
    </row>
    <row r="884" spans="1:18" x14ac:dyDescent="0.25">
      <c r="A884">
        <v>1005</v>
      </c>
      <c r="B884" s="1">
        <v>45193</v>
      </c>
      <c r="C884" s="1" t="str">
        <f t="shared" si="40"/>
        <v>September</v>
      </c>
      <c r="D884" s="1" t="str">
        <f t="shared" si="41"/>
        <v>Sunday</v>
      </c>
      <c r="E884" t="s">
        <v>38</v>
      </c>
      <c r="F884" t="s">
        <v>25</v>
      </c>
      <c r="G884" s="4">
        <v>4453.43</v>
      </c>
      <c r="H884">
        <v>6</v>
      </c>
      <c r="I884" t="s">
        <v>26</v>
      </c>
      <c r="J884" s="4">
        <v>122.5</v>
      </c>
      <c r="K884" s="4">
        <v>385.83</v>
      </c>
      <c r="L884" t="s">
        <v>17</v>
      </c>
      <c r="M884" s="9">
        <v>0.1</v>
      </c>
      <c r="N884" s="8">
        <v>0.1</v>
      </c>
      <c r="O884" s="8" t="str">
        <f t="shared" si="39"/>
        <v>6-10%</v>
      </c>
      <c r="P884" t="s">
        <v>18</v>
      </c>
      <c r="Q884" t="s">
        <v>22</v>
      </c>
      <c r="R884" t="s">
        <v>39</v>
      </c>
    </row>
    <row r="885" spans="1:18" x14ac:dyDescent="0.25">
      <c r="A885">
        <v>1029</v>
      </c>
      <c r="B885" s="1">
        <v>45140</v>
      </c>
      <c r="C885" s="1" t="str">
        <f t="shared" si="40"/>
        <v>August</v>
      </c>
      <c r="D885" s="1" t="str">
        <f t="shared" si="41"/>
        <v>Wednesday</v>
      </c>
      <c r="E885" t="s">
        <v>38</v>
      </c>
      <c r="F885" t="s">
        <v>25</v>
      </c>
      <c r="G885" s="4">
        <v>2855.85</v>
      </c>
      <c r="H885">
        <v>46</v>
      </c>
      <c r="I885" t="s">
        <v>16</v>
      </c>
      <c r="J885" s="4">
        <v>4609.66</v>
      </c>
      <c r="K885" s="4">
        <v>4879.1499999999996</v>
      </c>
      <c r="L885" t="s">
        <v>17</v>
      </c>
      <c r="M885" s="9">
        <v>0.3</v>
      </c>
      <c r="N885" s="8">
        <v>0.3</v>
      </c>
      <c r="O885" s="8" t="str">
        <f t="shared" si="39"/>
        <v>21%+</v>
      </c>
      <c r="P885" t="s">
        <v>18</v>
      </c>
      <c r="Q885" t="s">
        <v>22</v>
      </c>
      <c r="R885" t="s">
        <v>39</v>
      </c>
    </row>
    <row r="886" spans="1:18" x14ac:dyDescent="0.25">
      <c r="A886">
        <v>1004</v>
      </c>
      <c r="B886" s="1">
        <v>45105</v>
      </c>
      <c r="C886" s="1" t="str">
        <f t="shared" si="40"/>
        <v>June</v>
      </c>
      <c r="D886" s="1" t="str">
        <f t="shared" si="41"/>
        <v>Wednesday</v>
      </c>
      <c r="E886" t="s">
        <v>14</v>
      </c>
      <c r="F886" t="s">
        <v>21</v>
      </c>
      <c r="G886" s="4">
        <v>8003.1</v>
      </c>
      <c r="H886">
        <v>38</v>
      </c>
      <c r="I886" t="s">
        <v>16</v>
      </c>
      <c r="J886" s="4">
        <v>4881.63</v>
      </c>
      <c r="K886" s="4">
        <v>5088.0600000000004</v>
      </c>
      <c r="L886" t="s">
        <v>17</v>
      </c>
      <c r="M886" s="9">
        <v>0.16</v>
      </c>
      <c r="N886" s="8">
        <v>0.16</v>
      </c>
      <c r="O886" s="8" t="str">
        <f t="shared" si="39"/>
        <v>16-20%</v>
      </c>
      <c r="P886" t="s">
        <v>31</v>
      </c>
      <c r="Q886" t="s">
        <v>22</v>
      </c>
      <c r="R886" t="s">
        <v>23</v>
      </c>
    </row>
    <row r="887" spans="1:18" x14ac:dyDescent="0.25">
      <c r="A887">
        <v>1010</v>
      </c>
      <c r="B887" s="1">
        <v>45014</v>
      </c>
      <c r="C887" s="1" t="str">
        <f t="shared" si="40"/>
        <v>March</v>
      </c>
      <c r="D887" s="1" t="str">
        <f t="shared" si="41"/>
        <v>Wednesday</v>
      </c>
      <c r="E887" t="s">
        <v>42</v>
      </c>
      <c r="F887" t="s">
        <v>25</v>
      </c>
      <c r="G887" s="4">
        <v>3329.91</v>
      </c>
      <c r="H887">
        <v>49</v>
      </c>
      <c r="I887" t="s">
        <v>26</v>
      </c>
      <c r="J887" s="4">
        <v>1150.3</v>
      </c>
      <c r="K887" s="4">
        <v>1306.02</v>
      </c>
      <c r="L887" t="s">
        <v>30</v>
      </c>
      <c r="M887" s="9">
        <v>0.06</v>
      </c>
      <c r="N887" s="8">
        <v>0.06</v>
      </c>
      <c r="O887" s="8" t="str">
        <f t="shared" si="39"/>
        <v>6-10%</v>
      </c>
      <c r="P887" t="s">
        <v>31</v>
      </c>
      <c r="Q887" t="s">
        <v>22</v>
      </c>
      <c r="R887" t="s">
        <v>43</v>
      </c>
    </row>
    <row r="888" spans="1:18" x14ac:dyDescent="0.25">
      <c r="A888">
        <v>1056</v>
      </c>
      <c r="B888" s="1">
        <v>44967</v>
      </c>
      <c r="C888" s="1" t="str">
        <f t="shared" si="40"/>
        <v>February</v>
      </c>
      <c r="D888" s="1" t="str">
        <f t="shared" si="41"/>
        <v>Friday</v>
      </c>
      <c r="E888" t="s">
        <v>14</v>
      </c>
      <c r="F888" t="s">
        <v>21</v>
      </c>
      <c r="G888" s="4">
        <v>3063.9</v>
      </c>
      <c r="H888">
        <v>42</v>
      </c>
      <c r="I888" t="s">
        <v>16</v>
      </c>
      <c r="J888" s="4">
        <v>1080.1199999999999</v>
      </c>
      <c r="K888" s="4">
        <v>1424.1699999999901</v>
      </c>
      <c r="L888" t="s">
        <v>30</v>
      </c>
      <c r="M888" s="9">
        <v>0.1</v>
      </c>
      <c r="N888" s="8">
        <v>0.1</v>
      </c>
      <c r="O888" s="8" t="str">
        <f t="shared" si="39"/>
        <v>6-10%</v>
      </c>
      <c r="P888" t="s">
        <v>18</v>
      </c>
      <c r="Q888" t="s">
        <v>19</v>
      </c>
      <c r="R888" t="s">
        <v>23</v>
      </c>
    </row>
    <row r="889" spans="1:18" x14ac:dyDescent="0.25">
      <c r="A889">
        <v>1017</v>
      </c>
      <c r="B889" s="1">
        <v>45002</v>
      </c>
      <c r="C889" s="1" t="str">
        <f t="shared" si="40"/>
        <v>March</v>
      </c>
      <c r="D889" s="1" t="str">
        <f t="shared" si="41"/>
        <v>Friday</v>
      </c>
      <c r="E889" t="s">
        <v>14</v>
      </c>
      <c r="F889" t="s">
        <v>15</v>
      </c>
      <c r="G889" s="4">
        <v>2401.81</v>
      </c>
      <c r="H889">
        <v>28</v>
      </c>
      <c r="I889" t="s">
        <v>29</v>
      </c>
      <c r="J889" s="4">
        <v>3780.91</v>
      </c>
      <c r="K889" s="4">
        <v>3892.73</v>
      </c>
      <c r="L889" t="s">
        <v>17</v>
      </c>
      <c r="M889" s="9">
        <v>0.1</v>
      </c>
      <c r="N889" s="8">
        <v>0.1</v>
      </c>
      <c r="O889" s="8" t="str">
        <f t="shared" si="39"/>
        <v>6-10%</v>
      </c>
      <c r="P889" t="s">
        <v>18</v>
      </c>
      <c r="Q889" t="s">
        <v>22</v>
      </c>
      <c r="R889" t="s">
        <v>20</v>
      </c>
    </row>
    <row r="890" spans="1:18" x14ac:dyDescent="0.25">
      <c r="A890">
        <v>1074</v>
      </c>
      <c r="B890" s="1">
        <v>44972</v>
      </c>
      <c r="C890" s="1" t="str">
        <f t="shared" si="40"/>
        <v>February</v>
      </c>
      <c r="D890" s="1" t="str">
        <f t="shared" si="41"/>
        <v>Wednesday</v>
      </c>
      <c r="E890" t="s">
        <v>14</v>
      </c>
      <c r="F890" t="s">
        <v>21</v>
      </c>
      <c r="G890" s="4">
        <v>1383.82</v>
      </c>
      <c r="H890">
        <v>1</v>
      </c>
      <c r="I890" t="s">
        <v>16</v>
      </c>
      <c r="J890" s="4">
        <v>1304.23</v>
      </c>
      <c r="K890" s="4">
        <v>1705.71</v>
      </c>
      <c r="L890" t="s">
        <v>17</v>
      </c>
      <c r="M890" s="9">
        <v>0.01</v>
      </c>
      <c r="N890" s="8">
        <v>0.01</v>
      </c>
      <c r="O890" s="8" t="str">
        <f t="shared" si="39"/>
        <v>0-5%</v>
      </c>
      <c r="P890" t="s">
        <v>18</v>
      </c>
      <c r="Q890" t="s">
        <v>22</v>
      </c>
      <c r="R890" t="s">
        <v>23</v>
      </c>
    </row>
    <row r="891" spans="1:18" x14ac:dyDescent="0.25">
      <c r="A891">
        <v>1017</v>
      </c>
      <c r="B891" s="1">
        <v>45086</v>
      </c>
      <c r="C891" s="1" t="str">
        <f t="shared" si="40"/>
        <v>June</v>
      </c>
      <c r="D891" s="1" t="str">
        <f t="shared" si="41"/>
        <v>Friday</v>
      </c>
      <c r="E891" t="s">
        <v>33</v>
      </c>
      <c r="F891" t="s">
        <v>34</v>
      </c>
      <c r="G891" s="4">
        <v>2638.98</v>
      </c>
      <c r="H891">
        <v>35</v>
      </c>
      <c r="I891" t="s">
        <v>16</v>
      </c>
      <c r="J891" s="4">
        <v>4480.63</v>
      </c>
      <c r="K891" s="4">
        <v>4884.12</v>
      </c>
      <c r="L891" t="s">
        <v>30</v>
      </c>
      <c r="M891" s="9">
        <v>0.04</v>
      </c>
      <c r="N891" s="8">
        <v>0.04</v>
      </c>
      <c r="O891" s="8" t="str">
        <f t="shared" si="39"/>
        <v>0-5%</v>
      </c>
      <c r="P891" t="s">
        <v>18</v>
      </c>
      <c r="Q891" t="s">
        <v>19</v>
      </c>
      <c r="R891" t="s">
        <v>36</v>
      </c>
    </row>
    <row r="892" spans="1:18" x14ac:dyDescent="0.25">
      <c r="A892">
        <v>1084</v>
      </c>
      <c r="B892" s="1">
        <v>45006</v>
      </c>
      <c r="C892" s="1" t="str">
        <f t="shared" si="40"/>
        <v>March</v>
      </c>
      <c r="D892" s="1" t="str">
        <f t="shared" si="41"/>
        <v>Tuesday</v>
      </c>
      <c r="E892" t="s">
        <v>38</v>
      </c>
      <c r="F892" t="s">
        <v>25</v>
      </c>
      <c r="G892" s="4">
        <v>3617.67</v>
      </c>
      <c r="H892">
        <v>40</v>
      </c>
      <c r="I892" t="s">
        <v>26</v>
      </c>
      <c r="J892" s="4">
        <v>2890.95</v>
      </c>
      <c r="K892" s="4">
        <v>3104.43</v>
      </c>
      <c r="L892" t="s">
        <v>30</v>
      </c>
      <c r="M892" s="9">
        <v>0.21</v>
      </c>
      <c r="N892" s="8">
        <v>0.21</v>
      </c>
      <c r="O892" s="8" t="str">
        <f t="shared" si="39"/>
        <v>21%+</v>
      </c>
      <c r="P892" t="s">
        <v>27</v>
      </c>
      <c r="Q892" t="s">
        <v>19</v>
      </c>
      <c r="R892" t="s">
        <v>39</v>
      </c>
    </row>
    <row r="893" spans="1:18" x14ac:dyDescent="0.25">
      <c r="A893">
        <v>1088</v>
      </c>
      <c r="B893" s="1">
        <v>45236</v>
      </c>
      <c r="C893" s="1" t="str">
        <f t="shared" si="40"/>
        <v>November</v>
      </c>
      <c r="D893" s="1" t="str">
        <f t="shared" si="41"/>
        <v>Monday</v>
      </c>
      <c r="E893" t="s">
        <v>24</v>
      </c>
      <c r="F893" t="s">
        <v>25</v>
      </c>
      <c r="G893" s="4">
        <v>6772.54</v>
      </c>
      <c r="H893">
        <v>8</v>
      </c>
      <c r="I893" t="s">
        <v>26</v>
      </c>
      <c r="J893" s="4">
        <v>1786.35</v>
      </c>
      <c r="K893" s="4">
        <v>1935.29</v>
      </c>
      <c r="L893" t="s">
        <v>30</v>
      </c>
      <c r="M893" s="9">
        <v>0.04</v>
      </c>
      <c r="N893" s="8">
        <v>0.04</v>
      </c>
      <c r="O893" s="8" t="str">
        <f t="shared" si="39"/>
        <v>0-5%</v>
      </c>
      <c r="P893" t="s">
        <v>18</v>
      </c>
      <c r="Q893" t="s">
        <v>19</v>
      </c>
      <c r="R893" t="s">
        <v>28</v>
      </c>
    </row>
    <row r="894" spans="1:18" x14ac:dyDescent="0.25">
      <c r="A894">
        <v>1069</v>
      </c>
      <c r="B894" s="1">
        <v>45012</v>
      </c>
      <c r="C894" s="1" t="str">
        <f t="shared" si="40"/>
        <v>March</v>
      </c>
      <c r="D894" s="1" t="str">
        <f t="shared" si="41"/>
        <v>Monday</v>
      </c>
      <c r="E894" t="s">
        <v>24</v>
      </c>
      <c r="F894" t="s">
        <v>34</v>
      </c>
      <c r="G894" s="4">
        <v>719.39</v>
      </c>
      <c r="H894">
        <v>47</v>
      </c>
      <c r="I894" t="s">
        <v>35</v>
      </c>
      <c r="J894" s="4">
        <v>4171.83</v>
      </c>
      <c r="K894" s="4">
        <v>4320.93</v>
      </c>
      <c r="L894" t="s">
        <v>30</v>
      </c>
      <c r="M894" s="9">
        <v>7.0000000000000007E-2</v>
      </c>
      <c r="N894" s="8">
        <v>7.0000000000000007E-2</v>
      </c>
      <c r="O894" s="8" t="str">
        <f t="shared" si="39"/>
        <v>6-10%</v>
      </c>
      <c r="P894" t="s">
        <v>18</v>
      </c>
      <c r="Q894" t="s">
        <v>19</v>
      </c>
      <c r="R894" t="s">
        <v>50</v>
      </c>
    </row>
    <row r="895" spans="1:18" x14ac:dyDescent="0.25">
      <c r="A895">
        <v>1034</v>
      </c>
      <c r="B895" s="1">
        <v>45018</v>
      </c>
      <c r="C895" s="1" t="str">
        <f t="shared" si="40"/>
        <v>April</v>
      </c>
      <c r="D895" s="1" t="str">
        <f t="shared" si="41"/>
        <v>Sunday</v>
      </c>
      <c r="E895" t="s">
        <v>33</v>
      </c>
      <c r="F895" t="s">
        <v>21</v>
      </c>
      <c r="G895" s="4">
        <v>2184.02</v>
      </c>
      <c r="H895">
        <v>7</v>
      </c>
      <c r="I895" t="s">
        <v>35</v>
      </c>
      <c r="J895" s="4">
        <v>2492.36</v>
      </c>
      <c r="K895" s="4">
        <v>2738.68</v>
      </c>
      <c r="L895" t="s">
        <v>17</v>
      </c>
      <c r="M895" s="9">
        <v>0.11</v>
      </c>
      <c r="N895" s="8">
        <v>0.11</v>
      </c>
      <c r="O895" s="8" t="str">
        <f t="shared" si="39"/>
        <v>11-15%</v>
      </c>
      <c r="P895" t="s">
        <v>18</v>
      </c>
      <c r="Q895" t="s">
        <v>19</v>
      </c>
      <c r="R895" t="s">
        <v>37</v>
      </c>
    </row>
    <row r="896" spans="1:18" x14ac:dyDescent="0.25">
      <c r="A896">
        <v>1006</v>
      </c>
      <c r="B896" s="1">
        <v>45074</v>
      </c>
      <c r="C896" s="1" t="str">
        <f t="shared" si="40"/>
        <v>May</v>
      </c>
      <c r="D896" s="1" t="str">
        <f t="shared" si="41"/>
        <v>Sunday</v>
      </c>
      <c r="E896" t="s">
        <v>14</v>
      </c>
      <c r="F896" t="s">
        <v>15</v>
      </c>
      <c r="G896" s="4">
        <v>8109.33</v>
      </c>
      <c r="H896">
        <v>11</v>
      </c>
      <c r="I896" t="s">
        <v>26</v>
      </c>
      <c r="J896" s="4">
        <v>4562.58</v>
      </c>
      <c r="K896" s="4">
        <v>4925.17</v>
      </c>
      <c r="L896" t="s">
        <v>30</v>
      </c>
      <c r="M896" s="9">
        <v>0.23</v>
      </c>
      <c r="N896" s="8">
        <v>0.23</v>
      </c>
      <c r="O896" s="8" t="str">
        <f t="shared" si="39"/>
        <v>21%+</v>
      </c>
      <c r="P896" t="s">
        <v>18</v>
      </c>
      <c r="Q896" t="s">
        <v>22</v>
      </c>
      <c r="R896" t="s">
        <v>20</v>
      </c>
    </row>
    <row r="897" spans="1:18" x14ac:dyDescent="0.25">
      <c r="A897">
        <v>1053</v>
      </c>
      <c r="B897" s="1">
        <v>45087</v>
      </c>
      <c r="C897" s="1" t="str">
        <f t="shared" si="40"/>
        <v>June</v>
      </c>
      <c r="D897" s="1" t="str">
        <f t="shared" si="41"/>
        <v>Saturday</v>
      </c>
      <c r="E897" t="s">
        <v>33</v>
      </c>
      <c r="F897" t="s">
        <v>34</v>
      </c>
      <c r="G897" s="4">
        <v>1554.53</v>
      </c>
      <c r="H897">
        <v>39</v>
      </c>
      <c r="I897" t="s">
        <v>16</v>
      </c>
      <c r="J897" s="4">
        <v>4643.67</v>
      </c>
      <c r="K897" s="4">
        <v>4829.5200000000004</v>
      </c>
      <c r="L897" t="s">
        <v>17</v>
      </c>
      <c r="M897" s="9">
        <v>0.17</v>
      </c>
      <c r="N897" s="8">
        <v>0.17</v>
      </c>
      <c r="O897" s="8" t="str">
        <f t="shared" si="39"/>
        <v>16-20%</v>
      </c>
      <c r="P897" t="s">
        <v>27</v>
      </c>
      <c r="Q897" t="s">
        <v>19</v>
      </c>
      <c r="R897" t="s">
        <v>36</v>
      </c>
    </row>
    <row r="898" spans="1:18" x14ac:dyDescent="0.25">
      <c r="A898">
        <v>1066</v>
      </c>
      <c r="B898" s="1">
        <v>45128</v>
      </c>
      <c r="C898" s="1" t="str">
        <f t="shared" si="40"/>
        <v>July</v>
      </c>
      <c r="D898" s="1" t="str">
        <f t="shared" si="41"/>
        <v>Friday</v>
      </c>
      <c r="E898" t="s">
        <v>33</v>
      </c>
      <c r="F898" t="s">
        <v>34</v>
      </c>
      <c r="G898" s="4">
        <v>3492.19</v>
      </c>
      <c r="H898">
        <v>4</v>
      </c>
      <c r="I898" t="s">
        <v>16</v>
      </c>
      <c r="J898" s="4">
        <v>868.83</v>
      </c>
      <c r="K898" s="4">
        <v>1177.75</v>
      </c>
      <c r="L898" t="s">
        <v>17</v>
      </c>
      <c r="M898" s="9">
        <v>0.21</v>
      </c>
      <c r="N898" s="8">
        <v>0.21</v>
      </c>
      <c r="O898" s="8" t="str">
        <f t="shared" ref="O898:O961" si="42">IF(N898&lt;=0.05, "0-5%", IF(N898&lt;=0.1, "6-10%", IF(N898&lt;=0.15, "11-15%", IF(N898&lt;=0.2, "16-20%", "21%+"))))</f>
        <v>21%+</v>
      </c>
      <c r="P898" t="s">
        <v>31</v>
      </c>
      <c r="Q898" t="s">
        <v>22</v>
      </c>
      <c r="R898" t="s">
        <v>36</v>
      </c>
    </row>
    <row r="899" spans="1:18" x14ac:dyDescent="0.25">
      <c r="A899">
        <v>1077</v>
      </c>
      <c r="B899" s="1">
        <v>45168</v>
      </c>
      <c r="C899" s="1" t="str">
        <f t="shared" ref="C899:C962" si="43">TEXT(B899, "MMMM")</f>
        <v>August</v>
      </c>
      <c r="D899" s="1" t="str">
        <f t="shared" ref="D899:D962" si="44">TEXT(B899, "DDDD")</f>
        <v>Wednesday</v>
      </c>
      <c r="E899" t="s">
        <v>42</v>
      </c>
      <c r="F899" t="s">
        <v>21</v>
      </c>
      <c r="G899" s="4">
        <v>8660.1200000000008</v>
      </c>
      <c r="H899">
        <v>25</v>
      </c>
      <c r="I899" t="s">
        <v>35</v>
      </c>
      <c r="J899" s="4">
        <v>61.5</v>
      </c>
      <c r="K899" s="4">
        <v>258.91999999999899</v>
      </c>
      <c r="L899" t="s">
        <v>30</v>
      </c>
      <c r="M899" s="9">
        <v>0.17</v>
      </c>
      <c r="N899" s="8">
        <v>0.17</v>
      </c>
      <c r="O899" s="8" t="str">
        <f t="shared" si="42"/>
        <v>16-20%</v>
      </c>
      <c r="P899" t="s">
        <v>31</v>
      </c>
      <c r="Q899" t="s">
        <v>19</v>
      </c>
      <c r="R899" t="s">
        <v>51</v>
      </c>
    </row>
    <row r="900" spans="1:18" x14ac:dyDescent="0.25">
      <c r="A900">
        <v>1043</v>
      </c>
      <c r="B900" s="1">
        <v>45279</v>
      </c>
      <c r="C900" s="1" t="str">
        <f t="shared" si="43"/>
        <v>December</v>
      </c>
      <c r="D900" s="1" t="str">
        <f t="shared" si="44"/>
        <v>Tuesday</v>
      </c>
      <c r="E900" t="s">
        <v>38</v>
      </c>
      <c r="F900" t="s">
        <v>25</v>
      </c>
      <c r="G900" s="4">
        <v>1633.76</v>
      </c>
      <c r="H900">
        <v>12</v>
      </c>
      <c r="I900" t="s">
        <v>35</v>
      </c>
      <c r="J900" s="4">
        <v>4920.46</v>
      </c>
      <c r="K900" s="4">
        <v>5079.68</v>
      </c>
      <c r="L900" t="s">
        <v>30</v>
      </c>
      <c r="M900" s="9">
        <v>0.21</v>
      </c>
      <c r="N900" s="8">
        <v>0.21</v>
      </c>
      <c r="O900" s="8" t="str">
        <f t="shared" si="42"/>
        <v>21%+</v>
      </c>
      <c r="P900" t="s">
        <v>31</v>
      </c>
      <c r="Q900" t="s">
        <v>22</v>
      </c>
      <c r="R900" t="s">
        <v>39</v>
      </c>
    </row>
    <row r="901" spans="1:18" x14ac:dyDescent="0.25">
      <c r="A901">
        <v>1075</v>
      </c>
      <c r="B901" s="1">
        <v>44928</v>
      </c>
      <c r="C901" s="1" t="str">
        <f t="shared" si="43"/>
        <v>January</v>
      </c>
      <c r="D901" s="1" t="str">
        <f t="shared" si="44"/>
        <v>Monday</v>
      </c>
      <c r="E901" t="s">
        <v>24</v>
      </c>
      <c r="F901" t="s">
        <v>21</v>
      </c>
      <c r="G901" s="4">
        <v>919.09</v>
      </c>
      <c r="H901">
        <v>26</v>
      </c>
      <c r="I901" t="s">
        <v>35</v>
      </c>
      <c r="J901" s="4">
        <v>4535.38</v>
      </c>
      <c r="K901" s="4">
        <v>4557.5600000000004</v>
      </c>
      <c r="L901" t="s">
        <v>30</v>
      </c>
      <c r="M901" s="9">
        <v>0</v>
      </c>
      <c r="N901" s="8">
        <v>0</v>
      </c>
      <c r="O901" s="8" t="str">
        <f t="shared" si="42"/>
        <v>0-5%</v>
      </c>
      <c r="P901" t="s">
        <v>31</v>
      </c>
      <c r="Q901" t="s">
        <v>19</v>
      </c>
      <c r="R901" t="s">
        <v>47</v>
      </c>
    </row>
    <row r="902" spans="1:18" x14ac:dyDescent="0.25">
      <c r="A902">
        <v>1023</v>
      </c>
      <c r="B902" s="1">
        <v>45151</v>
      </c>
      <c r="C902" s="1" t="str">
        <f t="shared" si="43"/>
        <v>August</v>
      </c>
      <c r="D902" s="1" t="str">
        <f t="shared" si="44"/>
        <v>Sunday</v>
      </c>
      <c r="E902" t="s">
        <v>14</v>
      </c>
      <c r="F902" t="s">
        <v>34</v>
      </c>
      <c r="G902" s="4">
        <v>4896.93</v>
      </c>
      <c r="H902">
        <v>38</v>
      </c>
      <c r="I902" t="s">
        <v>29</v>
      </c>
      <c r="J902" s="4">
        <v>324.45</v>
      </c>
      <c r="K902" s="4">
        <v>336.37</v>
      </c>
      <c r="L902" t="s">
        <v>30</v>
      </c>
      <c r="M902" s="9">
        <v>0.28000000000000003</v>
      </c>
      <c r="N902" s="8">
        <v>0.28000000000000003</v>
      </c>
      <c r="O902" s="8" t="str">
        <f t="shared" si="42"/>
        <v>21%+</v>
      </c>
      <c r="P902" t="s">
        <v>31</v>
      </c>
      <c r="Q902" t="s">
        <v>22</v>
      </c>
      <c r="R902" t="s">
        <v>46</v>
      </c>
    </row>
    <row r="903" spans="1:18" x14ac:dyDescent="0.25">
      <c r="A903">
        <v>1055</v>
      </c>
      <c r="B903" s="1">
        <v>45215</v>
      </c>
      <c r="C903" s="1" t="str">
        <f t="shared" si="43"/>
        <v>October</v>
      </c>
      <c r="D903" s="1" t="str">
        <f t="shared" si="44"/>
        <v>Monday</v>
      </c>
      <c r="E903" t="s">
        <v>24</v>
      </c>
      <c r="F903" t="s">
        <v>34</v>
      </c>
      <c r="G903" s="4">
        <v>3093.95</v>
      </c>
      <c r="H903">
        <v>46</v>
      </c>
      <c r="I903" t="s">
        <v>29</v>
      </c>
      <c r="J903" s="4">
        <v>4173.5200000000004</v>
      </c>
      <c r="K903" s="4">
        <v>4294.8500000000004</v>
      </c>
      <c r="L903" t="s">
        <v>17</v>
      </c>
      <c r="M903" s="9">
        <v>0.03</v>
      </c>
      <c r="N903" s="8">
        <v>0.03</v>
      </c>
      <c r="O903" s="8" t="str">
        <f t="shared" si="42"/>
        <v>0-5%</v>
      </c>
      <c r="P903" t="s">
        <v>27</v>
      </c>
      <c r="Q903" t="s">
        <v>22</v>
      </c>
      <c r="R903" t="s">
        <v>50</v>
      </c>
    </row>
    <row r="904" spans="1:18" x14ac:dyDescent="0.25">
      <c r="A904">
        <v>1080</v>
      </c>
      <c r="B904" s="1">
        <v>45159</v>
      </c>
      <c r="C904" s="1" t="str">
        <f t="shared" si="43"/>
        <v>August</v>
      </c>
      <c r="D904" s="1" t="str">
        <f t="shared" si="44"/>
        <v>Monday</v>
      </c>
      <c r="E904" t="s">
        <v>24</v>
      </c>
      <c r="F904" t="s">
        <v>25</v>
      </c>
      <c r="G904" s="4">
        <v>5677.74</v>
      </c>
      <c r="H904">
        <v>12</v>
      </c>
      <c r="I904" t="s">
        <v>35</v>
      </c>
      <c r="J904" s="4">
        <v>2316.13</v>
      </c>
      <c r="K904" s="4">
        <v>2525.27</v>
      </c>
      <c r="L904" t="s">
        <v>17</v>
      </c>
      <c r="M904" s="9">
        <v>0.12</v>
      </c>
      <c r="N904" s="8">
        <v>0.12</v>
      </c>
      <c r="O904" s="8" t="str">
        <f t="shared" si="42"/>
        <v>11-15%</v>
      </c>
      <c r="P904" t="s">
        <v>31</v>
      </c>
      <c r="Q904" t="s">
        <v>22</v>
      </c>
      <c r="R904" t="s">
        <v>28</v>
      </c>
    </row>
    <row r="905" spans="1:18" x14ac:dyDescent="0.25">
      <c r="A905">
        <v>1095</v>
      </c>
      <c r="B905" s="1">
        <v>45003</v>
      </c>
      <c r="C905" s="1" t="str">
        <f t="shared" si="43"/>
        <v>March</v>
      </c>
      <c r="D905" s="1" t="str">
        <f t="shared" si="44"/>
        <v>Saturday</v>
      </c>
      <c r="E905" t="s">
        <v>38</v>
      </c>
      <c r="F905" t="s">
        <v>25</v>
      </c>
      <c r="G905" s="4">
        <v>8057.67</v>
      </c>
      <c r="H905">
        <v>43</v>
      </c>
      <c r="I905" t="s">
        <v>16</v>
      </c>
      <c r="J905" s="4">
        <v>1331.86</v>
      </c>
      <c r="K905" s="4">
        <v>1758.98</v>
      </c>
      <c r="L905" t="s">
        <v>17</v>
      </c>
      <c r="M905" s="9">
        <v>0.23</v>
      </c>
      <c r="N905" s="8">
        <v>0.23</v>
      </c>
      <c r="O905" s="8" t="str">
        <f t="shared" si="42"/>
        <v>21%+</v>
      </c>
      <c r="P905" t="s">
        <v>27</v>
      </c>
      <c r="Q905" t="s">
        <v>22</v>
      </c>
      <c r="R905" t="s">
        <v>39</v>
      </c>
    </row>
    <row r="906" spans="1:18" x14ac:dyDescent="0.25">
      <c r="A906">
        <v>1075</v>
      </c>
      <c r="B906" s="1">
        <v>45042</v>
      </c>
      <c r="C906" s="1" t="str">
        <f t="shared" si="43"/>
        <v>April</v>
      </c>
      <c r="D906" s="1" t="str">
        <f t="shared" si="44"/>
        <v>Wednesday</v>
      </c>
      <c r="E906" t="s">
        <v>24</v>
      </c>
      <c r="F906" t="s">
        <v>25</v>
      </c>
      <c r="G906" s="4">
        <v>1457.77</v>
      </c>
      <c r="H906">
        <v>37</v>
      </c>
      <c r="I906" t="s">
        <v>35</v>
      </c>
      <c r="J906" s="4">
        <v>4399.8</v>
      </c>
      <c r="K906" s="4">
        <v>4801.0600000000004</v>
      </c>
      <c r="L906" t="s">
        <v>30</v>
      </c>
      <c r="M906" s="9">
        <v>0.13</v>
      </c>
      <c r="N906" s="8">
        <v>0.13</v>
      </c>
      <c r="O906" s="8" t="str">
        <f t="shared" si="42"/>
        <v>11-15%</v>
      </c>
      <c r="P906" t="s">
        <v>27</v>
      </c>
      <c r="Q906" t="s">
        <v>22</v>
      </c>
      <c r="R906" t="s">
        <v>28</v>
      </c>
    </row>
    <row r="907" spans="1:18" x14ac:dyDescent="0.25">
      <c r="A907">
        <v>1016</v>
      </c>
      <c r="B907" s="1">
        <v>45080</v>
      </c>
      <c r="C907" s="1" t="str">
        <f t="shared" si="43"/>
        <v>June</v>
      </c>
      <c r="D907" s="1" t="str">
        <f t="shared" si="44"/>
        <v>Saturday</v>
      </c>
      <c r="E907" t="s">
        <v>24</v>
      </c>
      <c r="F907" t="s">
        <v>21</v>
      </c>
      <c r="G907" s="4">
        <v>5848.92</v>
      </c>
      <c r="H907">
        <v>46</v>
      </c>
      <c r="I907" t="s">
        <v>29</v>
      </c>
      <c r="J907" s="4">
        <v>1023.5</v>
      </c>
      <c r="K907" s="4">
        <v>1164.4100000000001</v>
      </c>
      <c r="L907" t="s">
        <v>17</v>
      </c>
      <c r="M907" s="9">
        <v>0.28000000000000003</v>
      </c>
      <c r="N907" s="8">
        <v>0.28000000000000003</v>
      </c>
      <c r="O907" s="8" t="str">
        <f t="shared" si="42"/>
        <v>21%+</v>
      </c>
      <c r="P907" t="s">
        <v>31</v>
      </c>
      <c r="Q907" t="s">
        <v>22</v>
      </c>
      <c r="R907" t="s">
        <v>47</v>
      </c>
    </row>
    <row r="908" spans="1:18" x14ac:dyDescent="0.25">
      <c r="A908">
        <v>1008</v>
      </c>
      <c r="B908" s="1">
        <v>45029</v>
      </c>
      <c r="C908" s="1" t="str">
        <f t="shared" si="43"/>
        <v>April</v>
      </c>
      <c r="D908" s="1" t="str">
        <f t="shared" si="44"/>
        <v>Thursday</v>
      </c>
      <c r="E908" t="s">
        <v>33</v>
      </c>
      <c r="F908" t="s">
        <v>25</v>
      </c>
      <c r="G908" s="4">
        <v>5104.54</v>
      </c>
      <c r="H908">
        <v>24</v>
      </c>
      <c r="I908" t="s">
        <v>16</v>
      </c>
      <c r="J908" s="4">
        <v>4739.13</v>
      </c>
      <c r="K908" s="4">
        <v>4868.95</v>
      </c>
      <c r="L908" t="s">
        <v>30</v>
      </c>
      <c r="M908" s="9">
        <v>0.14000000000000001</v>
      </c>
      <c r="N908" s="8">
        <v>0.14000000000000001</v>
      </c>
      <c r="O908" s="8" t="str">
        <f t="shared" si="42"/>
        <v>11-15%</v>
      </c>
      <c r="P908" t="s">
        <v>31</v>
      </c>
      <c r="Q908" t="s">
        <v>22</v>
      </c>
      <c r="R908" t="s">
        <v>44</v>
      </c>
    </row>
    <row r="909" spans="1:18" x14ac:dyDescent="0.25">
      <c r="A909">
        <v>1004</v>
      </c>
      <c r="B909" s="1">
        <v>45120</v>
      </c>
      <c r="C909" s="1" t="str">
        <f t="shared" si="43"/>
        <v>July</v>
      </c>
      <c r="D909" s="1" t="str">
        <f t="shared" si="44"/>
        <v>Thursday</v>
      </c>
      <c r="E909" t="s">
        <v>38</v>
      </c>
      <c r="F909" t="s">
        <v>34</v>
      </c>
      <c r="G909" s="4">
        <v>1526.38</v>
      </c>
      <c r="H909">
        <v>16</v>
      </c>
      <c r="I909" t="s">
        <v>29</v>
      </c>
      <c r="J909" s="4">
        <v>1067.83</v>
      </c>
      <c r="K909" s="4">
        <v>1189.22</v>
      </c>
      <c r="L909" t="s">
        <v>17</v>
      </c>
      <c r="M909" s="9">
        <v>0.26</v>
      </c>
      <c r="N909" s="8">
        <v>0.26</v>
      </c>
      <c r="O909" s="8" t="str">
        <f t="shared" si="42"/>
        <v>21%+</v>
      </c>
      <c r="P909" t="s">
        <v>31</v>
      </c>
      <c r="Q909" t="s">
        <v>22</v>
      </c>
      <c r="R909" t="s">
        <v>48</v>
      </c>
    </row>
    <row r="910" spans="1:18" x14ac:dyDescent="0.25">
      <c r="A910">
        <v>1004</v>
      </c>
      <c r="B910" s="1">
        <v>45092</v>
      </c>
      <c r="C910" s="1" t="str">
        <f t="shared" si="43"/>
        <v>June</v>
      </c>
      <c r="D910" s="1" t="str">
        <f t="shared" si="44"/>
        <v>Thursday</v>
      </c>
      <c r="E910" t="s">
        <v>42</v>
      </c>
      <c r="F910" t="s">
        <v>34</v>
      </c>
      <c r="G910" s="4">
        <v>6277.59</v>
      </c>
      <c r="H910">
        <v>13</v>
      </c>
      <c r="I910" t="s">
        <v>16</v>
      </c>
      <c r="J910" s="4">
        <v>3087.73</v>
      </c>
      <c r="K910" s="4">
        <v>3263.96</v>
      </c>
      <c r="L910" t="s">
        <v>30</v>
      </c>
      <c r="M910" s="9">
        <v>0.24</v>
      </c>
      <c r="N910" s="8">
        <v>0.24</v>
      </c>
      <c r="O910" s="8" t="str">
        <f t="shared" si="42"/>
        <v>21%+</v>
      </c>
      <c r="P910" t="s">
        <v>18</v>
      </c>
      <c r="Q910" t="s">
        <v>22</v>
      </c>
      <c r="R910" t="s">
        <v>52</v>
      </c>
    </row>
    <row r="911" spans="1:18" x14ac:dyDescent="0.25">
      <c r="A911">
        <v>1056</v>
      </c>
      <c r="B911" s="1">
        <v>45285</v>
      </c>
      <c r="C911" s="1" t="str">
        <f t="shared" si="43"/>
        <v>December</v>
      </c>
      <c r="D911" s="1" t="str">
        <f t="shared" si="44"/>
        <v>Monday</v>
      </c>
      <c r="E911" t="s">
        <v>14</v>
      </c>
      <c r="F911" t="s">
        <v>15</v>
      </c>
      <c r="G911" s="4">
        <v>2809.04</v>
      </c>
      <c r="H911">
        <v>25</v>
      </c>
      <c r="I911" t="s">
        <v>29</v>
      </c>
      <c r="J911" s="4">
        <v>1154.28</v>
      </c>
      <c r="K911" s="4">
        <v>1408.4</v>
      </c>
      <c r="L911" t="s">
        <v>17</v>
      </c>
      <c r="M911" s="9">
        <v>0.28999999999999998</v>
      </c>
      <c r="N911" s="8">
        <v>0.28999999999999998</v>
      </c>
      <c r="O911" s="8" t="str">
        <f t="shared" si="42"/>
        <v>21%+</v>
      </c>
      <c r="P911" t="s">
        <v>27</v>
      </c>
      <c r="Q911" t="s">
        <v>22</v>
      </c>
      <c r="R911" t="s">
        <v>20</v>
      </c>
    </row>
    <row r="912" spans="1:18" x14ac:dyDescent="0.25">
      <c r="A912">
        <v>1025</v>
      </c>
      <c r="B912" s="1">
        <v>45016</v>
      </c>
      <c r="C912" s="1" t="str">
        <f t="shared" si="43"/>
        <v>March</v>
      </c>
      <c r="D912" s="1" t="str">
        <f t="shared" si="44"/>
        <v>Friday</v>
      </c>
      <c r="E912" t="s">
        <v>24</v>
      </c>
      <c r="F912" t="s">
        <v>21</v>
      </c>
      <c r="G912" s="4">
        <v>4929.5600000000004</v>
      </c>
      <c r="H912">
        <v>4</v>
      </c>
      <c r="I912" t="s">
        <v>16</v>
      </c>
      <c r="J912" s="4">
        <v>2751.06</v>
      </c>
      <c r="K912" s="4">
        <v>2976.0099999999902</v>
      </c>
      <c r="L912" t="s">
        <v>17</v>
      </c>
      <c r="M912" s="9">
        <v>0.28000000000000003</v>
      </c>
      <c r="N912" s="8">
        <v>0.28000000000000003</v>
      </c>
      <c r="O912" s="8" t="str">
        <f t="shared" si="42"/>
        <v>21%+</v>
      </c>
      <c r="P912" t="s">
        <v>31</v>
      </c>
      <c r="Q912" t="s">
        <v>19</v>
      </c>
      <c r="R912" t="s">
        <v>47</v>
      </c>
    </row>
    <row r="913" spans="1:18" x14ac:dyDescent="0.25">
      <c r="A913">
        <v>1067</v>
      </c>
      <c r="B913" s="1">
        <v>45100</v>
      </c>
      <c r="C913" s="1" t="str">
        <f t="shared" si="43"/>
        <v>June</v>
      </c>
      <c r="D913" s="1" t="str">
        <f t="shared" si="44"/>
        <v>Friday</v>
      </c>
      <c r="E913" t="s">
        <v>14</v>
      </c>
      <c r="F913" t="s">
        <v>15</v>
      </c>
      <c r="G913" s="4">
        <v>914.5</v>
      </c>
      <c r="H913">
        <v>11</v>
      </c>
      <c r="I913" t="s">
        <v>16</v>
      </c>
      <c r="J913" s="4">
        <v>3435.68</v>
      </c>
      <c r="K913" s="4">
        <v>3552.6299999999901</v>
      </c>
      <c r="L913" t="s">
        <v>30</v>
      </c>
      <c r="M913" s="9">
        <v>0.27</v>
      </c>
      <c r="N913" s="8">
        <v>0.27</v>
      </c>
      <c r="O913" s="8" t="str">
        <f t="shared" si="42"/>
        <v>21%+</v>
      </c>
      <c r="P913" t="s">
        <v>18</v>
      </c>
      <c r="Q913" t="s">
        <v>22</v>
      </c>
      <c r="R913" t="s">
        <v>20</v>
      </c>
    </row>
    <row r="914" spans="1:18" x14ac:dyDescent="0.25">
      <c r="A914">
        <v>1096</v>
      </c>
      <c r="B914" s="1">
        <v>45048</v>
      </c>
      <c r="C914" s="1" t="str">
        <f t="shared" si="43"/>
        <v>May</v>
      </c>
      <c r="D914" s="1" t="str">
        <f t="shared" si="44"/>
        <v>Tuesday</v>
      </c>
      <c r="E914" t="s">
        <v>42</v>
      </c>
      <c r="F914" t="s">
        <v>34</v>
      </c>
      <c r="G914" s="4">
        <v>4649.88</v>
      </c>
      <c r="H914">
        <v>32</v>
      </c>
      <c r="I914" t="s">
        <v>16</v>
      </c>
      <c r="J914" s="4">
        <v>991.63</v>
      </c>
      <c r="K914" s="4">
        <v>1065.55</v>
      </c>
      <c r="L914" t="s">
        <v>17</v>
      </c>
      <c r="M914" s="9">
        <v>0.22</v>
      </c>
      <c r="N914" s="8">
        <v>0.22</v>
      </c>
      <c r="O914" s="8" t="str">
        <f t="shared" si="42"/>
        <v>21%+</v>
      </c>
      <c r="P914" t="s">
        <v>27</v>
      </c>
      <c r="Q914" t="s">
        <v>22</v>
      </c>
      <c r="R914" t="s">
        <v>52</v>
      </c>
    </row>
    <row r="915" spans="1:18" x14ac:dyDescent="0.25">
      <c r="A915">
        <v>1067</v>
      </c>
      <c r="B915" s="1">
        <v>45069</v>
      </c>
      <c r="C915" s="1" t="str">
        <f t="shared" si="43"/>
        <v>May</v>
      </c>
      <c r="D915" s="1" t="str">
        <f t="shared" si="44"/>
        <v>Tuesday</v>
      </c>
      <c r="E915" t="s">
        <v>14</v>
      </c>
      <c r="F915" t="s">
        <v>15</v>
      </c>
      <c r="G915" s="4">
        <v>3133.99</v>
      </c>
      <c r="H915">
        <v>49</v>
      </c>
      <c r="I915" t="s">
        <v>16</v>
      </c>
      <c r="J915" s="4">
        <v>2628.38</v>
      </c>
      <c r="K915" s="4">
        <v>2644.54</v>
      </c>
      <c r="L915" t="s">
        <v>17</v>
      </c>
      <c r="M915" s="9">
        <v>0.11</v>
      </c>
      <c r="N915" s="8">
        <v>0.11</v>
      </c>
      <c r="O915" s="8" t="str">
        <f t="shared" si="42"/>
        <v>11-15%</v>
      </c>
      <c r="P915" t="s">
        <v>18</v>
      </c>
      <c r="Q915" t="s">
        <v>19</v>
      </c>
      <c r="R915" t="s">
        <v>20</v>
      </c>
    </row>
    <row r="916" spans="1:18" x14ac:dyDescent="0.25">
      <c r="A916">
        <v>1027</v>
      </c>
      <c r="B916" s="1">
        <v>45032</v>
      </c>
      <c r="C916" s="1" t="str">
        <f t="shared" si="43"/>
        <v>April</v>
      </c>
      <c r="D916" s="1" t="str">
        <f t="shared" si="44"/>
        <v>Sunday</v>
      </c>
      <c r="E916" t="s">
        <v>42</v>
      </c>
      <c r="F916" t="s">
        <v>34</v>
      </c>
      <c r="G916" s="4">
        <v>8241.57</v>
      </c>
      <c r="H916">
        <v>7</v>
      </c>
      <c r="I916" t="s">
        <v>26</v>
      </c>
      <c r="J916" s="4">
        <v>2371.85</v>
      </c>
      <c r="K916" s="4">
        <v>2457.29</v>
      </c>
      <c r="L916" t="s">
        <v>30</v>
      </c>
      <c r="M916" s="9">
        <v>0.03</v>
      </c>
      <c r="N916" s="8">
        <v>0.03</v>
      </c>
      <c r="O916" s="8" t="str">
        <f t="shared" si="42"/>
        <v>0-5%</v>
      </c>
      <c r="P916" t="s">
        <v>18</v>
      </c>
      <c r="Q916" t="s">
        <v>22</v>
      </c>
      <c r="R916" t="s">
        <v>52</v>
      </c>
    </row>
    <row r="917" spans="1:18" x14ac:dyDescent="0.25">
      <c r="A917">
        <v>1093</v>
      </c>
      <c r="B917" s="1">
        <v>45231</v>
      </c>
      <c r="C917" s="1" t="str">
        <f t="shared" si="43"/>
        <v>November</v>
      </c>
      <c r="D917" s="1" t="str">
        <f t="shared" si="44"/>
        <v>Wednesday</v>
      </c>
      <c r="E917" t="s">
        <v>33</v>
      </c>
      <c r="F917" t="s">
        <v>15</v>
      </c>
      <c r="G917" s="4">
        <v>664.09</v>
      </c>
      <c r="H917">
        <v>46</v>
      </c>
      <c r="I917" t="s">
        <v>29</v>
      </c>
      <c r="J917" s="4">
        <v>401.64</v>
      </c>
      <c r="K917" s="4">
        <v>757.26</v>
      </c>
      <c r="L917" t="s">
        <v>30</v>
      </c>
      <c r="M917" s="9">
        <v>0.21</v>
      </c>
      <c r="N917" s="8">
        <v>0.21</v>
      </c>
      <c r="O917" s="8" t="str">
        <f t="shared" si="42"/>
        <v>21%+</v>
      </c>
      <c r="P917" t="s">
        <v>31</v>
      </c>
      <c r="Q917" t="s">
        <v>22</v>
      </c>
      <c r="R917" t="s">
        <v>53</v>
      </c>
    </row>
    <row r="918" spans="1:18" x14ac:dyDescent="0.25">
      <c r="A918">
        <v>1032</v>
      </c>
      <c r="B918" s="1">
        <v>45286</v>
      </c>
      <c r="C918" s="1" t="str">
        <f t="shared" si="43"/>
        <v>December</v>
      </c>
      <c r="D918" s="1" t="str">
        <f t="shared" si="44"/>
        <v>Tuesday</v>
      </c>
      <c r="E918" t="s">
        <v>24</v>
      </c>
      <c r="F918" t="s">
        <v>25</v>
      </c>
      <c r="G918" s="4">
        <v>4244.21</v>
      </c>
      <c r="H918">
        <v>11</v>
      </c>
      <c r="I918" t="s">
        <v>29</v>
      </c>
      <c r="J918" s="4">
        <v>4100.62</v>
      </c>
      <c r="K918" s="4">
        <v>4230</v>
      </c>
      <c r="L918" t="s">
        <v>30</v>
      </c>
      <c r="M918" s="9">
        <v>0.28999999999999998</v>
      </c>
      <c r="N918" s="8">
        <v>0.28999999999999998</v>
      </c>
      <c r="O918" s="8" t="str">
        <f t="shared" si="42"/>
        <v>21%+</v>
      </c>
      <c r="P918" t="s">
        <v>27</v>
      </c>
      <c r="Q918" t="s">
        <v>19</v>
      </c>
      <c r="R918" t="s">
        <v>28</v>
      </c>
    </row>
    <row r="919" spans="1:18" x14ac:dyDescent="0.25">
      <c r="A919">
        <v>1050</v>
      </c>
      <c r="B919" s="1">
        <v>45243</v>
      </c>
      <c r="C919" s="1" t="str">
        <f t="shared" si="43"/>
        <v>November</v>
      </c>
      <c r="D919" s="1" t="str">
        <f t="shared" si="44"/>
        <v>Monday</v>
      </c>
      <c r="E919" t="s">
        <v>42</v>
      </c>
      <c r="F919" t="s">
        <v>15</v>
      </c>
      <c r="G919" s="4">
        <v>4638.47</v>
      </c>
      <c r="H919">
        <v>28</v>
      </c>
      <c r="I919" t="s">
        <v>26</v>
      </c>
      <c r="J919" s="4">
        <v>1711.63</v>
      </c>
      <c r="K919" s="4">
        <v>1951.24</v>
      </c>
      <c r="L919" t="s">
        <v>30</v>
      </c>
      <c r="M919" s="9">
        <v>0.22</v>
      </c>
      <c r="N919" s="8">
        <v>0.22</v>
      </c>
      <c r="O919" s="8" t="str">
        <f t="shared" si="42"/>
        <v>21%+</v>
      </c>
      <c r="P919" t="s">
        <v>18</v>
      </c>
      <c r="Q919" t="s">
        <v>19</v>
      </c>
      <c r="R919" t="s">
        <v>49</v>
      </c>
    </row>
    <row r="920" spans="1:18" x14ac:dyDescent="0.25">
      <c r="A920">
        <v>1061</v>
      </c>
      <c r="B920" s="1">
        <v>45049</v>
      </c>
      <c r="C920" s="1" t="str">
        <f t="shared" si="43"/>
        <v>May</v>
      </c>
      <c r="D920" s="1" t="str">
        <f t="shared" si="44"/>
        <v>Wednesday</v>
      </c>
      <c r="E920" t="s">
        <v>14</v>
      </c>
      <c r="F920" t="s">
        <v>25</v>
      </c>
      <c r="G920" s="4">
        <v>7277.56</v>
      </c>
      <c r="H920">
        <v>41</v>
      </c>
      <c r="I920" t="s">
        <v>16</v>
      </c>
      <c r="J920" s="4">
        <v>2894.18</v>
      </c>
      <c r="K920" s="4">
        <v>3193.92</v>
      </c>
      <c r="L920" t="s">
        <v>30</v>
      </c>
      <c r="M920" s="9">
        <v>0.28000000000000003</v>
      </c>
      <c r="N920" s="8">
        <v>0.28000000000000003</v>
      </c>
      <c r="O920" s="8" t="str">
        <f t="shared" si="42"/>
        <v>21%+</v>
      </c>
      <c r="P920" t="s">
        <v>27</v>
      </c>
      <c r="Q920" t="s">
        <v>22</v>
      </c>
      <c r="R920" t="s">
        <v>32</v>
      </c>
    </row>
    <row r="921" spans="1:18" x14ac:dyDescent="0.25">
      <c r="A921">
        <v>1051</v>
      </c>
      <c r="B921" s="1">
        <v>44935</v>
      </c>
      <c r="C921" s="1" t="str">
        <f t="shared" si="43"/>
        <v>January</v>
      </c>
      <c r="D921" s="1" t="str">
        <f t="shared" si="44"/>
        <v>Monday</v>
      </c>
      <c r="E921" t="s">
        <v>24</v>
      </c>
      <c r="F921" t="s">
        <v>25</v>
      </c>
      <c r="G921" s="4">
        <v>5785.45</v>
      </c>
      <c r="H921">
        <v>23</v>
      </c>
      <c r="I921" t="s">
        <v>16</v>
      </c>
      <c r="J921" s="4">
        <v>2598.1799999999998</v>
      </c>
      <c r="K921" s="4">
        <v>3042.73</v>
      </c>
      <c r="L921" t="s">
        <v>17</v>
      </c>
      <c r="M921" s="9">
        <v>0.24</v>
      </c>
      <c r="N921" s="8">
        <v>0.24</v>
      </c>
      <c r="O921" s="8" t="str">
        <f t="shared" si="42"/>
        <v>21%+</v>
      </c>
      <c r="P921" t="s">
        <v>31</v>
      </c>
      <c r="Q921" t="s">
        <v>19</v>
      </c>
      <c r="R921" t="s">
        <v>28</v>
      </c>
    </row>
    <row r="922" spans="1:18" x14ac:dyDescent="0.25">
      <c r="A922">
        <v>1019</v>
      </c>
      <c r="B922" s="1">
        <v>45188</v>
      </c>
      <c r="C922" s="1" t="str">
        <f t="shared" si="43"/>
        <v>September</v>
      </c>
      <c r="D922" s="1" t="str">
        <f t="shared" si="44"/>
        <v>Tuesday</v>
      </c>
      <c r="E922" t="s">
        <v>33</v>
      </c>
      <c r="F922" t="s">
        <v>21</v>
      </c>
      <c r="G922" s="4">
        <v>6705.4</v>
      </c>
      <c r="H922">
        <v>45</v>
      </c>
      <c r="I922" t="s">
        <v>29</v>
      </c>
      <c r="J922" s="4">
        <v>2590.64</v>
      </c>
      <c r="K922" s="4">
        <v>3036.18</v>
      </c>
      <c r="L922" t="s">
        <v>30</v>
      </c>
      <c r="M922" s="9">
        <v>0.05</v>
      </c>
      <c r="N922" s="8">
        <v>0.05</v>
      </c>
      <c r="O922" s="8" t="str">
        <f t="shared" si="42"/>
        <v>0-5%</v>
      </c>
      <c r="P922" t="s">
        <v>27</v>
      </c>
      <c r="Q922" t="s">
        <v>22</v>
      </c>
      <c r="R922" t="s">
        <v>37</v>
      </c>
    </row>
    <row r="923" spans="1:18" x14ac:dyDescent="0.25">
      <c r="A923">
        <v>1021</v>
      </c>
      <c r="B923" s="1">
        <v>44999</v>
      </c>
      <c r="C923" s="1" t="str">
        <f t="shared" si="43"/>
        <v>March</v>
      </c>
      <c r="D923" s="1" t="str">
        <f t="shared" si="44"/>
        <v>Tuesday</v>
      </c>
      <c r="E923" t="s">
        <v>24</v>
      </c>
      <c r="F923" t="s">
        <v>25</v>
      </c>
      <c r="G923" s="4">
        <v>7792.79</v>
      </c>
      <c r="H923">
        <v>23</v>
      </c>
      <c r="I923" t="s">
        <v>26</v>
      </c>
      <c r="J923" s="4">
        <v>580.75</v>
      </c>
      <c r="K923" s="4">
        <v>956.16</v>
      </c>
      <c r="L923" t="s">
        <v>17</v>
      </c>
      <c r="M923" s="9">
        <v>7.0000000000000007E-2</v>
      </c>
      <c r="N923" s="8">
        <v>7.0000000000000007E-2</v>
      </c>
      <c r="O923" s="8" t="str">
        <f t="shared" si="42"/>
        <v>6-10%</v>
      </c>
      <c r="P923" t="s">
        <v>18</v>
      </c>
      <c r="Q923" t="s">
        <v>22</v>
      </c>
      <c r="R923" t="s">
        <v>28</v>
      </c>
    </row>
    <row r="924" spans="1:18" x14ac:dyDescent="0.25">
      <c r="A924">
        <v>1005</v>
      </c>
      <c r="B924" s="1">
        <v>45285</v>
      </c>
      <c r="C924" s="1" t="str">
        <f t="shared" si="43"/>
        <v>December</v>
      </c>
      <c r="D924" s="1" t="str">
        <f t="shared" si="44"/>
        <v>Monday</v>
      </c>
      <c r="E924" t="s">
        <v>42</v>
      </c>
      <c r="F924" t="s">
        <v>25</v>
      </c>
      <c r="G924" s="4">
        <v>8635.81</v>
      </c>
      <c r="H924">
        <v>28</v>
      </c>
      <c r="I924" t="s">
        <v>16</v>
      </c>
      <c r="J924" s="4">
        <v>2146.2399999999998</v>
      </c>
      <c r="K924" s="4">
        <v>2173.4699999999998</v>
      </c>
      <c r="L924" t="s">
        <v>17</v>
      </c>
      <c r="M924" s="9">
        <v>0.1</v>
      </c>
      <c r="N924" s="8">
        <v>0.1</v>
      </c>
      <c r="O924" s="8" t="str">
        <f t="shared" si="42"/>
        <v>6-10%</v>
      </c>
      <c r="P924" t="s">
        <v>18</v>
      </c>
      <c r="Q924" t="s">
        <v>22</v>
      </c>
      <c r="R924" t="s">
        <v>43</v>
      </c>
    </row>
    <row r="925" spans="1:18" x14ac:dyDescent="0.25">
      <c r="A925">
        <v>1082</v>
      </c>
      <c r="B925" s="1">
        <v>45149</v>
      </c>
      <c r="C925" s="1" t="str">
        <f t="shared" si="43"/>
        <v>August</v>
      </c>
      <c r="D925" s="1" t="str">
        <f t="shared" si="44"/>
        <v>Friday</v>
      </c>
      <c r="E925" t="s">
        <v>33</v>
      </c>
      <c r="F925" t="s">
        <v>15</v>
      </c>
      <c r="G925" s="4">
        <v>3207.37</v>
      </c>
      <c r="H925">
        <v>43</v>
      </c>
      <c r="I925" t="s">
        <v>16</v>
      </c>
      <c r="J925" s="4">
        <v>2289.2199999999998</v>
      </c>
      <c r="K925" s="4">
        <v>2581</v>
      </c>
      <c r="L925" t="s">
        <v>30</v>
      </c>
      <c r="M925" s="9">
        <v>0.05</v>
      </c>
      <c r="N925" s="8">
        <v>0.05</v>
      </c>
      <c r="O925" s="8" t="str">
        <f t="shared" si="42"/>
        <v>0-5%</v>
      </c>
      <c r="P925" t="s">
        <v>27</v>
      </c>
      <c r="Q925" t="s">
        <v>19</v>
      </c>
      <c r="R925" t="s">
        <v>53</v>
      </c>
    </row>
    <row r="926" spans="1:18" x14ac:dyDescent="0.25">
      <c r="A926">
        <v>1092</v>
      </c>
      <c r="B926" s="1">
        <v>44967</v>
      </c>
      <c r="C926" s="1" t="str">
        <f t="shared" si="43"/>
        <v>February</v>
      </c>
      <c r="D926" s="1" t="str">
        <f t="shared" si="44"/>
        <v>Friday</v>
      </c>
      <c r="E926" t="s">
        <v>14</v>
      </c>
      <c r="F926" t="s">
        <v>34</v>
      </c>
      <c r="G926" s="4">
        <v>5426.42</v>
      </c>
      <c r="H926">
        <v>47</v>
      </c>
      <c r="I926" t="s">
        <v>16</v>
      </c>
      <c r="J926" s="4">
        <v>3681.53</v>
      </c>
      <c r="K926" s="4">
        <v>4076.96</v>
      </c>
      <c r="L926" t="s">
        <v>17</v>
      </c>
      <c r="M926" s="9">
        <v>0.17</v>
      </c>
      <c r="N926" s="8">
        <v>0.17</v>
      </c>
      <c r="O926" s="8" t="str">
        <f t="shared" si="42"/>
        <v>16-20%</v>
      </c>
      <c r="P926" t="s">
        <v>18</v>
      </c>
      <c r="Q926" t="s">
        <v>22</v>
      </c>
      <c r="R926" t="s">
        <v>46</v>
      </c>
    </row>
    <row r="927" spans="1:18" x14ac:dyDescent="0.25">
      <c r="A927">
        <v>1042</v>
      </c>
      <c r="B927" s="1">
        <v>45130</v>
      </c>
      <c r="C927" s="1" t="str">
        <f t="shared" si="43"/>
        <v>July</v>
      </c>
      <c r="D927" s="1" t="str">
        <f t="shared" si="44"/>
        <v>Sunday</v>
      </c>
      <c r="E927" t="s">
        <v>33</v>
      </c>
      <c r="F927" t="s">
        <v>21</v>
      </c>
      <c r="G927" s="4">
        <v>8417.07</v>
      </c>
      <c r="H927">
        <v>26</v>
      </c>
      <c r="I927" t="s">
        <v>35</v>
      </c>
      <c r="J927" s="4">
        <v>4208.09</v>
      </c>
      <c r="K927" s="4">
        <v>4226.5600000000004</v>
      </c>
      <c r="L927" t="s">
        <v>17</v>
      </c>
      <c r="M927" s="9">
        <v>0.28999999999999998</v>
      </c>
      <c r="N927" s="8">
        <v>0.28999999999999998</v>
      </c>
      <c r="O927" s="8" t="str">
        <f t="shared" si="42"/>
        <v>21%+</v>
      </c>
      <c r="P927" t="s">
        <v>18</v>
      </c>
      <c r="Q927" t="s">
        <v>22</v>
      </c>
      <c r="R927" t="s">
        <v>37</v>
      </c>
    </row>
    <row r="928" spans="1:18" x14ac:dyDescent="0.25">
      <c r="A928">
        <v>1061</v>
      </c>
      <c r="B928" s="1">
        <v>45190</v>
      </c>
      <c r="C928" s="1" t="str">
        <f t="shared" si="43"/>
        <v>September</v>
      </c>
      <c r="D928" s="1" t="str">
        <f t="shared" si="44"/>
        <v>Thursday</v>
      </c>
      <c r="E928" t="s">
        <v>33</v>
      </c>
      <c r="F928" t="s">
        <v>25</v>
      </c>
      <c r="G928" s="4">
        <v>9895.57</v>
      </c>
      <c r="H928">
        <v>25</v>
      </c>
      <c r="I928" t="s">
        <v>26</v>
      </c>
      <c r="J928" s="4">
        <v>2747.66</v>
      </c>
      <c r="K928" s="4">
        <v>3027.0099999999902</v>
      </c>
      <c r="L928" t="s">
        <v>30</v>
      </c>
      <c r="M928" s="9">
        <v>0.23</v>
      </c>
      <c r="N928" s="8">
        <v>0.23</v>
      </c>
      <c r="O928" s="8" t="str">
        <f t="shared" si="42"/>
        <v>21%+</v>
      </c>
      <c r="P928" t="s">
        <v>18</v>
      </c>
      <c r="Q928" t="s">
        <v>19</v>
      </c>
      <c r="R928" t="s">
        <v>44</v>
      </c>
    </row>
    <row r="929" spans="1:18" x14ac:dyDescent="0.25">
      <c r="A929">
        <v>1022</v>
      </c>
      <c r="B929" s="1">
        <v>45254</v>
      </c>
      <c r="C929" s="1" t="str">
        <f t="shared" si="43"/>
        <v>November</v>
      </c>
      <c r="D929" s="1" t="str">
        <f t="shared" si="44"/>
        <v>Friday</v>
      </c>
      <c r="E929" t="s">
        <v>38</v>
      </c>
      <c r="F929" t="s">
        <v>21</v>
      </c>
      <c r="G929" s="4">
        <v>8906.24</v>
      </c>
      <c r="H929">
        <v>29</v>
      </c>
      <c r="I929" t="s">
        <v>16</v>
      </c>
      <c r="J929" s="4">
        <v>479.58</v>
      </c>
      <c r="K929" s="4">
        <v>909.88</v>
      </c>
      <c r="L929" t="s">
        <v>17</v>
      </c>
      <c r="M929" s="9">
        <v>0.13</v>
      </c>
      <c r="N929" s="8">
        <v>0.13</v>
      </c>
      <c r="O929" s="8" t="str">
        <f t="shared" si="42"/>
        <v>11-15%</v>
      </c>
      <c r="P929" t="s">
        <v>31</v>
      </c>
      <c r="Q929" t="s">
        <v>22</v>
      </c>
      <c r="R929" t="s">
        <v>41</v>
      </c>
    </row>
    <row r="930" spans="1:18" x14ac:dyDescent="0.25">
      <c r="A930">
        <v>1021</v>
      </c>
      <c r="B930" s="1">
        <v>45104</v>
      </c>
      <c r="C930" s="1" t="str">
        <f t="shared" si="43"/>
        <v>June</v>
      </c>
      <c r="D930" s="1" t="str">
        <f t="shared" si="44"/>
        <v>Tuesday</v>
      </c>
      <c r="E930" t="s">
        <v>33</v>
      </c>
      <c r="F930" t="s">
        <v>15</v>
      </c>
      <c r="G930" s="4">
        <v>3777.53</v>
      </c>
      <c r="H930">
        <v>19</v>
      </c>
      <c r="I930" t="s">
        <v>35</v>
      </c>
      <c r="J930" s="4">
        <v>1222.4000000000001</v>
      </c>
      <c r="K930" s="4">
        <v>1464.71</v>
      </c>
      <c r="L930" t="s">
        <v>30</v>
      </c>
      <c r="M930" s="9">
        <v>0</v>
      </c>
      <c r="N930" s="8">
        <v>0</v>
      </c>
      <c r="O930" s="8" t="str">
        <f t="shared" si="42"/>
        <v>0-5%</v>
      </c>
      <c r="P930" t="s">
        <v>31</v>
      </c>
      <c r="Q930" t="s">
        <v>22</v>
      </c>
      <c r="R930" t="s">
        <v>53</v>
      </c>
    </row>
    <row r="931" spans="1:18" x14ac:dyDescent="0.25">
      <c r="A931">
        <v>1070</v>
      </c>
      <c r="B931" s="1">
        <v>45274</v>
      </c>
      <c r="C931" s="1" t="str">
        <f t="shared" si="43"/>
        <v>December</v>
      </c>
      <c r="D931" s="1" t="str">
        <f t="shared" si="44"/>
        <v>Thursday</v>
      </c>
      <c r="E931" t="s">
        <v>33</v>
      </c>
      <c r="F931" t="s">
        <v>25</v>
      </c>
      <c r="G931" s="4">
        <v>2032.15</v>
      </c>
      <c r="H931">
        <v>33</v>
      </c>
      <c r="I931" t="s">
        <v>26</v>
      </c>
      <c r="J931" s="4">
        <v>866.42</v>
      </c>
      <c r="K931" s="4">
        <v>878.43</v>
      </c>
      <c r="L931" t="s">
        <v>30</v>
      </c>
      <c r="M931" s="9">
        <v>0.09</v>
      </c>
      <c r="N931" s="8">
        <v>0.09</v>
      </c>
      <c r="O931" s="8" t="str">
        <f t="shared" si="42"/>
        <v>6-10%</v>
      </c>
      <c r="P931" t="s">
        <v>18</v>
      </c>
      <c r="Q931" t="s">
        <v>22</v>
      </c>
      <c r="R931" t="s">
        <v>44</v>
      </c>
    </row>
    <row r="932" spans="1:18" x14ac:dyDescent="0.25">
      <c r="A932">
        <v>1001</v>
      </c>
      <c r="B932" s="1">
        <v>45244</v>
      </c>
      <c r="C932" s="1" t="str">
        <f t="shared" si="43"/>
        <v>November</v>
      </c>
      <c r="D932" s="1" t="str">
        <f t="shared" si="44"/>
        <v>Tuesday</v>
      </c>
      <c r="E932" t="s">
        <v>24</v>
      </c>
      <c r="F932" t="s">
        <v>15</v>
      </c>
      <c r="G932" s="4">
        <v>4944.99</v>
      </c>
      <c r="H932">
        <v>36</v>
      </c>
      <c r="I932" t="s">
        <v>16</v>
      </c>
      <c r="J932" s="4">
        <v>666.84</v>
      </c>
      <c r="K932" s="4">
        <v>682.24</v>
      </c>
      <c r="L932" t="s">
        <v>30</v>
      </c>
      <c r="M932" s="9">
        <v>0.16</v>
      </c>
      <c r="N932" s="8">
        <v>0.16</v>
      </c>
      <c r="O932" s="8" t="str">
        <f t="shared" si="42"/>
        <v>16-20%</v>
      </c>
      <c r="P932" t="s">
        <v>27</v>
      </c>
      <c r="Q932" t="s">
        <v>22</v>
      </c>
      <c r="R932" t="s">
        <v>45</v>
      </c>
    </row>
    <row r="933" spans="1:18" x14ac:dyDescent="0.25">
      <c r="A933">
        <v>1005</v>
      </c>
      <c r="B933" s="1">
        <v>45010</v>
      </c>
      <c r="C933" s="1" t="str">
        <f t="shared" si="43"/>
        <v>March</v>
      </c>
      <c r="D933" s="1" t="str">
        <f t="shared" si="44"/>
        <v>Saturday</v>
      </c>
      <c r="E933" t="s">
        <v>14</v>
      </c>
      <c r="F933" t="s">
        <v>21</v>
      </c>
      <c r="G933" s="4">
        <v>7442.25</v>
      </c>
      <c r="H933">
        <v>14</v>
      </c>
      <c r="I933" t="s">
        <v>29</v>
      </c>
      <c r="J933" s="4">
        <v>1861.2</v>
      </c>
      <c r="K933" s="4">
        <v>2075.35</v>
      </c>
      <c r="L933" t="s">
        <v>17</v>
      </c>
      <c r="M933" s="9">
        <v>0.1</v>
      </c>
      <c r="N933" s="8">
        <v>0.1</v>
      </c>
      <c r="O933" s="8" t="str">
        <f t="shared" si="42"/>
        <v>6-10%</v>
      </c>
      <c r="P933" t="s">
        <v>31</v>
      </c>
      <c r="Q933" t="s">
        <v>22</v>
      </c>
      <c r="R933" t="s">
        <v>23</v>
      </c>
    </row>
    <row r="934" spans="1:18" x14ac:dyDescent="0.25">
      <c r="A934">
        <v>1012</v>
      </c>
      <c r="B934" s="1">
        <v>45244</v>
      </c>
      <c r="C934" s="1" t="str">
        <f t="shared" si="43"/>
        <v>November</v>
      </c>
      <c r="D934" s="1" t="str">
        <f t="shared" si="44"/>
        <v>Tuesday</v>
      </c>
      <c r="E934" t="s">
        <v>24</v>
      </c>
      <c r="F934" t="s">
        <v>15</v>
      </c>
      <c r="G934" s="4">
        <v>4976.43</v>
      </c>
      <c r="H934">
        <v>14</v>
      </c>
      <c r="I934" t="s">
        <v>35</v>
      </c>
      <c r="J934" s="4">
        <v>1185.5</v>
      </c>
      <c r="K934" s="4">
        <v>1271.45</v>
      </c>
      <c r="L934" t="s">
        <v>17</v>
      </c>
      <c r="M934" s="9">
        <v>0.03</v>
      </c>
      <c r="N934" s="8">
        <v>0.03</v>
      </c>
      <c r="O934" s="8" t="str">
        <f t="shared" si="42"/>
        <v>0-5%</v>
      </c>
      <c r="P934" t="s">
        <v>27</v>
      </c>
      <c r="Q934" t="s">
        <v>22</v>
      </c>
      <c r="R934" t="s">
        <v>45</v>
      </c>
    </row>
    <row r="935" spans="1:18" x14ac:dyDescent="0.25">
      <c r="A935">
        <v>1090</v>
      </c>
      <c r="B935" s="1">
        <v>45037</v>
      </c>
      <c r="C935" s="1" t="str">
        <f t="shared" si="43"/>
        <v>April</v>
      </c>
      <c r="D935" s="1" t="str">
        <f t="shared" si="44"/>
        <v>Friday</v>
      </c>
      <c r="E935" t="s">
        <v>24</v>
      </c>
      <c r="F935" t="s">
        <v>21</v>
      </c>
      <c r="G935" s="4">
        <v>4883.49</v>
      </c>
      <c r="H935">
        <v>35</v>
      </c>
      <c r="I935" t="s">
        <v>35</v>
      </c>
      <c r="J935" s="4">
        <v>1130.5999999999999</v>
      </c>
      <c r="K935" s="4">
        <v>1466.1799999999901</v>
      </c>
      <c r="L935" t="s">
        <v>17</v>
      </c>
      <c r="M935" s="9">
        <v>0.13</v>
      </c>
      <c r="N935" s="8">
        <v>0.13</v>
      </c>
      <c r="O935" s="8" t="str">
        <f t="shared" si="42"/>
        <v>11-15%</v>
      </c>
      <c r="P935" t="s">
        <v>18</v>
      </c>
      <c r="Q935" t="s">
        <v>19</v>
      </c>
      <c r="R935" t="s">
        <v>47</v>
      </c>
    </row>
    <row r="936" spans="1:18" x14ac:dyDescent="0.25">
      <c r="A936">
        <v>1046</v>
      </c>
      <c r="B936" s="1">
        <v>45177</v>
      </c>
      <c r="C936" s="1" t="str">
        <f t="shared" si="43"/>
        <v>September</v>
      </c>
      <c r="D936" s="1" t="str">
        <f t="shared" si="44"/>
        <v>Friday</v>
      </c>
      <c r="E936" t="s">
        <v>42</v>
      </c>
      <c r="F936" t="s">
        <v>15</v>
      </c>
      <c r="G936" s="4">
        <v>8398.48</v>
      </c>
      <c r="H936">
        <v>30</v>
      </c>
      <c r="I936" t="s">
        <v>16</v>
      </c>
      <c r="J936" s="4">
        <v>320.73</v>
      </c>
      <c r="K936" s="4">
        <v>678.04</v>
      </c>
      <c r="L936" t="s">
        <v>17</v>
      </c>
      <c r="M936" s="9">
        <v>0.08</v>
      </c>
      <c r="N936" s="8">
        <v>0.08</v>
      </c>
      <c r="O936" s="8" t="str">
        <f t="shared" si="42"/>
        <v>6-10%</v>
      </c>
      <c r="P936" t="s">
        <v>18</v>
      </c>
      <c r="Q936" t="s">
        <v>22</v>
      </c>
      <c r="R936" t="s">
        <v>49</v>
      </c>
    </row>
    <row r="937" spans="1:18" x14ac:dyDescent="0.25">
      <c r="A937">
        <v>1034</v>
      </c>
      <c r="B937" s="1">
        <v>44933</v>
      </c>
      <c r="C937" s="1" t="str">
        <f t="shared" si="43"/>
        <v>January</v>
      </c>
      <c r="D937" s="1" t="str">
        <f t="shared" si="44"/>
        <v>Saturday</v>
      </c>
      <c r="E937" t="s">
        <v>24</v>
      </c>
      <c r="F937" t="s">
        <v>21</v>
      </c>
      <c r="G937" s="4">
        <v>3677.9</v>
      </c>
      <c r="H937">
        <v>28</v>
      </c>
      <c r="I937" t="s">
        <v>16</v>
      </c>
      <c r="J937" s="4">
        <v>137.47</v>
      </c>
      <c r="K937" s="4">
        <v>234.63</v>
      </c>
      <c r="L937" t="s">
        <v>30</v>
      </c>
      <c r="M937" s="9">
        <v>0.27</v>
      </c>
      <c r="N937" s="8">
        <v>0.27</v>
      </c>
      <c r="O937" s="8" t="str">
        <f t="shared" si="42"/>
        <v>21%+</v>
      </c>
      <c r="P937" t="s">
        <v>27</v>
      </c>
      <c r="Q937" t="s">
        <v>22</v>
      </c>
      <c r="R937" t="s">
        <v>47</v>
      </c>
    </row>
    <row r="938" spans="1:18" x14ac:dyDescent="0.25">
      <c r="A938">
        <v>1049</v>
      </c>
      <c r="B938" s="1">
        <v>45010</v>
      </c>
      <c r="C938" s="1" t="str">
        <f t="shared" si="43"/>
        <v>March</v>
      </c>
      <c r="D938" s="1" t="str">
        <f t="shared" si="44"/>
        <v>Saturday</v>
      </c>
      <c r="E938" t="s">
        <v>38</v>
      </c>
      <c r="F938" t="s">
        <v>34</v>
      </c>
      <c r="G938" s="4">
        <v>8611.9699999999993</v>
      </c>
      <c r="H938">
        <v>17</v>
      </c>
      <c r="I938" t="s">
        <v>35</v>
      </c>
      <c r="J938" s="4">
        <v>558.70000000000005</v>
      </c>
      <c r="K938" s="4">
        <v>1004.08</v>
      </c>
      <c r="L938" t="s">
        <v>17</v>
      </c>
      <c r="M938" s="9">
        <v>0.03</v>
      </c>
      <c r="N938" s="8">
        <v>0.03</v>
      </c>
      <c r="O938" s="8" t="str">
        <f t="shared" si="42"/>
        <v>0-5%</v>
      </c>
      <c r="P938" t="s">
        <v>31</v>
      </c>
      <c r="Q938" t="s">
        <v>19</v>
      </c>
      <c r="R938" t="s">
        <v>48</v>
      </c>
    </row>
    <row r="939" spans="1:18" x14ac:dyDescent="0.25">
      <c r="A939">
        <v>1078</v>
      </c>
      <c r="B939" s="1">
        <v>45134</v>
      </c>
      <c r="C939" s="1" t="str">
        <f t="shared" si="43"/>
        <v>July</v>
      </c>
      <c r="D939" s="1" t="str">
        <f t="shared" si="44"/>
        <v>Thursday</v>
      </c>
      <c r="E939" t="s">
        <v>38</v>
      </c>
      <c r="F939" t="s">
        <v>15</v>
      </c>
      <c r="G939" s="4">
        <v>4127.37</v>
      </c>
      <c r="H939">
        <v>3</v>
      </c>
      <c r="I939" t="s">
        <v>29</v>
      </c>
      <c r="J939" s="4">
        <v>902.38</v>
      </c>
      <c r="K939" s="4">
        <v>1128.9100000000001</v>
      </c>
      <c r="L939" t="s">
        <v>30</v>
      </c>
      <c r="M939" s="9">
        <v>0.01</v>
      </c>
      <c r="N939" s="8">
        <v>0.01</v>
      </c>
      <c r="O939" s="8" t="str">
        <f t="shared" si="42"/>
        <v>0-5%</v>
      </c>
      <c r="P939" t="s">
        <v>27</v>
      </c>
      <c r="Q939" t="s">
        <v>22</v>
      </c>
      <c r="R939" t="s">
        <v>40</v>
      </c>
    </row>
    <row r="940" spans="1:18" x14ac:dyDescent="0.25">
      <c r="A940">
        <v>1090</v>
      </c>
      <c r="B940" s="1">
        <v>45240</v>
      </c>
      <c r="C940" s="1" t="str">
        <f t="shared" si="43"/>
        <v>November</v>
      </c>
      <c r="D940" s="1" t="str">
        <f t="shared" si="44"/>
        <v>Friday</v>
      </c>
      <c r="E940" t="s">
        <v>42</v>
      </c>
      <c r="F940" t="s">
        <v>15</v>
      </c>
      <c r="G940" s="4">
        <v>3349.51</v>
      </c>
      <c r="H940">
        <v>16</v>
      </c>
      <c r="I940" t="s">
        <v>29</v>
      </c>
      <c r="J940" s="4">
        <v>2183.37</v>
      </c>
      <c r="K940" s="4">
        <v>2263.3599999999901</v>
      </c>
      <c r="L940" t="s">
        <v>17</v>
      </c>
      <c r="M940" s="9">
        <v>0</v>
      </c>
      <c r="N940" s="8">
        <v>0</v>
      </c>
      <c r="O940" s="8" t="str">
        <f t="shared" si="42"/>
        <v>0-5%</v>
      </c>
      <c r="P940" t="s">
        <v>27</v>
      </c>
      <c r="Q940" t="s">
        <v>22</v>
      </c>
      <c r="R940" t="s">
        <v>49</v>
      </c>
    </row>
    <row r="941" spans="1:18" x14ac:dyDescent="0.25">
      <c r="A941">
        <v>1045</v>
      </c>
      <c r="B941" s="1">
        <v>44948</v>
      </c>
      <c r="C941" s="1" t="str">
        <f t="shared" si="43"/>
        <v>January</v>
      </c>
      <c r="D941" s="1" t="str">
        <f t="shared" si="44"/>
        <v>Sunday</v>
      </c>
      <c r="E941" t="s">
        <v>14</v>
      </c>
      <c r="F941" t="s">
        <v>34</v>
      </c>
      <c r="G941" s="4">
        <v>4594.5</v>
      </c>
      <c r="H941">
        <v>46</v>
      </c>
      <c r="I941" t="s">
        <v>26</v>
      </c>
      <c r="J941" s="4">
        <v>2577.08</v>
      </c>
      <c r="K941" s="4">
        <v>2961.56</v>
      </c>
      <c r="L941" t="s">
        <v>17</v>
      </c>
      <c r="M941" s="9">
        <v>0.1</v>
      </c>
      <c r="N941" s="8">
        <v>0.1</v>
      </c>
      <c r="O941" s="8" t="str">
        <f t="shared" si="42"/>
        <v>6-10%</v>
      </c>
      <c r="P941" t="s">
        <v>18</v>
      </c>
      <c r="Q941" t="s">
        <v>19</v>
      </c>
      <c r="R941" t="s">
        <v>46</v>
      </c>
    </row>
    <row r="942" spans="1:18" x14ac:dyDescent="0.25">
      <c r="A942">
        <v>1027</v>
      </c>
      <c r="B942" s="1">
        <v>44929</v>
      </c>
      <c r="C942" s="1" t="str">
        <f t="shared" si="43"/>
        <v>January</v>
      </c>
      <c r="D942" s="1" t="str">
        <f t="shared" si="44"/>
        <v>Tuesday</v>
      </c>
      <c r="E942" t="s">
        <v>14</v>
      </c>
      <c r="F942" t="s">
        <v>34</v>
      </c>
      <c r="G942" s="4">
        <v>7648.22</v>
      </c>
      <c r="H942">
        <v>30</v>
      </c>
      <c r="I942" t="s">
        <v>16</v>
      </c>
      <c r="J942" s="4">
        <v>745.93</v>
      </c>
      <c r="K942" s="4">
        <v>1143.02</v>
      </c>
      <c r="L942" t="s">
        <v>17</v>
      </c>
      <c r="M942" s="9">
        <v>0.2</v>
      </c>
      <c r="N942" s="8">
        <v>0.2</v>
      </c>
      <c r="O942" s="8" t="str">
        <f t="shared" si="42"/>
        <v>16-20%</v>
      </c>
      <c r="P942" t="s">
        <v>31</v>
      </c>
      <c r="Q942" t="s">
        <v>19</v>
      </c>
      <c r="R942" t="s">
        <v>46</v>
      </c>
    </row>
    <row r="943" spans="1:18" x14ac:dyDescent="0.25">
      <c r="A943">
        <v>1073</v>
      </c>
      <c r="B943" s="1">
        <v>45053</v>
      </c>
      <c r="C943" s="1" t="str">
        <f t="shared" si="43"/>
        <v>May</v>
      </c>
      <c r="D943" s="1" t="str">
        <f t="shared" si="44"/>
        <v>Sunday</v>
      </c>
      <c r="E943" t="s">
        <v>24</v>
      </c>
      <c r="F943" t="s">
        <v>15</v>
      </c>
      <c r="G943" s="4">
        <v>1347.42</v>
      </c>
      <c r="H943">
        <v>29</v>
      </c>
      <c r="I943" t="s">
        <v>29</v>
      </c>
      <c r="J943" s="4">
        <v>2152.6799999999998</v>
      </c>
      <c r="K943" s="4">
        <v>2475.9299999999998</v>
      </c>
      <c r="L943" t="s">
        <v>17</v>
      </c>
      <c r="M943" s="9">
        <v>0.22</v>
      </c>
      <c r="N943" s="8">
        <v>0.22</v>
      </c>
      <c r="O943" s="8" t="str">
        <f t="shared" si="42"/>
        <v>21%+</v>
      </c>
      <c r="P943" t="s">
        <v>27</v>
      </c>
      <c r="Q943" t="s">
        <v>19</v>
      </c>
      <c r="R943" t="s">
        <v>45</v>
      </c>
    </row>
    <row r="944" spans="1:18" x14ac:dyDescent="0.25">
      <c r="A944">
        <v>1026</v>
      </c>
      <c r="B944" s="1">
        <v>45223</v>
      </c>
      <c r="C944" s="1" t="str">
        <f t="shared" si="43"/>
        <v>October</v>
      </c>
      <c r="D944" s="1" t="str">
        <f t="shared" si="44"/>
        <v>Tuesday</v>
      </c>
      <c r="E944" t="s">
        <v>24</v>
      </c>
      <c r="F944" t="s">
        <v>34</v>
      </c>
      <c r="G944" s="4">
        <v>2044.55</v>
      </c>
      <c r="H944">
        <v>45</v>
      </c>
      <c r="I944" t="s">
        <v>26</v>
      </c>
      <c r="J944" s="4">
        <v>1741.66</v>
      </c>
      <c r="K944" s="4">
        <v>2169.86</v>
      </c>
      <c r="L944" t="s">
        <v>17</v>
      </c>
      <c r="M944" s="9">
        <v>0.14000000000000001</v>
      </c>
      <c r="N944" s="8">
        <v>0.14000000000000001</v>
      </c>
      <c r="O944" s="8" t="str">
        <f t="shared" si="42"/>
        <v>11-15%</v>
      </c>
      <c r="P944" t="s">
        <v>31</v>
      </c>
      <c r="Q944" t="s">
        <v>19</v>
      </c>
      <c r="R944" t="s">
        <v>50</v>
      </c>
    </row>
    <row r="945" spans="1:18" x14ac:dyDescent="0.25">
      <c r="A945">
        <v>1047</v>
      </c>
      <c r="B945" s="1">
        <v>45114</v>
      </c>
      <c r="C945" s="1" t="str">
        <f t="shared" si="43"/>
        <v>July</v>
      </c>
      <c r="D945" s="1" t="str">
        <f t="shared" si="44"/>
        <v>Friday</v>
      </c>
      <c r="E945" t="s">
        <v>24</v>
      </c>
      <c r="F945" t="s">
        <v>25</v>
      </c>
      <c r="G945" s="4">
        <v>9519.2999999999993</v>
      </c>
      <c r="H945">
        <v>15</v>
      </c>
      <c r="I945" t="s">
        <v>29</v>
      </c>
      <c r="J945" s="4">
        <v>957.95</v>
      </c>
      <c r="K945" s="4">
        <v>1329.26</v>
      </c>
      <c r="L945" t="s">
        <v>30</v>
      </c>
      <c r="M945" s="9">
        <v>0.21</v>
      </c>
      <c r="N945" s="8">
        <v>0.21</v>
      </c>
      <c r="O945" s="8" t="str">
        <f t="shared" si="42"/>
        <v>21%+</v>
      </c>
      <c r="P945" t="s">
        <v>18</v>
      </c>
      <c r="Q945" t="s">
        <v>19</v>
      </c>
      <c r="R945" t="s">
        <v>28</v>
      </c>
    </row>
    <row r="946" spans="1:18" x14ac:dyDescent="0.25">
      <c r="A946">
        <v>1086</v>
      </c>
      <c r="B946" s="1">
        <v>45288</v>
      </c>
      <c r="C946" s="1" t="str">
        <f t="shared" si="43"/>
        <v>December</v>
      </c>
      <c r="D946" s="1" t="str">
        <f t="shared" si="44"/>
        <v>Thursday</v>
      </c>
      <c r="E946" t="s">
        <v>14</v>
      </c>
      <c r="F946" t="s">
        <v>21</v>
      </c>
      <c r="G946" s="4">
        <v>1837.37</v>
      </c>
      <c r="H946">
        <v>46</v>
      </c>
      <c r="I946" t="s">
        <v>16</v>
      </c>
      <c r="J946" s="4">
        <v>83.86</v>
      </c>
      <c r="K946" s="4">
        <v>526.14</v>
      </c>
      <c r="L946" t="s">
        <v>17</v>
      </c>
      <c r="M946" s="9">
        <v>0.11</v>
      </c>
      <c r="N946" s="8">
        <v>0.11</v>
      </c>
      <c r="O946" s="8" t="str">
        <f t="shared" si="42"/>
        <v>11-15%</v>
      </c>
      <c r="P946" t="s">
        <v>31</v>
      </c>
      <c r="Q946" t="s">
        <v>19</v>
      </c>
      <c r="R946" t="s">
        <v>23</v>
      </c>
    </row>
    <row r="947" spans="1:18" x14ac:dyDescent="0.25">
      <c r="A947">
        <v>1056</v>
      </c>
      <c r="B947" s="1">
        <v>44940</v>
      </c>
      <c r="C947" s="1" t="str">
        <f t="shared" si="43"/>
        <v>January</v>
      </c>
      <c r="D947" s="1" t="str">
        <f t="shared" si="44"/>
        <v>Saturday</v>
      </c>
      <c r="E947" t="s">
        <v>33</v>
      </c>
      <c r="F947" t="s">
        <v>21</v>
      </c>
      <c r="G947" s="4">
        <v>5720.5</v>
      </c>
      <c r="H947">
        <v>25</v>
      </c>
      <c r="I947" t="s">
        <v>26</v>
      </c>
      <c r="J947" s="4">
        <v>2361.7399999999998</v>
      </c>
      <c r="K947" s="4">
        <v>2584.35</v>
      </c>
      <c r="L947" t="s">
        <v>17</v>
      </c>
      <c r="M947" s="9">
        <v>0.2</v>
      </c>
      <c r="N947" s="8">
        <v>0.2</v>
      </c>
      <c r="O947" s="8" t="str">
        <f t="shared" si="42"/>
        <v>16-20%</v>
      </c>
      <c r="P947" t="s">
        <v>18</v>
      </c>
      <c r="Q947" t="s">
        <v>19</v>
      </c>
      <c r="R947" t="s">
        <v>37</v>
      </c>
    </row>
    <row r="948" spans="1:18" x14ac:dyDescent="0.25">
      <c r="A948">
        <v>1094</v>
      </c>
      <c r="B948" s="1">
        <v>44938</v>
      </c>
      <c r="C948" s="1" t="str">
        <f t="shared" si="43"/>
        <v>January</v>
      </c>
      <c r="D948" s="1" t="str">
        <f t="shared" si="44"/>
        <v>Thursday</v>
      </c>
      <c r="E948" t="s">
        <v>38</v>
      </c>
      <c r="F948" t="s">
        <v>21</v>
      </c>
      <c r="G948" s="4">
        <v>5835.21</v>
      </c>
      <c r="H948">
        <v>38</v>
      </c>
      <c r="I948" t="s">
        <v>26</v>
      </c>
      <c r="J948" s="4">
        <v>3443.98</v>
      </c>
      <c r="K948" s="4">
        <v>3820.3</v>
      </c>
      <c r="L948" t="s">
        <v>17</v>
      </c>
      <c r="M948" s="9">
        <v>0.01</v>
      </c>
      <c r="N948" s="8">
        <v>0.01</v>
      </c>
      <c r="O948" s="8" t="str">
        <f t="shared" si="42"/>
        <v>0-5%</v>
      </c>
      <c r="P948" t="s">
        <v>31</v>
      </c>
      <c r="Q948" t="s">
        <v>22</v>
      </c>
      <c r="R948" t="s">
        <v>41</v>
      </c>
    </row>
    <row r="949" spans="1:18" x14ac:dyDescent="0.25">
      <c r="A949">
        <v>1063</v>
      </c>
      <c r="B949" s="1">
        <v>45013</v>
      </c>
      <c r="C949" s="1" t="str">
        <f t="shared" si="43"/>
        <v>March</v>
      </c>
      <c r="D949" s="1" t="str">
        <f t="shared" si="44"/>
        <v>Tuesday</v>
      </c>
      <c r="E949" t="s">
        <v>33</v>
      </c>
      <c r="F949" t="s">
        <v>25</v>
      </c>
      <c r="G949" s="4">
        <v>4947.28</v>
      </c>
      <c r="H949">
        <v>42</v>
      </c>
      <c r="I949" t="s">
        <v>26</v>
      </c>
      <c r="J949" s="4">
        <v>1170.07</v>
      </c>
      <c r="K949" s="4">
        <v>1669.94999999999</v>
      </c>
      <c r="L949" t="s">
        <v>17</v>
      </c>
      <c r="M949" s="9">
        <v>0.12</v>
      </c>
      <c r="N949" s="8">
        <v>0.12</v>
      </c>
      <c r="O949" s="8" t="str">
        <f t="shared" si="42"/>
        <v>11-15%</v>
      </c>
      <c r="P949" t="s">
        <v>27</v>
      </c>
      <c r="Q949" t="s">
        <v>22</v>
      </c>
      <c r="R949" t="s">
        <v>44</v>
      </c>
    </row>
    <row r="950" spans="1:18" x14ac:dyDescent="0.25">
      <c r="A950">
        <v>1048</v>
      </c>
      <c r="B950" s="1">
        <v>44938</v>
      </c>
      <c r="C950" s="1" t="str">
        <f t="shared" si="43"/>
        <v>January</v>
      </c>
      <c r="D950" s="1" t="str">
        <f t="shared" si="44"/>
        <v>Thursday</v>
      </c>
      <c r="E950" t="s">
        <v>33</v>
      </c>
      <c r="F950" t="s">
        <v>34</v>
      </c>
      <c r="G950" s="4">
        <v>6482.98</v>
      </c>
      <c r="H950">
        <v>47</v>
      </c>
      <c r="I950" t="s">
        <v>29</v>
      </c>
      <c r="J950" s="4">
        <v>702.44</v>
      </c>
      <c r="K950" s="4">
        <v>1067.6600000000001</v>
      </c>
      <c r="L950" t="s">
        <v>30</v>
      </c>
      <c r="M950" s="9">
        <v>0.24</v>
      </c>
      <c r="N950" s="8">
        <v>0.24</v>
      </c>
      <c r="O950" s="8" t="str">
        <f t="shared" si="42"/>
        <v>21%+</v>
      </c>
      <c r="P950" t="s">
        <v>18</v>
      </c>
      <c r="Q950" t="s">
        <v>22</v>
      </c>
      <c r="R950" t="s">
        <v>36</v>
      </c>
    </row>
    <row r="951" spans="1:18" x14ac:dyDescent="0.25">
      <c r="A951">
        <v>1061</v>
      </c>
      <c r="B951" s="1">
        <v>44951</v>
      </c>
      <c r="C951" s="1" t="str">
        <f t="shared" si="43"/>
        <v>January</v>
      </c>
      <c r="D951" s="1" t="str">
        <f t="shared" si="44"/>
        <v>Wednesday</v>
      </c>
      <c r="E951" t="s">
        <v>14</v>
      </c>
      <c r="F951" t="s">
        <v>34</v>
      </c>
      <c r="G951" s="4">
        <v>2375.2800000000002</v>
      </c>
      <c r="H951">
        <v>38</v>
      </c>
      <c r="I951" t="s">
        <v>16</v>
      </c>
      <c r="J951" s="4">
        <v>4440.8599999999997</v>
      </c>
      <c r="K951" s="4">
        <v>4506.8099999999904</v>
      </c>
      <c r="L951" t="s">
        <v>17</v>
      </c>
      <c r="M951" s="9">
        <v>0.24</v>
      </c>
      <c r="N951" s="8">
        <v>0.24</v>
      </c>
      <c r="O951" s="8" t="str">
        <f t="shared" si="42"/>
        <v>21%+</v>
      </c>
      <c r="P951" t="s">
        <v>27</v>
      </c>
      <c r="Q951" t="s">
        <v>19</v>
      </c>
      <c r="R951" t="s">
        <v>46</v>
      </c>
    </row>
    <row r="952" spans="1:18" x14ac:dyDescent="0.25">
      <c r="A952">
        <v>1081</v>
      </c>
      <c r="B952" s="1">
        <v>45227</v>
      </c>
      <c r="C952" s="1" t="str">
        <f t="shared" si="43"/>
        <v>October</v>
      </c>
      <c r="D952" s="1" t="str">
        <f t="shared" si="44"/>
        <v>Saturday</v>
      </c>
      <c r="E952" t="s">
        <v>33</v>
      </c>
      <c r="F952" t="s">
        <v>15</v>
      </c>
      <c r="G952" s="4">
        <v>5571.36</v>
      </c>
      <c r="H952">
        <v>23</v>
      </c>
      <c r="I952" t="s">
        <v>26</v>
      </c>
      <c r="J952" s="4">
        <v>1411.37</v>
      </c>
      <c r="K952" s="4">
        <v>1675.35</v>
      </c>
      <c r="L952" t="s">
        <v>30</v>
      </c>
      <c r="M952" s="9">
        <v>0.21</v>
      </c>
      <c r="N952" s="8">
        <v>0.21</v>
      </c>
      <c r="O952" s="8" t="str">
        <f t="shared" si="42"/>
        <v>21%+</v>
      </c>
      <c r="P952" t="s">
        <v>18</v>
      </c>
      <c r="Q952" t="s">
        <v>22</v>
      </c>
      <c r="R952" t="s">
        <v>53</v>
      </c>
    </row>
    <row r="953" spans="1:18" x14ac:dyDescent="0.25">
      <c r="A953">
        <v>1026</v>
      </c>
      <c r="B953" s="1">
        <v>45169</v>
      </c>
      <c r="C953" s="1" t="str">
        <f t="shared" si="43"/>
        <v>August</v>
      </c>
      <c r="D953" s="1" t="str">
        <f t="shared" si="44"/>
        <v>Thursday</v>
      </c>
      <c r="E953" t="s">
        <v>42</v>
      </c>
      <c r="F953" t="s">
        <v>34</v>
      </c>
      <c r="G953" s="4">
        <v>3784.52</v>
      </c>
      <c r="H953">
        <v>25</v>
      </c>
      <c r="I953" t="s">
        <v>35</v>
      </c>
      <c r="J953" s="4">
        <v>1156.8800000000001</v>
      </c>
      <c r="K953" s="4">
        <v>1454.68</v>
      </c>
      <c r="L953" t="s">
        <v>17</v>
      </c>
      <c r="M953" s="9">
        <v>0.06</v>
      </c>
      <c r="N953" s="8">
        <v>0.06</v>
      </c>
      <c r="O953" s="8" t="str">
        <f t="shared" si="42"/>
        <v>6-10%</v>
      </c>
      <c r="P953" t="s">
        <v>31</v>
      </c>
      <c r="Q953" t="s">
        <v>19</v>
      </c>
      <c r="R953" t="s">
        <v>52</v>
      </c>
    </row>
    <row r="954" spans="1:18" x14ac:dyDescent="0.25">
      <c r="A954">
        <v>1036</v>
      </c>
      <c r="B954" s="1">
        <v>45048</v>
      </c>
      <c r="C954" s="1" t="str">
        <f t="shared" si="43"/>
        <v>May</v>
      </c>
      <c r="D954" s="1" t="str">
        <f t="shared" si="44"/>
        <v>Tuesday</v>
      </c>
      <c r="E954" t="s">
        <v>24</v>
      </c>
      <c r="F954" t="s">
        <v>15</v>
      </c>
      <c r="G954" s="4">
        <v>6650.51</v>
      </c>
      <c r="H954">
        <v>42</v>
      </c>
      <c r="I954" t="s">
        <v>16</v>
      </c>
      <c r="J954" s="4">
        <v>4292.63</v>
      </c>
      <c r="K954" s="4">
        <v>4387.99</v>
      </c>
      <c r="L954" t="s">
        <v>30</v>
      </c>
      <c r="M954" s="9">
        <v>7.0000000000000007E-2</v>
      </c>
      <c r="N954" s="8">
        <v>7.0000000000000007E-2</v>
      </c>
      <c r="O954" s="8" t="str">
        <f t="shared" si="42"/>
        <v>6-10%</v>
      </c>
      <c r="P954" t="s">
        <v>31</v>
      </c>
      <c r="Q954" t="s">
        <v>22</v>
      </c>
      <c r="R954" t="s">
        <v>45</v>
      </c>
    </row>
    <row r="955" spans="1:18" x14ac:dyDescent="0.25">
      <c r="A955">
        <v>1001</v>
      </c>
      <c r="B955" s="1">
        <v>45073</v>
      </c>
      <c r="C955" s="1" t="str">
        <f t="shared" si="43"/>
        <v>May</v>
      </c>
      <c r="D955" s="1" t="str">
        <f t="shared" si="44"/>
        <v>Saturday</v>
      </c>
      <c r="E955" t="s">
        <v>42</v>
      </c>
      <c r="F955" t="s">
        <v>25</v>
      </c>
      <c r="G955" s="4">
        <v>1498.11</v>
      </c>
      <c r="H955">
        <v>7</v>
      </c>
      <c r="I955" t="s">
        <v>35</v>
      </c>
      <c r="J955" s="4">
        <v>4094.68</v>
      </c>
      <c r="K955" s="4">
        <v>4576.5</v>
      </c>
      <c r="L955" t="s">
        <v>30</v>
      </c>
      <c r="M955" s="9">
        <v>0.3</v>
      </c>
      <c r="N955" s="8">
        <v>0.3</v>
      </c>
      <c r="O955" s="8" t="str">
        <f t="shared" si="42"/>
        <v>21%+</v>
      </c>
      <c r="P955" t="s">
        <v>18</v>
      </c>
      <c r="Q955" t="s">
        <v>22</v>
      </c>
      <c r="R955" t="s">
        <v>43</v>
      </c>
    </row>
    <row r="956" spans="1:18" x14ac:dyDescent="0.25">
      <c r="A956">
        <v>1008</v>
      </c>
      <c r="B956" s="1">
        <v>44981</v>
      </c>
      <c r="C956" s="1" t="str">
        <f t="shared" si="43"/>
        <v>February</v>
      </c>
      <c r="D956" s="1" t="str">
        <f t="shared" si="44"/>
        <v>Friday</v>
      </c>
      <c r="E956" t="s">
        <v>38</v>
      </c>
      <c r="F956" t="s">
        <v>21</v>
      </c>
      <c r="G956" s="4">
        <v>5751.69</v>
      </c>
      <c r="H956">
        <v>22</v>
      </c>
      <c r="I956" t="s">
        <v>35</v>
      </c>
      <c r="J956" s="4">
        <v>2269.3200000000002</v>
      </c>
      <c r="K956" s="4">
        <v>2365.35</v>
      </c>
      <c r="L956" t="s">
        <v>30</v>
      </c>
      <c r="M956" s="9">
        <v>0.03</v>
      </c>
      <c r="N956" s="8">
        <v>0.03</v>
      </c>
      <c r="O956" s="8" t="str">
        <f t="shared" si="42"/>
        <v>0-5%</v>
      </c>
      <c r="P956" t="s">
        <v>18</v>
      </c>
      <c r="Q956" t="s">
        <v>22</v>
      </c>
      <c r="R956" t="s">
        <v>41</v>
      </c>
    </row>
    <row r="957" spans="1:18" x14ac:dyDescent="0.25">
      <c r="A957">
        <v>1099</v>
      </c>
      <c r="B957" s="1">
        <v>45164</v>
      </c>
      <c r="C957" s="1" t="str">
        <f t="shared" si="43"/>
        <v>August</v>
      </c>
      <c r="D957" s="1" t="str">
        <f t="shared" si="44"/>
        <v>Saturday</v>
      </c>
      <c r="E957" t="s">
        <v>24</v>
      </c>
      <c r="F957" t="s">
        <v>21</v>
      </c>
      <c r="G957" s="4">
        <v>1934.18</v>
      </c>
      <c r="H957">
        <v>17</v>
      </c>
      <c r="I957" t="s">
        <v>26</v>
      </c>
      <c r="J957" s="4">
        <v>2471.73</v>
      </c>
      <c r="K957" s="4">
        <v>2568.73</v>
      </c>
      <c r="L957" t="s">
        <v>30</v>
      </c>
      <c r="M957" s="9">
        <v>0.05</v>
      </c>
      <c r="N957" s="8">
        <v>0.05</v>
      </c>
      <c r="O957" s="8" t="str">
        <f t="shared" si="42"/>
        <v>0-5%</v>
      </c>
      <c r="P957" t="s">
        <v>18</v>
      </c>
      <c r="Q957" t="s">
        <v>22</v>
      </c>
      <c r="R957" t="s">
        <v>47</v>
      </c>
    </row>
    <row r="958" spans="1:18" x14ac:dyDescent="0.25">
      <c r="A958">
        <v>1052</v>
      </c>
      <c r="B958" s="1">
        <v>45282</v>
      </c>
      <c r="C958" s="1" t="str">
        <f t="shared" si="43"/>
        <v>December</v>
      </c>
      <c r="D958" s="1" t="str">
        <f t="shared" si="44"/>
        <v>Friday</v>
      </c>
      <c r="E958" t="s">
        <v>33</v>
      </c>
      <c r="F958" t="s">
        <v>21</v>
      </c>
      <c r="G958" s="4">
        <v>2858.57</v>
      </c>
      <c r="H958">
        <v>18</v>
      </c>
      <c r="I958" t="s">
        <v>26</v>
      </c>
      <c r="J958" s="4">
        <v>1127.8599999999999</v>
      </c>
      <c r="K958" s="4">
        <v>1586.29</v>
      </c>
      <c r="L958" t="s">
        <v>30</v>
      </c>
      <c r="M958" s="9">
        <v>0.04</v>
      </c>
      <c r="N958" s="8">
        <v>0.04</v>
      </c>
      <c r="O958" s="8" t="str">
        <f t="shared" si="42"/>
        <v>0-5%</v>
      </c>
      <c r="P958" t="s">
        <v>31</v>
      </c>
      <c r="Q958" t="s">
        <v>19</v>
      </c>
      <c r="R958" t="s">
        <v>37</v>
      </c>
    </row>
    <row r="959" spans="1:18" x14ac:dyDescent="0.25">
      <c r="A959">
        <v>1079</v>
      </c>
      <c r="B959" s="1">
        <v>45099</v>
      </c>
      <c r="C959" s="1" t="str">
        <f t="shared" si="43"/>
        <v>June</v>
      </c>
      <c r="D959" s="1" t="str">
        <f t="shared" si="44"/>
        <v>Thursday</v>
      </c>
      <c r="E959" t="s">
        <v>38</v>
      </c>
      <c r="F959" t="s">
        <v>34</v>
      </c>
      <c r="G959" s="4">
        <v>2265.23</v>
      </c>
      <c r="H959">
        <v>49</v>
      </c>
      <c r="I959" t="s">
        <v>29</v>
      </c>
      <c r="J959" s="4">
        <v>437.59</v>
      </c>
      <c r="K959" s="4">
        <v>675.54</v>
      </c>
      <c r="L959" t="s">
        <v>17</v>
      </c>
      <c r="M959" s="9">
        <v>0.1</v>
      </c>
      <c r="N959" s="8">
        <v>0.1</v>
      </c>
      <c r="O959" s="8" t="str">
        <f t="shared" si="42"/>
        <v>6-10%</v>
      </c>
      <c r="P959" t="s">
        <v>18</v>
      </c>
      <c r="Q959" t="s">
        <v>19</v>
      </c>
      <c r="R959" t="s">
        <v>48</v>
      </c>
    </row>
    <row r="960" spans="1:18" x14ac:dyDescent="0.25">
      <c r="A960">
        <v>1047</v>
      </c>
      <c r="B960" s="1">
        <v>45147</v>
      </c>
      <c r="C960" s="1" t="str">
        <f t="shared" si="43"/>
        <v>August</v>
      </c>
      <c r="D960" s="1" t="str">
        <f t="shared" si="44"/>
        <v>Wednesday</v>
      </c>
      <c r="E960" t="s">
        <v>24</v>
      </c>
      <c r="F960" t="s">
        <v>15</v>
      </c>
      <c r="G960" s="4">
        <v>1910.09</v>
      </c>
      <c r="H960">
        <v>41</v>
      </c>
      <c r="I960" t="s">
        <v>29</v>
      </c>
      <c r="J960" s="4">
        <v>2888.49</v>
      </c>
      <c r="K960" s="4">
        <v>2929.45</v>
      </c>
      <c r="L960" t="s">
        <v>30</v>
      </c>
      <c r="M960" s="9">
        <v>0.06</v>
      </c>
      <c r="N960" s="8">
        <v>0.06</v>
      </c>
      <c r="O960" s="8" t="str">
        <f t="shared" si="42"/>
        <v>6-10%</v>
      </c>
      <c r="P960" t="s">
        <v>18</v>
      </c>
      <c r="Q960" t="s">
        <v>22</v>
      </c>
      <c r="R960" t="s">
        <v>45</v>
      </c>
    </row>
    <row r="961" spans="1:18" x14ac:dyDescent="0.25">
      <c r="A961">
        <v>1056</v>
      </c>
      <c r="B961" s="1">
        <v>45045</v>
      </c>
      <c r="C961" s="1" t="str">
        <f t="shared" si="43"/>
        <v>April</v>
      </c>
      <c r="D961" s="1" t="str">
        <f t="shared" si="44"/>
        <v>Saturday</v>
      </c>
      <c r="E961" t="s">
        <v>33</v>
      </c>
      <c r="F961" t="s">
        <v>15</v>
      </c>
      <c r="G961" s="4">
        <v>8274.5400000000009</v>
      </c>
      <c r="H961">
        <v>10</v>
      </c>
      <c r="I961" t="s">
        <v>29</v>
      </c>
      <c r="J961" s="4">
        <v>536.80999999999995</v>
      </c>
      <c r="K961" s="4">
        <v>839.92</v>
      </c>
      <c r="L961" t="s">
        <v>17</v>
      </c>
      <c r="M961" s="9">
        <v>0.15</v>
      </c>
      <c r="N961" s="8">
        <v>0.15</v>
      </c>
      <c r="O961" s="8" t="str">
        <f t="shared" si="42"/>
        <v>11-15%</v>
      </c>
      <c r="P961" t="s">
        <v>27</v>
      </c>
      <c r="Q961" t="s">
        <v>19</v>
      </c>
      <c r="R961" t="s">
        <v>53</v>
      </c>
    </row>
    <row r="962" spans="1:18" x14ac:dyDescent="0.25">
      <c r="A962">
        <v>1086</v>
      </c>
      <c r="B962" s="1">
        <v>45235</v>
      </c>
      <c r="C962" s="1" t="str">
        <f t="shared" si="43"/>
        <v>November</v>
      </c>
      <c r="D962" s="1" t="str">
        <f t="shared" si="44"/>
        <v>Sunday</v>
      </c>
      <c r="E962" t="s">
        <v>42</v>
      </c>
      <c r="F962" t="s">
        <v>25</v>
      </c>
      <c r="G962" s="4">
        <v>2928.5</v>
      </c>
      <c r="H962">
        <v>10</v>
      </c>
      <c r="I962" t="s">
        <v>16</v>
      </c>
      <c r="J962" s="4">
        <v>2273.91</v>
      </c>
      <c r="K962" s="4">
        <v>2578.7999999999902</v>
      </c>
      <c r="L962" t="s">
        <v>30</v>
      </c>
      <c r="M962" s="9">
        <v>0.14000000000000001</v>
      </c>
      <c r="N962" s="8">
        <v>0.14000000000000001</v>
      </c>
      <c r="O962" s="8" t="str">
        <f t="shared" ref="O962:O1001" si="45">IF(N962&lt;=0.05, "0-5%", IF(N962&lt;=0.1, "6-10%", IF(N962&lt;=0.15, "11-15%", IF(N962&lt;=0.2, "16-20%", "21%+"))))</f>
        <v>11-15%</v>
      </c>
      <c r="P962" t="s">
        <v>18</v>
      </c>
      <c r="Q962" t="s">
        <v>19</v>
      </c>
      <c r="R962" t="s">
        <v>43</v>
      </c>
    </row>
    <row r="963" spans="1:18" x14ac:dyDescent="0.25">
      <c r="A963">
        <v>1014</v>
      </c>
      <c r="B963" s="1">
        <v>45109</v>
      </c>
      <c r="C963" s="1" t="str">
        <f t="shared" ref="C963:C1001" si="46">TEXT(B963, "MMMM")</f>
        <v>July</v>
      </c>
      <c r="D963" s="1" t="str">
        <f t="shared" ref="D963:D1001" si="47">TEXT(B963, "DDDD")</f>
        <v>Sunday</v>
      </c>
      <c r="E963" t="s">
        <v>24</v>
      </c>
      <c r="F963" t="s">
        <v>34</v>
      </c>
      <c r="G963" s="4">
        <v>9278.5300000000007</v>
      </c>
      <c r="H963">
        <v>7</v>
      </c>
      <c r="I963" t="s">
        <v>29</v>
      </c>
      <c r="J963" s="4">
        <v>4705.46</v>
      </c>
      <c r="K963" s="4">
        <v>4747.07</v>
      </c>
      <c r="L963" t="s">
        <v>30</v>
      </c>
      <c r="M963" s="9">
        <v>0.27</v>
      </c>
      <c r="N963" s="8">
        <v>0.27</v>
      </c>
      <c r="O963" s="8" t="str">
        <f t="shared" si="45"/>
        <v>21%+</v>
      </c>
      <c r="P963" t="s">
        <v>27</v>
      </c>
      <c r="Q963" t="s">
        <v>22</v>
      </c>
      <c r="R963" t="s">
        <v>50</v>
      </c>
    </row>
    <row r="964" spans="1:18" x14ac:dyDescent="0.25">
      <c r="A964">
        <v>1090</v>
      </c>
      <c r="B964" s="1">
        <v>45214</v>
      </c>
      <c r="C964" s="1" t="str">
        <f t="shared" si="46"/>
        <v>October</v>
      </c>
      <c r="D964" s="1" t="str">
        <f t="shared" si="47"/>
        <v>Sunday</v>
      </c>
      <c r="E964" t="s">
        <v>33</v>
      </c>
      <c r="F964" t="s">
        <v>25</v>
      </c>
      <c r="G964" s="4">
        <v>9702.27</v>
      </c>
      <c r="H964">
        <v>48</v>
      </c>
      <c r="I964" t="s">
        <v>35</v>
      </c>
      <c r="J964" s="4">
        <v>4766.53</v>
      </c>
      <c r="K964" s="4">
        <v>5253.07</v>
      </c>
      <c r="L964" t="s">
        <v>17</v>
      </c>
      <c r="M964" s="9">
        <v>0.01</v>
      </c>
      <c r="N964" s="8">
        <v>0.01</v>
      </c>
      <c r="O964" s="8" t="str">
        <f t="shared" si="45"/>
        <v>0-5%</v>
      </c>
      <c r="P964" t="s">
        <v>27</v>
      </c>
      <c r="Q964" t="s">
        <v>19</v>
      </c>
      <c r="R964" t="s">
        <v>44</v>
      </c>
    </row>
    <row r="965" spans="1:18" x14ac:dyDescent="0.25">
      <c r="A965">
        <v>1028</v>
      </c>
      <c r="B965" s="1">
        <v>45233</v>
      </c>
      <c r="C965" s="1" t="str">
        <f t="shared" si="46"/>
        <v>November</v>
      </c>
      <c r="D965" s="1" t="str">
        <f t="shared" si="47"/>
        <v>Friday</v>
      </c>
      <c r="E965" t="s">
        <v>42</v>
      </c>
      <c r="F965" t="s">
        <v>15</v>
      </c>
      <c r="G965" s="4">
        <v>5755.48</v>
      </c>
      <c r="H965">
        <v>38</v>
      </c>
      <c r="I965" t="s">
        <v>29</v>
      </c>
      <c r="J965" s="4">
        <v>1234.69</v>
      </c>
      <c r="K965" s="4">
        <v>1511.26</v>
      </c>
      <c r="L965" t="s">
        <v>30</v>
      </c>
      <c r="M965" s="9">
        <v>0.1</v>
      </c>
      <c r="N965" s="8">
        <v>0.1</v>
      </c>
      <c r="O965" s="8" t="str">
        <f t="shared" si="45"/>
        <v>6-10%</v>
      </c>
      <c r="P965" t="s">
        <v>27</v>
      </c>
      <c r="Q965" t="s">
        <v>19</v>
      </c>
      <c r="R965" t="s">
        <v>49</v>
      </c>
    </row>
    <row r="966" spans="1:18" x14ac:dyDescent="0.25">
      <c r="A966">
        <v>1087</v>
      </c>
      <c r="B966" s="1">
        <v>45226</v>
      </c>
      <c r="C966" s="1" t="str">
        <f t="shared" si="46"/>
        <v>October</v>
      </c>
      <c r="D966" s="1" t="str">
        <f t="shared" si="47"/>
        <v>Friday</v>
      </c>
      <c r="E966" t="s">
        <v>38</v>
      </c>
      <c r="F966" t="s">
        <v>15</v>
      </c>
      <c r="G966" s="4">
        <v>1515.71</v>
      </c>
      <c r="H966">
        <v>27</v>
      </c>
      <c r="I966" t="s">
        <v>26</v>
      </c>
      <c r="J966" s="4">
        <v>3139.36</v>
      </c>
      <c r="K966" s="4">
        <v>3423.66</v>
      </c>
      <c r="L966" t="s">
        <v>30</v>
      </c>
      <c r="M966" s="9">
        <v>0.18</v>
      </c>
      <c r="N966" s="8">
        <v>0.18</v>
      </c>
      <c r="O966" s="8" t="str">
        <f t="shared" si="45"/>
        <v>16-20%</v>
      </c>
      <c r="P966" t="s">
        <v>31</v>
      </c>
      <c r="Q966" t="s">
        <v>19</v>
      </c>
      <c r="R966" t="s">
        <v>40</v>
      </c>
    </row>
    <row r="967" spans="1:18" x14ac:dyDescent="0.25">
      <c r="A967">
        <v>1078</v>
      </c>
      <c r="B967" s="1">
        <v>45008</v>
      </c>
      <c r="C967" s="1" t="str">
        <f t="shared" si="46"/>
        <v>March</v>
      </c>
      <c r="D967" s="1" t="str">
        <f t="shared" si="47"/>
        <v>Thursday</v>
      </c>
      <c r="E967" t="s">
        <v>38</v>
      </c>
      <c r="F967" t="s">
        <v>21</v>
      </c>
      <c r="G967" s="4">
        <v>3808.03</v>
      </c>
      <c r="H967">
        <v>33</v>
      </c>
      <c r="I967" t="s">
        <v>29</v>
      </c>
      <c r="J967" s="4">
        <v>2396.6799999999998</v>
      </c>
      <c r="K967" s="4">
        <v>2661.54</v>
      </c>
      <c r="L967" t="s">
        <v>30</v>
      </c>
      <c r="M967" s="9">
        <v>0.18</v>
      </c>
      <c r="N967" s="8">
        <v>0.18</v>
      </c>
      <c r="O967" s="8" t="str">
        <f t="shared" si="45"/>
        <v>16-20%</v>
      </c>
      <c r="P967" t="s">
        <v>27</v>
      </c>
      <c r="Q967" t="s">
        <v>19</v>
      </c>
      <c r="R967" t="s">
        <v>41</v>
      </c>
    </row>
    <row r="968" spans="1:18" x14ac:dyDescent="0.25">
      <c r="A968">
        <v>1088</v>
      </c>
      <c r="B968" s="1">
        <v>45137</v>
      </c>
      <c r="C968" s="1" t="str">
        <f t="shared" si="46"/>
        <v>July</v>
      </c>
      <c r="D968" s="1" t="str">
        <f t="shared" si="47"/>
        <v>Sunday</v>
      </c>
      <c r="E968" t="s">
        <v>38</v>
      </c>
      <c r="F968" t="s">
        <v>34</v>
      </c>
      <c r="G968" s="4">
        <v>7997.55</v>
      </c>
      <c r="H968">
        <v>1</v>
      </c>
      <c r="I968" t="s">
        <v>16</v>
      </c>
      <c r="J968" s="4">
        <v>4384.6400000000003</v>
      </c>
      <c r="K968" s="4">
        <v>4693.8999999999996</v>
      </c>
      <c r="L968" t="s">
        <v>30</v>
      </c>
      <c r="M968" s="9">
        <v>0.14000000000000001</v>
      </c>
      <c r="N968" s="8">
        <v>0.14000000000000001</v>
      </c>
      <c r="O968" s="8" t="str">
        <f t="shared" si="45"/>
        <v>11-15%</v>
      </c>
      <c r="P968" t="s">
        <v>18</v>
      </c>
      <c r="Q968" t="s">
        <v>22</v>
      </c>
      <c r="R968" t="s">
        <v>48</v>
      </c>
    </row>
    <row r="969" spans="1:18" x14ac:dyDescent="0.25">
      <c r="A969">
        <v>1002</v>
      </c>
      <c r="B969" s="1">
        <v>45076</v>
      </c>
      <c r="C969" s="1" t="str">
        <f t="shared" si="46"/>
        <v>May</v>
      </c>
      <c r="D969" s="1" t="str">
        <f t="shared" si="47"/>
        <v>Tuesday</v>
      </c>
      <c r="E969" t="s">
        <v>38</v>
      </c>
      <c r="F969" t="s">
        <v>15</v>
      </c>
      <c r="G969" s="4">
        <v>3737.17</v>
      </c>
      <c r="H969">
        <v>44</v>
      </c>
      <c r="I969" t="s">
        <v>16</v>
      </c>
      <c r="J969" s="4">
        <v>1393.58</v>
      </c>
      <c r="K969" s="4">
        <v>1533.09</v>
      </c>
      <c r="L969" t="s">
        <v>17</v>
      </c>
      <c r="M969" s="9">
        <v>0.24</v>
      </c>
      <c r="N969" s="8">
        <v>0.24</v>
      </c>
      <c r="O969" s="8" t="str">
        <f t="shared" si="45"/>
        <v>21%+</v>
      </c>
      <c r="P969" t="s">
        <v>31</v>
      </c>
      <c r="Q969" t="s">
        <v>22</v>
      </c>
      <c r="R969" t="s">
        <v>40</v>
      </c>
    </row>
    <row r="970" spans="1:18" x14ac:dyDescent="0.25">
      <c r="A970">
        <v>1026</v>
      </c>
      <c r="B970" s="1">
        <v>44963</v>
      </c>
      <c r="C970" s="1" t="str">
        <f t="shared" si="46"/>
        <v>February</v>
      </c>
      <c r="D970" s="1" t="str">
        <f t="shared" si="47"/>
        <v>Monday</v>
      </c>
      <c r="E970" t="s">
        <v>14</v>
      </c>
      <c r="F970" t="s">
        <v>21</v>
      </c>
      <c r="G970" s="4">
        <v>961.47</v>
      </c>
      <c r="H970">
        <v>34</v>
      </c>
      <c r="I970" t="s">
        <v>35</v>
      </c>
      <c r="J970" s="4">
        <v>68.33</v>
      </c>
      <c r="K970" s="4">
        <v>219.07999999999899</v>
      </c>
      <c r="L970" t="s">
        <v>30</v>
      </c>
      <c r="M970" s="9">
        <v>0.02</v>
      </c>
      <c r="N970" s="8">
        <v>0.02</v>
      </c>
      <c r="O970" s="8" t="str">
        <f t="shared" si="45"/>
        <v>0-5%</v>
      </c>
      <c r="P970" t="s">
        <v>31</v>
      </c>
      <c r="Q970" t="s">
        <v>19</v>
      </c>
      <c r="R970" t="s">
        <v>23</v>
      </c>
    </row>
    <row r="971" spans="1:18" x14ac:dyDescent="0.25">
      <c r="A971">
        <v>1014</v>
      </c>
      <c r="B971" s="1">
        <v>45278</v>
      </c>
      <c r="C971" s="1" t="str">
        <f t="shared" si="46"/>
        <v>December</v>
      </c>
      <c r="D971" s="1" t="str">
        <f t="shared" si="47"/>
        <v>Monday</v>
      </c>
      <c r="E971" t="s">
        <v>24</v>
      </c>
      <c r="F971" t="s">
        <v>34</v>
      </c>
      <c r="G971" s="4">
        <v>5612.17</v>
      </c>
      <c r="H971">
        <v>4</v>
      </c>
      <c r="I971" t="s">
        <v>16</v>
      </c>
      <c r="J971" s="4">
        <v>854.68</v>
      </c>
      <c r="K971" s="4">
        <v>1115.24</v>
      </c>
      <c r="L971" t="s">
        <v>30</v>
      </c>
      <c r="M971" s="9">
        <v>0.24</v>
      </c>
      <c r="N971" s="8">
        <v>0.24</v>
      </c>
      <c r="O971" s="8" t="str">
        <f t="shared" si="45"/>
        <v>21%+</v>
      </c>
      <c r="P971" t="s">
        <v>31</v>
      </c>
      <c r="Q971" t="s">
        <v>22</v>
      </c>
      <c r="R971" t="s">
        <v>50</v>
      </c>
    </row>
    <row r="972" spans="1:18" x14ac:dyDescent="0.25">
      <c r="A972">
        <v>1059</v>
      </c>
      <c r="B972" s="1">
        <v>45238</v>
      </c>
      <c r="C972" s="1" t="str">
        <f t="shared" si="46"/>
        <v>November</v>
      </c>
      <c r="D972" s="1" t="str">
        <f t="shared" si="47"/>
        <v>Wednesday</v>
      </c>
      <c r="E972" t="s">
        <v>24</v>
      </c>
      <c r="F972" t="s">
        <v>25</v>
      </c>
      <c r="G972" s="4">
        <v>8466.7000000000007</v>
      </c>
      <c r="H972">
        <v>17</v>
      </c>
      <c r="I972" t="s">
        <v>29</v>
      </c>
      <c r="J972" s="4">
        <v>1780.14</v>
      </c>
      <c r="K972" s="4">
        <v>2185.42</v>
      </c>
      <c r="L972" t="s">
        <v>17</v>
      </c>
      <c r="M972" s="9">
        <v>0.15</v>
      </c>
      <c r="N972" s="8">
        <v>0.15</v>
      </c>
      <c r="O972" s="8" t="str">
        <f t="shared" si="45"/>
        <v>11-15%</v>
      </c>
      <c r="P972" t="s">
        <v>31</v>
      </c>
      <c r="Q972" t="s">
        <v>22</v>
      </c>
      <c r="R972" t="s">
        <v>28</v>
      </c>
    </row>
    <row r="973" spans="1:18" x14ac:dyDescent="0.25">
      <c r="A973">
        <v>1056</v>
      </c>
      <c r="B973" s="1">
        <v>45287</v>
      </c>
      <c r="C973" s="1" t="str">
        <f t="shared" si="46"/>
        <v>December</v>
      </c>
      <c r="D973" s="1" t="str">
        <f t="shared" si="47"/>
        <v>Wednesday</v>
      </c>
      <c r="E973" t="s">
        <v>14</v>
      </c>
      <c r="F973" t="s">
        <v>34</v>
      </c>
      <c r="G973" s="4">
        <v>7979.67</v>
      </c>
      <c r="H973">
        <v>4</v>
      </c>
      <c r="I973" t="s">
        <v>26</v>
      </c>
      <c r="J973" s="4">
        <v>1612.82</v>
      </c>
      <c r="K973" s="4">
        <v>1647.25</v>
      </c>
      <c r="L973" t="s">
        <v>17</v>
      </c>
      <c r="M973" s="9">
        <v>0.04</v>
      </c>
      <c r="N973" s="8">
        <v>0.04</v>
      </c>
      <c r="O973" s="8" t="str">
        <f t="shared" si="45"/>
        <v>0-5%</v>
      </c>
      <c r="P973" t="s">
        <v>31</v>
      </c>
      <c r="Q973" t="s">
        <v>22</v>
      </c>
      <c r="R973" t="s">
        <v>46</v>
      </c>
    </row>
    <row r="974" spans="1:18" x14ac:dyDescent="0.25">
      <c r="A974">
        <v>1007</v>
      </c>
      <c r="B974" s="1">
        <v>44985</v>
      </c>
      <c r="C974" s="1" t="str">
        <f t="shared" si="46"/>
        <v>February</v>
      </c>
      <c r="D974" s="1" t="str">
        <f t="shared" si="47"/>
        <v>Tuesday</v>
      </c>
      <c r="E974" t="s">
        <v>33</v>
      </c>
      <c r="F974" t="s">
        <v>34</v>
      </c>
      <c r="G974" s="4">
        <v>1833.72</v>
      </c>
      <c r="H974">
        <v>43</v>
      </c>
      <c r="I974" t="s">
        <v>16</v>
      </c>
      <c r="J974" s="4">
        <v>3967.25</v>
      </c>
      <c r="K974" s="4">
        <v>4272.92</v>
      </c>
      <c r="L974" t="s">
        <v>30</v>
      </c>
      <c r="M974" s="9">
        <v>0.27</v>
      </c>
      <c r="N974" s="8">
        <v>0.27</v>
      </c>
      <c r="O974" s="8" t="str">
        <f t="shared" si="45"/>
        <v>21%+</v>
      </c>
      <c r="P974" t="s">
        <v>31</v>
      </c>
      <c r="Q974" t="s">
        <v>19</v>
      </c>
      <c r="R974" t="s">
        <v>36</v>
      </c>
    </row>
    <row r="975" spans="1:18" x14ac:dyDescent="0.25">
      <c r="A975">
        <v>1003</v>
      </c>
      <c r="B975" s="1">
        <v>45057</v>
      </c>
      <c r="C975" s="1" t="str">
        <f t="shared" si="46"/>
        <v>May</v>
      </c>
      <c r="D975" s="1" t="str">
        <f t="shared" si="47"/>
        <v>Thursday</v>
      </c>
      <c r="E975" t="s">
        <v>33</v>
      </c>
      <c r="F975" t="s">
        <v>15</v>
      </c>
      <c r="G975" s="4">
        <v>6760.37</v>
      </c>
      <c r="H975">
        <v>26</v>
      </c>
      <c r="I975" t="s">
        <v>35</v>
      </c>
      <c r="J975" s="4">
        <v>3418.78</v>
      </c>
      <c r="K975" s="4">
        <v>3824.1</v>
      </c>
      <c r="L975" t="s">
        <v>30</v>
      </c>
      <c r="M975" s="9">
        <v>0.19</v>
      </c>
      <c r="N975" s="8">
        <v>0.19</v>
      </c>
      <c r="O975" s="8" t="str">
        <f t="shared" si="45"/>
        <v>16-20%</v>
      </c>
      <c r="P975" t="s">
        <v>31</v>
      </c>
      <c r="Q975" t="s">
        <v>19</v>
      </c>
      <c r="R975" t="s">
        <v>53</v>
      </c>
    </row>
    <row r="976" spans="1:18" x14ac:dyDescent="0.25">
      <c r="A976">
        <v>1023</v>
      </c>
      <c r="B976" s="1">
        <v>45128</v>
      </c>
      <c r="C976" s="1" t="str">
        <f t="shared" si="46"/>
        <v>July</v>
      </c>
      <c r="D976" s="1" t="str">
        <f t="shared" si="47"/>
        <v>Friday</v>
      </c>
      <c r="E976" t="s">
        <v>38</v>
      </c>
      <c r="F976" t="s">
        <v>15</v>
      </c>
      <c r="G976" s="4">
        <v>2282.9899999999998</v>
      </c>
      <c r="H976">
        <v>4</v>
      </c>
      <c r="I976" t="s">
        <v>29</v>
      </c>
      <c r="J976" s="4">
        <v>1532.8</v>
      </c>
      <c r="K976" s="4">
        <v>1619.69</v>
      </c>
      <c r="L976" t="s">
        <v>17</v>
      </c>
      <c r="M976" s="9">
        <v>0.05</v>
      </c>
      <c r="N976" s="8">
        <v>0.05</v>
      </c>
      <c r="O976" s="8" t="str">
        <f t="shared" si="45"/>
        <v>0-5%</v>
      </c>
      <c r="P976" t="s">
        <v>27</v>
      </c>
      <c r="Q976" t="s">
        <v>22</v>
      </c>
      <c r="R976" t="s">
        <v>40</v>
      </c>
    </row>
    <row r="977" spans="1:18" x14ac:dyDescent="0.25">
      <c r="A977">
        <v>1018</v>
      </c>
      <c r="B977" s="1">
        <v>45169</v>
      </c>
      <c r="C977" s="1" t="str">
        <f t="shared" si="46"/>
        <v>August</v>
      </c>
      <c r="D977" s="1" t="str">
        <f t="shared" si="47"/>
        <v>Thursday</v>
      </c>
      <c r="E977" t="s">
        <v>42</v>
      </c>
      <c r="F977" t="s">
        <v>34</v>
      </c>
      <c r="G977" s="4">
        <v>2260.25</v>
      </c>
      <c r="H977">
        <v>1</v>
      </c>
      <c r="I977" t="s">
        <v>35</v>
      </c>
      <c r="J977" s="4">
        <v>2315.83</v>
      </c>
      <c r="K977" s="4">
        <v>2333.19</v>
      </c>
      <c r="L977" t="s">
        <v>30</v>
      </c>
      <c r="M977" s="9">
        <v>0.01</v>
      </c>
      <c r="N977" s="8">
        <v>0.01</v>
      </c>
      <c r="O977" s="8" t="str">
        <f t="shared" si="45"/>
        <v>0-5%</v>
      </c>
      <c r="P977" t="s">
        <v>18</v>
      </c>
      <c r="Q977" t="s">
        <v>22</v>
      </c>
      <c r="R977" t="s">
        <v>52</v>
      </c>
    </row>
    <row r="978" spans="1:18" x14ac:dyDescent="0.25">
      <c r="A978">
        <v>1038</v>
      </c>
      <c r="B978" s="1">
        <v>44961</v>
      </c>
      <c r="C978" s="1" t="str">
        <f t="shared" si="46"/>
        <v>February</v>
      </c>
      <c r="D978" s="1" t="str">
        <f t="shared" si="47"/>
        <v>Saturday</v>
      </c>
      <c r="E978" t="s">
        <v>33</v>
      </c>
      <c r="F978" t="s">
        <v>15</v>
      </c>
      <c r="G978" s="4">
        <v>8753.31</v>
      </c>
      <c r="H978">
        <v>7</v>
      </c>
      <c r="I978" t="s">
        <v>16</v>
      </c>
      <c r="J978" s="4">
        <v>523.02</v>
      </c>
      <c r="K978" s="4">
        <v>686.25</v>
      </c>
      <c r="L978" t="s">
        <v>17</v>
      </c>
      <c r="M978" s="9">
        <v>0.04</v>
      </c>
      <c r="N978" s="8">
        <v>0.04</v>
      </c>
      <c r="O978" s="8" t="str">
        <f t="shared" si="45"/>
        <v>0-5%</v>
      </c>
      <c r="P978" t="s">
        <v>18</v>
      </c>
      <c r="Q978" t="s">
        <v>19</v>
      </c>
      <c r="R978" t="s">
        <v>53</v>
      </c>
    </row>
    <row r="979" spans="1:18" x14ac:dyDescent="0.25">
      <c r="A979">
        <v>1099</v>
      </c>
      <c r="B979" s="1">
        <v>45019</v>
      </c>
      <c r="C979" s="1" t="str">
        <f t="shared" si="46"/>
        <v>April</v>
      </c>
      <c r="D979" s="1" t="str">
        <f t="shared" si="47"/>
        <v>Monday</v>
      </c>
      <c r="E979" t="s">
        <v>42</v>
      </c>
      <c r="F979" t="s">
        <v>15</v>
      </c>
      <c r="G979" s="4">
        <v>2571.7199999999998</v>
      </c>
      <c r="H979">
        <v>30</v>
      </c>
      <c r="I979" t="s">
        <v>16</v>
      </c>
      <c r="J979" s="4">
        <v>4495.82</v>
      </c>
      <c r="K979" s="4">
        <v>4794.0099999999902</v>
      </c>
      <c r="L979" t="s">
        <v>30</v>
      </c>
      <c r="M979" s="9">
        <v>0.18</v>
      </c>
      <c r="N979" s="8">
        <v>0.18</v>
      </c>
      <c r="O979" s="8" t="str">
        <f t="shared" si="45"/>
        <v>16-20%</v>
      </c>
      <c r="P979" t="s">
        <v>27</v>
      </c>
      <c r="Q979" t="s">
        <v>22</v>
      </c>
      <c r="R979" t="s">
        <v>49</v>
      </c>
    </row>
    <row r="980" spans="1:18" x14ac:dyDescent="0.25">
      <c r="A980">
        <v>1015</v>
      </c>
      <c r="B980" s="1">
        <v>45133</v>
      </c>
      <c r="C980" s="1" t="str">
        <f t="shared" si="46"/>
        <v>July</v>
      </c>
      <c r="D980" s="1" t="str">
        <f t="shared" si="47"/>
        <v>Wednesday</v>
      </c>
      <c r="E980" t="s">
        <v>24</v>
      </c>
      <c r="F980" t="s">
        <v>15</v>
      </c>
      <c r="G980" s="4">
        <v>2706.15</v>
      </c>
      <c r="H980">
        <v>9</v>
      </c>
      <c r="I980" t="s">
        <v>35</v>
      </c>
      <c r="J980" s="4">
        <v>4680.3500000000004</v>
      </c>
      <c r="K980" s="4">
        <v>4758.1099999999997</v>
      </c>
      <c r="L980" t="s">
        <v>17</v>
      </c>
      <c r="M980" s="9">
        <v>0.05</v>
      </c>
      <c r="N980" s="8">
        <v>0.05</v>
      </c>
      <c r="O980" s="8" t="str">
        <f t="shared" si="45"/>
        <v>0-5%</v>
      </c>
      <c r="P980" t="s">
        <v>27</v>
      </c>
      <c r="Q980" t="s">
        <v>19</v>
      </c>
      <c r="R980" t="s">
        <v>45</v>
      </c>
    </row>
    <row r="981" spans="1:18" x14ac:dyDescent="0.25">
      <c r="A981">
        <v>1064</v>
      </c>
      <c r="B981" s="1">
        <v>45279</v>
      </c>
      <c r="C981" s="1" t="str">
        <f t="shared" si="46"/>
        <v>December</v>
      </c>
      <c r="D981" s="1" t="str">
        <f t="shared" si="47"/>
        <v>Tuesday</v>
      </c>
      <c r="E981" t="s">
        <v>42</v>
      </c>
      <c r="F981" t="s">
        <v>21</v>
      </c>
      <c r="G981" s="4">
        <v>106.47</v>
      </c>
      <c r="H981">
        <v>35</v>
      </c>
      <c r="I981" t="s">
        <v>29</v>
      </c>
      <c r="J981" s="4">
        <v>4900.03</v>
      </c>
      <c r="K981" s="4">
        <v>5118.83</v>
      </c>
      <c r="L981" t="s">
        <v>17</v>
      </c>
      <c r="M981" s="9">
        <v>7.0000000000000007E-2</v>
      </c>
      <c r="N981" s="8">
        <v>7.0000000000000007E-2</v>
      </c>
      <c r="O981" s="8" t="str">
        <f t="shared" si="45"/>
        <v>6-10%</v>
      </c>
      <c r="P981" t="s">
        <v>31</v>
      </c>
      <c r="Q981" t="s">
        <v>22</v>
      </c>
      <c r="R981" t="s">
        <v>51</v>
      </c>
    </row>
    <row r="982" spans="1:18" x14ac:dyDescent="0.25">
      <c r="A982">
        <v>1089</v>
      </c>
      <c r="B982" s="1">
        <v>45258</v>
      </c>
      <c r="C982" s="1" t="str">
        <f t="shared" si="46"/>
        <v>November</v>
      </c>
      <c r="D982" s="1" t="str">
        <f t="shared" si="47"/>
        <v>Tuesday</v>
      </c>
      <c r="E982" t="s">
        <v>24</v>
      </c>
      <c r="F982" t="s">
        <v>21</v>
      </c>
      <c r="G982" s="4">
        <v>8719.6200000000008</v>
      </c>
      <c r="H982">
        <v>8</v>
      </c>
      <c r="I982" t="s">
        <v>16</v>
      </c>
      <c r="J982" s="4">
        <v>4349.34</v>
      </c>
      <c r="K982" s="4">
        <v>4629.9799999999996</v>
      </c>
      <c r="L982" t="s">
        <v>17</v>
      </c>
      <c r="M982" s="9">
        <v>0.01</v>
      </c>
      <c r="N982" s="8">
        <v>0.01</v>
      </c>
      <c r="O982" s="8" t="str">
        <f t="shared" si="45"/>
        <v>0-5%</v>
      </c>
      <c r="P982" t="s">
        <v>31</v>
      </c>
      <c r="Q982" t="s">
        <v>19</v>
      </c>
      <c r="R982" t="s">
        <v>47</v>
      </c>
    </row>
    <row r="983" spans="1:18" x14ac:dyDescent="0.25">
      <c r="A983">
        <v>1028</v>
      </c>
      <c r="B983" s="1">
        <v>45231</v>
      </c>
      <c r="C983" s="1" t="str">
        <f t="shared" si="46"/>
        <v>November</v>
      </c>
      <c r="D983" s="1" t="str">
        <f t="shared" si="47"/>
        <v>Wednesday</v>
      </c>
      <c r="E983" t="s">
        <v>14</v>
      </c>
      <c r="F983" t="s">
        <v>34</v>
      </c>
      <c r="G983" s="4">
        <v>7946.69</v>
      </c>
      <c r="H983">
        <v>24</v>
      </c>
      <c r="I983" t="s">
        <v>26</v>
      </c>
      <c r="J983" s="4">
        <v>911.11</v>
      </c>
      <c r="K983" s="4">
        <v>1214.56</v>
      </c>
      <c r="L983" t="s">
        <v>30</v>
      </c>
      <c r="M983" s="9">
        <v>0.22</v>
      </c>
      <c r="N983" s="8">
        <v>0.22</v>
      </c>
      <c r="O983" s="8" t="str">
        <f t="shared" si="45"/>
        <v>21%+</v>
      </c>
      <c r="P983" t="s">
        <v>27</v>
      </c>
      <c r="Q983" t="s">
        <v>19</v>
      </c>
      <c r="R983" t="s">
        <v>46</v>
      </c>
    </row>
    <row r="984" spans="1:18" x14ac:dyDescent="0.25">
      <c r="A984">
        <v>1074</v>
      </c>
      <c r="B984" s="1">
        <v>45276</v>
      </c>
      <c r="C984" s="1" t="str">
        <f t="shared" si="46"/>
        <v>December</v>
      </c>
      <c r="D984" s="1" t="str">
        <f t="shared" si="47"/>
        <v>Saturday</v>
      </c>
      <c r="E984" t="s">
        <v>14</v>
      </c>
      <c r="F984" t="s">
        <v>15</v>
      </c>
      <c r="G984" s="4">
        <v>6310.56</v>
      </c>
      <c r="H984">
        <v>19</v>
      </c>
      <c r="I984" t="s">
        <v>16</v>
      </c>
      <c r="J984" s="4">
        <v>278.67</v>
      </c>
      <c r="K984" s="4">
        <v>423.13</v>
      </c>
      <c r="L984" t="s">
        <v>30</v>
      </c>
      <c r="M984" s="9">
        <v>0.24</v>
      </c>
      <c r="N984" s="8">
        <v>0.24</v>
      </c>
      <c r="O984" s="8" t="str">
        <f t="shared" si="45"/>
        <v>21%+</v>
      </c>
      <c r="P984" t="s">
        <v>31</v>
      </c>
      <c r="Q984" t="s">
        <v>19</v>
      </c>
      <c r="R984" t="s">
        <v>20</v>
      </c>
    </row>
    <row r="985" spans="1:18" x14ac:dyDescent="0.25">
      <c r="A985">
        <v>1039</v>
      </c>
      <c r="B985" s="1">
        <v>45139</v>
      </c>
      <c r="C985" s="1" t="str">
        <f t="shared" si="46"/>
        <v>August</v>
      </c>
      <c r="D985" s="1" t="str">
        <f t="shared" si="47"/>
        <v>Tuesday</v>
      </c>
      <c r="E985" t="s">
        <v>38</v>
      </c>
      <c r="F985" t="s">
        <v>21</v>
      </c>
      <c r="G985" s="4">
        <v>7527.63</v>
      </c>
      <c r="H985">
        <v>36</v>
      </c>
      <c r="I985" t="s">
        <v>29</v>
      </c>
      <c r="J985" s="4">
        <v>2919</v>
      </c>
      <c r="K985" s="4">
        <v>3125.01</v>
      </c>
      <c r="L985" t="s">
        <v>30</v>
      </c>
      <c r="M985" s="9">
        <v>0.24</v>
      </c>
      <c r="N985" s="8">
        <v>0.24</v>
      </c>
      <c r="O985" s="8" t="str">
        <f t="shared" si="45"/>
        <v>21%+</v>
      </c>
      <c r="P985" t="s">
        <v>18</v>
      </c>
      <c r="Q985" t="s">
        <v>19</v>
      </c>
      <c r="R985" t="s">
        <v>41</v>
      </c>
    </row>
    <row r="986" spans="1:18" x14ac:dyDescent="0.25">
      <c r="A986">
        <v>1057</v>
      </c>
      <c r="B986" s="1">
        <v>45085</v>
      </c>
      <c r="C986" s="1" t="str">
        <f t="shared" si="46"/>
        <v>June</v>
      </c>
      <c r="D986" s="1" t="str">
        <f t="shared" si="47"/>
        <v>Thursday</v>
      </c>
      <c r="E986" t="s">
        <v>33</v>
      </c>
      <c r="F986" t="s">
        <v>34</v>
      </c>
      <c r="G986" s="4">
        <v>1605.28</v>
      </c>
      <c r="H986">
        <v>43</v>
      </c>
      <c r="I986" t="s">
        <v>16</v>
      </c>
      <c r="J986" s="4">
        <v>4567.3900000000003</v>
      </c>
      <c r="K986" s="4">
        <v>4958.78</v>
      </c>
      <c r="L986" t="s">
        <v>30</v>
      </c>
      <c r="M986" s="9">
        <v>0.04</v>
      </c>
      <c r="N986" s="8">
        <v>0.04</v>
      </c>
      <c r="O986" s="8" t="str">
        <f t="shared" si="45"/>
        <v>0-5%</v>
      </c>
      <c r="P986" t="s">
        <v>18</v>
      </c>
      <c r="Q986" t="s">
        <v>22</v>
      </c>
      <c r="R986" t="s">
        <v>36</v>
      </c>
    </row>
    <row r="987" spans="1:18" x14ac:dyDescent="0.25">
      <c r="A987">
        <v>1017</v>
      </c>
      <c r="B987" s="1">
        <v>44950</v>
      </c>
      <c r="C987" s="1" t="str">
        <f t="shared" si="46"/>
        <v>January</v>
      </c>
      <c r="D987" s="1" t="str">
        <f t="shared" si="47"/>
        <v>Tuesday</v>
      </c>
      <c r="E987" t="s">
        <v>38</v>
      </c>
      <c r="F987" t="s">
        <v>15</v>
      </c>
      <c r="G987" s="4">
        <v>4637.3999999999996</v>
      </c>
      <c r="H987">
        <v>27</v>
      </c>
      <c r="I987" t="s">
        <v>35</v>
      </c>
      <c r="J987" s="4">
        <v>927.89</v>
      </c>
      <c r="K987" s="4">
        <v>1399.09</v>
      </c>
      <c r="L987" t="s">
        <v>17</v>
      </c>
      <c r="M987" s="9">
        <v>0.27</v>
      </c>
      <c r="N987" s="8">
        <v>0.27</v>
      </c>
      <c r="O987" s="8" t="str">
        <f t="shared" si="45"/>
        <v>21%+</v>
      </c>
      <c r="P987" t="s">
        <v>31</v>
      </c>
      <c r="Q987" t="s">
        <v>19</v>
      </c>
      <c r="R987" t="s">
        <v>40</v>
      </c>
    </row>
    <row r="988" spans="1:18" x14ac:dyDescent="0.25">
      <c r="A988">
        <v>1086</v>
      </c>
      <c r="B988" s="1">
        <v>45219</v>
      </c>
      <c r="C988" s="1" t="str">
        <f t="shared" si="46"/>
        <v>October</v>
      </c>
      <c r="D988" s="1" t="str">
        <f t="shared" si="47"/>
        <v>Friday</v>
      </c>
      <c r="E988" t="s">
        <v>24</v>
      </c>
      <c r="F988" t="s">
        <v>25</v>
      </c>
      <c r="G988" s="4">
        <v>3577.07</v>
      </c>
      <c r="H988">
        <v>32</v>
      </c>
      <c r="I988" t="s">
        <v>16</v>
      </c>
      <c r="J988" s="4">
        <v>84.86</v>
      </c>
      <c r="K988" s="4">
        <v>517.17999999999995</v>
      </c>
      <c r="L988" t="s">
        <v>17</v>
      </c>
      <c r="M988" s="9">
        <v>0.2</v>
      </c>
      <c r="N988" s="8">
        <v>0.2</v>
      </c>
      <c r="O988" s="8" t="str">
        <f t="shared" si="45"/>
        <v>16-20%</v>
      </c>
      <c r="P988" t="s">
        <v>31</v>
      </c>
      <c r="Q988" t="s">
        <v>22</v>
      </c>
      <c r="R988" t="s">
        <v>28</v>
      </c>
    </row>
    <row r="989" spans="1:18" x14ac:dyDescent="0.25">
      <c r="A989">
        <v>1090</v>
      </c>
      <c r="B989" s="1">
        <v>44930</v>
      </c>
      <c r="C989" s="1" t="str">
        <f t="shared" si="46"/>
        <v>January</v>
      </c>
      <c r="D989" s="1" t="str">
        <f t="shared" si="47"/>
        <v>Wednesday</v>
      </c>
      <c r="E989" t="s">
        <v>38</v>
      </c>
      <c r="F989" t="s">
        <v>15</v>
      </c>
      <c r="G989" s="4">
        <v>1028.3900000000001</v>
      </c>
      <c r="H989">
        <v>14</v>
      </c>
      <c r="I989" t="s">
        <v>16</v>
      </c>
      <c r="J989" s="4">
        <v>4037.21</v>
      </c>
      <c r="K989" s="4">
        <v>4323.71</v>
      </c>
      <c r="L989" t="s">
        <v>17</v>
      </c>
      <c r="M989" s="9">
        <v>0.27</v>
      </c>
      <c r="N989" s="8">
        <v>0.27</v>
      </c>
      <c r="O989" s="8" t="str">
        <f t="shared" si="45"/>
        <v>21%+</v>
      </c>
      <c r="P989" t="s">
        <v>31</v>
      </c>
      <c r="Q989" t="s">
        <v>19</v>
      </c>
      <c r="R989" t="s">
        <v>40</v>
      </c>
    </row>
    <row r="990" spans="1:18" x14ac:dyDescent="0.25">
      <c r="A990">
        <v>1044</v>
      </c>
      <c r="B990" s="1">
        <v>45146</v>
      </c>
      <c r="C990" s="1" t="str">
        <f t="shared" si="46"/>
        <v>August</v>
      </c>
      <c r="D990" s="1" t="str">
        <f t="shared" si="47"/>
        <v>Tuesday</v>
      </c>
      <c r="E990" t="s">
        <v>42</v>
      </c>
      <c r="F990" t="s">
        <v>15</v>
      </c>
      <c r="G990" s="4">
        <v>4912.6899999999996</v>
      </c>
      <c r="H990">
        <v>18</v>
      </c>
      <c r="I990" t="s">
        <v>29</v>
      </c>
      <c r="J990" s="4">
        <v>430.14</v>
      </c>
      <c r="K990" s="4">
        <v>641.17999999999995</v>
      </c>
      <c r="L990" t="s">
        <v>30</v>
      </c>
      <c r="M990" s="9">
        <v>0.13</v>
      </c>
      <c r="N990" s="8">
        <v>0.13</v>
      </c>
      <c r="O990" s="8" t="str">
        <f t="shared" si="45"/>
        <v>11-15%</v>
      </c>
      <c r="P990" t="s">
        <v>18</v>
      </c>
      <c r="Q990" t="s">
        <v>19</v>
      </c>
      <c r="R990" t="s">
        <v>49</v>
      </c>
    </row>
    <row r="991" spans="1:18" x14ac:dyDescent="0.25">
      <c r="A991">
        <v>1025</v>
      </c>
      <c r="B991" s="1">
        <v>45290</v>
      </c>
      <c r="C991" s="1" t="str">
        <f t="shared" si="46"/>
        <v>December</v>
      </c>
      <c r="D991" s="1" t="str">
        <f t="shared" si="47"/>
        <v>Saturday</v>
      </c>
      <c r="E991" t="s">
        <v>24</v>
      </c>
      <c r="F991" t="s">
        <v>21</v>
      </c>
      <c r="G991" s="4">
        <v>9215.32</v>
      </c>
      <c r="H991">
        <v>28</v>
      </c>
      <c r="I991" t="s">
        <v>35</v>
      </c>
      <c r="J991" s="4">
        <v>2097.84</v>
      </c>
      <c r="K991" s="4">
        <v>2270.9899999999998</v>
      </c>
      <c r="L991" t="s">
        <v>30</v>
      </c>
      <c r="M991" s="9">
        <v>0.13</v>
      </c>
      <c r="N991" s="8">
        <v>0.13</v>
      </c>
      <c r="O991" s="8" t="str">
        <f t="shared" si="45"/>
        <v>11-15%</v>
      </c>
      <c r="P991" t="s">
        <v>31</v>
      </c>
      <c r="Q991" t="s">
        <v>22</v>
      </c>
      <c r="R991" t="s">
        <v>47</v>
      </c>
    </row>
    <row r="992" spans="1:18" x14ac:dyDescent="0.25">
      <c r="A992">
        <v>1017</v>
      </c>
      <c r="B992" s="1">
        <v>44946</v>
      </c>
      <c r="C992" s="1" t="str">
        <f t="shared" si="46"/>
        <v>January</v>
      </c>
      <c r="D992" s="1" t="str">
        <f t="shared" si="47"/>
        <v>Friday</v>
      </c>
      <c r="E992" t="s">
        <v>14</v>
      </c>
      <c r="F992" t="s">
        <v>34</v>
      </c>
      <c r="G992" s="4">
        <v>496.59</v>
      </c>
      <c r="H992">
        <v>29</v>
      </c>
      <c r="I992" t="s">
        <v>29</v>
      </c>
      <c r="J992" s="4">
        <v>3410.49</v>
      </c>
      <c r="K992" s="4">
        <v>3481.72</v>
      </c>
      <c r="L992" t="s">
        <v>30</v>
      </c>
      <c r="M992" s="9">
        <v>0.24</v>
      </c>
      <c r="N992" s="8">
        <v>0.24</v>
      </c>
      <c r="O992" s="8" t="str">
        <f t="shared" si="45"/>
        <v>21%+</v>
      </c>
      <c r="P992" t="s">
        <v>27</v>
      </c>
      <c r="Q992" t="s">
        <v>22</v>
      </c>
      <c r="R992" t="s">
        <v>46</v>
      </c>
    </row>
    <row r="993" spans="1:18" x14ac:dyDescent="0.25">
      <c r="A993">
        <v>1013</v>
      </c>
      <c r="B993" s="1">
        <v>45078</v>
      </c>
      <c r="C993" s="1" t="str">
        <f t="shared" si="46"/>
        <v>June</v>
      </c>
      <c r="D993" s="1" t="str">
        <f t="shared" si="47"/>
        <v>Thursday</v>
      </c>
      <c r="E993" t="s">
        <v>33</v>
      </c>
      <c r="F993" t="s">
        <v>34</v>
      </c>
      <c r="G993" s="4">
        <v>2985.46</v>
      </c>
      <c r="H993">
        <v>16</v>
      </c>
      <c r="I993" t="s">
        <v>16</v>
      </c>
      <c r="J993" s="4">
        <v>1222.1500000000001</v>
      </c>
      <c r="K993" s="4">
        <v>1284.3599999999999</v>
      </c>
      <c r="L993" t="s">
        <v>17</v>
      </c>
      <c r="M993" s="9">
        <v>0.03</v>
      </c>
      <c r="N993" s="8">
        <v>0.03</v>
      </c>
      <c r="O993" s="8" t="str">
        <f t="shared" si="45"/>
        <v>0-5%</v>
      </c>
      <c r="P993" t="s">
        <v>31</v>
      </c>
      <c r="Q993" t="s">
        <v>22</v>
      </c>
      <c r="R993" t="s">
        <v>36</v>
      </c>
    </row>
    <row r="994" spans="1:18" x14ac:dyDescent="0.25">
      <c r="A994">
        <v>1084</v>
      </c>
      <c r="B994" s="1">
        <v>44976</v>
      </c>
      <c r="C994" s="1" t="str">
        <f t="shared" si="46"/>
        <v>February</v>
      </c>
      <c r="D994" s="1" t="str">
        <f t="shared" si="47"/>
        <v>Sunday</v>
      </c>
      <c r="E994" t="s">
        <v>24</v>
      </c>
      <c r="F994" t="s">
        <v>21</v>
      </c>
      <c r="G994" s="4">
        <v>2154.66</v>
      </c>
      <c r="H994">
        <v>35</v>
      </c>
      <c r="I994" t="s">
        <v>26</v>
      </c>
      <c r="J994" s="4">
        <v>465.61</v>
      </c>
      <c r="K994" s="4">
        <v>812.91</v>
      </c>
      <c r="L994" t="s">
        <v>30</v>
      </c>
      <c r="M994" s="9">
        <v>0.16</v>
      </c>
      <c r="N994" s="8">
        <v>0.16</v>
      </c>
      <c r="O994" s="8" t="str">
        <f t="shared" si="45"/>
        <v>16-20%</v>
      </c>
      <c r="P994" t="s">
        <v>27</v>
      </c>
      <c r="Q994" t="s">
        <v>19</v>
      </c>
      <c r="R994" t="s">
        <v>47</v>
      </c>
    </row>
    <row r="995" spans="1:18" x14ac:dyDescent="0.25">
      <c r="A995">
        <v>1025</v>
      </c>
      <c r="B995" s="1">
        <v>45103</v>
      </c>
      <c r="C995" s="1" t="str">
        <f t="shared" si="46"/>
        <v>June</v>
      </c>
      <c r="D995" s="1" t="str">
        <f t="shared" si="47"/>
        <v>Monday</v>
      </c>
      <c r="E995" t="s">
        <v>24</v>
      </c>
      <c r="F995" t="s">
        <v>15</v>
      </c>
      <c r="G995" s="4">
        <v>2457.65</v>
      </c>
      <c r="H995">
        <v>47</v>
      </c>
      <c r="I995" t="s">
        <v>16</v>
      </c>
      <c r="J995" s="4">
        <v>3861.61</v>
      </c>
      <c r="K995" s="4">
        <v>3998.91</v>
      </c>
      <c r="L995" t="s">
        <v>30</v>
      </c>
      <c r="M995" s="9">
        <v>0.25</v>
      </c>
      <c r="N995" s="8">
        <v>0.25</v>
      </c>
      <c r="O995" s="8" t="str">
        <f t="shared" si="45"/>
        <v>21%+</v>
      </c>
      <c r="P995" t="s">
        <v>31</v>
      </c>
      <c r="Q995" t="s">
        <v>19</v>
      </c>
      <c r="R995" t="s">
        <v>45</v>
      </c>
    </row>
    <row r="996" spans="1:18" x14ac:dyDescent="0.25">
      <c r="A996">
        <v>1068</v>
      </c>
      <c r="B996" s="1">
        <v>45022</v>
      </c>
      <c r="C996" s="1" t="str">
        <f t="shared" si="46"/>
        <v>April</v>
      </c>
      <c r="D996" s="1" t="str">
        <f t="shared" si="47"/>
        <v>Thursday</v>
      </c>
      <c r="E996" t="s">
        <v>42</v>
      </c>
      <c r="F996" t="s">
        <v>25</v>
      </c>
      <c r="G996" s="4">
        <v>9093.5</v>
      </c>
      <c r="H996">
        <v>31</v>
      </c>
      <c r="I996" t="s">
        <v>29</v>
      </c>
      <c r="J996" s="4">
        <v>3169.37</v>
      </c>
      <c r="K996" s="4">
        <v>3304.15</v>
      </c>
      <c r="L996" t="s">
        <v>17</v>
      </c>
      <c r="M996" s="9">
        <v>0.25</v>
      </c>
      <c r="N996" s="8">
        <v>0.25</v>
      </c>
      <c r="O996" s="8" t="str">
        <f t="shared" si="45"/>
        <v>21%+</v>
      </c>
      <c r="P996" t="s">
        <v>31</v>
      </c>
      <c r="Q996" t="s">
        <v>22</v>
      </c>
      <c r="R996" t="s">
        <v>43</v>
      </c>
    </row>
    <row r="997" spans="1:18" x14ac:dyDescent="0.25">
      <c r="A997">
        <v>1010</v>
      </c>
      <c r="B997" s="1">
        <v>45031</v>
      </c>
      <c r="C997" s="1" t="str">
        <f t="shared" si="46"/>
        <v>April</v>
      </c>
      <c r="D997" s="1" t="str">
        <f t="shared" si="47"/>
        <v>Saturday</v>
      </c>
      <c r="E997" t="s">
        <v>33</v>
      </c>
      <c r="F997" t="s">
        <v>15</v>
      </c>
      <c r="G997" s="4">
        <v>4733.88</v>
      </c>
      <c r="H997">
        <v>4</v>
      </c>
      <c r="I997" t="s">
        <v>26</v>
      </c>
      <c r="J997" s="4">
        <v>4943.03</v>
      </c>
      <c r="K997" s="4">
        <v>5442.15</v>
      </c>
      <c r="L997" t="s">
        <v>17</v>
      </c>
      <c r="M997" s="9">
        <v>0.28999999999999998</v>
      </c>
      <c r="N997" s="8">
        <v>0.28999999999999998</v>
      </c>
      <c r="O997" s="8" t="str">
        <f t="shared" si="45"/>
        <v>21%+</v>
      </c>
      <c r="P997" t="s">
        <v>18</v>
      </c>
      <c r="Q997" t="s">
        <v>19</v>
      </c>
      <c r="R997" t="s">
        <v>53</v>
      </c>
    </row>
    <row r="998" spans="1:18" x14ac:dyDescent="0.25">
      <c r="A998">
        <v>1067</v>
      </c>
      <c r="B998" s="1">
        <v>45176</v>
      </c>
      <c r="C998" s="1" t="str">
        <f t="shared" si="46"/>
        <v>September</v>
      </c>
      <c r="D998" s="1" t="str">
        <f t="shared" si="47"/>
        <v>Thursday</v>
      </c>
      <c r="E998" t="s">
        <v>14</v>
      </c>
      <c r="F998" t="s">
        <v>15</v>
      </c>
      <c r="G998" s="4">
        <v>4716.3599999999997</v>
      </c>
      <c r="H998">
        <v>37</v>
      </c>
      <c r="I998" t="s">
        <v>29</v>
      </c>
      <c r="J998" s="4">
        <v>1754.32</v>
      </c>
      <c r="K998" s="4">
        <v>1856.3999999999901</v>
      </c>
      <c r="L998" t="s">
        <v>30</v>
      </c>
      <c r="M998" s="9">
        <v>0.21</v>
      </c>
      <c r="N998" s="8">
        <v>0.21</v>
      </c>
      <c r="O998" s="8" t="str">
        <f t="shared" si="45"/>
        <v>21%+</v>
      </c>
      <c r="P998" t="s">
        <v>27</v>
      </c>
      <c r="Q998" t="s">
        <v>22</v>
      </c>
      <c r="R998" t="s">
        <v>20</v>
      </c>
    </row>
    <row r="999" spans="1:18" x14ac:dyDescent="0.25">
      <c r="A999">
        <v>1018</v>
      </c>
      <c r="B999" s="1">
        <v>45043</v>
      </c>
      <c r="C999" s="1" t="str">
        <f t="shared" si="46"/>
        <v>April</v>
      </c>
      <c r="D999" s="1" t="str">
        <f t="shared" si="47"/>
        <v>Thursday</v>
      </c>
      <c r="E999" t="s">
        <v>24</v>
      </c>
      <c r="F999" t="s">
        <v>25</v>
      </c>
      <c r="G999" s="4">
        <v>7629.7</v>
      </c>
      <c r="H999">
        <v>17</v>
      </c>
      <c r="I999" t="s">
        <v>29</v>
      </c>
      <c r="J999" s="4">
        <v>355.72</v>
      </c>
      <c r="K999" s="4">
        <v>438.27</v>
      </c>
      <c r="L999" t="s">
        <v>17</v>
      </c>
      <c r="M999" s="9">
        <v>0.06</v>
      </c>
      <c r="N999" s="8">
        <v>0.06</v>
      </c>
      <c r="O999" s="8" t="str">
        <f t="shared" si="45"/>
        <v>6-10%</v>
      </c>
      <c r="P999" t="s">
        <v>27</v>
      </c>
      <c r="Q999" t="s">
        <v>19</v>
      </c>
      <c r="R999" t="s">
        <v>28</v>
      </c>
    </row>
    <row r="1000" spans="1:18" x14ac:dyDescent="0.25">
      <c r="A1000">
        <v>1100</v>
      </c>
      <c r="B1000" s="1">
        <v>45280</v>
      </c>
      <c r="C1000" s="1" t="str">
        <f t="shared" si="46"/>
        <v>December</v>
      </c>
      <c r="D1000" s="1" t="str">
        <f t="shared" si="47"/>
        <v>Wednesday</v>
      </c>
      <c r="E1000" t="s">
        <v>24</v>
      </c>
      <c r="F1000" t="s">
        <v>21</v>
      </c>
      <c r="G1000" s="4">
        <v>1629.47</v>
      </c>
      <c r="H1000">
        <v>39</v>
      </c>
      <c r="I1000" t="s">
        <v>35</v>
      </c>
      <c r="J1000" s="4">
        <v>3685.03</v>
      </c>
      <c r="K1000" s="4">
        <v>3743.39</v>
      </c>
      <c r="L1000" t="s">
        <v>30</v>
      </c>
      <c r="M1000" s="9">
        <v>0.01</v>
      </c>
      <c r="N1000" s="8">
        <v>0.01</v>
      </c>
      <c r="O1000" s="8" t="str">
        <f t="shared" si="45"/>
        <v>0-5%</v>
      </c>
      <c r="P1000" t="s">
        <v>27</v>
      </c>
      <c r="Q1000" t="s">
        <v>19</v>
      </c>
      <c r="R1000" t="s">
        <v>47</v>
      </c>
    </row>
    <row r="1001" spans="1:18" x14ac:dyDescent="0.25">
      <c r="A1001">
        <v>1086</v>
      </c>
      <c r="B1001" s="1">
        <v>45154</v>
      </c>
      <c r="C1001" s="1" t="str">
        <f t="shared" si="46"/>
        <v>August</v>
      </c>
      <c r="D1001" s="1" t="str">
        <f t="shared" si="47"/>
        <v>Wednesday</v>
      </c>
      <c r="E1001" t="s">
        <v>42</v>
      </c>
      <c r="F1001" t="s">
        <v>34</v>
      </c>
      <c r="G1001" s="4">
        <v>4923.93</v>
      </c>
      <c r="H1001">
        <v>48</v>
      </c>
      <c r="I1001" t="s">
        <v>26</v>
      </c>
      <c r="J1001" s="4">
        <v>2632.58</v>
      </c>
      <c r="K1001" s="4">
        <v>2926.68</v>
      </c>
      <c r="L1001" t="s">
        <v>17</v>
      </c>
      <c r="M1001" s="9">
        <v>0.14000000000000001</v>
      </c>
      <c r="N1001" s="8">
        <v>0.14000000000000001</v>
      </c>
      <c r="O1001" s="8" t="str">
        <f t="shared" si="45"/>
        <v>11-15%</v>
      </c>
      <c r="P1001" t="s">
        <v>18</v>
      </c>
      <c r="Q1001" t="s">
        <v>19</v>
      </c>
      <c r="R1001"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EE30-9833-48F6-BF5C-EC4871046571}">
  <dimension ref="A3:B9"/>
  <sheetViews>
    <sheetView workbookViewId="0">
      <selection activeCell="A3" sqref="A3:B9"/>
    </sheetView>
  </sheetViews>
  <sheetFormatPr defaultRowHeight="15" x14ac:dyDescent="0.25"/>
  <cols>
    <col min="1" max="1" width="13.140625" bestFit="1" customWidth="1"/>
    <col min="2" max="2" width="18" bestFit="1" customWidth="1"/>
  </cols>
  <sheetData>
    <row r="3" spans="1:2" x14ac:dyDescent="0.25">
      <c r="A3" s="2" t="s">
        <v>89</v>
      </c>
      <c r="B3" t="s">
        <v>56</v>
      </c>
    </row>
    <row r="4" spans="1:2" x14ac:dyDescent="0.25">
      <c r="A4" s="3" t="s">
        <v>42</v>
      </c>
      <c r="B4" s="4">
        <v>712000.38000000012</v>
      </c>
    </row>
    <row r="5" spans="1:2" x14ac:dyDescent="0.25">
      <c r="A5" s="3" t="s">
        <v>14</v>
      </c>
      <c r="B5" s="4">
        <v>717939.679999999</v>
      </c>
    </row>
    <row r="6" spans="1:2" x14ac:dyDescent="0.25">
      <c r="A6" s="3" t="s">
        <v>33</v>
      </c>
      <c r="B6" s="4">
        <v>488709.10000000027</v>
      </c>
    </row>
    <row r="7" spans="1:2" x14ac:dyDescent="0.25">
      <c r="A7" s="3" t="s">
        <v>24</v>
      </c>
      <c r="B7" s="4">
        <v>1421780.9899999977</v>
      </c>
    </row>
    <row r="8" spans="1:2" x14ac:dyDescent="0.25">
      <c r="A8" s="3" t="s">
        <v>38</v>
      </c>
      <c r="B8" s="4">
        <v>1246172.8200000005</v>
      </c>
    </row>
    <row r="9" spans="1:2" x14ac:dyDescent="0.25">
      <c r="A9" s="3" t="s">
        <v>55</v>
      </c>
      <c r="B9" s="4">
        <v>4586602.9699999979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AE01-20D4-40C8-AD34-606F9C054FAB}">
  <dimension ref="A1:N1001"/>
  <sheetViews>
    <sheetView topLeftCell="A2" workbookViewId="0">
      <selection activeCell="C7" sqref="C7"/>
    </sheetView>
  </sheetViews>
  <sheetFormatPr defaultRowHeight="15" x14ac:dyDescent="0.25"/>
  <cols>
    <col min="1" max="1" width="12.7109375" bestFit="1" customWidth="1"/>
    <col min="2" max="2" width="22.7109375" bestFit="1" customWidth="1"/>
    <col min="3" max="3" width="9.28515625" bestFit="1" customWidth="1"/>
    <col min="4" max="4" width="9.85546875" bestFit="1" customWidth="1"/>
    <col min="5" max="5" width="15.42578125" bestFit="1" customWidth="1"/>
    <col min="6" max="6" width="18.42578125" bestFit="1" customWidth="1"/>
    <col min="7" max="7" width="15.85546875" bestFit="1" customWidth="1"/>
    <col min="8" max="8" width="17" bestFit="1" customWidth="1"/>
    <col min="9" max="9" width="18.28515625" bestFit="1" customWidth="1"/>
    <col min="10" max="10" width="10.7109375" bestFit="1" customWidth="1"/>
    <col min="11" max="11" width="14.140625" style="8" bestFit="1" customWidth="1"/>
    <col min="12" max="12" width="14.140625" style="8" customWidth="1"/>
    <col min="13" max="13" width="16.28515625" bestFit="1" customWidth="1"/>
    <col min="14" max="14" width="34.42578125" bestFit="1" customWidth="1"/>
  </cols>
  <sheetData>
    <row r="1" spans="1:14" x14ac:dyDescent="0.25">
      <c r="A1" s="5" t="s">
        <v>0</v>
      </c>
      <c r="B1" s="13" t="s">
        <v>87</v>
      </c>
      <c r="C1" s="5" t="s">
        <v>3</v>
      </c>
      <c r="D1" s="5" t="s">
        <v>54</v>
      </c>
      <c r="E1" s="13" t="s">
        <v>4</v>
      </c>
      <c r="F1" s="5" t="s">
        <v>71</v>
      </c>
      <c r="G1" s="13" t="s">
        <v>86</v>
      </c>
      <c r="H1" s="5" t="s">
        <v>9</v>
      </c>
      <c r="I1" s="5" t="s">
        <v>11</v>
      </c>
      <c r="J1" s="5" t="s">
        <v>10</v>
      </c>
      <c r="K1" s="7" t="s">
        <v>76</v>
      </c>
      <c r="L1" s="14" t="s">
        <v>78</v>
      </c>
      <c r="M1" s="5" t="s">
        <v>12</v>
      </c>
      <c r="N1" s="5" t="s">
        <v>88</v>
      </c>
    </row>
    <row r="2" spans="1:14" x14ac:dyDescent="0.25">
      <c r="A2">
        <v>1052</v>
      </c>
      <c r="B2" t="str">
        <f>VLOOKUP(Merged[[#This Row],[Product_ID]],Sales_Data[],5,0)</f>
        <v>Bob</v>
      </c>
      <c r="C2" t="str">
        <f>VLOOKUP(Merged[[#This Row],[Product_ID]],Sales_Data[],6,0)</f>
        <v>North</v>
      </c>
      <c r="D2" t="str">
        <f>VLOOKUP(Merged[[#This Row],[Product_ID]],Sales_Data[],3,0)</f>
        <v>February</v>
      </c>
      <c r="E2">
        <f>INDEX(Sales_Data[Sales_Amount],MATCH(Merged[[#This Row],[Product_ID]], Sales_Data[Product_ID],0))</f>
        <v>5053.97</v>
      </c>
      <c r="F2" t="str">
        <f>INDEX(Sales_Data[Product_Category], MATCH(Merged[[#This Row],[Product_ID]],Sales_Data[Product_ID],0))</f>
        <v>Furniture</v>
      </c>
      <c r="G2">
        <f>INDEX(Sales_Data[Quantity_Sold], MATCH(Merged[[#This Row],[Product_ID]],Sales_Data[Product_ID],0))</f>
        <v>18</v>
      </c>
      <c r="H2" t="str">
        <f>INDEX(Sales_Data[Customer_Type], MATCH(Merged[[#This Row],[Product_ID]], Sales_Data[Product_ID],0))</f>
        <v>Returning</v>
      </c>
      <c r="I2" t="str">
        <f>INDEX(Sales_Data[Payment_Method], MATCH(Merged[[#This Row],[Product_ID]], Sales_Data[Product_ID],0))</f>
        <v>Cash</v>
      </c>
      <c r="J2">
        <f>INDEX(Sales_Data[Discount],MATCH(Merged[[#This Row],[Product_ID]], Sales_Data[Product_ID],0))</f>
        <v>0.09</v>
      </c>
      <c r="K2" s="8">
        <f>INDEX(Sales_Data[Discount (%)], MATCH(Merged[[#This Row],[Product_ID]],Sales_Data[Product_ID],0))</f>
        <v>0.09</v>
      </c>
      <c r="L2" s="8" t="str">
        <f>INDEX(Sales_Data[Discount Range], MATCH(Merged[[#This Row],[Product_ID]], Sales_Data[Product_ID],0))</f>
        <v>6-10%</v>
      </c>
      <c r="M2" t="str">
        <f>INDEX(Sales_Data[Sales_Channel],MATCH(Merged[[#This Row],[Product_ID]], Sales_Data[Product_ID],0))</f>
        <v>Online</v>
      </c>
      <c r="N2" t="str">
        <f>INDEX(Sales_Data[Region_and_Sales_Rep], MATCH(Merged[[#This Row],[Product_ID]],Sales_Data[Product_ID],0))</f>
        <v>North-Bob</v>
      </c>
    </row>
    <row r="3" spans="1:14" x14ac:dyDescent="0.25">
      <c r="A3">
        <v>1093</v>
      </c>
      <c r="B3" t="str">
        <f>VLOOKUP(Merged[[#This Row],[Product_ID]],Sales_Data[],5,0)</f>
        <v>Bob</v>
      </c>
      <c r="C3" t="str">
        <f>VLOOKUP(Merged[[#This Row],[Product_ID]],Sales_Data[],6,0)</f>
        <v>West</v>
      </c>
      <c r="D3" t="str">
        <f>VLOOKUP(Merged[[#This Row],[Product_ID]],Sales_Data[],3,0)</f>
        <v>April</v>
      </c>
      <c r="E3">
        <f>INDEX(Sales_Data[Sales_Amount],MATCH(Merged[[#This Row],[Product_ID]], Sales_Data[Product_ID],0))</f>
        <v>4384.0200000000004</v>
      </c>
      <c r="F3" t="str">
        <f>INDEX(Sales_Data[Product_Category], MATCH(Merged[[#This Row],[Product_ID]],Sales_Data[Product_ID],0))</f>
        <v>Furniture</v>
      </c>
      <c r="G3">
        <f>INDEX(Sales_Data[Quantity_Sold], MATCH(Merged[[#This Row],[Product_ID]],Sales_Data[Product_ID],0))</f>
        <v>17</v>
      </c>
      <c r="H3" t="str">
        <f>INDEX(Sales_Data[Customer_Type], MATCH(Merged[[#This Row],[Product_ID]], Sales_Data[Product_ID],0))</f>
        <v>Returning</v>
      </c>
      <c r="I3" t="str">
        <f>INDEX(Sales_Data[Payment_Method], MATCH(Merged[[#This Row],[Product_ID]], Sales_Data[Product_ID],0))</f>
        <v>Cash</v>
      </c>
      <c r="J3">
        <f>INDEX(Sales_Data[Discount],MATCH(Merged[[#This Row],[Product_ID]], Sales_Data[Product_ID],0))</f>
        <v>0.11</v>
      </c>
      <c r="K3" s="8">
        <f>INDEX(Sales_Data[Discount (%)], MATCH(Merged[[#This Row],[Product_ID]],Sales_Data[Product_ID],0))</f>
        <v>0.11</v>
      </c>
      <c r="L3" s="8" t="str">
        <f>INDEX(Sales_Data[Discount Range], MATCH(Merged[[#This Row],[Product_ID]], Sales_Data[Product_ID],0))</f>
        <v>11-15%</v>
      </c>
      <c r="M3" t="str">
        <f>INDEX(Sales_Data[Sales_Channel],MATCH(Merged[[#This Row],[Product_ID]], Sales_Data[Product_ID],0))</f>
        <v>Retail</v>
      </c>
      <c r="N3" t="str">
        <f>INDEX(Sales_Data[Region_and_Sales_Rep], MATCH(Merged[[#This Row],[Product_ID]],Sales_Data[Product_ID],0))</f>
        <v>West-Bob</v>
      </c>
    </row>
    <row r="4" spans="1:14" x14ac:dyDescent="0.25">
      <c r="A4">
        <v>1015</v>
      </c>
      <c r="B4" t="str">
        <f>VLOOKUP(Merged[[#This Row],[Product_ID]],Sales_Data[],5,0)</f>
        <v>David</v>
      </c>
      <c r="C4" t="str">
        <f>VLOOKUP(Merged[[#This Row],[Product_ID]],Sales_Data[],6,0)</f>
        <v>South</v>
      </c>
      <c r="D4" t="str">
        <f>VLOOKUP(Merged[[#This Row],[Product_ID]],Sales_Data[],3,0)</f>
        <v>September</v>
      </c>
      <c r="E4">
        <f>INDEX(Sales_Data[Sales_Amount],MATCH(Merged[[#This Row],[Product_ID]], Sales_Data[Product_ID],0))</f>
        <v>4631.2299999999996</v>
      </c>
      <c r="F4" t="str">
        <f>INDEX(Sales_Data[Product_Category], MATCH(Merged[[#This Row],[Product_ID]],Sales_Data[Product_ID],0))</f>
        <v>Food</v>
      </c>
      <c r="G4">
        <f>INDEX(Sales_Data[Quantity_Sold], MATCH(Merged[[#This Row],[Product_ID]],Sales_Data[Product_ID],0))</f>
        <v>30</v>
      </c>
      <c r="H4" t="str">
        <f>INDEX(Sales_Data[Customer_Type], MATCH(Merged[[#This Row],[Product_ID]], Sales_Data[Product_ID],0))</f>
        <v>Returning</v>
      </c>
      <c r="I4" t="str">
        <f>INDEX(Sales_Data[Payment_Method], MATCH(Merged[[#This Row],[Product_ID]], Sales_Data[Product_ID],0))</f>
        <v>Bank Transfer</v>
      </c>
      <c r="J4">
        <f>INDEX(Sales_Data[Discount],MATCH(Merged[[#This Row],[Product_ID]], Sales_Data[Product_ID],0))</f>
        <v>0.2</v>
      </c>
      <c r="K4" s="8">
        <f>INDEX(Sales_Data[Discount (%)], MATCH(Merged[[#This Row],[Product_ID]],Sales_Data[Product_ID],0))</f>
        <v>0.2</v>
      </c>
      <c r="L4" s="8" t="str">
        <f>INDEX(Sales_Data[Discount Range], MATCH(Merged[[#This Row],[Product_ID]], Sales_Data[Product_ID],0))</f>
        <v>16-20%</v>
      </c>
      <c r="M4" t="str">
        <f>INDEX(Sales_Data[Sales_Channel],MATCH(Merged[[#This Row],[Product_ID]], Sales_Data[Product_ID],0))</f>
        <v>Retail</v>
      </c>
      <c r="N4" t="str">
        <f>INDEX(Sales_Data[Region_and_Sales_Rep], MATCH(Merged[[#This Row],[Product_ID]],Sales_Data[Product_ID],0))</f>
        <v>South-David</v>
      </c>
    </row>
    <row r="5" spans="1:14" x14ac:dyDescent="0.25">
      <c r="A5">
        <v>1072</v>
      </c>
      <c r="B5" t="str">
        <f>VLOOKUP(Merged[[#This Row],[Product_ID]],Sales_Data[],5,0)</f>
        <v>Bob</v>
      </c>
      <c r="C5" t="str">
        <f>VLOOKUP(Merged[[#This Row],[Product_ID]],Sales_Data[],6,0)</f>
        <v>South</v>
      </c>
      <c r="D5" t="str">
        <f>VLOOKUP(Merged[[#This Row],[Product_ID]],Sales_Data[],3,0)</f>
        <v>August</v>
      </c>
      <c r="E5">
        <f>INDEX(Sales_Data[Sales_Amount],MATCH(Merged[[#This Row],[Product_ID]], Sales_Data[Product_ID],0))</f>
        <v>2167.94</v>
      </c>
      <c r="F5" t="str">
        <f>INDEX(Sales_Data[Product_Category], MATCH(Merged[[#This Row],[Product_ID]],Sales_Data[Product_ID],0))</f>
        <v>Clothing</v>
      </c>
      <c r="G5">
        <f>INDEX(Sales_Data[Quantity_Sold], MATCH(Merged[[#This Row],[Product_ID]],Sales_Data[Product_ID],0))</f>
        <v>39</v>
      </c>
      <c r="H5" t="str">
        <f>INDEX(Sales_Data[Customer_Type], MATCH(Merged[[#This Row],[Product_ID]], Sales_Data[Product_ID],0))</f>
        <v>New</v>
      </c>
      <c r="I5" t="str">
        <f>INDEX(Sales_Data[Payment_Method], MATCH(Merged[[#This Row],[Product_ID]], Sales_Data[Product_ID],0))</f>
        <v>Credit Card</v>
      </c>
      <c r="J5">
        <f>INDEX(Sales_Data[Discount],MATCH(Merged[[#This Row],[Product_ID]], Sales_Data[Product_ID],0))</f>
        <v>0.02</v>
      </c>
      <c r="K5" s="8">
        <f>INDEX(Sales_Data[Discount (%)], MATCH(Merged[[#This Row],[Product_ID]],Sales_Data[Product_ID],0))</f>
        <v>0.02</v>
      </c>
      <c r="L5" s="8" t="str">
        <f>INDEX(Sales_Data[Discount Range], MATCH(Merged[[#This Row],[Product_ID]], Sales_Data[Product_ID],0))</f>
        <v>0-5%</v>
      </c>
      <c r="M5" t="str">
        <f>INDEX(Sales_Data[Sales_Channel],MATCH(Merged[[#This Row],[Product_ID]], Sales_Data[Product_ID],0))</f>
        <v>Retail</v>
      </c>
      <c r="N5" t="str">
        <f>INDEX(Sales_Data[Region_and_Sales_Rep], MATCH(Merged[[#This Row],[Product_ID]],Sales_Data[Product_ID],0))</f>
        <v>South-Bob</v>
      </c>
    </row>
    <row r="6" spans="1:14" x14ac:dyDescent="0.25">
      <c r="A6">
        <v>1061</v>
      </c>
      <c r="B6" t="str">
        <f>VLOOKUP(Merged[[#This Row],[Product_ID]],Sales_Data[],5,0)</f>
        <v>Charlie</v>
      </c>
      <c r="C6" t="str">
        <f>VLOOKUP(Merged[[#This Row],[Product_ID]],Sales_Data[],6,0)</f>
        <v>East</v>
      </c>
      <c r="D6" t="str">
        <f>VLOOKUP(Merged[[#This Row],[Product_ID]],Sales_Data[],3,0)</f>
        <v>March</v>
      </c>
      <c r="E6">
        <f>INDEX(Sales_Data[Sales_Amount],MATCH(Merged[[#This Row],[Product_ID]], Sales_Data[Product_ID],0))</f>
        <v>3750.2</v>
      </c>
      <c r="F6" t="str">
        <f>INDEX(Sales_Data[Product_Category], MATCH(Merged[[#This Row],[Product_ID]],Sales_Data[Product_ID],0))</f>
        <v>Electronics</v>
      </c>
      <c r="G6">
        <f>INDEX(Sales_Data[Quantity_Sold], MATCH(Merged[[#This Row],[Product_ID]],Sales_Data[Product_ID],0))</f>
        <v>13</v>
      </c>
      <c r="H6" t="str">
        <f>INDEX(Sales_Data[Customer_Type], MATCH(Merged[[#This Row],[Product_ID]], Sales_Data[Product_ID],0))</f>
        <v>New</v>
      </c>
      <c r="I6" t="str">
        <f>INDEX(Sales_Data[Payment_Method], MATCH(Merged[[#This Row],[Product_ID]], Sales_Data[Product_ID],0))</f>
        <v>Credit Card</v>
      </c>
      <c r="J6">
        <f>INDEX(Sales_Data[Discount],MATCH(Merged[[#This Row],[Product_ID]], Sales_Data[Product_ID],0))</f>
        <v>0.08</v>
      </c>
      <c r="K6" s="8">
        <f>INDEX(Sales_Data[Discount (%)], MATCH(Merged[[#This Row],[Product_ID]],Sales_Data[Product_ID],0))</f>
        <v>0.08</v>
      </c>
      <c r="L6" s="8" t="str">
        <f>INDEX(Sales_Data[Discount Range], MATCH(Merged[[#This Row],[Product_ID]], Sales_Data[Product_ID],0))</f>
        <v>6-10%</v>
      </c>
      <c r="M6" t="str">
        <f>INDEX(Sales_Data[Sales_Channel],MATCH(Merged[[#This Row],[Product_ID]], Sales_Data[Product_ID],0))</f>
        <v>Online</v>
      </c>
      <c r="N6" t="str">
        <f>INDEX(Sales_Data[Region_and_Sales_Rep], MATCH(Merged[[#This Row],[Product_ID]],Sales_Data[Product_ID],0))</f>
        <v>East-Charlie</v>
      </c>
    </row>
    <row r="7" spans="1:14" x14ac:dyDescent="0.25">
      <c r="A7">
        <v>1021</v>
      </c>
      <c r="B7" t="str">
        <f>VLOOKUP(Merged[[#This Row],[Product_ID]],Sales_Data[],5,0)</f>
        <v>Charlie</v>
      </c>
      <c r="C7" t="str">
        <f>VLOOKUP(Merged[[#This Row],[Product_ID]],Sales_Data[],6,0)</f>
        <v>West</v>
      </c>
      <c r="D7" t="str">
        <f>VLOOKUP(Merged[[#This Row],[Product_ID]],Sales_Data[],3,0)</f>
        <v>February</v>
      </c>
      <c r="E7">
        <f>INDEX(Sales_Data[Sales_Amount],MATCH(Merged[[#This Row],[Product_ID]], Sales_Data[Product_ID],0))</f>
        <v>3761.15</v>
      </c>
      <c r="F7" t="str">
        <f>INDEX(Sales_Data[Product_Category], MATCH(Merged[[#This Row],[Product_ID]],Sales_Data[Product_ID],0))</f>
        <v>Food</v>
      </c>
      <c r="G7">
        <f>INDEX(Sales_Data[Quantity_Sold], MATCH(Merged[[#This Row],[Product_ID]],Sales_Data[Product_ID],0))</f>
        <v>32</v>
      </c>
      <c r="H7" t="str">
        <f>INDEX(Sales_Data[Customer_Type], MATCH(Merged[[#This Row],[Product_ID]], Sales_Data[Product_ID],0))</f>
        <v>New</v>
      </c>
      <c r="I7" t="str">
        <f>INDEX(Sales_Data[Payment_Method], MATCH(Merged[[#This Row],[Product_ID]], Sales_Data[Product_ID],0))</f>
        <v>Cash</v>
      </c>
      <c r="J7">
        <f>INDEX(Sales_Data[Discount],MATCH(Merged[[#This Row],[Product_ID]], Sales_Data[Product_ID],0))</f>
        <v>0.21</v>
      </c>
      <c r="K7" s="8">
        <f>INDEX(Sales_Data[Discount (%)], MATCH(Merged[[#This Row],[Product_ID]],Sales_Data[Product_ID],0))</f>
        <v>0.21</v>
      </c>
      <c r="L7" s="8" t="str">
        <f>INDEX(Sales_Data[Discount Range], MATCH(Merged[[#This Row],[Product_ID]], Sales_Data[Product_ID],0))</f>
        <v>21%+</v>
      </c>
      <c r="M7" t="str">
        <f>INDEX(Sales_Data[Sales_Channel],MATCH(Merged[[#This Row],[Product_ID]], Sales_Data[Product_ID],0))</f>
        <v>Online</v>
      </c>
      <c r="N7" t="str">
        <f>INDEX(Sales_Data[Region_and_Sales_Rep], MATCH(Merged[[#This Row],[Product_ID]],Sales_Data[Product_ID],0))</f>
        <v>West-Charlie</v>
      </c>
    </row>
    <row r="8" spans="1:14" x14ac:dyDescent="0.25">
      <c r="A8">
        <v>1083</v>
      </c>
      <c r="B8" t="str">
        <f>VLOOKUP(Merged[[#This Row],[Product_ID]],Sales_Data[],5,0)</f>
        <v>Bob</v>
      </c>
      <c r="C8" t="str">
        <f>VLOOKUP(Merged[[#This Row],[Product_ID]],Sales_Data[],6,0)</f>
        <v>West</v>
      </c>
      <c r="D8" t="str">
        <f>VLOOKUP(Merged[[#This Row],[Product_ID]],Sales_Data[],3,0)</f>
        <v>April</v>
      </c>
      <c r="E8">
        <f>INDEX(Sales_Data[Sales_Amount],MATCH(Merged[[#This Row],[Product_ID]], Sales_Data[Product_ID],0))</f>
        <v>618.30999999999995</v>
      </c>
      <c r="F8" t="str">
        <f>INDEX(Sales_Data[Product_Category], MATCH(Merged[[#This Row],[Product_ID]],Sales_Data[Product_ID],0))</f>
        <v>Furniture</v>
      </c>
      <c r="G8">
        <f>INDEX(Sales_Data[Quantity_Sold], MATCH(Merged[[#This Row],[Product_ID]],Sales_Data[Product_ID],0))</f>
        <v>29</v>
      </c>
      <c r="H8" t="str">
        <f>INDEX(Sales_Data[Customer_Type], MATCH(Merged[[#This Row],[Product_ID]], Sales_Data[Product_ID],0))</f>
        <v>Returning</v>
      </c>
      <c r="I8" t="str">
        <f>INDEX(Sales_Data[Payment_Method], MATCH(Merged[[#This Row],[Product_ID]], Sales_Data[Product_ID],0))</f>
        <v>Cash</v>
      </c>
      <c r="J8">
        <f>INDEX(Sales_Data[Discount],MATCH(Merged[[#This Row],[Product_ID]], Sales_Data[Product_ID],0))</f>
        <v>0.14000000000000001</v>
      </c>
      <c r="K8" s="8">
        <f>INDEX(Sales_Data[Discount (%)], MATCH(Merged[[#This Row],[Product_ID]],Sales_Data[Product_ID],0))</f>
        <v>0.14000000000000001</v>
      </c>
      <c r="L8" s="8" t="str">
        <f>INDEX(Sales_Data[Discount Range], MATCH(Merged[[#This Row],[Product_ID]], Sales_Data[Product_ID],0))</f>
        <v>11-15%</v>
      </c>
      <c r="M8" t="str">
        <f>INDEX(Sales_Data[Sales_Channel],MATCH(Merged[[#This Row],[Product_ID]], Sales_Data[Product_ID],0))</f>
        <v>Online</v>
      </c>
      <c r="N8" t="str">
        <f>INDEX(Sales_Data[Region_and_Sales_Rep], MATCH(Merged[[#This Row],[Product_ID]],Sales_Data[Product_ID],0))</f>
        <v>West-Bob</v>
      </c>
    </row>
    <row r="9" spans="1:14" x14ac:dyDescent="0.25">
      <c r="A9">
        <v>1087</v>
      </c>
      <c r="B9" t="str">
        <f>VLOOKUP(Merged[[#This Row],[Product_ID]],Sales_Data[],5,0)</f>
        <v>Eve</v>
      </c>
      <c r="C9" t="str">
        <f>VLOOKUP(Merged[[#This Row],[Product_ID]],Sales_Data[],6,0)</f>
        <v>South</v>
      </c>
      <c r="D9" t="str">
        <f>VLOOKUP(Merged[[#This Row],[Product_ID]],Sales_Data[],3,0)</f>
        <v>January</v>
      </c>
      <c r="E9">
        <f>INDEX(Sales_Data[Sales_Amount],MATCH(Merged[[#This Row],[Product_ID]], Sales_Data[Product_ID],0))</f>
        <v>7698.92</v>
      </c>
      <c r="F9" t="str">
        <f>INDEX(Sales_Data[Product_Category], MATCH(Merged[[#This Row],[Product_ID]],Sales_Data[Product_ID],0))</f>
        <v>Furniture</v>
      </c>
      <c r="G9">
        <f>INDEX(Sales_Data[Quantity_Sold], MATCH(Merged[[#This Row],[Product_ID]],Sales_Data[Product_ID],0))</f>
        <v>46</v>
      </c>
      <c r="H9" t="str">
        <f>INDEX(Sales_Data[Customer_Type], MATCH(Merged[[#This Row],[Product_ID]], Sales_Data[Product_ID],0))</f>
        <v>New</v>
      </c>
      <c r="I9" t="str">
        <f>INDEX(Sales_Data[Payment_Method], MATCH(Merged[[#This Row],[Product_ID]], Sales_Data[Product_ID],0))</f>
        <v>Bank Transfer</v>
      </c>
      <c r="J9">
        <f>INDEX(Sales_Data[Discount],MATCH(Merged[[#This Row],[Product_ID]], Sales_Data[Product_ID],0))</f>
        <v>0.12</v>
      </c>
      <c r="K9" s="8">
        <f>INDEX(Sales_Data[Discount (%)], MATCH(Merged[[#This Row],[Product_ID]],Sales_Data[Product_ID],0))</f>
        <v>0.12</v>
      </c>
      <c r="L9" s="8" t="str">
        <f>INDEX(Sales_Data[Discount Range], MATCH(Merged[[#This Row],[Product_ID]], Sales_Data[Product_ID],0))</f>
        <v>11-15%</v>
      </c>
      <c r="M9" t="str">
        <f>INDEX(Sales_Data[Sales_Channel],MATCH(Merged[[#This Row],[Product_ID]], Sales_Data[Product_ID],0))</f>
        <v>Online</v>
      </c>
      <c r="N9" t="str">
        <f>INDEX(Sales_Data[Region_and_Sales_Rep], MATCH(Merged[[#This Row],[Product_ID]],Sales_Data[Product_ID],0))</f>
        <v>South-Eve</v>
      </c>
    </row>
    <row r="10" spans="1:14" x14ac:dyDescent="0.25">
      <c r="A10">
        <v>1075</v>
      </c>
      <c r="B10" t="str">
        <f>VLOOKUP(Merged[[#This Row],[Product_ID]],Sales_Data[],5,0)</f>
        <v>David</v>
      </c>
      <c r="C10" t="str">
        <f>VLOOKUP(Merged[[#This Row],[Product_ID]],Sales_Data[],6,0)</f>
        <v>South</v>
      </c>
      <c r="D10" t="str">
        <f>VLOOKUP(Merged[[#This Row],[Product_ID]],Sales_Data[],3,0)</f>
        <v>June</v>
      </c>
      <c r="E10">
        <f>INDEX(Sales_Data[Sales_Amount],MATCH(Merged[[#This Row],[Product_ID]], Sales_Data[Product_ID],0))</f>
        <v>4223.3900000000003</v>
      </c>
      <c r="F10" t="str">
        <f>INDEX(Sales_Data[Product_Category], MATCH(Merged[[#This Row],[Product_ID]],Sales_Data[Product_ID],0))</f>
        <v>Furniture</v>
      </c>
      <c r="G10">
        <f>INDEX(Sales_Data[Quantity_Sold], MATCH(Merged[[#This Row],[Product_ID]],Sales_Data[Product_ID],0))</f>
        <v>30</v>
      </c>
      <c r="H10" t="str">
        <f>INDEX(Sales_Data[Customer_Type], MATCH(Merged[[#This Row],[Product_ID]], Sales_Data[Product_ID],0))</f>
        <v>New</v>
      </c>
      <c r="I10" t="str">
        <f>INDEX(Sales_Data[Payment_Method], MATCH(Merged[[#This Row],[Product_ID]], Sales_Data[Product_ID],0))</f>
        <v>Bank Transfer</v>
      </c>
      <c r="J10">
        <f>INDEX(Sales_Data[Discount],MATCH(Merged[[#This Row],[Product_ID]], Sales_Data[Product_ID],0))</f>
        <v>0.05</v>
      </c>
      <c r="K10" s="8">
        <f>INDEX(Sales_Data[Discount (%)], MATCH(Merged[[#This Row],[Product_ID]],Sales_Data[Product_ID],0))</f>
        <v>0.05</v>
      </c>
      <c r="L10" s="8" t="str">
        <f>INDEX(Sales_Data[Discount Range], MATCH(Merged[[#This Row],[Product_ID]], Sales_Data[Product_ID],0))</f>
        <v>0-5%</v>
      </c>
      <c r="M10" t="str">
        <f>INDEX(Sales_Data[Sales_Channel],MATCH(Merged[[#This Row],[Product_ID]], Sales_Data[Product_ID],0))</f>
        <v>Online</v>
      </c>
      <c r="N10" t="str">
        <f>INDEX(Sales_Data[Region_and_Sales_Rep], MATCH(Merged[[#This Row],[Product_ID]],Sales_Data[Product_ID],0))</f>
        <v>South-David</v>
      </c>
    </row>
    <row r="11" spans="1:14" x14ac:dyDescent="0.25">
      <c r="A11">
        <v>1075</v>
      </c>
      <c r="B11" t="str">
        <f>VLOOKUP(Merged[[#This Row],[Product_ID]],Sales_Data[],5,0)</f>
        <v>David</v>
      </c>
      <c r="C11" t="str">
        <f>VLOOKUP(Merged[[#This Row],[Product_ID]],Sales_Data[],6,0)</f>
        <v>South</v>
      </c>
      <c r="D11" t="str">
        <f>VLOOKUP(Merged[[#This Row],[Product_ID]],Sales_Data[],3,0)</f>
        <v>June</v>
      </c>
      <c r="E11">
        <f>INDEX(Sales_Data[Sales_Amount],MATCH(Merged[[#This Row],[Product_ID]], Sales_Data[Product_ID],0))</f>
        <v>4223.3900000000003</v>
      </c>
      <c r="F11" t="str">
        <f>INDEX(Sales_Data[Product_Category], MATCH(Merged[[#This Row],[Product_ID]],Sales_Data[Product_ID],0))</f>
        <v>Furniture</v>
      </c>
      <c r="G11">
        <f>INDEX(Sales_Data[Quantity_Sold], MATCH(Merged[[#This Row],[Product_ID]],Sales_Data[Product_ID],0))</f>
        <v>30</v>
      </c>
      <c r="H11" t="str">
        <f>INDEX(Sales_Data[Customer_Type], MATCH(Merged[[#This Row],[Product_ID]], Sales_Data[Product_ID],0))</f>
        <v>New</v>
      </c>
      <c r="I11" t="str">
        <f>INDEX(Sales_Data[Payment_Method], MATCH(Merged[[#This Row],[Product_ID]], Sales_Data[Product_ID],0))</f>
        <v>Bank Transfer</v>
      </c>
      <c r="J11">
        <f>INDEX(Sales_Data[Discount],MATCH(Merged[[#This Row],[Product_ID]], Sales_Data[Product_ID],0))</f>
        <v>0.05</v>
      </c>
      <c r="K11" s="8">
        <f>INDEX(Sales_Data[Discount (%)], MATCH(Merged[[#This Row],[Product_ID]],Sales_Data[Product_ID],0))</f>
        <v>0.05</v>
      </c>
      <c r="L11" s="8" t="str">
        <f>INDEX(Sales_Data[Discount Range], MATCH(Merged[[#This Row],[Product_ID]], Sales_Data[Product_ID],0))</f>
        <v>0-5%</v>
      </c>
      <c r="M11" t="str">
        <f>INDEX(Sales_Data[Sales_Channel],MATCH(Merged[[#This Row],[Product_ID]], Sales_Data[Product_ID],0))</f>
        <v>Online</v>
      </c>
      <c r="N11" t="str">
        <f>INDEX(Sales_Data[Region_and_Sales_Rep], MATCH(Merged[[#This Row],[Product_ID]],Sales_Data[Product_ID],0))</f>
        <v>South-David</v>
      </c>
    </row>
    <row r="12" spans="1:14" x14ac:dyDescent="0.25">
      <c r="A12">
        <v>1088</v>
      </c>
      <c r="B12" t="str">
        <f>VLOOKUP(Merged[[#This Row],[Product_ID]],Sales_Data[],5,0)</f>
        <v>Eve</v>
      </c>
      <c r="C12" t="str">
        <f>VLOOKUP(Merged[[#This Row],[Product_ID]],Sales_Data[],6,0)</f>
        <v>North</v>
      </c>
      <c r="D12" t="str">
        <f>VLOOKUP(Merged[[#This Row],[Product_ID]],Sales_Data[],3,0)</f>
        <v>November</v>
      </c>
      <c r="E12">
        <f>INDEX(Sales_Data[Sales_Amount],MATCH(Merged[[#This Row],[Product_ID]], Sales_Data[Product_ID],0))</f>
        <v>8518.4500000000007</v>
      </c>
      <c r="F12" t="str">
        <f>INDEX(Sales_Data[Product_Category], MATCH(Merged[[#This Row],[Product_ID]],Sales_Data[Product_ID],0))</f>
        <v>Furniture</v>
      </c>
      <c r="G12">
        <f>INDEX(Sales_Data[Quantity_Sold], MATCH(Merged[[#This Row],[Product_ID]],Sales_Data[Product_ID],0))</f>
        <v>13</v>
      </c>
      <c r="H12" t="str">
        <f>INDEX(Sales_Data[Customer_Type], MATCH(Merged[[#This Row],[Product_ID]], Sales_Data[Product_ID],0))</f>
        <v>New</v>
      </c>
      <c r="I12" t="str">
        <f>INDEX(Sales_Data[Payment_Method], MATCH(Merged[[#This Row],[Product_ID]], Sales_Data[Product_ID],0))</f>
        <v>Bank Transfer</v>
      </c>
      <c r="J12">
        <f>INDEX(Sales_Data[Discount],MATCH(Merged[[#This Row],[Product_ID]], Sales_Data[Product_ID],0))</f>
        <v>0.23</v>
      </c>
      <c r="K12" s="8">
        <f>INDEX(Sales_Data[Discount (%)], MATCH(Merged[[#This Row],[Product_ID]],Sales_Data[Product_ID],0))</f>
        <v>0.23</v>
      </c>
      <c r="L12" s="8" t="str">
        <f>INDEX(Sales_Data[Discount Range], MATCH(Merged[[#This Row],[Product_ID]], Sales_Data[Product_ID],0))</f>
        <v>21%+</v>
      </c>
      <c r="M12" t="str">
        <f>INDEX(Sales_Data[Sales_Channel],MATCH(Merged[[#This Row],[Product_ID]], Sales_Data[Product_ID],0))</f>
        <v>Retail</v>
      </c>
      <c r="N12" t="str">
        <f>INDEX(Sales_Data[Region_and_Sales_Rep], MATCH(Merged[[#This Row],[Product_ID]],Sales_Data[Product_ID],0))</f>
        <v>North-Eve</v>
      </c>
    </row>
    <row r="13" spans="1:14" x14ac:dyDescent="0.25">
      <c r="A13">
        <v>1100</v>
      </c>
      <c r="B13" t="str">
        <f>VLOOKUP(Merged[[#This Row],[Product_ID]],Sales_Data[],5,0)</f>
        <v>Bob</v>
      </c>
      <c r="C13" t="str">
        <f>VLOOKUP(Merged[[#This Row],[Product_ID]],Sales_Data[],6,0)</f>
        <v>West</v>
      </c>
      <c r="D13" t="str">
        <f>VLOOKUP(Merged[[#This Row],[Product_ID]],Sales_Data[],3,0)</f>
        <v>August</v>
      </c>
      <c r="E13">
        <f>INDEX(Sales_Data[Sales_Amount],MATCH(Merged[[#This Row],[Product_ID]], Sales_Data[Product_ID],0))</f>
        <v>2198.7399999999998</v>
      </c>
      <c r="F13" t="str">
        <f>INDEX(Sales_Data[Product_Category], MATCH(Merged[[#This Row],[Product_ID]],Sales_Data[Product_ID],0))</f>
        <v>Food</v>
      </c>
      <c r="G13">
        <f>INDEX(Sales_Data[Quantity_Sold], MATCH(Merged[[#This Row],[Product_ID]],Sales_Data[Product_ID],0))</f>
        <v>43</v>
      </c>
      <c r="H13" t="str">
        <f>INDEX(Sales_Data[Customer_Type], MATCH(Merged[[#This Row],[Product_ID]], Sales_Data[Product_ID],0))</f>
        <v>Returning</v>
      </c>
      <c r="I13" t="str">
        <f>INDEX(Sales_Data[Payment_Method], MATCH(Merged[[#This Row],[Product_ID]], Sales_Data[Product_ID],0))</f>
        <v>Bank Transfer</v>
      </c>
      <c r="J13">
        <f>INDEX(Sales_Data[Discount],MATCH(Merged[[#This Row],[Product_ID]], Sales_Data[Product_ID],0))</f>
        <v>0.08</v>
      </c>
      <c r="K13" s="8">
        <f>INDEX(Sales_Data[Discount (%)], MATCH(Merged[[#This Row],[Product_ID]],Sales_Data[Product_ID],0))</f>
        <v>0.08</v>
      </c>
      <c r="L13" s="8" t="str">
        <f>INDEX(Sales_Data[Discount Range], MATCH(Merged[[#This Row],[Product_ID]], Sales_Data[Product_ID],0))</f>
        <v>6-10%</v>
      </c>
      <c r="M13" t="str">
        <f>INDEX(Sales_Data[Sales_Channel],MATCH(Merged[[#This Row],[Product_ID]], Sales_Data[Product_ID],0))</f>
        <v>Online</v>
      </c>
      <c r="N13" t="str">
        <f>INDEX(Sales_Data[Region_and_Sales_Rep], MATCH(Merged[[#This Row],[Product_ID]],Sales_Data[Product_ID],0))</f>
        <v>West-Bob</v>
      </c>
    </row>
    <row r="14" spans="1:14" x14ac:dyDescent="0.25">
      <c r="A14">
        <v>1024</v>
      </c>
      <c r="B14" t="str">
        <f>VLOOKUP(Merged[[#This Row],[Product_ID]],Sales_Data[],5,0)</f>
        <v>Eve</v>
      </c>
      <c r="C14" t="str">
        <f>VLOOKUP(Merged[[#This Row],[Product_ID]],Sales_Data[],6,0)</f>
        <v>West</v>
      </c>
      <c r="D14" t="str">
        <f>VLOOKUP(Merged[[#This Row],[Product_ID]],Sales_Data[],3,0)</f>
        <v>November</v>
      </c>
      <c r="E14">
        <f>INDEX(Sales_Data[Sales_Amount],MATCH(Merged[[#This Row],[Product_ID]], Sales_Data[Product_ID],0))</f>
        <v>6607.8</v>
      </c>
      <c r="F14" t="str">
        <f>INDEX(Sales_Data[Product_Category], MATCH(Merged[[#This Row],[Product_ID]],Sales_Data[Product_ID],0))</f>
        <v>Food</v>
      </c>
      <c r="G14">
        <f>INDEX(Sales_Data[Quantity_Sold], MATCH(Merged[[#This Row],[Product_ID]],Sales_Data[Product_ID],0))</f>
        <v>21</v>
      </c>
      <c r="H14" t="str">
        <f>INDEX(Sales_Data[Customer_Type], MATCH(Merged[[#This Row],[Product_ID]], Sales_Data[Product_ID],0))</f>
        <v>Returning</v>
      </c>
      <c r="I14" t="str">
        <f>INDEX(Sales_Data[Payment_Method], MATCH(Merged[[#This Row],[Product_ID]], Sales_Data[Product_ID],0))</f>
        <v>Bank Transfer</v>
      </c>
      <c r="J14">
        <f>INDEX(Sales_Data[Discount],MATCH(Merged[[#This Row],[Product_ID]], Sales_Data[Product_ID],0))</f>
        <v>0</v>
      </c>
      <c r="K14" s="8">
        <f>INDEX(Sales_Data[Discount (%)], MATCH(Merged[[#This Row],[Product_ID]],Sales_Data[Product_ID],0))</f>
        <v>0</v>
      </c>
      <c r="L14" s="8" t="str">
        <f>INDEX(Sales_Data[Discount Range], MATCH(Merged[[#This Row],[Product_ID]], Sales_Data[Product_ID],0))</f>
        <v>0-5%</v>
      </c>
      <c r="M14" t="str">
        <f>INDEX(Sales_Data[Sales_Channel],MATCH(Merged[[#This Row],[Product_ID]], Sales_Data[Product_ID],0))</f>
        <v>Retail</v>
      </c>
      <c r="N14" t="str">
        <f>INDEX(Sales_Data[Region_and_Sales_Rep], MATCH(Merged[[#This Row],[Product_ID]],Sales_Data[Product_ID],0))</f>
        <v>West-Eve</v>
      </c>
    </row>
    <row r="15" spans="1:14" x14ac:dyDescent="0.25">
      <c r="A15">
        <v>1003</v>
      </c>
      <c r="B15" t="str">
        <f>VLOOKUP(Merged[[#This Row],[Product_ID]],Sales_Data[],5,0)</f>
        <v>Alice</v>
      </c>
      <c r="C15" t="str">
        <f>VLOOKUP(Merged[[#This Row],[Product_ID]],Sales_Data[],6,0)</f>
        <v>South</v>
      </c>
      <c r="D15" t="str">
        <f>VLOOKUP(Merged[[#This Row],[Product_ID]],Sales_Data[],3,0)</f>
        <v>December</v>
      </c>
      <c r="E15">
        <f>INDEX(Sales_Data[Sales_Amount],MATCH(Merged[[#This Row],[Product_ID]], Sales_Data[Product_ID],0))</f>
        <v>4775.59</v>
      </c>
      <c r="F15" t="str">
        <f>INDEX(Sales_Data[Product_Category], MATCH(Merged[[#This Row],[Product_ID]],Sales_Data[Product_ID],0))</f>
        <v>Furniture</v>
      </c>
      <c r="G15">
        <f>INDEX(Sales_Data[Quantity_Sold], MATCH(Merged[[#This Row],[Product_ID]],Sales_Data[Product_ID],0))</f>
        <v>30</v>
      </c>
      <c r="H15" t="str">
        <f>INDEX(Sales_Data[Customer_Type], MATCH(Merged[[#This Row],[Product_ID]], Sales_Data[Product_ID],0))</f>
        <v>New</v>
      </c>
      <c r="I15" t="str">
        <f>INDEX(Sales_Data[Payment_Method], MATCH(Merged[[#This Row],[Product_ID]], Sales_Data[Product_ID],0))</f>
        <v>Cash</v>
      </c>
      <c r="J15">
        <f>INDEX(Sales_Data[Discount],MATCH(Merged[[#This Row],[Product_ID]], Sales_Data[Product_ID],0))</f>
        <v>0.2</v>
      </c>
      <c r="K15" s="8">
        <f>INDEX(Sales_Data[Discount (%)], MATCH(Merged[[#This Row],[Product_ID]],Sales_Data[Product_ID],0))</f>
        <v>0.2</v>
      </c>
      <c r="L15" s="8" t="str">
        <f>INDEX(Sales_Data[Discount Range], MATCH(Merged[[#This Row],[Product_ID]], Sales_Data[Product_ID],0))</f>
        <v>16-20%</v>
      </c>
      <c r="M15" t="str">
        <f>INDEX(Sales_Data[Sales_Channel],MATCH(Merged[[#This Row],[Product_ID]], Sales_Data[Product_ID],0))</f>
        <v>Online</v>
      </c>
      <c r="N15" t="str">
        <f>INDEX(Sales_Data[Region_and_Sales_Rep], MATCH(Merged[[#This Row],[Product_ID]],Sales_Data[Product_ID],0))</f>
        <v>South-Alice</v>
      </c>
    </row>
    <row r="16" spans="1:14" x14ac:dyDescent="0.25">
      <c r="A16">
        <v>1022</v>
      </c>
      <c r="B16" t="str">
        <f>VLOOKUP(Merged[[#This Row],[Product_ID]],Sales_Data[],5,0)</f>
        <v>Charlie</v>
      </c>
      <c r="C16" t="str">
        <f>VLOOKUP(Merged[[#This Row],[Product_ID]],Sales_Data[],6,0)</f>
        <v>South</v>
      </c>
      <c r="D16" t="str">
        <f>VLOOKUP(Merged[[#This Row],[Product_ID]],Sales_Data[],3,0)</f>
        <v>August</v>
      </c>
      <c r="E16">
        <f>INDEX(Sales_Data[Sales_Amount],MATCH(Merged[[#This Row],[Product_ID]], Sales_Data[Product_ID],0))</f>
        <v>8813.5499999999993</v>
      </c>
      <c r="F16" t="str">
        <f>INDEX(Sales_Data[Product_Category], MATCH(Merged[[#This Row],[Product_ID]],Sales_Data[Product_ID],0))</f>
        <v>Food</v>
      </c>
      <c r="G16">
        <f>INDEX(Sales_Data[Quantity_Sold], MATCH(Merged[[#This Row],[Product_ID]],Sales_Data[Product_ID],0))</f>
        <v>21</v>
      </c>
      <c r="H16" t="str">
        <f>INDEX(Sales_Data[Customer_Type], MATCH(Merged[[#This Row],[Product_ID]], Sales_Data[Product_ID],0))</f>
        <v>New</v>
      </c>
      <c r="I16" t="str">
        <f>INDEX(Sales_Data[Payment_Method], MATCH(Merged[[#This Row],[Product_ID]], Sales_Data[Product_ID],0))</f>
        <v>Bank Transfer</v>
      </c>
      <c r="J16">
        <f>INDEX(Sales_Data[Discount],MATCH(Merged[[#This Row],[Product_ID]], Sales_Data[Product_ID],0))</f>
        <v>0.28999999999999998</v>
      </c>
      <c r="K16" s="8">
        <f>INDEX(Sales_Data[Discount (%)], MATCH(Merged[[#This Row],[Product_ID]],Sales_Data[Product_ID],0))</f>
        <v>0.28999999999999998</v>
      </c>
      <c r="L16" s="8" t="str">
        <f>INDEX(Sales_Data[Discount Range], MATCH(Merged[[#This Row],[Product_ID]], Sales_Data[Product_ID],0))</f>
        <v>21%+</v>
      </c>
      <c r="M16" t="str">
        <f>INDEX(Sales_Data[Sales_Channel],MATCH(Merged[[#This Row],[Product_ID]], Sales_Data[Product_ID],0))</f>
        <v>Retail</v>
      </c>
      <c r="N16" t="str">
        <f>INDEX(Sales_Data[Region_and_Sales_Rep], MATCH(Merged[[#This Row],[Product_ID]],Sales_Data[Product_ID],0))</f>
        <v>South-Charlie</v>
      </c>
    </row>
    <row r="17" spans="1:14" x14ac:dyDescent="0.25">
      <c r="A17">
        <v>1053</v>
      </c>
      <c r="B17" t="str">
        <f>VLOOKUP(Merged[[#This Row],[Product_ID]],Sales_Data[],5,0)</f>
        <v>Bob</v>
      </c>
      <c r="C17" t="str">
        <f>VLOOKUP(Merged[[#This Row],[Product_ID]],Sales_Data[],6,0)</f>
        <v>North</v>
      </c>
      <c r="D17" t="str">
        <f>VLOOKUP(Merged[[#This Row],[Product_ID]],Sales_Data[],3,0)</f>
        <v>October</v>
      </c>
      <c r="E17">
        <f>INDEX(Sales_Data[Sales_Amount],MATCH(Merged[[#This Row],[Product_ID]], Sales_Data[Product_ID],0))</f>
        <v>2235.83</v>
      </c>
      <c r="F17" t="str">
        <f>INDEX(Sales_Data[Product_Category], MATCH(Merged[[#This Row],[Product_ID]],Sales_Data[Product_ID],0))</f>
        <v>Furniture</v>
      </c>
      <c r="G17">
        <f>INDEX(Sales_Data[Quantity_Sold], MATCH(Merged[[#This Row],[Product_ID]],Sales_Data[Product_ID],0))</f>
        <v>48</v>
      </c>
      <c r="H17" t="str">
        <f>INDEX(Sales_Data[Customer_Type], MATCH(Merged[[#This Row],[Product_ID]], Sales_Data[Product_ID],0))</f>
        <v>New</v>
      </c>
      <c r="I17" t="str">
        <f>INDEX(Sales_Data[Payment_Method], MATCH(Merged[[#This Row],[Product_ID]], Sales_Data[Product_ID],0))</f>
        <v>Cash</v>
      </c>
      <c r="J17">
        <f>INDEX(Sales_Data[Discount],MATCH(Merged[[#This Row],[Product_ID]], Sales_Data[Product_ID],0))</f>
        <v>0.18</v>
      </c>
      <c r="K17" s="8">
        <f>INDEX(Sales_Data[Discount (%)], MATCH(Merged[[#This Row],[Product_ID]],Sales_Data[Product_ID],0))</f>
        <v>0.18</v>
      </c>
      <c r="L17" s="8" t="str">
        <f>INDEX(Sales_Data[Discount Range], MATCH(Merged[[#This Row],[Product_ID]], Sales_Data[Product_ID],0))</f>
        <v>16-20%</v>
      </c>
      <c r="M17" t="str">
        <f>INDEX(Sales_Data[Sales_Channel],MATCH(Merged[[#This Row],[Product_ID]], Sales_Data[Product_ID],0))</f>
        <v>Retail</v>
      </c>
      <c r="N17" t="str">
        <f>INDEX(Sales_Data[Region_and_Sales_Rep], MATCH(Merged[[#This Row],[Product_ID]],Sales_Data[Product_ID],0))</f>
        <v>North-Bob</v>
      </c>
    </row>
    <row r="18" spans="1:14" x14ac:dyDescent="0.25">
      <c r="A18">
        <v>1002</v>
      </c>
      <c r="B18" t="str">
        <f>VLOOKUP(Merged[[#This Row],[Product_ID]],Sales_Data[],5,0)</f>
        <v>David</v>
      </c>
      <c r="C18" t="str">
        <f>VLOOKUP(Merged[[#This Row],[Product_ID]],Sales_Data[],6,0)</f>
        <v>North</v>
      </c>
      <c r="D18" t="str">
        <f>VLOOKUP(Merged[[#This Row],[Product_ID]],Sales_Data[],3,0)</f>
        <v>May</v>
      </c>
      <c r="E18">
        <f>INDEX(Sales_Data[Sales_Amount],MATCH(Merged[[#This Row],[Product_ID]], Sales_Data[Product_ID],0))</f>
        <v>6810.35</v>
      </c>
      <c r="F18" t="str">
        <f>INDEX(Sales_Data[Product_Category], MATCH(Merged[[#This Row],[Product_ID]],Sales_Data[Product_ID],0))</f>
        <v>Furniture</v>
      </c>
      <c r="G18">
        <f>INDEX(Sales_Data[Quantity_Sold], MATCH(Merged[[#This Row],[Product_ID]],Sales_Data[Product_ID],0))</f>
        <v>17</v>
      </c>
      <c r="H18" t="str">
        <f>INDEX(Sales_Data[Customer_Type], MATCH(Merged[[#This Row],[Product_ID]], Sales_Data[Product_ID],0))</f>
        <v>Returning</v>
      </c>
      <c r="I18" t="str">
        <f>INDEX(Sales_Data[Payment_Method], MATCH(Merged[[#This Row],[Product_ID]], Sales_Data[Product_ID],0))</f>
        <v>Cash</v>
      </c>
      <c r="J18">
        <f>INDEX(Sales_Data[Discount],MATCH(Merged[[#This Row],[Product_ID]], Sales_Data[Product_ID],0))</f>
        <v>0.04</v>
      </c>
      <c r="K18" s="8">
        <f>INDEX(Sales_Data[Discount (%)], MATCH(Merged[[#This Row],[Product_ID]],Sales_Data[Product_ID],0))</f>
        <v>0.04</v>
      </c>
      <c r="L18" s="8" t="str">
        <f>INDEX(Sales_Data[Discount Range], MATCH(Merged[[#This Row],[Product_ID]], Sales_Data[Product_ID],0))</f>
        <v>0-5%</v>
      </c>
      <c r="M18" t="str">
        <f>INDEX(Sales_Data[Sales_Channel],MATCH(Merged[[#This Row],[Product_ID]], Sales_Data[Product_ID],0))</f>
        <v>Online</v>
      </c>
      <c r="N18" t="str">
        <f>INDEX(Sales_Data[Region_and_Sales_Rep], MATCH(Merged[[#This Row],[Product_ID]],Sales_Data[Product_ID],0))</f>
        <v>North-David</v>
      </c>
    </row>
    <row r="19" spans="1:14" x14ac:dyDescent="0.25">
      <c r="A19">
        <v>1088</v>
      </c>
      <c r="B19" t="str">
        <f>VLOOKUP(Merged[[#This Row],[Product_ID]],Sales_Data[],5,0)</f>
        <v>Eve</v>
      </c>
      <c r="C19" t="str">
        <f>VLOOKUP(Merged[[#This Row],[Product_ID]],Sales_Data[],6,0)</f>
        <v>North</v>
      </c>
      <c r="D19" t="str">
        <f>VLOOKUP(Merged[[#This Row],[Product_ID]],Sales_Data[],3,0)</f>
        <v>November</v>
      </c>
      <c r="E19">
        <f>INDEX(Sales_Data[Sales_Amount],MATCH(Merged[[#This Row],[Product_ID]], Sales_Data[Product_ID],0))</f>
        <v>8518.4500000000007</v>
      </c>
      <c r="F19" t="str">
        <f>INDEX(Sales_Data[Product_Category], MATCH(Merged[[#This Row],[Product_ID]],Sales_Data[Product_ID],0))</f>
        <v>Furniture</v>
      </c>
      <c r="G19">
        <f>INDEX(Sales_Data[Quantity_Sold], MATCH(Merged[[#This Row],[Product_ID]],Sales_Data[Product_ID],0))</f>
        <v>13</v>
      </c>
      <c r="H19" t="str">
        <f>INDEX(Sales_Data[Customer_Type], MATCH(Merged[[#This Row],[Product_ID]], Sales_Data[Product_ID],0))</f>
        <v>New</v>
      </c>
      <c r="I19" t="str">
        <f>INDEX(Sales_Data[Payment_Method], MATCH(Merged[[#This Row],[Product_ID]], Sales_Data[Product_ID],0))</f>
        <v>Bank Transfer</v>
      </c>
      <c r="J19">
        <f>INDEX(Sales_Data[Discount],MATCH(Merged[[#This Row],[Product_ID]], Sales_Data[Product_ID],0))</f>
        <v>0.23</v>
      </c>
      <c r="K19" s="8">
        <f>INDEX(Sales_Data[Discount (%)], MATCH(Merged[[#This Row],[Product_ID]],Sales_Data[Product_ID],0))</f>
        <v>0.23</v>
      </c>
      <c r="L19" s="8" t="str">
        <f>INDEX(Sales_Data[Discount Range], MATCH(Merged[[#This Row],[Product_ID]], Sales_Data[Product_ID],0))</f>
        <v>21%+</v>
      </c>
      <c r="M19" t="str">
        <f>INDEX(Sales_Data[Sales_Channel],MATCH(Merged[[#This Row],[Product_ID]], Sales_Data[Product_ID],0))</f>
        <v>Retail</v>
      </c>
      <c r="N19" t="str">
        <f>INDEX(Sales_Data[Region_and_Sales_Rep], MATCH(Merged[[#This Row],[Product_ID]],Sales_Data[Product_ID],0))</f>
        <v>North-Eve</v>
      </c>
    </row>
    <row r="20" spans="1:14" x14ac:dyDescent="0.25">
      <c r="A20">
        <v>1030</v>
      </c>
      <c r="B20" t="str">
        <f>VLOOKUP(Merged[[#This Row],[Product_ID]],Sales_Data[],5,0)</f>
        <v>David</v>
      </c>
      <c r="C20" t="str">
        <f>VLOOKUP(Merged[[#This Row],[Product_ID]],Sales_Data[],6,0)</f>
        <v>West</v>
      </c>
      <c r="D20" t="str">
        <f>VLOOKUP(Merged[[#This Row],[Product_ID]],Sales_Data[],3,0)</f>
        <v>July</v>
      </c>
      <c r="E20">
        <f>INDEX(Sales_Data[Sales_Amount],MATCH(Merged[[#This Row],[Product_ID]], Sales_Data[Product_ID],0))</f>
        <v>3023.48</v>
      </c>
      <c r="F20" t="str">
        <f>INDEX(Sales_Data[Product_Category], MATCH(Merged[[#This Row],[Product_ID]],Sales_Data[Product_ID],0))</f>
        <v>Clothing</v>
      </c>
      <c r="G20">
        <f>INDEX(Sales_Data[Quantity_Sold], MATCH(Merged[[#This Row],[Product_ID]],Sales_Data[Product_ID],0))</f>
        <v>19</v>
      </c>
      <c r="H20" t="str">
        <f>INDEX(Sales_Data[Customer_Type], MATCH(Merged[[#This Row],[Product_ID]], Sales_Data[Product_ID],0))</f>
        <v>Returning</v>
      </c>
      <c r="I20" t="str">
        <f>INDEX(Sales_Data[Payment_Method], MATCH(Merged[[#This Row],[Product_ID]], Sales_Data[Product_ID],0))</f>
        <v>Cash</v>
      </c>
      <c r="J20">
        <f>INDEX(Sales_Data[Discount],MATCH(Merged[[#This Row],[Product_ID]], Sales_Data[Product_ID],0))</f>
        <v>0.26</v>
      </c>
      <c r="K20" s="8">
        <f>INDEX(Sales_Data[Discount (%)], MATCH(Merged[[#This Row],[Product_ID]],Sales_Data[Product_ID],0))</f>
        <v>0.26</v>
      </c>
      <c r="L20" s="8" t="str">
        <f>INDEX(Sales_Data[Discount Range], MATCH(Merged[[#This Row],[Product_ID]], Sales_Data[Product_ID],0))</f>
        <v>21%+</v>
      </c>
      <c r="M20" t="str">
        <f>INDEX(Sales_Data[Sales_Channel],MATCH(Merged[[#This Row],[Product_ID]], Sales_Data[Product_ID],0))</f>
        <v>Online</v>
      </c>
      <c r="N20" t="str">
        <f>INDEX(Sales_Data[Region_and_Sales_Rep], MATCH(Merged[[#This Row],[Product_ID]],Sales_Data[Product_ID],0))</f>
        <v>West-David</v>
      </c>
    </row>
    <row r="21" spans="1:14" x14ac:dyDescent="0.25">
      <c r="A21">
        <v>1038</v>
      </c>
      <c r="B21" t="str">
        <f>VLOOKUP(Merged[[#This Row],[Product_ID]],Sales_Data[],5,0)</f>
        <v>Bob</v>
      </c>
      <c r="C21" t="str">
        <f>VLOOKUP(Merged[[#This Row],[Product_ID]],Sales_Data[],6,0)</f>
        <v>South</v>
      </c>
      <c r="D21" t="str">
        <f>VLOOKUP(Merged[[#This Row],[Product_ID]],Sales_Data[],3,0)</f>
        <v>March</v>
      </c>
      <c r="E21">
        <f>INDEX(Sales_Data[Sales_Amount],MATCH(Merged[[#This Row],[Product_ID]], Sales_Data[Product_ID],0))</f>
        <v>1452.35</v>
      </c>
      <c r="F21" t="str">
        <f>INDEX(Sales_Data[Product_Category], MATCH(Merged[[#This Row],[Product_ID]],Sales_Data[Product_ID],0))</f>
        <v>Clothing</v>
      </c>
      <c r="G21">
        <f>INDEX(Sales_Data[Quantity_Sold], MATCH(Merged[[#This Row],[Product_ID]],Sales_Data[Product_ID],0))</f>
        <v>15</v>
      </c>
      <c r="H21" t="str">
        <f>INDEX(Sales_Data[Customer_Type], MATCH(Merged[[#This Row],[Product_ID]], Sales_Data[Product_ID],0))</f>
        <v>Returning</v>
      </c>
      <c r="I21" t="str">
        <f>INDEX(Sales_Data[Payment_Method], MATCH(Merged[[#This Row],[Product_ID]], Sales_Data[Product_ID],0))</f>
        <v>Cash</v>
      </c>
      <c r="J21">
        <f>INDEX(Sales_Data[Discount],MATCH(Merged[[#This Row],[Product_ID]], Sales_Data[Product_ID],0))</f>
        <v>7.0000000000000007E-2</v>
      </c>
      <c r="K21" s="8">
        <f>INDEX(Sales_Data[Discount (%)], MATCH(Merged[[#This Row],[Product_ID]],Sales_Data[Product_ID],0))</f>
        <v>7.0000000000000007E-2</v>
      </c>
      <c r="L21" s="8" t="str">
        <f>INDEX(Sales_Data[Discount Range], MATCH(Merged[[#This Row],[Product_ID]], Sales_Data[Product_ID],0))</f>
        <v>6-10%</v>
      </c>
      <c r="M21" t="str">
        <f>INDEX(Sales_Data[Sales_Channel],MATCH(Merged[[#This Row],[Product_ID]], Sales_Data[Product_ID],0))</f>
        <v>Online</v>
      </c>
      <c r="N21" t="str">
        <f>INDEX(Sales_Data[Region_and_Sales_Rep], MATCH(Merged[[#This Row],[Product_ID]],Sales_Data[Product_ID],0))</f>
        <v>South-Bob</v>
      </c>
    </row>
    <row r="22" spans="1:14" x14ac:dyDescent="0.25">
      <c r="A22">
        <v>1002</v>
      </c>
      <c r="B22" t="str">
        <f>VLOOKUP(Merged[[#This Row],[Product_ID]],Sales_Data[],5,0)</f>
        <v>David</v>
      </c>
      <c r="C22" t="str">
        <f>VLOOKUP(Merged[[#This Row],[Product_ID]],Sales_Data[],6,0)</f>
        <v>North</v>
      </c>
      <c r="D22" t="str">
        <f>VLOOKUP(Merged[[#This Row],[Product_ID]],Sales_Data[],3,0)</f>
        <v>May</v>
      </c>
      <c r="E22">
        <f>INDEX(Sales_Data[Sales_Amount],MATCH(Merged[[#This Row],[Product_ID]], Sales_Data[Product_ID],0))</f>
        <v>6810.35</v>
      </c>
      <c r="F22" t="str">
        <f>INDEX(Sales_Data[Product_Category], MATCH(Merged[[#This Row],[Product_ID]],Sales_Data[Product_ID],0))</f>
        <v>Furniture</v>
      </c>
      <c r="G22">
        <f>INDEX(Sales_Data[Quantity_Sold], MATCH(Merged[[#This Row],[Product_ID]],Sales_Data[Product_ID],0))</f>
        <v>17</v>
      </c>
      <c r="H22" t="str">
        <f>INDEX(Sales_Data[Customer_Type], MATCH(Merged[[#This Row],[Product_ID]], Sales_Data[Product_ID],0))</f>
        <v>Returning</v>
      </c>
      <c r="I22" t="str">
        <f>INDEX(Sales_Data[Payment_Method], MATCH(Merged[[#This Row],[Product_ID]], Sales_Data[Product_ID],0))</f>
        <v>Cash</v>
      </c>
      <c r="J22">
        <f>INDEX(Sales_Data[Discount],MATCH(Merged[[#This Row],[Product_ID]], Sales_Data[Product_ID],0))</f>
        <v>0.04</v>
      </c>
      <c r="K22" s="8">
        <f>INDEX(Sales_Data[Discount (%)], MATCH(Merged[[#This Row],[Product_ID]],Sales_Data[Product_ID],0))</f>
        <v>0.04</v>
      </c>
      <c r="L22" s="8" t="str">
        <f>INDEX(Sales_Data[Discount Range], MATCH(Merged[[#This Row],[Product_ID]], Sales_Data[Product_ID],0))</f>
        <v>0-5%</v>
      </c>
      <c r="M22" t="str">
        <f>INDEX(Sales_Data[Sales_Channel],MATCH(Merged[[#This Row],[Product_ID]], Sales_Data[Product_ID],0))</f>
        <v>Online</v>
      </c>
      <c r="N22" t="str">
        <f>INDEX(Sales_Data[Region_and_Sales_Rep], MATCH(Merged[[#This Row],[Product_ID]],Sales_Data[Product_ID],0))</f>
        <v>North-David</v>
      </c>
    </row>
    <row r="23" spans="1:14" x14ac:dyDescent="0.25">
      <c r="A23">
        <v>1064</v>
      </c>
      <c r="B23" t="str">
        <f>VLOOKUP(Merged[[#This Row],[Product_ID]],Sales_Data[],5,0)</f>
        <v>Eve</v>
      </c>
      <c r="C23" t="str">
        <f>VLOOKUP(Merged[[#This Row],[Product_ID]],Sales_Data[],6,0)</f>
        <v>East</v>
      </c>
      <c r="D23" t="str">
        <f>VLOOKUP(Merged[[#This Row],[Product_ID]],Sales_Data[],3,0)</f>
        <v>January</v>
      </c>
      <c r="E23">
        <f>INDEX(Sales_Data[Sales_Amount],MATCH(Merged[[#This Row],[Product_ID]], Sales_Data[Product_ID],0))</f>
        <v>7412.11</v>
      </c>
      <c r="F23" t="str">
        <f>INDEX(Sales_Data[Product_Category], MATCH(Merged[[#This Row],[Product_ID]],Sales_Data[Product_ID],0))</f>
        <v>Electronics</v>
      </c>
      <c r="G23">
        <f>INDEX(Sales_Data[Quantity_Sold], MATCH(Merged[[#This Row],[Product_ID]],Sales_Data[Product_ID],0))</f>
        <v>10</v>
      </c>
      <c r="H23" t="str">
        <f>INDEX(Sales_Data[Customer_Type], MATCH(Merged[[#This Row],[Product_ID]], Sales_Data[Product_ID],0))</f>
        <v>New</v>
      </c>
      <c r="I23" t="str">
        <f>INDEX(Sales_Data[Payment_Method], MATCH(Merged[[#This Row],[Product_ID]], Sales_Data[Product_ID],0))</f>
        <v>Cash</v>
      </c>
      <c r="J23">
        <f>INDEX(Sales_Data[Discount],MATCH(Merged[[#This Row],[Product_ID]], Sales_Data[Product_ID],0))</f>
        <v>0.12</v>
      </c>
      <c r="K23" s="8">
        <f>INDEX(Sales_Data[Discount (%)], MATCH(Merged[[#This Row],[Product_ID]],Sales_Data[Product_ID],0))</f>
        <v>0.12</v>
      </c>
      <c r="L23" s="8" t="str">
        <f>INDEX(Sales_Data[Discount Range], MATCH(Merged[[#This Row],[Product_ID]], Sales_Data[Product_ID],0))</f>
        <v>11-15%</v>
      </c>
      <c r="M23" t="str">
        <f>INDEX(Sales_Data[Sales_Channel],MATCH(Merged[[#This Row],[Product_ID]], Sales_Data[Product_ID],0))</f>
        <v>Online</v>
      </c>
      <c r="N23" t="str">
        <f>INDEX(Sales_Data[Region_and_Sales_Rep], MATCH(Merged[[#This Row],[Product_ID]],Sales_Data[Product_ID],0))</f>
        <v>East-Eve</v>
      </c>
    </row>
    <row r="24" spans="1:14" x14ac:dyDescent="0.25">
      <c r="A24">
        <v>1060</v>
      </c>
      <c r="B24" t="str">
        <f>VLOOKUP(Merged[[#This Row],[Product_ID]],Sales_Data[],5,0)</f>
        <v>Eve</v>
      </c>
      <c r="C24" t="str">
        <f>VLOOKUP(Merged[[#This Row],[Product_ID]],Sales_Data[],6,0)</f>
        <v>East</v>
      </c>
      <c r="D24" t="str">
        <f>VLOOKUP(Merged[[#This Row],[Product_ID]],Sales_Data[],3,0)</f>
        <v>December</v>
      </c>
      <c r="E24">
        <f>INDEX(Sales_Data[Sales_Amount],MATCH(Merged[[#This Row],[Product_ID]], Sales_Data[Product_ID],0))</f>
        <v>3224.71</v>
      </c>
      <c r="F24" t="str">
        <f>INDEX(Sales_Data[Product_Category], MATCH(Merged[[#This Row],[Product_ID]],Sales_Data[Product_ID],0))</f>
        <v>Clothing</v>
      </c>
      <c r="G24">
        <f>INDEX(Sales_Data[Quantity_Sold], MATCH(Merged[[#This Row],[Product_ID]],Sales_Data[Product_ID],0))</f>
        <v>44</v>
      </c>
      <c r="H24" t="str">
        <f>INDEX(Sales_Data[Customer_Type], MATCH(Merged[[#This Row],[Product_ID]], Sales_Data[Product_ID],0))</f>
        <v>New</v>
      </c>
      <c r="I24" t="str">
        <f>INDEX(Sales_Data[Payment_Method], MATCH(Merged[[#This Row],[Product_ID]], Sales_Data[Product_ID],0))</f>
        <v>Bank Transfer</v>
      </c>
      <c r="J24">
        <f>INDEX(Sales_Data[Discount],MATCH(Merged[[#This Row],[Product_ID]], Sales_Data[Product_ID],0))</f>
        <v>0.06</v>
      </c>
      <c r="K24" s="8">
        <f>INDEX(Sales_Data[Discount (%)], MATCH(Merged[[#This Row],[Product_ID]],Sales_Data[Product_ID],0))</f>
        <v>0.06</v>
      </c>
      <c r="L24" s="8" t="str">
        <f>INDEX(Sales_Data[Discount Range], MATCH(Merged[[#This Row],[Product_ID]], Sales_Data[Product_ID],0))</f>
        <v>6-10%</v>
      </c>
      <c r="M24" t="str">
        <f>INDEX(Sales_Data[Sales_Channel],MATCH(Merged[[#This Row],[Product_ID]], Sales_Data[Product_ID],0))</f>
        <v>Retail</v>
      </c>
      <c r="N24" t="str">
        <f>INDEX(Sales_Data[Region_and_Sales_Rep], MATCH(Merged[[#This Row],[Product_ID]],Sales_Data[Product_ID],0))</f>
        <v>East-Eve</v>
      </c>
    </row>
    <row r="25" spans="1:14" x14ac:dyDescent="0.25">
      <c r="A25">
        <v>1021</v>
      </c>
      <c r="B25" t="str">
        <f>VLOOKUP(Merged[[#This Row],[Product_ID]],Sales_Data[],5,0)</f>
        <v>Charlie</v>
      </c>
      <c r="C25" t="str">
        <f>VLOOKUP(Merged[[#This Row],[Product_ID]],Sales_Data[],6,0)</f>
        <v>West</v>
      </c>
      <c r="D25" t="str">
        <f>VLOOKUP(Merged[[#This Row],[Product_ID]],Sales_Data[],3,0)</f>
        <v>February</v>
      </c>
      <c r="E25">
        <f>INDEX(Sales_Data[Sales_Amount],MATCH(Merged[[#This Row],[Product_ID]], Sales_Data[Product_ID],0))</f>
        <v>3761.15</v>
      </c>
      <c r="F25" t="str">
        <f>INDEX(Sales_Data[Product_Category], MATCH(Merged[[#This Row],[Product_ID]],Sales_Data[Product_ID],0))</f>
        <v>Food</v>
      </c>
      <c r="G25">
        <f>INDEX(Sales_Data[Quantity_Sold], MATCH(Merged[[#This Row],[Product_ID]],Sales_Data[Product_ID],0))</f>
        <v>32</v>
      </c>
      <c r="H25" t="str">
        <f>INDEX(Sales_Data[Customer_Type], MATCH(Merged[[#This Row],[Product_ID]], Sales_Data[Product_ID],0))</f>
        <v>New</v>
      </c>
      <c r="I25" t="str">
        <f>INDEX(Sales_Data[Payment_Method], MATCH(Merged[[#This Row],[Product_ID]], Sales_Data[Product_ID],0))</f>
        <v>Cash</v>
      </c>
      <c r="J25">
        <f>INDEX(Sales_Data[Discount],MATCH(Merged[[#This Row],[Product_ID]], Sales_Data[Product_ID],0))</f>
        <v>0.21</v>
      </c>
      <c r="K25" s="8">
        <f>INDEX(Sales_Data[Discount (%)], MATCH(Merged[[#This Row],[Product_ID]],Sales_Data[Product_ID],0))</f>
        <v>0.21</v>
      </c>
      <c r="L25" s="8" t="str">
        <f>INDEX(Sales_Data[Discount Range], MATCH(Merged[[#This Row],[Product_ID]], Sales_Data[Product_ID],0))</f>
        <v>21%+</v>
      </c>
      <c r="M25" t="str">
        <f>INDEX(Sales_Data[Sales_Channel],MATCH(Merged[[#This Row],[Product_ID]], Sales_Data[Product_ID],0))</f>
        <v>Online</v>
      </c>
      <c r="N25" t="str">
        <f>INDEX(Sales_Data[Region_and_Sales_Rep], MATCH(Merged[[#This Row],[Product_ID]],Sales_Data[Product_ID],0))</f>
        <v>West-Charlie</v>
      </c>
    </row>
    <row r="26" spans="1:14" x14ac:dyDescent="0.25">
      <c r="A26">
        <v>1033</v>
      </c>
      <c r="B26" t="str">
        <f>VLOOKUP(Merged[[#This Row],[Product_ID]],Sales_Data[],5,0)</f>
        <v>David</v>
      </c>
      <c r="C26" t="str">
        <f>VLOOKUP(Merged[[#This Row],[Product_ID]],Sales_Data[],6,0)</f>
        <v>South</v>
      </c>
      <c r="D26" t="str">
        <f>VLOOKUP(Merged[[#This Row],[Product_ID]],Sales_Data[],3,0)</f>
        <v>November</v>
      </c>
      <c r="E26">
        <f>INDEX(Sales_Data[Sales_Amount],MATCH(Merged[[#This Row],[Product_ID]], Sales_Data[Product_ID],0))</f>
        <v>4011.8</v>
      </c>
      <c r="F26" t="str">
        <f>INDEX(Sales_Data[Product_Category], MATCH(Merged[[#This Row],[Product_ID]],Sales_Data[Product_ID],0))</f>
        <v>Furniture</v>
      </c>
      <c r="G26">
        <f>INDEX(Sales_Data[Quantity_Sold], MATCH(Merged[[#This Row],[Product_ID]],Sales_Data[Product_ID],0))</f>
        <v>23</v>
      </c>
      <c r="H26" t="str">
        <f>INDEX(Sales_Data[Customer_Type], MATCH(Merged[[#This Row],[Product_ID]], Sales_Data[Product_ID],0))</f>
        <v>Returning</v>
      </c>
      <c r="I26" t="str">
        <f>INDEX(Sales_Data[Payment_Method], MATCH(Merged[[#This Row],[Product_ID]], Sales_Data[Product_ID],0))</f>
        <v>Bank Transfer</v>
      </c>
      <c r="J26">
        <f>INDEX(Sales_Data[Discount],MATCH(Merged[[#This Row],[Product_ID]], Sales_Data[Product_ID],0))</f>
        <v>0.22</v>
      </c>
      <c r="K26" s="8">
        <f>INDEX(Sales_Data[Discount (%)], MATCH(Merged[[#This Row],[Product_ID]],Sales_Data[Product_ID],0))</f>
        <v>0.22</v>
      </c>
      <c r="L26" s="8" t="str">
        <f>INDEX(Sales_Data[Discount Range], MATCH(Merged[[#This Row],[Product_ID]], Sales_Data[Product_ID],0))</f>
        <v>21%+</v>
      </c>
      <c r="M26" t="str">
        <f>INDEX(Sales_Data[Sales_Channel],MATCH(Merged[[#This Row],[Product_ID]], Sales_Data[Product_ID],0))</f>
        <v>Retail</v>
      </c>
      <c r="N26" t="str">
        <f>INDEX(Sales_Data[Region_and_Sales_Rep], MATCH(Merged[[#This Row],[Product_ID]],Sales_Data[Product_ID],0))</f>
        <v>South-David</v>
      </c>
    </row>
    <row r="27" spans="1:14" x14ac:dyDescent="0.25">
      <c r="A27">
        <v>1076</v>
      </c>
      <c r="B27" t="str">
        <f>VLOOKUP(Merged[[#This Row],[Product_ID]],Sales_Data[],5,0)</f>
        <v>Eve</v>
      </c>
      <c r="C27" t="str">
        <f>VLOOKUP(Merged[[#This Row],[Product_ID]],Sales_Data[],6,0)</f>
        <v>East</v>
      </c>
      <c r="D27" t="str">
        <f>VLOOKUP(Merged[[#This Row],[Product_ID]],Sales_Data[],3,0)</f>
        <v>December</v>
      </c>
      <c r="E27">
        <f>INDEX(Sales_Data[Sales_Amount],MATCH(Merged[[#This Row],[Product_ID]], Sales_Data[Product_ID],0))</f>
        <v>7160.75</v>
      </c>
      <c r="F27" t="str">
        <f>INDEX(Sales_Data[Product_Category], MATCH(Merged[[#This Row],[Product_ID]],Sales_Data[Product_ID],0))</f>
        <v>Clothing</v>
      </c>
      <c r="G27">
        <f>INDEX(Sales_Data[Quantity_Sold], MATCH(Merged[[#This Row],[Product_ID]],Sales_Data[Product_ID],0))</f>
        <v>30</v>
      </c>
      <c r="H27" t="str">
        <f>INDEX(Sales_Data[Customer_Type], MATCH(Merged[[#This Row],[Product_ID]], Sales_Data[Product_ID],0))</f>
        <v>New</v>
      </c>
      <c r="I27" t="str">
        <f>INDEX(Sales_Data[Payment_Method], MATCH(Merged[[#This Row],[Product_ID]], Sales_Data[Product_ID],0))</f>
        <v>Credit Card</v>
      </c>
      <c r="J27">
        <f>INDEX(Sales_Data[Discount],MATCH(Merged[[#This Row],[Product_ID]], Sales_Data[Product_ID],0))</f>
        <v>0.2</v>
      </c>
      <c r="K27" s="8">
        <f>INDEX(Sales_Data[Discount (%)], MATCH(Merged[[#This Row],[Product_ID]],Sales_Data[Product_ID],0))</f>
        <v>0.2</v>
      </c>
      <c r="L27" s="8" t="str">
        <f>INDEX(Sales_Data[Discount Range], MATCH(Merged[[#This Row],[Product_ID]], Sales_Data[Product_ID],0))</f>
        <v>16-20%</v>
      </c>
      <c r="M27" t="str">
        <f>INDEX(Sales_Data[Sales_Channel],MATCH(Merged[[#This Row],[Product_ID]], Sales_Data[Product_ID],0))</f>
        <v>Retail</v>
      </c>
      <c r="N27" t="str">
        <f>INDEX(Sales_Data[Region_and_Sales_Rep], MATCH(Merged[[#This Row],[Product_ID]],Sales_Data[Product_ID],0))</f>
        <v>East-Eve</v>
      </c>
    </row>
    <row r="28" spans="1:14" x14ac:dyDescent="0.25">
      <c r="A28">
        <v>1058</v>
      </c>
      <c r="B28" t="str">
        <f>VLOOKUP(Merged[[#This Row],[Product_ID]],Sales_Data[],5,0)</f>
        <v>Alice</v>
      </c>
      <c r="C28" t="str">
        <f>VLOOKUP(Merged[[#This Row],[Product_ID]],Sales_Data[],6,0)</f>
        <v>North</v>
      </c>
      <c r="D28" t="str">
        <f>VLOOKUP(Merged[[#This Row],[Product_ID]],Sales_Data[],3,0)</f>
        <v>April</v>
      </c>
      <c r="E28">
        <f>INDEX(Sales_Data[Sales_Amount],MATCH(Merged[[#This Row],[Product_ID]], Sales_Data[Product_ID],0))</f>
        <v>2072.23</v>
      </c>
      <c r="F28" t="str">
        <f>INDEX(Sales_Data[Product_Category], MATCH(Merged[[#This Row],[Product_ID]],Sales_Data[Product_ID],0))</f>
        <v>Furniture</v>
      </c>
      <c r="G28">
        <f>INDEX(Sales_Data[Quantity_Sold], MATCH(Merged[[#This Row],[Product_ID]],Sales_Data[Product_ID],0))</f>
        <v>33</v>
      </c>
      <c r="H28" t="str">
        <f>INDEX(Sales_Data[Customer_Type], MATCH(Merged[[#This Row],[Product_ID]], Sales_Data[Product_ID],0))</f>
        <v>Returning</v>
      </c>
      <c r="I28" t="str">
        <f>INDEX(Sales_Data[Payment_Method], MATCH(Merged[[#This Row],[Product_ID]], Sales_Data[Product_ID],0))</f>
        <v>Bank Transfer</v>
      </c>
      <c r="J28">
        <f>INDEX(Sales_Data[Discount],MATCH(Merged[[#This Row],[Product_ID]], Sales_Data[Product_ID],0))</f>
        <v>7.0000000000000007E-2</v>
      </c>
      <c r="K28" s="8">
        <f>INDEX(Sales_Data[Discount (%)], MATCH(Merged[[#This Row],[Product_ID]],Sales_Data[Product_ID],0))</f>
        <v>7.0000000000000007E-2</v>
      </c>
      <c r="L28" s="8" t="str">
        <f>INDEX(Sales_Data[Discount Range], MATCH(Merged[[#This Row],[Product_ID]], Sales_Data[Product_ID],0))</f>
        <v>6-10%</v>
      </c>
      <c r="M28" t="str">
        <f>INDEX(Sales_Data[Sales_Channel],MATCH(Merged[[#This Row],[Product_ID]], Sales_Data[Product_ID],0))</f>
        <v>Retail</v>
      </c>
      <c r="N28" t="str">
        <f>INDEX(Sales_Data[Region_and_Sales_Rep], MATCH(Merged[[#This Row],[Product_ID]],Sales_Data[Product_ID],0))</f>
        <v>North-Alice</v>
      </c>
    </row>
    <row r="29" spans="1:14" x14ac:dyDescent="0.25">
      <c r="A29">
        <v>1022</v>
      </c>
      <c r="B29" t="str">
        <f>VLOOKUP(Merged[[#This Row],[Product_ID]],Sales_Data[],5,0)</f>
        <v>Charlie</v>
      </c>
      <c r="C29" t="str">
        <f>VLOOKUP(Merged[[#This Row],[Product_ID]],Sales_Data[],6,0)</f>
        <v>South</v>
      </c>
      <c r="D29" t="str">
        <f>VLOOKUP(Merged[[#This Row],[Product_ID]],Sales_Data[],3,0)</f>
        <v>August</v>
      </c>
      <c r="E29">
        <f>INDEX(Sales_Data[Sales_Amount],MATCH(Merged[[#This Row],[Product_ID]], Sales_Data[Product_ID],0))</f>
        <v>8813.5499999999993</v>
      </c>
      <c r="F29" t="str">
        <f>INDEX(Sales_Data[Product_Category], MATCH(Merged[[#This Row],[Product_ID]],Sales_Data[Product_ID],0))</f>
        <v>Food</v>
      </c>
      <c r="G29">
        <f>INDEX(Sales_Data[Quantity_Sold], MATCH(Merged[[#This Row],[Product_ID]],Sales_Data[Product_ID],0))</f>
        <v>21</v>
      </c>
      <c r="H29" t="str">
        <f>INDEX(Sales_Data[Customer_Type], MATCH(Merged[[#This Row],[Product_ID]], Sales_Data[Product_ID],0))</f>
        <v>New</v>
      </c>
      <c r="I29" t="str">
        <f>INDEX(Sales_Data[Payment_Method], MATCH(Merged[[#This Row],[Product_ID]], Sales_Data[Product_ID],0))</f>
        <v>Bank Transfer</v>
      </c>
      <c r="J29">
        <f>INDEX(Sales_Data[Discount],MATCH(Merged[[#This Row],[Product_ID]], Sales_Data[Product_ID],0))</f>
        <v>0.28999999999999998</v>
      </c>
      <c r="K29" s="8">
        <f>INDEX(Sales_Data[Discount (%)], MATCH(Merged[[#This Row],[Product_ID]],Sales_Data[Product_ID],0))</f>
        <v>0.28999999999999998</v>
      </c>
      <c r="L29" s="8" t="str">
        <f>INDEX(Sales_Data[Discount Range], MATCH(Merged[[#This Row],[Product_ID]], Sales_Data[Product_ID],0))</f>
        <v>21%+</v>
      </c>
      <c r="M29" t="str">
        <f>INDEX(Sales_Data[Sales_Channel],MATCH(Merged[[#This Row],[Product_ID]], Sales_Data[Product_ID],0))</f>
        <v>Retail</v>
      </c>
      <c r="N29" t="str">
        <f>INDEX(Sales_Data[Region_and_Sales_Rep], MATCH(Merged[[#This Row],[Product_ID]],Sales_Data[Product_ID],0))</f>
        <v>South-Charlie</v>
      </c>
    </row>
    <row r="30" spans="1:14" x14ac:dyDescent="0.25">
      <c r="A30">
        <v>1089</v>
      </c>
      <c r="B30" t="str">
        <f>VLOOKUP(Merged[[#This Row],[Product_ID]],Sales_Data[],5,0)</f>
        <v>Bob</v>
      </c>
      <c r="C30" t="str">
        <f>VLOOKUP(Merged[[#This Row],[Product_ID]],Sales_Data[],6,0)</f>
        <v>West</v>
      </c>
      <c r="D30" t="str">
        <f>VLOOKUP(Merged[[#This Row],[Product_ID]],Sales_Data[],3,0)</f>
        <v>November</v>
      </c>
      <c r="E30">
        <f>INDEX(Sales_Data[Sales_Amount],MATCH(Merged[[#This Row],[Product_ID]], Sales_Data[Product_ID],0))</f>
        <v>2945.36</v>
      </c>
      <c r="F30" t="str">
        <f>INDEX(Sales_Data[Product_Category], MATCH(Merged[[#This Row],[Product_ID]],Sales_Data[Product_ID],0))</f>
        <v>Furniture</v>
      </c>
      <c r="G30">
        <f>INDEX(Sales_Data[Quantity_Sold], MATCH(Merged[[#This Row],[Product_ID]],Sales_Data[Product_ID],0))</f>
        <v>47</v>
      </c>
      <c r="H30" t="str">
        <f>INDEX(Sales_Data[Customer_Type], MATCH(Merged[[#This Row],[Product_ID]], Sales_Data[Product_ID],0))</f>
        <v>New</v>
      </c>
      <c r="I30" t="str">
        <f>INDEX(Sales_Data[Payment_Method], MATCH(Merged[[#This Row],[Product_ID]], Sales_Data[Product_ID],0))</f>
        <v>Bank Transfer</v>
      </c>
      <c r="J30">
        <f>INDEX(Sales_Data[Discount],MATCH(Merged[[#This Row],[Product_ID]], Sales_Data[Product_ID],0))</f>
        <v>0.17</v>
      </c>
      <c r="K30" s="8">
        <f>INDEX(Sales_Data[Discount (%)], MATCH(Merged[[#This Row],[Product_ID]],Sales_Data[Product_ID],0))</f>
        <v>0.17</v>
      </c>
      <c r="L30" s="8" t="str">
        <f>INDEX(Sales_Data[Discount Range], MATCH(Merged[[#This Row],[Product_ID]], Sales_Data[Product_ID],0))</f>
        <v>16-20%</v>
      </c>
      <c r="M30" t="str">
        <f>INDEX(Sales_Data[Sales_Channel],MATCH(Merged[[#This Row],[Product_ID]], Sales_Data[Product_ID],0))</f>
        <v>Retail</v>
      </c>
      <c r="N30" t="str">
        <f>INDEX(Sales_Data[Region_and_Sales_Rep], MATCH(Merged[[#This Row],[Product_ID]],Sales_Data[Product_ID],0))</f>
        <v>West-Bob</v>
      </c>
    </row>
    <row r="31" spans="1:14" x14ac:dyDescent="0.25">
      <c r="A31">
        <v>1049</v>
      </c>
      <c r="B31" t="str">
        <f>VLOOKUP(Merged[[#This Row],[Product_ID]],Sales_Data[],5,0)</f>
        <v>Alice</v>
      </c>
      <c r="C31" t="str">
        <f>VLOOKUP(Merged[[#This Row],[Product_ID]],Sales_Data[],6,0)</f>
        <v>West</v>
      </c>
      <c r="D31" t="str">
        <f>VLOOKUP(Merged[[#This Row],[Product_ID]],Sales_Data[],3,0)</f>
        <v>May</v>
      </c>
      <c r="E31">
        <f>INDEX(Sales_Data[Sales_Amount],MATCH(Merged[[#This Row],[Product_ID]], Sales_Data[Product_ID],0))</f>
        <v>3741.08</v>
      </c>
      <c r="F31" t="str">
        <f>INDEX(Sales_Data[Product_Category], MATCH(Merged[[#This Row],[Product_ID]],Sales_Data[Product_ID],0))</f>
        <v>Furniture</v>
      </c>
      <c r="G31">
        <f>INDEX(Sales_Data[Quantity_Sold], MATCH(Merged[[#This Row],[Product_ID]],Sales_Data[Product_ID],0))</f>
        <v>1</v>
      </c>
      <c r="H31" t="str">
        <f>INDEX(Sales_Data[Customer_Type], MATCH(Merged[[#This Row],[Product_ID]], Sales_Data[Product_ID],0))</f>
        <v>Returning</v>
      </c>
      <c r="I31" t="str">
        <f>INDEX(Sales_Data[Payment_Method], MATCH(Merged[[#This Row],[Product_ID]], Sales_Data[Product_ID],0))</f>
        <v>Bank Transfer</v>
      </c>
      <c r="J31">
        <f>INDEX(Sales_Data[Discount],MATCH(Merged[[#This Row],[Product_ID]], Sales_Data[Product_ID],0))</f>
        <v>0.17</v>
      </c>
      <c r="K31" s="8">
        <f>INDEX(Sales_Data[Discount (%)], MATCH(Merged[[#This Row],[Product_ID]],Sales_Data[Product_ID],0))</f>
        <v>0.17</v>
      </c>
      <c r="L31" s="8" t="str">
        <f>INDEX(Sales_Data[Discount Range], MATCH(Merged[[#This Row],[Product_ID]], Sales_Data[Product_ID],0))</f>
        <v>16-20%</v>
      </c>
      <c r="M31" t="str">
        <f>INDEX(Sales_Data[Sales_Channel],MATCH(Merged[[#This Row],[Product_ID]], Sales_Data[Product_ID],0))</f>
        <v>Online</v>
      </c>
      <c r="N31" t="str">
        <f>INDEX(Sales_Data[Region_and_Sales_Rep], MATCH(Merged[[#This Row],[Product_ID]],Sales_Data[Product_ID],0))</f>
        <v>West-Alice</v>
      </c>
    </row>
    <row r="32" spans="1:14" x14ac:dyDescent="0.25">
      <c r="A32">
        <v>1091</v>
      </c>
      <c r="B32" t="str">
        <f>VLOOKUP(Merged[[#This Row],[Product_ID]],Sales_Data[],5,0)</f>
        <v>Charlie</v>
      </c>
      <c r="C32" t="str">
        <f>VLOOKUP(Merged[[#This Row],[Product_ID]],Sales_Data[],6,0)</f>
        <v>South</v>
      </c>
      <c r="D32" t="str">
        <f>VLOOKUP(Merged[[#This Row],[Product_ID]],Sales_Data[],3,0)</f>
        <v>September</v>
      </c>
      <c r="E32">
        <f>INDEX(Sales_Data[Sales_Amount],MATCH(Merged[[#This Row],[Product_ID]], Sales_Data[Product_ID],0))</f>
        <v>675.11</v>
      </c>
      <c r="F32" t="str">
        <f>INDEX(Sales_Data[Product_Category], MATCH(Merged[[#This Row],[Product_ID]],Sales_Data[Product_ID],0))</f>
        <v>Food</v>
      </c>
      <c r="G32">
        <f>INDEX(Sales_Data[Quantity_Sold], MATCH(Merged[[#This Row],[Product_ID]],Sales_Data[Product_ID],0))</f>
        <v>44</v>
      </c>
      <c r="H32" t="str">
        <f>INDEX(Sales_Data[Customer_Type], MATCH(Merged[[#This Row],[Product_ID]], Sales_Data[Product_ID],0))</f>
        <v>Returning</v>
      </c>
      <c r="I32" t="str">
        <f>INDEX(Sales_Data[Payment_Method], MATCH(Merged[[#This Row],[Product_ID]], Sales_Data[Product_ID],0))</f>
        <v>Bank Transfer</v>
      </c>
      <c r="J32">
        <f>INDEX(Sales_Data[Discount],MATCH(Merged[[#This Row],[Product_ID]], Sales_Data[Product_ID],0))</f>
        <v>0.06</v>
      </c>
      <c r="K32" s="8">
        <f>INDEX(Sales_Data[Discount (%)], MATCH(Merged[[#This Row],[Product_ID]],Sales_Data[Product_ID],0))</f>
        <v>0.06</v>
      </c>
      <c r="L32" s="8" t="str">
        <f>INDEX(Sales_Data[Discount Range], MATCH(Merged[[#This Row],[Product_ID]], Sales_Data[Product_ID],0))</f>
        <v>6-10%</v>
      </c>
      <c r="M32" t="str">
        <f>INDEX(Sales_Data[Sales_Channel],MATCH(Merged[[#This Row],[Product_ID]], Sales_Data[Product_ID],0))</f>
        <v>Retail</v>
      </c>
      <c r="N32" t="str">
        <f>INDEX(Sales_Data[Region_and_Sales_Rep], MATCH(Merged[[#This Row],[Product_ID]],Sales_Data[Product_ID],0))</f>
        <v>South-Charlie</v>
      </c>
    </row>
    <row r="33" spans="1:14" x14ac:dyDescent="0.25">
      <c r="A33">
        <v>1059</v>
      </c>
      <c r="B33" t="str">
        <f>VLOOKUP(Merged[[#This Row],[Product_ID]],Sales_Data[],5,0)</f>
        <v>Alice</v>
      </c>
      <c r="C33" t="str">
        <f>VLOOKUP(Merged[[#This Row],[Product_ID]],Sales_Data[],6,0)</f>
        <v>North</v>
      </c>
      <c r="D33" t="str">
        <f>VLOOKUP(Merged[[#This Row],[Product_ID]],Sales_Data[],3,0)</f>
        <v>August</v>
      </c>
      <c r="E33">
        <f>INDEX(Sales_Data[Sales_Amount],MATCH(Merged[[#This Row],[Product_ID]], Sales_Data[Product_ID],0))</f>
        <v>1203.97</v>
      </c>
      <c r="F33" t="str">
        <f>INDEX(Sales_Data[Product_Category], MATCH(Merged[[#This Row],[Product_ID]],Sales_Data[Product_ID],0))</f>
        <v>Food</v>
      </c>
      <c r="G33">
        <f>INDEX(Sales_Data[Quantity_Sold], MATCH(Merged[[#This Row],[Product_ID]],Sales_Data[Product_ID],0))</f>
        <v>35</v>
      </c>
      <c r="H33" t="str">
        <f>INDEX(Sales_Data[Customer_Type], MATCH(Merged[[#This Row],[Product_ID]], Sales_Data[Product_ID],0))</f>
        <v>Returning</v>
      </c>
      <c r="I33" t="str">
        <f>INDEX(Sales_Data[Payment_Method], MATCH(Merged[[#This Row],[Product_ID]], Sales_Data[Product_ID],0))</f>
        <v>Credit Card</v>
      </c>
      <c r="J33">
        <f>INDEX(Sales_Data[Discount],MATCH(Merged[[#This Row],[Product_ID]], Sales_Data[Product_ID],0))</f>
        <v>0.02</v>
      </c>
      <c r="K33" s="8">
        <f>INDEX(Sales_Data[Discount (%)], MATCH(Merged[[#This Row],[Product_ID]],Sales_Data[Product_ID],0))</f>
        <v>0.02</v>
      </c>
      <c r="L33" s="8" t="str">
        <f>INDEX(Sales_Data[Discount Range], MATCH(Merged[[#This Row],[Product_ID]], Sales_Data[Product_ID],0))</f>
        <v>0-5%</v>
      </c>
      <c r="M33" t="str">
        <f>INDEX(Sales_Data[Sales_Channel],MATCH(Merged[[#This Row],[Product_ID]], Sales_Data[Product_ID],0))</f>
        <v>Online</v>
      </c>
      <c r="N33" t="str">
        <f>INDEX(Sales_Data[Region_and_Sales_Rep], MATCH(Merged[[#This Row],[Product_ID]],Sales_Data[Product_ID],0))</f>
        <v>North-Alice</v>
      </c>
    </row>
    <row r="34" spans="1:14" x14ac:dyDescent="0.25">
      <c r="A34">
        <v>1042</v>
      </c>
      <c r="B34" t="str">
        <f>VLOOKUP(Merged[[#This Row],[Product_ID]],Sales_Data[],5,0)</f>
        <v>Alice</v>
      </c>
      <c r="C34" t="str">
        <f>VLOOKUP(Merged[[#This Row],[Product_ID]],Sales_Data[],6,0)</f>
        <v>North</v>
      </c>
      <c r="D34" t="str">
        <f>VLOOKUP(Merged[[#This Row],[Product_ID]],Sales_Data[],3,0)</f>
        <v>January</v>
      </c>
      <c r="E34">
        <f>INDEX(Sales_Data[Sales_Amount],MATCH(Merged[[#This Row],[Product_ID]], Sales_Data[Product_ID],0))</f>
        <v>5207.03</v>
      </c>
      <c r="F34" t="str">
        <f>INDEX(Sales_Data[Product_Category], MATCH(Merged[[#This Row],[Product_ID]],Sales_Data[Product_ID],0))</f>
        <v>Food</v>
      </c>
      <c r="G34">
        <f>INDEX(Sales_Data[Quantity_Sold], MATCH(Merged[[#This Row],[Product_ID]],Sales_Data[Product_ID],0))</f>
        <v>11</v>
      </c>
      <c r="H34" t="str">
        <f>INDEX(Sales_Data[Customer_Type], MATCH(Merged[[#This Row],[Product_ID]], Sales_Data[Product_ID],0))</f>
        <v>Returning</v>
      </c>
      <c r="I34" t="str">
        <f>INDEX(Sales_Data[Payment_Method], MATCH(Merged[[#This Row],[Product_ID]], Sales_Data[Product_ID],0))</f>
        <v>Cash</v>
      </c>
      <c r="J34">
        <f>INDEX(Sales_Data[Discount],MATCH(Merged[[#This Row],[Product_ID]], Sales_Data[Product_ID],0))</f>
        <v>0.02</v>
      </c>
      <c r="K34" s="8">
        <f>INDEX(Sales_Data[Discount (%)], MATCH(Merged[[#This Row],[Product_ID]],Sales_Data[Product_ID],0))</f>
        <v>0.02</v>
      </c>
      <c r="L34" s="8" t="str">
        <f>INDEX(Sales_Data[Discount Range], MATCH(Merged[[#This Row],[Product_ID]], Sales_Data[Product_ID],0))</f>
        <v>0-5%</v>
      </c>
      <c r="M34" t="str">
        <f>INDEX(Sales_Data[Sales_Channel],MATCH(Merged[[#This Row],[Product_ID]], Sales_Data[Product_ID],0))</f>
        <v>Online</v>
      </c>
      <c r="N34" t="str">
        <f>INDEX(Sales_Data[Region_and_Sales_Rep], MATCH(Merged[[#This Row],[Product_ID]],Sales_Data[Product_ID],0))</f>
        <v>North-Alice</v>
      </c>
    </row>
    <row r="35" spans="1:14" x14ac:dyDescent="0.25">
      <c r="A35">
        <v>1092</v>
      </c>
      <c r="B35" t="str">
        <f>VLOOKUP(Merged[[#This Row],[Product_ID]],Sales_Data[],5,0)</f>
        <v>David</v>
      </c>
      <c r="C35" t="str">
        <f>VLOOKUP(Merged[[#This Row],[Product_ID]],Sales_Data[],6,0)</f>
        <v>West</v>
      </c>
      <c r="D35" t="str">
        <f>VLOOKUP(Merged[[#This Row],[Product_ID]],Sales_Data[],3,0)</f>
        <v>February</v>
      </c>
      <c r="E35">
        <f>INDEX(Sales_Data[Sales_Amount],MATCH(Merged[[#This Row],[Product_ID]], Sales_Data[Product_ID],0))</f>
        <v>2749.17</v>
      </c>
      <c r="F35" t="str">
        <f>INDEX(Sales_Data[Product_Category], MATCH(Merged[[#This Row],[Product_ID]],Sales_Data[Product_ID],0))</f>
        <v>Furniture</v>
      </c>
      <c r="G35">
        <f>INDEX(Sales_Data[Quantity_Sold], MATCH(Merged[[#This Row],[Product_ID]],Sales_Data[Product_ID],0))</f>
        <v>34</v>
      </c>
      <c r="H35" t="str">
        <f>INDEX(Sales_Data[Customer_Type], MATCH(Merged[[#This Row],[Product_ID]], Sales_Data[Product_ID],0))</f>
        <v>New</v>
      </c>
      <c r="I35" t="str">
        <f>INDEX(Sales_Data[Payment_Method], MATCH(Merged[[#This Row],[Product_ID]], Sales_Data[Product_ID],0))</f>
        <v>Credit Card</v>
      </c>
      <c r="J35">
        <f>INDEX(Sales_Data[Discount],MATCH(Merged[[#This Row],[Product_ID]], Sales_Data[Product_ID],0))</f>
        <v>0.3</v>
      </c>
      <c r="K35" s="8">
        <f>INDEX(Sales_Data[Discount (%)], MATCH(Merged[[#This Row],[Product_ID]],Sales_Data[Product_ID],0))</f>
        <v>0.3</v>
      </c>
      <c r="L35" s="8" t="str">
        <f>INDEX(Sales_Data[Discount Range], MATCH(Merged[[#This Row],[Product_ID]], Sales_Data[Product_ID],0))</f>
        <v>21%+</v>
      </c>
      <c r="M35" t="str">
        <f>INDEX(Sales_Data[Sales_Channel],MATCH(Merged[[#This Row],[Product_ID]], Sales_Data[Product_ID],0))</f>
        <v>Online</v>
      </c>
      <c r="N35" t="str">
        <f>INDEX(Sales_Data[Region_and_Sales_Rep], MATCH(Merged[[#This Row],[Product_ID]],Sales_Data[Product_ID],0))</f>
        <v>West-David</v>
      </c>
    </row>
    <row r="36" spans="1:14" x14ac:dyDescent="0.25">
      <c r="A36">
        <v>1060</v>
      </c>
      <c r="B36" t="str">
        <f>VLOOKUP(Merged[[#This Row],[Product_ID]],Sales_Data[],5,0)</f>
        <v>Eve</v>
      </c>
      <c r="C36" t="str">
        <f>VLOOKUP(Merged[[#This Row],[Product_ID]],Sales_Data[],6,0)</f>
        <v>East</v>
      </c>
      <c r="D36" t="str">
        <f>VLOOKUP(Merged[[#This Row],[Product_ID]],Sales_Data[],3,0)</f>
        <v>December</v>
      </c>
      <c r="E36">
        <f>INDEX(Sales_Data[Sales_Amount],MATCH(Merged[[#This Row],[Product_ID]], Sales_Data[Product_ID],0))</f>
        <v>3224.71</v>
      </c>
      <c r="F36" t="str">
        <f>INDEX(Sales_Data[Product_Category], MATCH(Merged[[#This Row],[Product_ID]],Sales_Data[Product_ID],0))</f>
        <v>Clothing</v>
      </c>
      <c r="G36">
        <f>INDEX(Sales_Data[Quantity_Sold], MATCH(Merged[[#This Row],[Product_ID]],Sales_Data[Product_ID],0))</f>
        <v>44</v>
      </c>
      <c r="H36" t="str">
        <f>INDEX(Sales_Data[Customer_Type], MATCH(Merged[[#This Row],[Product_ID]], Sales_Data[Product_ID],0))</f>
        <v>New</v>
      </c>
      <c r="I36" t="str">
        <f>INDEX(Sales_Data[Payment_Method], MATCH(Merged[[#This Row],[Product_ID]], Sales_Data[Product_ID],0))</f>
        <v>Bank Transfer</v>
      </c>
      <c r="J36">
        <f>INDEX(Sales_Data[Discount],MATCH(Merged[[#This Row],[Product_ID]], Sales_Data[Product_ID],0))</f>
        <v>0.06</v>
      </c>
      <c r="K36" s="8">
        <f>INDEX(Sales_Data[Discount (%)], MATCH(Merged[[#This Row],[Product_ID]],Sales_Data[Product_ID],0))</f>
        <v>0.06</v>
      </c>
      <c r="L36" s="8" t="str">
        <f>INDEX(Sales_Data[Discount Range], MATCH(Merged[[#This Row],[Product_ID]], Sales_Data[Product_ID],0))</f>
        <v>6-10%</v>
      </c>
      <c r="M36" t="str">
        <f>INDEX(Sales_Data[Sales_Channel],MATCH(Merged[[#This Row],[Product_ID]], Sales_Data[Product_ID],0))</f>
        <v>Retail</v>
      </c>
      <c r="N36" t="str">
        <f>INDEX(Sales_Data[Region_and_Sales_Rep], MATCH(Merged[[#This Row],[Product_ID]],Sales_Data[Product_ID],0))</f>
        <v>East-Eve</v>
      </c>
    </row>
    <row r="37" spans="1:14" x14ac:dyDescent="0.25">
      <c r="A37">
        <v>1080</v>
      </c>
      <c r="B37" t="str">
        <f>VLOOKUP(Merged[[#This Row],[Product_ID]],Sales_Data[],5,0)</f>
        <v>Charlie</v>
      </c>
      <c r="C37" t="str">
        <f>VLOOKUP(Merged[[#This Row],[Product_ID]],Sales_Data[],6,0)</f>
        <v>South</v>
      </c>
      <c r="D37" t="str">
        <f>VLOOKUP(Merged[[#This Row],[Product_ID]],Sales_Data[],3,0)</f>
        <v>February</v>
      </c>
      <c r="E37">
        <f>INDEX(Sales_Data[Sales_Amount],MATCH(Merged[[#This Row],[Product_ID]], Sales_Data[Product_ID],0))</f>
        <v>245.46</v>
      </c>
      <c r="F37" t="str">
        <f>INDEX(Sales_Data[Product_Category], MATCH(Merged[[#This Row],[Product_ID]],Sales_Data[Product_ID],0))</f>
        <v>Electronics</v>
      </c>
      <c r="G37">
        <f>INDEX(Sales_Data[Quantity_Sold], MATCH(Merged[[#This Row],[Product_ID]],Sales_Data[Product_ID],0))</f>
        <v>9</v>
      </c>
      <c r="H37" t="str">
        <f>INDEX(Sales_Data[Customer_Type], MATCH(Merged[[#This Row],[Product_ID]], Sales_Data[Product_ID],0))</f>
        <v>New</v>
      </c>
      <c r="I37" t="str">
        <f>INDEX(Sales_Data[Payment_Method], MATCH(Merged[[#This Row],[Product_ID]], Sales_Data[Product_ID],0))</f>
        <v>Credit Card</v>
      </c>
      <c r="J37">
        <f>INDEX(Sales_Data[Discount],MATCH(Merged[[#This Row],[Product_ID]], Sales_Data[Product_ID],0))</f>
        <v>0.28000000000000003</v>
      </c>
      <c r="K37" s="8">
        <f>INDEX(Sales_Data[Discount (%)], MATCH(Merged[[#This Row],[Product_ID]],Sales_Data[Product_ID],0))</f>
        <v>0.28000000000000003</v>
      </c>
      <c r="L37" s="8" t="str">
        <f>INDEX(Sales_Data[Discount Range], MATCH(Merged[[#This Row],[Product_ID]], Sales_Data[Product_ID],0))</f>
        <v>21%+</v>
      </c>
      <c r="M37" t="str">
        <f>INDEX(Sales_Data[Sales_Channel],MATCH(Merged[[#This Row],[Product_ID]], Sales_Data[Product_ID],0))</f>
        <v>Retail</v>
      </c>
      <c r="N37" t="str">
        <f>INDEX(Sales_Data[Region_and_Sales_Rep], MATCH(Merged[[#This Row],[Product_ID]],Sales_Data[Product_ID],0))</f>
        <v>South-Charlie</v>
      </c>
    </row>
    <row r="38" spans="1:14" x14ac:dyDescent="0.25">
      <c r="A38">
        <v>1015</v>
      </c>
      <c r="B38" t="str">
        <f>VLOOKUP(Merged[[#This Row],[Product_ID]],Sales_Data[],5,0)</f>
        <v>David</v>
      </c>
      <c r="C38" t="str">
        <f>VLOOKUP(Merged[[#This Row],[Product_ID]],Sales_Data[],6,0)</f>
        <v>South</v>
      </c>
      <c r="D38" t="str">
        <f>VLOOKUP(Merged[[#This Row],[Product_ID]],Sales_Data[],3,0)</f>
        <v>September</v>
      </c>
      <c r="E38">
        <f>INDEX(Sales_Data[Sales_Amount],MATCH(Merged[[#This Row],[Product_ID]], Sales_Data[Product_ID],0))</f>
        <v>4631.2299999999996</v>
      </c>
      <c r="F38" t="str">
        <f>INDEX(Sales_Data[Product_Category], MATCH(Merged[[#This Row],[Product_ID]],Sales_Data[Product_ID],0))</f>
        <v>Food</v>
      </c>
      <c r="G38">
        <f>INDEX(Sales_Data[Quantity_Sold], MATCH(Merged[[#This Row],[Product_ID]],Sales_Data[Product_ID],0))</f>
        <v>30</v>
      </c>
      <c r="H38" t="str">
        <f>INDEX(Sales_Data[Customer_Type], MATCH(Merged[[#This Row],[Product_ID]], Sales_Data[Product_ID],0))</f>
        <v>Returning</v>
      </c>
      <c r="I38" t="str">
        <f>INDEX(Sales_Data[Payment_Method], MATCH(Merged[[#This Row],[Product_ID]], Sales_Data[Product_ID],0))</f>
        <v>Bank Transfer</v>
      </c>
      <c r="J38">
        <f>INDEX(Sales_Data[Discount],MATCH(Merged[[#This Row],[Product_ID]], Sales_Data[Product_ID],0))</f>
        <v>0.2</v>
      </c>
      <c r="K38" s="8">
        <f>INDEX(Sales_Data[Discount (%)], MATCH(Merged[[#This Row],[Product_ID]],Sales_Data[Product_ID],0))</f>
        <v>0.2</v>
      </c>
      <c r="L38" s="8" t="str">
        <f>INDEX(Sales_Data[Discount Range], MATCH(Merged[[#This Row],[Product_ID]], Sales_Data[Product_ID],0))</f>
        <v>16-20%</v>
      </c>
      <c r="M38" t="str">
        <f>INDEX(Sales_Data[Sales_Channel],MATCH(Merged[[#This Row],[Product_ID]], Sales_Data[Product_ID],0))</f>
        <v>Retail</v>
      </c>
      <c r="N38" t="str">
        <f>INDEX(Sales_Data[Region_and_Sales_Rep], MATCH(Merged[[#This Row],[Product_ID]],Sales_Data[Product_ID],0))</f>
        <v>South-David</v>
      </c>
    </row>
    <row r="39" spans="1:14" x14ac:dyDescent="0.25">
      <c r="A39">
        <v>1062</v>
      </c>
      <c r="B39" t="str">
        <f>VLOOKUP(Merged[[#This Row],[Product_ID]],Sales_Data[],5,0)</f>
        <v>Eve</v>
      </c>
      <c r="C39" t="str">
        <f>VLOOKUP(Merged[[#This Row],[Product_ID]],Sales_Data[],6,0)</f>
        <v>East</v>
      </c>
      <c r="D39" t="str">
        <f>VLOOKUP(Merged[[#This Row],[Product_ID]],Sales_Data[],3,0)</f>
        <v>January</v>
      </c>
      <c r="E39">
        <f>INDEX(Sales_Data[Sales_Amount],MATCH(Merged[[#This Row],[Product_ID]], Sales_Data[Product_ID],0))</f>
        <v>3439.72</v>
      </c>
      <c r="F39" t="str">
        <f>INDEX(Sales_Data[Product_Category], MATCH(Merged[[#This Row],[Product_ID]],Sales_Data[Product_ID],0))</f>
        <v>Clothing</v>
      </c>
      <c r="G39">
        <f>INDEX(Sales_Data[Quantity_Sold], MATCH(Merged[[#This Row],[Product_ID]],Sales_Data[Product_ID],0))</f>
        <v>15</v>
      </c>
      <c r="H39" t="str">
        <f>INDEX(Sales_Data[Customer_Type], MATCH(Merged[[#This Row],[Product_ID]], Sales_Data[Product_ID],0))</f>
        <v>New</v>
      </c>
      <c r="I39" t="str">
        <f>INDEX(Sales_Data[Payment_Method], MATCH(Merged[[#This Row],[Product_ID]], Sales_Data[Product_ID],0))</f>
        <v>Credit Card</v>
      </c>
      <c r="J39">
        <f>INDEX(Sales_Data[Discount],MATCH(Merged[[#This Row],[Product_ID]], Sales_Data[Product_ID],0))</f>
        <v>0.28999999999999998</v>
      </c>
      <c r="K39" s="8">
        <f>INDEX(Sales_Data[Discount (%)], MATCH(Merged[[#This Row],[Product_ID]],Sales_Data[Product_ID],0))</f>
        <v>0.28999999999999998</v>
      </c>
      <c r="L39" s="8" t="str">
        <f>INDEX(Sales_Data[Discount Range], MATCH(Merged[[#This Row],[Product_ID]], Sales_Data[Product_ID],0))</f>
        <v>21%+</v>
      </c>
      <c r="M39" t="str">
        <f>INDEX(Sales_Data[Sales_Channel],MATCH(Merged[[#This Row],[Product_ID]], Sales_Data[Product_ID],0))</f>
        <v>Online</v>
      </c>
      <c r="N39" t="str">
        <f>INDEX(Sales_Data[Region_and_Sales_Rep], MATCH(Merged[[#This Row],[Product_ID]],Sales_Data[Product_ID],0))</f>
        <v>East-Eve</v>
      </c>
    </row>
    <row r="40" spans="1:14" x14ac:dyDescent="0.25">
      <c r="A40">
        <v>1062</v>
      </c>
      <c r="B40" t="str">
        <f>VLOOKUP(Merged[[#This Row],[Product_ID]],Sales_Data[],5,0)</f>
        <v>Eve</v>
      </c>
      <c r="C40" t="str">
        <f>VLOOKUP(Merged[[#This Row],[Product_ID]],Sales_Data[],6,0)</f>
        <v>East</v>
      </c>
      <c r="D40" t="str">
        <f>VLOOKUP(Merged[[#This Row],[Product_ID]],Sales_Data[],3,0)</f>
        <v>January</v>
      </c>
      <c r="E40">
        <f>INDEX(Sales_Data[Sales_Amount],MATCH(Merged[[#This Row],[Product_ID]], Sales_Data[Product_ID],0))</f>
        <v>3439.72</v>
      </c>
      <c r="F40" t="str">
        <f>INDEX(Sales_Data[Product_Category], MATCH(Merged[[#This Row],[Product_ID]],Sales_Data[Product_ID],0))</f>
        <v>Clothing</v>
      </c>
      <c r="G40">
        <f>INDEX(Sales_Data[Quantity_Sold], MATCH(Merged[[#This Row],[Product_ID]],Sales_Data[Product_ID],0))</f>
        <v>15</v>
      </c>
      <c r="H40" t="str">
        <f>INDEX(Sales_Data[Customer_Type], MATCH(Merged[[#This Row],[Product_ID]], Sales_Data[Product_ID],0))</f>
        <v>New</v>
      </c>
      <c r="I40" t="str">
        <f>INDEX(Sales_Data[Payment_Method], MATCH(Merged[[#This Row],[Product_ID]], Sales_Data[Product_ID],0))</f>
        <v>Credit Card</v>
      </c>
      <c r="J40">
        <f>INDEX(Sales_Data[Discount],MATCH(Merged[[#This Row],[Product_ID]], Sales_Data[Product_ID],0))</f>
        <v>0.28999999999999998</v>
      </c>
      <c r="K40" s="8">
        <f>INDEX(Sales_Data[Discount (%)], MATCH(Merged[[#This Row],[Product_ID]],Sales_Data[Product_ID],0))</f>
        <v>0.28999999999999998</v>
      </c>
      <c r="L40" s="8" t="str">
        <f>INDEX(Sales_Data[Discount Range], MATCH(Merged[[#This Row],[Product_ID]], Sales_Data[Product_ID],0))</f>
        <v>21%+</v>
      </c>
      <c r="M40" t="str">
        <f>INDEX(Sales_Data[Sales_Channel],MATCH(Merged[[#This Row],[Product_ID]], Sales_Data[Product_ID],0))</f>
        <v>Online</v>
      </c>
      <c r="N40" t="str">
        <f>INDEX(Sales_Data[Region_and_Sales_Rep], MATCH(Merged[[#This Row],[Product_ID]],Sales_Data[Product_ID],0))</f>
        <v>East-Eve</v>
      </c>
    </row>
    <row r="41" spans="1:14" x14ac:dyDescent="0.25">
      <c r="A41">
        <v>1047</v>
      </c>
      <c r="B41" t="str">
        <f>VLOOKUP(Merged[[#This Row],[Product_ID]],Sales_Data[],5,0)</f>
        <v>David</v>
      </c>
      <c r="C41" t="str">
        <f>VLOOKUP(Merged[[#This Row],[Product_ID]],Sales_Data[],6,0)</f>
        <v>North</v>
      </c>
      <c r="D41" t="str">
        <f>VLOOKUP(Merged[[#This Row],[Product_ID]],Sales_Data[],3,0)</f>
        <v>August</v>
      </c>
      <c r="E41">
        <f>INDEX(Sales_Data[Sales_Amount],MATCH(Merged[[#This Row],[Product_ID]], Sales_Data[Product_ID],0))</f>
        <v>1331.25</v>
      </c>
      <c r="F41" t="str">
        <f>INDEX(Sales_Data[Product_Category], MATCH(Merged[[#This Row],[Product_ID]],Sales_Data[Product_ID],0))</f>
        <v>Electronics</v>
      </c>
      <c r="G41">
        <f>INDEX(Sales_Data[Quantity_Sold], MATCH(Merged[[#This Row],[Product_ID]],Sales_Data[Product_ID],0))</f>
        <v>33</v>
      </c>
      <c r="H41" t="str">
        <f>INDEX(Sales_Data[Customer_Type], MATCH(Merged[[#This Row],[Product_ID]], Sales_Data[Product_ID],0))</f>
        <v>Returning</v>
      </c>
      <c r="I41" t="str">
        <f>INDEX(Sales_Data[Payment_Method], MATCH(Merged[[#This Row],[Product_ID]], Sales_Data[Product_ID],0))</f>
        <v>Credit Card</v>
      </c>
      <c r="J41">
        <f>INDEX(Sales_Data[Discount],MATCH(Merged[[#This Row],[Product_ID]], Sales_Data[Product_ID],0))</f>
        <v>0.15</v>
      </c>
      <c r="K41" s="8">
        <f>INDEX(Sales_Data[Discount (%)], MATCH(Merged[[#This Row],[Product_ID]],Sales_Data[Product_ID],0))</f>
        <v>0.15</v>
      </c>
      <c r="L41" s="8" t="str">
        <f>INDEX(Sales_Data[Discount Range], MATCH(Merged[[#This Row],[Product_ID]], Sales_Data[Product_ID],0))</f>
        <v>11-15%</v>
      </c>
      <c r="M41" t="str">
        <f>INDEX(Sales_Data[Sales_Channel],MATCH(Merged[[#This Row],[Product_ID]], Sales_Data[Product_ID],0))</f>
        <v>Online</v>
      </c>
      <c r="N41" t="str">
        <f>INDEX(Sales_Data[Region_and_Sales_Rep], MATCH(Merged[[#This Row],[Product_ID]],Sales_Data[Product_ID],0))</f>
        <v>North-David</v>
      </c>
    </row>
    <row r="42" spans="1:14" x14ac:dyDescent="0.25">
      <c r="A42">
        <v>1062</v>
      </c>
      <c r="B42" t="str">
        <f>VLOOKUP(Merged[[#This Row],[Product_ID]],Sales_Data[],5,0)</f>
        <v>Eve</v>
      </c>
      <c r="C42" t="str">
        <f>VLOOKUP(Merged[[#This Row],[Product_ID]],Sales_Data[],6,0)</f>
        <v>East</v>
      </c>
      <c r="D42" t="str">
        <f>VLOOKUP(Merged[[#This Row],[Product_ID]],Sales_Data[],3,0)</f>
        <v>January</v>
      </c>
      <c r="E42">
        <f>INDEX(Sales_Data[Sales_Amount],MATCH(Merged[[#This Row],[Product_ID]], Sales_Data[Product_ID],0))</f>
        <v>3439.72</v>
      </c>
      <c r="F42" t="str">
        <f>INDEX(Sales_Data[Product_Category], MATCH(Merged[[#This Row],[Product_ID]],Sales_Data[Product_ID],0))</f>
        <v>Clothing</v>
      </c>
      <c r="G42">
        <f>INDEX(Sales_Data[Quantity_Sold], MATCH(Merged[[#This Row],[Product_ID]],Sales_Data[Product_ID],0))</f>
        <v>15</v>
      </c>
      <c r="H42" t="str">
        <f>INDEX(Sales_Data[Customer_Type], MATCH(Merged[[#This Row],[Product_ID]], Sales_Data[Product_ID],0))</f>
        <v>New</v>
      </c>
      <c r="I42" t="str">
        <f>INDEX(Sales_Data[Payment_Method], MATCH(Merged[[#This Row],[Product_ID]], Sales_Data[Product_ID],0))</f>
        <v>Credit Card</v>
      </c>
      <c r="J42">
        <f>INDEX(Sales_Data[Discount],MATCH(Merged[[#This Row],[Product_ID]], Sales_Data[Product_ID],0))</f>
        <v>0.28999999999999998</v>
      </c>
      <c r="K42" s="8">
        <f>INDEX(Sales_Data[Discount (%)], MATCH(Merged[[#This Row],[Product_ID]],Sales_Data[Product_ID],0))</f>
        <v>0.28999999999999998</v>
      </c>
      <c r="L42" s="8" t="str">
        <f>INDEX(Sales_Data[Discount Range], MATCH(Merged[[#This Row],[Product_ID]], Sales_Data[Product_ID],0))</f>
        <v>21%+</v>
      </c>
      <c r="M42" t="str">
        <f>INDEX(Sales_Data[Sales_Channel],MATCH(Merged[[#This Row],[Product_ID]], Sales_Data[Product_ID],0))</f>
        <v>Online</v>
      </c>
      <c r="N42" t="str">
        <f>INDEX(Sales_Data[Region_and_Sales_Rep], MATCH(Merged[[#This Row],[Product_ID]],Sales_Data[Product_ID],0))</f>
        <v>East-Eve</v>
      </c>
    </row>
    <row r="43" spans="1:14" x14ac:dyDescent="0.25">
      <c r="A43">
        <v>1051</v>
      </c>
      <c r="B43" t="str">
        <f>VLOOKUP(Merged[[#This Row],[Product_ID]],Sales_Data[],5,0)</f>
        <v>Eve</v>
      </c>
      <c r="C43" t="str">
        <f>VLOOKUP(Merged[[#This Row],[Product_ID]],Sales_Data[],6,0)</f>
        <v>North</v>
      </c>
      <c r="D43" t="str">
        <f>VLOOKUP(Merged[[#This Row],[Product_ID]],Sales_Data[],3,0)</f>
        <v>January</v>
      </c>
      <c r="E43">
        <f>INDEX(Sales_Data[Sales_Amount],MATCH(Merged[[#This Row],[Product_ID]], Sales_Data[Product_ID],0))</f>
        <v>4979.3599999999997</v>
      </c>
      <c r="F43" t="str">
        <f>INDEX(Sales_Data[Product_Category], MATCH(Merged[[#This Row],[Product_ID]],Sales_Data[Product_ID],0))</f>
        <v>Electronics</v>
      </c>
      <c r="G43">
        <f>INDEX(Sales_Data[Quantity_Sold], MATCH(Merged[[#This Row],[Product_ID]],Sales_Data[Product_ID],0))</f>
        <v>14</v>
      </c>
      <c r="H43" t="str">
        <f>INDEX(Sales_Data[Customer_Type], MATCH(Merged[[#This Row],[Product_ID]], Sales_Data[Product_ID],0))</f>
        <v>New</v>
      </c>
      <c r="I43" t="str">
        <f>INDEX(Sales_Data[Payment_Method], MATCH(Merged[[#This Row],[Product_ID]], Sales_Data[Product_ID],0))</f>
        <v>Bank Transfer</v>
      </c>
      <c r="J43">
        <f>INDEX(Sales_Data[Discount],MATCH(Merged[[#This Row],[Product_ID]], Sales_Data[Product_ID],0))</f>
        <v>0.1</v>
      </c>
      <c r="K43" s="8">
        <f>INDEX(Sales_Data[Discount (%)], MATCH(Merged[[#This Row],[Product_ID]],Sales_Data[Product_ID],0))</f>
        <v>0.1</v>
      </c>
      <c r="L43" s="8" t="str">
        <f>INDEX(Sales_Data[Discount Range], MATCH(Merged[[#This Row],[Product_ID]], Sales_Data[Product_ID],0))</f>
        <v>6-10%</v>
      </c>
      <c r="M43" t="str">
        <f>INDEX(Sales_Data[Sales_Channel],MATCH(Merged[[#This Row],[Product_ID]], Sales_Data[Product_ID],0))</f>
        <v>Retail</v>
      </c>
      <c r="N43" t="str">
        <f>INDEX(Sales_Data[Region_and_Sales_Rep], MATCH(Merged[[#This Row],[Product_ID]],Sales_Data[Product_ID],0))</f>
        <v>North-Eve</v>
      </c>
    </row>
    <row r="44" spans="1:14" x14ac:dyDescent="0.25">
      <c r="A44">
        <v>1055</v>
      </c>
      <c r="B44" t="str">
        <f>VLOOKUP(Merged[[#This Row],[Product_ID]],Sales_Data[],5,0)</f>
        <v>Charlie</v>
      </c>
      <c r="C44" t="str">
        <f>VLOOKUP(Merged[[#This Row],[Product_ID]],Sales_Data[],6,0)</f>
        <v>West</v>
      </c>
      <c r="D44" t="str">
        <f>VLOOKUP(Merged[[#This Row],[Product_ID]],Sales_Data[],3,0)</f>
        <v>December</v>
      </c>
      <c r="E44">
        <f>INDEX(Sales_Data[Sales_Amount],MATCH(Merged[[#This Row],[Product_ID]], Sales_Data[Product_ID],0))</f>
        <v>4102.47</v>
      </c>
      <c r="F44" t="str">
        <f>INDEX(Sales_Data[Product_Category], MATCH(Merged[[#This Row],[Product_ID]],Sales_Data[Product_ID],0))</f>
        <v>Furniture</v>
      </c>
      <c r="G44">
        <f>INDEX(Sales_Data[Quantity_Sold], MATCH(Merged[[#This Row],[Product_ID]],Sales_Data[Product_ID],0))</f>
        <v>8</v>
      </c>
      <c r="H44" t="str">
        <f>INDEX(Sales_Data[Customer_Type], MATCH(Merged[[#This Row],[Product_ID]], Sales_Data[Product_ID],0))</f>
        <v>Returning</v>
      </c>
      <c r="I44" t="str">
        <f>INDEX(Sales_Data[Payment_Method], MATCH(Merged[[#This Row],[Product_ID]], Sales_Data[Product_ID],0))</f>
        <v>Bank Transfer</v>
      </c>
      <c r="J44">
        <f>INDEX(Sales_Data[Discount],MATCH(Merged[[#This Row],[Product_ID]], Sales_Data[Product_ID],0))</f>
        <v>0.13</v>
      </c>
      <c r="K44" s="8">
        <f>INDEX(Sales_Data[Discount (%)], MATCH(Merged[[#This Row],[Product_ID]],Sales_Data[Product_ID],0))</f>
        <v>0.13</v>
      </c>
      <c r="L44" s="8" t="str">
        <f>INDEX(Sales_Data[Discount Range], MATCH(Merged[[#This Row],[Product_ID]], Sales_Data[Product_ID],0))</f>
        <v>11-15%</v>
      </c>
      <c r="M44" t="str">
        <f>INDEX(Sales_Data[Sales_Channel],MATCH(Merged[[#This Row],[Product_ID]], Sales_Data[Product_ID],0))</f>
        <v>Online</v>
      </c>
      <c r="N44" t="str">
        <f>INDEX(Sales_Data[Region_and_Sales_Rep], MATCH(Merged[[#This Row],[Product_ID]],Sales_Data[Product_ID],0))</f>
        <v>West-Charlie</v>
      </c>
    </row>
    <row r="45" spans="1:14" x14ac:dyDescent="0.25">
      <c r="A45">
        <v>1064</v>
      </c>
      <c r="B45" t="str">
        <f>VLOOKUP(Merged[[#This Row],[Product_ID]],Sales_Data[],5,0)</f>
        <v>Eve</v>
      </c>
      <c r="C45" t="str">
        <f>VLOOKUP(Merged[[#This Row],[Product_ID]],Sales_Data[],6,0)</f>
        <v>East</v>
      </c>
      <c r="D45" t="str">
        <f>VLOOKUP(Merged[[#This Row],[Product_ID]],Sales_Data[],3,0)</f>
        <v>January</v>
      </c>
      <c r="E45">
        <f>INDEX(Sales_Data[Sales_Amount],MATCH(Merged[[#This Row],[Product_ID]], Sales_Data[Product_ID],0))</f>
        <v>7412.11</v>
      </c>
      <c r="F45" t="str">
        <f>INDEX(Sales_Data[Product_Category], MATCH(Merged[[#This Row],[Product_ID]],Sales_Data[Product_ID],0))</f>
        <v>Electronics</v>
      </c>
      <c r="G45">
        <f>INDEX(Sales_Data[Quantity_Sold], MATCH(Merged[[#This Row],[Product_ID]],Sales_Data[Product_ID],0))</f>
        <v>10</v>
      </c>
      <c r="H45" t="str">
        <f>INDEX(Sales_Data[Customer_Type], MATCH(Merged[[#This Row],[Product_ID]], Sales_Data[Product_ID],0))</f>
        <v>New</v>
      </c>
      <c r="I45" t="str">
        <f>INDEX(Sales_Data[Payment_Method], MATCH(Merged[[#This Row],[Product_ID]], Sales_Data[Product_ID],0))</f>
        <v>Cash</v>
      </c>
      <c r="J45">
        <f>INDEX(Sales_Data[Discount],MATCH(Merged[[#This Row],[Product_ID]], Sales_Data[Product_ID],0))</f>
        <v>0.12</v>
      </c>
      <c r="K45" s="8">
        <f>INDEX(Sales_Data[Discount (%)], MATCH(Merged[[#This Row],[Product_ID]],Sales_Data[Product_ID],0))</f>
        <v>0.12</v>
      </c>
      <c r="L45" s="8" t="str">
        <f>INDEX(Sales_Data[Discount Range], MATCH(Merged[[#This Row],[Product_ID]], Sales_Data[Product_ID],0))</f>
        <v>11-15%</v>
      </c>
      <c r="M45" t="str">
        <f>INDEX(Sales_Data[Sales_Channel],MATCH(Merged[[#This Row],[Product_ID]], Sales_Data[Product_ID],0))</f>
        <v>Online</v>
      </c>
      <c r="N45" t="str">
        <f>INDEX(Sales_Data[Region_and_Sales_Rep], MATCH(Merged[[#This Row],[Product_ID]],Sales_Data[Product_ID],0))</f>
        <v>East-Eve</v>
      </c>
    </row>
    <row r="46" spans="1:14" x14ac:dyDescent="0.25">
      <c r="A46">
        <v>1003</v>
      </c>
      <c r="B46" t="str">
        <f>VLOOKUP(Merged[[#This Row],[Product_ID]],Sales_Data[],5,0)</f>
        <v>Alice</v>
      </c>
      <c r="C46" t="str">
        <f>VLOOKUP(Merged[[#This Row],[Product_ID]],Sales_Data[],6,0)</f>
        <v>South</v>
      </c>
      <c r="D46" t="str">
        <f>VLOOKUP(Merged[[#This Row],[Product_ID]],Sales_Data[],3,0)</f>
        <v>December</v>
      </c>
      <c r="E46">
        <f>INDEX(Sales_Data[Sales_Amount],MATCH(Merged[[#This Row],[Product_ID]], Sales_Data[Product_ID],0))</f>
        <v>4775.59</v>
      </c>
      <c r="F46" t="str">
        <f>INDEX(Sales_Data[Product_Category], MATCH(Merged[[#This Row],[Product_ID]],Sales_Data[Product_ID],0))</f>
        <v>Furniture</v>
      </c>
      <c r="G46">
        <f>INDEX(Sales_Data[Quantity_Sold], MATCH(Merged[[#This Row],[Product_ID]],Sales_Data[Product_ID],0))</f>
        <v>30</v>
      </c>
      <c r="H46" t="str">
        <f>INDEX(Sales_Data[Customer_Type], MATCH(Merged[[#This Row],[Product_ID]], Sales_Data[Product_ID],0))</f>
        <v>New</v>
      </c>
      <c r="I46" t="str">
        <f>INDEX(Sales_Data[Payment_Method], MATCH(Merged[[#This Row],[Product_ID]], Sales_Data[Product_ID],0))</f>
        <v>Cash</v>
      </c>
      <c r="J46">
        <f>INDEX(Sales_Data[Discount],MATCH(Merged[[#This Row],[Product_ID]], Sales_Data[Product_ID],0))</f>
        <v>0.2</v>
      </c>
      <c r="K46" s="8">
        <f>INDEX(Sales_Data[Discount (%)], MATCH(Merged[[#This Row],[Product_ID]],Sales_Data[Product_ID],0))</f>
        <v>0.2</v>
      </c>
      <c r="L46" s="8" t="str">
        <f>INDEX(Sales_Data[Discount Range], MATCH(Merged[[#This Row],[Product_ID]], Sales_Data[Product_ID],0))</f>
        <v>16-20%</v>
      </c>
      <c r="M46" t="str">
        <f>INDEX(Sales_Data[Sales_Channel],MATCH(Merged[[#This Row],[Product_ID]], Sales_Data[Product_ID],0))</f>
        <v>Online</v>
      </c>
      <c r="N46" t="str">
        <f>INDEX(Sales_Data[Region_and_Sales_Rep], MATCH(Merged[[#This Row],[Product_ID]],Sales_Data[Product_ID],0))</f>
        <v>South-Alice</v>
      </c>
    </row>
    <row r="47" spans="1:14" x14ac:dyDescent="0.25">
      <c r="A47">
        <v>1051</v>
      </c>
      <c r="B47" t="str">
        <f>VLOOKUP(Merged[[#This Row],[Product_ID]],Sales_Data[],5,0)</f>
        <v>Eve</v>
      </c>
      <c r="C47" t="str">
        <f>VLOOKUP(Merged[[#This Row],[Product_ID]],Sales_Data[],6,0)</f>
        <v>North</v>
      </c>
      <c r="D47" t="str">
        <f>VLOOKUP(Merged[[#This Row],[Product_ID]],Sales_Data[],3,0)</f>
        <v>January</v>
      </c>
      <c r="E47">
        <f>INDEX(Sales_Data[Sales_Amount],MATCH(Merged[[#This Row],[Product_ID]], Sales_Data[Product_ID],0))</f>
        <v>4979.3599999999997</v>
      </c>
      <c r="F47" t="str">
        <f>INDEX(Sales_Data[Product_Category], MATCH(Merged[[#This Row],[Product_ID]],Sales_Data[Product_ID],0))</f>
        <v>Electronics</v>
      </c>
      <c r="G47">
        <f>INDEX(Sales_Data[Quantity_Sold], MATCH(Merged[[#This Row],[Product_ID]],Sales_Data[Product_ID],0))</f>
        <v>14</v>
      </c>
      <c r="H47" t="str">
        <f>INDEX(Sales_Data[Customer_Type], MATCH(Merged[[#This Row],[Product_ID]], Sales_Data[Product_ID],0))</f>
        <v>New</v>
      </c>
      <c r="I47" t="str">
        <f>INDEX(Sales_Data[Payment_Method], MATCH(Merged[[#This Row],[Product_ID]], Sales_Data[Product_ID],0))</f>
        <v>Bank Transfer</v>
      </c>
      <c r="J47">
        <f>INDEX(Sales_Data[Discount],MATCH(Merged[[#This Row],[Product_ID]], Sales_Data[Product_ID],0))</f>
        <v>0.1</v>
      </c>
      <c r="K47" s="8">
        <f>INDEX(Sales_Data[Discount (%)], MATCH(Merged[[#This Row],[Product_ID]],Sales_Data[Product_ID],0))</f>
        <v>0.1</v>
      </c>
      <c r="L47" s="8" t="str">
        <f>INDEX(Sales_Data[Discount Range], MATCH(Merged[[#This Row],[Product_ID]], Sales_Data[Product_ID],0))</f>
        <v>6-10%</v>
      </c>
      <c r="M47" t="str">
        <f>INDEX(Sales_Data[Sales_Channel],MATCH(Merged[[#This Row],[Product_ID]], Sales_Data[Product_ID],0))</f>
        <v>Retail</v>
      </c>
      <c r="N47" t="str">
        <f>INDEX(Sales_Data[Region_and_Sales_Rep], MATCH(Merged[[#This Row],[Product_ID]],Sales_Data[Product_ID],0))</f>
        <v>North-Eve</v>
      </c>
    </row>
    <row r="48" spans="1:14" x14ac:dyDescent="0.25">
      <c r="A48">
        <v>1007</v>
      </c>
      <c r="B48" t="str">
        <f>VLOOKUP(Merged[[#This Row],[Product_ID]],Sales_Data[],5,0)</f>
        <v>Eve</v>
      </c>
      <c r="C48" t="str">
        <f>VLOOKUP(Merged[[#This Row],[Product_ID]],Sales_Data[],6,0)</f>
        <v>West</v>
      </c>
      <c r="D48" t="str">
        <f>VLOOKUP(Merged[[#This Row],[Product_ID]],Sales_Data[],3,0)</f>
        <v>March</v>
      </c>
      <c r="E48">
        <f>INDEX(Sales_Data[Sales_Amount],MATCH(Merged[[#This Row],[Product_ID]], Sales_Data[Product_ID],0))</f>
        <v>4694.54</v>
      </c>
      <c r="F48" t="str">
        <f>INDEX(Sales_Data[Product_Category], MATCH(Merged[[#This Row],[Product_ID]],Sales_Data[Product_ID],0))</f>
        <v>Food</v>
      </c>
      <c r="G48">
        <f>INDEX(Sales_Data[Quantity_Sold], MATCH(Merged[[#This Row],[Product_ID]],Sales_Data[Product_ID],0))</f>
        <v>1</v>
      </c>
      <c r="H48" t="str">
        <f>INDEX(Sales_Data[Customer_Type], MATCH(Merged[[#This Row],[Product_ID]], Sales_Data[Product_ID],0))</f>
        <v>Returning</v>
      </c>
      <c r="I48" t="str">
        <f>INDEX(Sales_Data[Payment_Method], MATCH(Merged[[#This Row],[Product_ID]], Sales_Data[Product_ID],0))</f>
        <v>Credit Card</v>
      </c>
      <c r="J48">
        <f>INDEX(Sales_Data[Discount],MATCH(Merged[[#This Row],[Product_ID]], Sales_Data[Product_ID],0))</f>
        <v>0.2</v>
      </c>
      <c r="K48" s="8">
        <f>INDEX(Sales_Data[Discount (%)], MATCH(Merged[[#This Row],[Product_ID]],Sales_Data[Product_ID],0))</f>
        <v>0.2</v>
      </c>
      <c r="L48" s="8" t="str">
        <f>INDEX(Sales_Data[Discount Range], MATCH(Merged[[#This Row],[Product_ID]], Sales_Data[Product_ID],0))</f>
        <v>16-20%</v>
      </c>
      <c r="M48" t="str">
        <f>INDEX(Sales_Data[Sales_Channel],MATCH(Merged[[#This Row],[Product_ID]], Sales_Data[Product_ID],0))</f>
        <v>Online</v>
      </c>
      <c r="N48" t="str">
        <f>INDEX(Sales_Data[Region_and_Sales_Rep], MATCH(Merged[[#This Row],[Product_ID]],Sales_Data[Product_ID],0))</f>
        <v>West-Eve</v>
      </c>
    </row>
    <row r="49" spans="1:14" x14ac:dyDescent="0.25">
      <c r="A49">
        <v>1021</v>
      </c>
      <c r="B49" t="str">
        <f>VLOOKUP(Merged[[#This Row],[Product_ID]],Sales_Data[],5,0)</f>
        <v>Charlie</v>
      </c>
      <c r="C49" t="str">
        <f>VLOOKUP(Merged[[#This Row],[Product_ID]],Sales_Data[],6,0)</f>
        <v>West</v>
      </c>
      <c r="D49" t="str">
        <f>VLOOKUP(Merged[[#This Row],[Product_ID]],Sales_Data[],3,0)</f>
        <v>February</v>
      </c>
      <c r="E49">
        <f>INDEX(Sales_Data[Sales_Amount],MATCH(Merged[[#This Row],[Product_ID]], Sales_Data[Product_ID],0))</f>
        <v>3761.15</v>
      </c>
      <c r="F49" t="str">
        <f>INDEX(Sales_Data[Product_Category], MATCH(Merged[[#This Row],[Product_ID]],Sales_Data[Product_ID],0))</f>
        <v>Food</v>
      </c>
      <c r="G49">
        <f>INDEX(Sales_Data[Quantity_Sold], MATCH(Merged[[#This Row],[Product_ID]],Sales_Data[Product_ID],0))</f>
        <v>32</v>
      </c>
      <c r="H49" t="str">
        <f>INDEX(Sales_Data[Customer_Type], MATCH(Merged[[#This Row],[Product_ID]], Sales_Data[Product_ID],0))</f>
        <v>New</v>
      </c>
      <c r="I49" t="str">
        <f>INDEX(Sales_Data[Payment_Method], MATCH(Merged[[#This Row],[Product_ID]], Sales_Data[Product_ID],0))</f>
        <v>Cash</v>
      </c>
      <c r="J49">
        <f>INDEX(Sales_Data[Discount],MATCH(Merged[[#This Row],[Product_ID]], Sales_Data[Product_ID],0))</f>
        <v>0.21</v>
      </c>
      <c r="K49" s="8">
        <f>INDEX(Sales_Data[Discount (%)], MATCH(Merged[[#This Row],[Product_ID]],Sales_Data[Product_ID],0))</f>
        <v>0.21</v>
      </c>
      <c r="L49" s="8" t="str">
        <f>INDEX(Sales_Data[Discount Range], MATCH(Merged[[#This Row],[Product_ID]], Sales_Data[Product_ID],0))</f>
        <v>21%+</v>
      </c>
      <c r="M49" t="str">
        <f>INDEX(Sales_Data[Sales_Channel],MATCH(Merged[[#This Row],[Product_ID]], Sales_Data[Product_ID],0))</f>
        <v>Online</v>
      </c>
      <c r="N49" t="str">
        <f>INDEX(Sales_Data[Region_and_Sales_Rep], MATCH(Merged[[#This Row],[Product_ID]],Sales_Data[Product_ID],0))</f>
        <v>West-Charlie</v>
      </c>
    </row>
    <row r="50" spans="1:14" x14ac:dyDescent="0.25">
      <c r="A50">
        <v>1073</v>
      </c>
      <c r="B50" t="str">
        <f>VLOOKUP(Merged[[#This Row],[Product_ID]],Sales_Data[],5,0)</f>
        <v>David</v>
      </c>
      <c r="C50" t="str">
        <f>VLOOKUP(Merged[[#This Row],[Product_ID]],Sales_Data[],6,0)</f>
        <v>West</v>
      </c>
      <c r="D50" t="str">
        <f>VLOOKUP(Merged[[#This Row],[Product_ID]],Sales_Data[],3,0)</f>
        <v>December</v>
      </c>
      <c r="E50">
        <f>INDEX(Sales_Data[Sales_Amount],MATCH(Merged[[#This Row],[Product_ID]], Sales_Data[Product_ID],0))</f>
        <v>5238.42</v>
      </c>
      <c r="F50" t="str">
        <f>INDEX(Sales_Data[Product_Category], MATCH(Merged[[#This Row],[Product_ID]],Sales_Data[Product_ID],0))</f>
        <v>Furniture</v>
      </c>
      <c r="G50">
        <f>INDEX(Sales_Data[Quantity_Sold], MATCH(Merged[[#This Row],[Product_ID]],Sales_Data[Product_ID],0))</f>
        <v>40</v>
      </c>
      <c r="H50" t="str">
        <f>INDEX(Sales_Data[Customer_Type], MATCH(Merged[[#This Row],[Product_ID]], Sales_Data[Product_ID],0))</f>
        <v>Returning</v>
      </c>
      <c r="I50" t="str">
        <f>INDEX(Sales_Data[Payment_Method], MATCH(Merged[[#This Row],[Product_ID]], Sales_Data[Product_ID],0))</f>
        <v>Credit Card</v>
      </c>
      <c r="J50">
        <f>INDEX(Sales_Data[Discount],MATCH(Merged[[#This Row],[Product_ID]], Sales_Data[Product_ID],0))</f>
        <v>0.17</v>
      </c>
      <c r="K50" s="8">
        <f>INDEX(Sales_Data[Discount (%)], MATCH(Merged[[#This Row],[Product_ID]],Sales_Data[Product_ID],0))</f>
        <v>0.17</v>
      </c>
      <c r="L50" s="8" t="str">
        <f>INDEX(Sales_Data[Discount Range], MATCH(Merged[[#This Row],[Product_ID]], Sales_Data[Product_ID],0))</f>
        <v>16-20%</v>
      </c>
      <c r="M50" t="str">
        <f>INDEX(Sales_Data[Sales_Channel],MATCH(Merged[[#This Row],[Product_ID]], Sales_Data[Product_ID],0))</f>
        <v>Retail</v>
      </c>
      <c r="N50" t="str">
        <f>INDEX(Sales_Data[Region_and_Sales_Rep], MATCH(Merged[[#This Row],[Product_ID]],Sales_Data[Product_ID],0))</f>
        <v>West-David</v>
      </c>
    </row>
    <row r="51" spans="1:14" x14ac:dyDescent="0.25">
      <c r="A51">
        <v>1039</v>
      </c>
      <c r="B51" t="str">
        <f>VLOOKUP(Merged[[#This Row],[Product_ID]],Sales_Data[],5,0)</f>
        <v>Alice</v>
      </c>
      <c r="C51" t="str">
        <f>VLOOKUP(Merged[[#This Row],[Product_ID]],Sales_Data[],6,0)</f>
        <v>East</v>
      </c>
      <c r="D51" t="str">
        <f>VLOOKUP(Merged[[#This Row],[Product_ID]],Sales_Data[],3,0)</f>
        <v>July</v>
      </c>
      <c r="E51">
        <f>INDEX(Sales_Data[Sales_Amount],MATCH(Merged[[#This Row],[Product_ID]], Sales_Data[Product_ID],0))</f>
        <v>6807.67</v>
      </c>
      <c r="F51" t="str">
        <f>INDEX(Sales_Data[Product_Category], MATCH(Merged[[#This Row],[Product_ID]],Sales_Data[Product_ID],0))</f>
        <v>Clothing</v>
      </c>
      <c r="G51">
        <f>INDEX(Sales_Data[Quantity_Sold], MATCH(Merged[[#This Row],[Product_ID]],Sales_Data[Product_ID],0))</f>
        <v>42</v>
      </c>
      <c r="H51" t="str">
        <f>INDEX(Sales_Data[Customer_Type], MATCH(Merged[[#This Row],[Product_ID]], Sales_Data[Product_ID],0))</f>
        <v>Returning</v>
      </c>
      <c r="I51" t="str">
        <f>INDEX(Sales_Data[Payment_Method], MATCH(Merged[[#This Row],[Product_ID]], Sales_Data[Product_ID],0))</f>
        <v>Credit Card</v>
      </c>
      <c r="J51">
        <f>INDEX(Sales_Data[Discount],MATCH(Merged[[#This Row],[Product_ID]], Sales_Data[Product_ID],0))</f>
        <v>0.19</v>
      </c>
      <c r="K51" s="8">
        <f>INDEX(Sales_Data[Discount (%)], MATCH(Merged[[#This Row],[Product_ID]],Sales_Data[Product_ID],0))</f>
        <v>0.19</v>
      </c>
      <c r="L51" s="8" t="str">
        <f>INDEX(Sales_Data[Discount Range], MATCH(Merged[[#This Row],[Product_ID]], Sales_Data[Product_ID],0))</f>
        <v>16-20%</v>
      </c>
      <c r="M51" t="str">
        <f>INDEX(Sales_Data[Sales_Channel],MATCH(Merged[[#This Row],[Product_ID]], Sales_Data[Product_ID],0))</f>
        <v>Retail</v>
      </c>
      <c r="N51" t="str">
        <f>INDEX(Sales_Data[Region_and_Sales_Rep], MATCH(Merged[[#This Row],[Product_ID]],Sales_Data[Product_ID],0))</f>
        <v>East-Alice</v>
      </c>
    </row>
    <row r="52" spans="1:14" x14ac:dyDescent="0.25">
      <c r="A52">
        <v>1018</v>
      </c>
      <c r="B52" t="str">
        <f>VLOOKUP(Merged[[#This Row],[Product_ID]],Sales_Data[],5,0)</f>
        <v>Alice</v>
      </c>
      <c r="C52" t="str">
        <f>VLOOKUP(Merged[[#This Row],[Product_ID]],Sales_Data[],6,0)</f>
        <v>East</v>
      </c>
      <c r="D52" t="str">
        <f>VLOOKUP(Merged[[#This Row],[Product_ID]],Sales_Data[],3,0)</f>
        <v>January</v>
      </c>
      <c r="E52">
        <f>INDEX(Sales_Data[Sales_Amount],MATCH(Merged[[#This Row],[Product_ID]], Sales_Data[Product_ID],0))</f>
        <v>3187.45</v>
      </c>
      <c r="F52" t="str">
        <f>INDEX(Sales_Data[Product_Category], MATCH(Merged[[#This Row],[Product_ID]],Sales_Data[Product_ID],0))</f>
        <v>Clothing</v>
      </c>
      <c r="G52">
        <f>INDEX(Sales_Data[Quantity_Sold], MATCH(Merged[[#This Row],[Product_ID]],Sales_Data[Product_ID],0))</f>
        <v>11</v>
      </c>
      <c r="H52" t="str">
        <f>INDEX(Sales_Data[Customer_Type], MATCH(Merged[[#This Row],[Product_ID]], Sales_Data[Product_ID],0))</f>
        <v>Returning</v>
      </c>
      <c r="I52" t="str">
        <f>INDEX(Sales_Data[Payment_Method], MATCH(Merged[[#This Row],[Product_ID]], Sales_Data[Product_ID],0))</f>
        <v>Cash</v>
      </c>
      <c r="J52">
        <f>INDEX(Sales_Data[Discount],MATCH(Merged[[#This Row],[Product_ID]], Sales_Data[Product_ID],0))</f>
        <v>0</v>
      </c>
      <c r="K52" s="8">
        <f>INDEX(Sales_Data[Discount (%)], MATCH(Merged[[#This Row],[Product_ID]],Sales_Data[Product_ID],0))</f>
        <v>0</v>
      </c>
      <c r="L52" s="8" t="str">
        <f>INDEX(Sales_Data[Discount Range], MATCH(Merged[[#This Row],[Product_ID]], Sales_Data[Product_ID],0))</f>
        <v>0-5%</v>
      </c>
      <c r="M52" t="str">
        <f>INDEX(Sales_Data[Sales_Channel],MATCH(Merged[[#This Row],[Product_ID]], Sales_Data[Product_ID],0))</f>
        <v>Online</v>
      </c>
      <c r="N52" t="str">
        <f>INDEX(Sales_Data[Region_and_Sales_Rep], MATCH(Merged[[#This Row],[Product_ID]],Sales_Data[Product_ID],0))</f>
        <v>East-Alice</v>
      </c>
    </row>
    <row r="53" spans="1:14" x14ac:dyDescent="0.25">
      <c r="A53">
        <v>1004</v>
      </c>
      <c r="B53" t="str">
        <f>VLOOKUP(Merged[[#This Row],[Product_ID]],Sales_Data[],5,0)</f>
        <v>Eve</v>
      </c>
      <c r="C53" t="str">
        <f>VLOOKUP(Merged[[#This Row],[Product_ID]],Sales_Data[],6,0)</f>
        <v>South</v>
      </c>
      <c r="D53" t="str">
        <f>VLOOKUP(Merged[[#This Row],[Product_ID]],Sales_Data[],3,0)</f>
        <v>June</v>
      </c>
      <c r="E53">
        <f>INDEX(Sales_Data[Sales_Amount],MATCH(Merged[[#This Row],[Product_ID]], Sales_Data[Product_ID],0))</f>
        <v>7762.51</v>
      </c>
      <c r="F53" t="str">
        <f>INDEX(Sales_Data[Product_Category], MATCH(Merged[[#This Row],[Product_ID]],Sales_Data[Product_ID],0))</f>
        <v>Electronics</v>
      </c>
      <c r="G53">
        <f>INDEX(Sales_Data[Quantity_Sold], MATCH(Merged[[#This Row],[Product_ID]],Sales_Data[Product_ID],0))</f>
        <v>39</v>
      </c>
      <c r="H53" t="str">
        <f>INDEX(Sales_Data[Customer_Type], MATCH(Merged[[#This Row],[Product_ID]], Sales_Data[Product_ID],0))</f>
        <v>Returning</v>
      </c>
      <c r="I53" t="str">
        <f>INDEX(Sales_Data[Payment_Method], MATCH(Merged[[#This Row],[Product_ID]], Sales_Data[Product_ID],0))</f>
        <v>Cash</v>
      </c>
      <c r="J53">
        <f>INDEX(Sales_Data[Discount],MATCH(Merged[[#This Row],[Product_ID]], Sales_Data[Product_ID],0))</f>
        <v>0.05</v>
      </c>
      <c r="K53" s="8">
        <f>INDEX(Sales_Data[Discount (%)], MATCH(Merged[[#This Row],[Product_ID]],Sales_Data[Product_ID],0))</f>
        <v>0.05</v>
      </c>
      <c r="L53" s="8" t="str">
        <f>INDEX(Sales_Data[Discount Range], MATCH(Merged[[#This Row],[Product_ID]], Sales_Data[Product_ID],0))</f>
        <v>0-5%</v>
      </c>
      <c r="M53" t="str">
        <f>INDEX(Sales_Data[Sales_Channel],MATCH(Merged[[#This Row],[Product_ID]], Sales_Data[Product_ID],0))</f>
        <v>Online</v>
      </c>
      <c r="N53" t="str">
        <f>INDEX(Sales_Data[Region_and_Sales_Rep], MATCH(Merged[[#This Row],[Product_ID]],Sales_Data[Product_ID],0))</f>
        <v>South-Eve</v>
      </c>
    </row>
    <row r="54" spans="1:14" x14ac:dyDescent="0.25">
      <c r="A54">
        <v>1089</v>
      </c>
      <c r="B54" t="str">
        <f>VLOOKUP(Merged[[#This Row],[Product_ID]],Sales_Data[],5,0)</f>
        <v>Bob</v>
      </c>
      <c r="C54" t="str">
        <f>VLOOKUP(Merged[[#This Row],[Product_ID]],Sales_Data[],6,0)</f>
        <v>West</v>
      </c>
      <c r="D54" t="str">
        <f>VLOOKUP(Merged[[#This Row],[Product_ID]],Sales_Data[],3,0)</f>
        <v>November</v>
      </c>
      <c r="E54">
        <f>INDEX(Sales_Data[Sales_Amount],MATCH(Merged[[#This Row],[Product_ID]], Sales_Data[Product_ID],0))</f>
        <v>2945.36</v>
      </c>
      <c r="F54" t="str">
        <f>INDEX(Sales_Data[Product_Category], MATCH(Merged[[#This Row],[Product_ID]],Sales_Data[Product_ID],0))</f>
        <v>Furniture</v>
      </c>
      <c r="G54">
        <f>INDEX(Sales_Data[Quantity_Sold], MATCH(Merged[[#This Row],[Product_ID]],Sales_Data[Product_ID],0))</f>
        <v>47</v>
      </c>
      <c r="H54" t="str">
        <f>INDEX(Sales_Data[Customer_Type], MATCH(Merged[[#This Row],[Product_ID]], Sales_Data[Product_ID],0))</f>
        <v>New</v>
      </c>
      <c r="I54" t="str">
        <f>INDEX(Sales_Data[Payment_Method], MATCH(Merged[[#This Row],[Product_ID]], Sales_Data[Product_ID],0))</f>
        <v>Bank Transfer</v>
      </c>
      <c r="J54">
        <f>INDEX(Sales_Data[Discount],MATCH(Merged[[#This Row],[Product_ID]], Sales_Data[Product_ID],0))</f>
        <v>0.17</v>
      </c>
      <c r="K54" s="8">
        <f>INDEX(Sales_Data[Discount (%)], MATCH(Merged[[#This Row],[Product_ID]],Sales_Data[Product_ID],0))</f>
        <v>0.17</v>
      </c>
      <c r="L54" s="8" t="str">
        <f>INDEX(Sales_Data[Discount Range], MATCH(Merged[[#This Row],[Product_ID]], Sales_Data[Product_ID],0))</f>
        <v>16-20%</v>
      </c>
      <c r="M54" t="str">
        <f>INDEX(Sales_Data[Sales_Channel],MATCH(Merged[[#This Row],[Product_ID]], Sales_Data[Product_ID],0))</f>
        <v>Retail</v>
      </c>
      <c r="N54" t="str">
        <f>INDEX(Sales_Data[Region_and_Sales_Rep], MATCH(Merged[[#This Row],[Product_ID]],Sales_Data[Product_ID],0))</f>
        <v>West-Bob</v>
      </c>
    </row>
    <row r="55" spans="1:14" x14ac:dyDescent="0.25">
      <c r="A55">
        <v>1060</v>
      </c>
      <c r="B55" t="str">
        <f>VLOOKUP(Merged[[#This Row],[Product_ID]],Sales_Data[],5,0)</f>
        <v>Eve</v>
      </c>
      <c r="C55" t="str">
        <f>VLOOKUP(Merged[[#This Row],[Product_ID]],Sales_Data[],6,0)</f>
        <v>East</v>
      </c>
      <c r="D55" t="str">
        <f>VLOOKUP(Merged[[#This Row],[Product_ID]],Sales_Data[],3,0)</f>
        <v>December</v>
      </c>
      <c r="E55">
        <f>INDEX(Sales_Data[Sales_Amount],MATCH(Merged[[#This Row],[Product_ID]], Sales_Data[Product_ID],0))</f>
        <v>3224.71</v>
      </c>
      <c r="F55" t="str">
        <f>INDEX(Sales_Data[Product_Category], MATCH(Merged[[#This Row],[Product_ID]],Sales_Data[Product_ID],0))</f>
        <v>Clothing</v>
      </c>
      <c r="G55">
        <f>INDEX(Sales_Data[Quantity_Sold], MATCH(Merged[[#This Row],[Product_ID]],Sales_Data[Product_ID],0))</f>
        <v>44</v>
      </c>
      <c r="H55" t="str">
        <f>INDEX(Sales_Data[Customer_Type], MATCH(Merged[[#This Row],[Product_ID]], Sales_Data[Product_ID],0))</f>
        <v>New</v>
      </c>
      <c r="I55" t="str">
        <f>INDEX(Sales_Data[Payment_Method], MATCH(Merged[[#This Row],[Product_ID]], Sales_Data[Product_ID],0))</f>
        <v>Bank Transfer</v>
      </c>
      <c r="J55">
        <f>INDEX(Sales_Data[Discount],MATCH(Merged[[#This Row],[Product_ID]], Sales_Data[Product_ID],0))</f>
        <v>0.06</v>
      </c>
      <c r="K55" s="8">
        <f>INDEX(Sales_Data[Discount (%)], MATCH(Merged[[#This Row],[Product_ID]],Sales_Data[Product_ID],0))</f>
        <v>0.06</v>
      </c>
      <c r="L55" s="8" t="str">
        <f>INDEX(Sales_Data[Discount Range], MATCH(Merged[[#This Row],[Product_ID]], Sales_Data[Product_ID],0))</f>
        <v>6-10%</v>
      </c>
      <c r="M55" t="str">
        <f>INDEX(Sales_Data[Sales_Channel],MATCH(Merged[[#This Row],[Product_ID]], Sales_Data[Product_ID],0))</f>
        <v>Retail</v>
      </c>
      <c r="N55" t="str">
        <f>INDEX(Sales_Data[Region_and_Sales_Rep], MATCH(Merged[[#This Row],[Product_ID]],Sales_Data[Product_ID],0))</f>
        <v>East-Eve</v>
      </c>
    </row>
    <row r="56" spans="1:14" x14ac:dyDescent="0.25">
      <c r="A56">
        <v>1014</v>
      </c>
      <c r="B56" t="str">
        <f>VLOOKUP(Merged[[#This Row],[Product_ID]],Sales_Data[],5,0)</f>
        <v>David</v>
      </c>
      <c r="C56" t="str">
        <f>VLOOKUP(Merged[[#This Row],[Product_ID]],Sales_Data[],6,0)</f>
        <v>West</v>
      </c>
      <c r="D56" t="str">
        <f>VLOOKUP(Merged[[#This Row],[Product_ID]],Sales_Data[],3,0)</f>
        <v>November</v>
      </c>
      <c r="E56">
        <f>INDEX(Sales_Data[Sales_Amount],MATCH(Merged[[#This Row],[Product_ID]], Sales_Data[Product_ID],0))</f>
        <v>9762.5400000000009</v>
      </c>
      <c r="F56" t="str">
        <f>INDEX(Sales_Data[Product_Category], MATCH(Merged[[#This Row],[Product_ID]],Sales_Data[Product_ID],0))</f>
        <v>Food</v>
      </c>
      <c r="G56">
        <f>INDEX(Sales_Data[Quantity_Sold], MATCH(Merged[[#This Row],[Product_ID]],Sales_Data[Product_ID],0))</f>
        <v>17</v>
      </c>
      <c r="H56" t="str">
        <f>INDEX(Sales_Data[Customer_Type], MATCH(Merged[[#This Row],[Product_ID]], Sales_Data[Product_ID],0))</f>
        <v>New</v>
      </c>
      <c r="I56" t="str">
        <f>INDEX(Sales_Data[Payment_Method], MATCH(Merged[[#This Row],[Product_ID]], Sales_Data[Product_ID],0))</f>
        <v>Bank Transfer</v>
      </c>
      <c r="J56">
        <f>INDEX(Sales_Data[Discount],MATCH(Merged[[#This Row],[Product_ID]], Sales_Data[Product_ID],0))</f>
        <v>0.2</v>
      </c>
      <c r="K56" s="8">
        <f>INDEX(Sales_Data[Discount (%)], MATCH(Merged[[#This Row],[Product_ID]],Sales_Data[Product_ID],0))</f>
        <v>0.2</v>
      </c>
      <c r="L56" s="8" t="str">
        <f>INDEX(Sales_Data[Discount Range], MATCH(Merged[[#This Row],[Product_ID]], Sales_Data[Product_ID],0))</f>
        <v>16-20%</v>
      </c>
      <c r="M56" t="str">
        <f>INDEX(Sales_Data[Sales_Channel],MATCH(Merged[[#This Row],[Product_ID]], Sales_Data[Product_ID],0))</f>
        <v>Online</v>
      </c>
      <c r="N56" t="str">
        <f>INDEX(Sales_Data[Region_and_Sales_Rep], MATCH(Merged[[#This Row],[Product_ID]],Sales_Data[Product_ID],0))</f>
        <v>West-David</v>
      </c>
    </row>
    <row r="57" spans="1:14" x14ac:dyDescent="0.25">
      <c r="A57">
        <v>1009</v>
      </c>
      <c r="B57" t="str">
        <f>VLOOKUP(Merged[[#This Row],[Product_ID]],Sales_Data[],5,0)</f>
        <v>Alice</v>
      </c>
      <c r="C57" t="str">
        <f>VLOOKUP(Merged[[#This Row],[Product_ID]],Sales_Data[],6,0)</f>
        <v>North</v>
      </c>
      <c r="D57" t="str">
        <f>VLOOKUP(Merged[[#This Row],[Product_ID]],Sales_Data[],3,0)</f>
        <v>April</v>
      </c>
      <c r="E57">
        <f>INDEX(Sales_Data[Sales_Amount],MATCH(Merged[[#This Row],[Product_ID]], Sales_Data[Product_ID],0))</f>
        <v>1342.95</v>
      </c>
      <c r="F57" t="str">
        <f>INDEX(Sales_Data[Product_Category], MATCH(Merged[[#This Row],[Product_ID]],Sales_Data[Product_ID],0))</f>
        <v>Clothing</v>
      </c>
      <c r="G57">
        <f>INDEX(Sales_Data[Quantity_Sold], MATCH(Merged[[#This Row],[Product_ID]],Sales_Data[Product_ID],0))</f>
        <v>33</v>
      </c>
      <c r="H57" t="str">
        <f>INDEX(Sales_Data[Customer_Type], MATCH(Merged[[#This Row],[Product_ID]], Sales_Data[Product_ID],0))</f>
        <v>New</v>
      </c>
      <c r="I57" t="str">
        <f>INDEX(Sales_Data[Payment_Method], MATCH(Merged[[#This Row],[Product_ID]], Sales_Data[Product_ID],0))</f>
        <v>Credit Card</v>
      </c>
      <c r="J57">
        <f>INDEX(Sales_Data[Discount],MATCH(Merged[[#This Row],[Product_ID]], Sales_Data[Product_ID],0))</f>
        <v>0.05</v>
      </c>
      <c r="K57" s="8">
        <f>INDEX(Sales_Data[Discount (%)], MATCH(Merged[[#This Row],[Product_ID]],Sales_Data[Product_ID],0))</f>
        <v>0.05</v>
      </c>
      <c r="L57" s="8" t="str">
        <f>INDEX(Sales_Data[Discount Range], MATCH(Merged[[#This Row],[Product_ID]], Sales_Data[Product_ID],0))</f>
        <v>0-5%</v>
      </c>
      <c r="M57" t="str">
        <f>INDEX(Sales_Data[Sales_Channel],MATCH(Merged[[#This Row],[Product_ID]], Sales_Data[Product_ID],0))</f>
        <v>Online</v>
      </c>
      <c r="N57" t="str">
        <f>INDEX(Sales_Data[Region_and_Sales_Rep], MATCH(Merged[[#This Row],[Product_ID]],Sales_Data[Product_ID],0))</f>
        <v>North-Alice</v>
      </c>
    </row>
    <row r="58" spans="1:14" x14ac:dyDescent="0.25">
      <c r="A58">
        <v>1090</v>
      </c>
      <c r="B58" t="str">
        <f>VLOOKUP(Merged[[#This Row],[Product_ID]],Sales_Data[],5,0)</f>
        <v>Alice</v>
      </c>
      <c r="C58" t="str">
        <f>VLOOKUP(Merged[[#This Row],[Product_ID]],Sales_Data[],6,0)</f>
        <v>West</v>
      </c>
      <c r="D58" t="str">
        <f>VLOOKUP(Merged[[#This Row],[Product_ID]],Sales_Data[],3,0)</f>
        <v>November</v>
      </c>
      <c r="E58">
        <f>INDEX(Sales_Data[Sales_Amount],MATCH(Merged[[#This Row],[Product_ID]], Sales_Data[Product_ID],0))</f>
        <v>267.77999999999997</v>
      </c>
      <c r="F58" t="str">
        <f>INDEX(Sales_Data[Product_Category], MATCH(Merged[[#This Row],[Product_ID]],Sales_Data[Product_ID],0))</f>
        <v>Electronics</v>
      </c>
      <c r="G58">
        <f>INDEX(Sales_Data[Quantity_Sold], MATCH(Merged[[#This Row],[Product_ID]],Sales_Data[Product_ID],0))</f>
        <v>32</v>
      </c>
      <c r="H58" t="str">
        <f>INDEX(Sales_Data[Customer_Type], MATCH(Merged[[#This Row],[Product_ID]], Sales_Data[Product_ID],0))</f>
        <v>Returning</v>
      </c>
      <c r="I58" t="str">
        <f>INDEX(Sales_Data[Payment_Method], MATCH(Merged[[#This Row],[Product_ID]], Sales_Data[Product_ID],0))</f>
        <v>Cash</v>
      </c>
      <c r="J58">
        <f>INDEX(Sales_Data[Discount],MATCH(Merged[[#This Row],[Product_ID]], Sales_Data[Product_ID],0))</f>
        <v>0.22</v>
      </c>
      <c r="K58" s="8">
        <f>INDEX(Sales_Data[Discount (%)], MATCH(Merged[[#This Row],[Product_ID]],Sales_Data[Product_ID],0))</f>
        <v>0.22</v>
      </c>
      <c r="L58" s="8" t="str">
        <f>INDEX(Sales_Data[Discount Range], MATCH(Merged[[#This Row],[Product_ID]], Sales_Data[Product_ID],0))</f>
        <v>21%+</v>
      </c>
      <c r="M58" t="str">
        <f>INDEX(Sales_Data[Sales_Channel],MATCH(Merged[[#This Row],[Product_ID]], Sales_Data[Product_ID],0))</f>
        <v>Retail</v>
      </c>
      <c r="N58" t="str">
        <f>INDEX(Sales_Data[Region_and_Sales_Rep], MATCH(Merged[[#This Row],[Product_ID]],Sales_Data[Product_ID],0))</f>
        <v>West-Alice</v>
      </c>
    </row>
    <row r="59" spans="1:14" x14ac:dyDescent="0.25">
      <c r="A59">
        <v>1053</v>
      </c>
      <c r="B59" t="str">
        <f>VLOOKUP(Merged[[#This Row],[Product_ID]],Sales_Data[],5,0)</f>
        <v>Bob</v>
      </c>
      <c r="C59" t="str">
        <f>VLOOKUP(Merged[[#This Row],[Product_ID]],Sales_Data[],6,0)</f>
        <v>North</v>
      </c>
      <c r="D59" t="str">
        <f>VLOOKUP(Merged[[#This Row],[Product_ID]],Sales_Data[],3,0)</f>
        <v>October</v>
      </c>
      <c r="E59">
        <f>INDEX(Sales_Data[Sales_Amount],MATCH(Merged[[#This Row],[Product_ID]], Sales_Data[Product_ID],0))</f>
        <v>2235.83</v>
      </c>
      <c r="F59" t="str">
        <f>INDEX(Sales_Data[Product_Category], MATCH(Merged[[#This Row],[Product_ID]],Sales_Data[Product_ID],0))</f>
        <v>Furniture</v>
      </c>
      <c r="G59">
        <f>INDEX(Sales_Data[Quantity_Sold], MATCH(Merged[[#This Row],[Product_ID]],Sales_Data[Product_ID],0))</f>
        <v>48</v>
      </c>
      <c r="H59" t="str">
        <f>INDEX(Sales_Data[Customer_Type], MATCH(Merged[[#This Row],[Product_ID]], Sales_Data[Product_ID],0))</f>
        <v>New</v>
      </c>
      <c r="I59" t="str">
        <f>INDEX(Sales_Data[Payment_Method], MATCH(Merged[[#This Row],[Product_ID]], Sales_Data[Product_ID],0))</f>
        <v>Cash</v>
      </c>
      <c r="J59">
        <f>INDEX(Sales_Data[Discount],MATCH(Merged[[#This Row],[Product_ID]], Sales_Data[Product_ID],0))</f>
        <v>0.18</v>
      </c>
      <c r="K59" s="8">
        <f>INDEX(Sales_Data[Discount (%)], MATCH(Merged[[#This Row],[Product_ID]],Sales_Data[Product_ID],0))</f>
        <v>0.18</v>
      </c>
      <c r="L59" s="8" t="str">
        <f>INDEX(Sales_Data[Discount Range], MATCH(Merged[[#This Row],[Product_ID]], Sales_Data[Product_ID],0))</f>
        <v>16-20%</v>
      </c>
      <c r="M59" t="str">
        <f>INDEX(Sales_Data[Sales_Channel],MATCH(Merged[[#This Row],[Product_ID]], Sales_Data[Product_ID],0))</f>
        <v>Retail</v>
      </c>
      <c r="N59" t="str">
        <f>INDEX(Sales_Data[Region_and_Sales_Rep], MATCH(Merged[[#This Row],[Product_ID]],Sales_Data[Product_ID],0))</f>
        <v>North-Bob</v>
      </c>
    </row>
    <row r="60" spans="1:14" x14ac:dyDescent="0.25">
      <c r="A60">
        <v>1002</v>
      </c>
      <c r="B60" t="str">
        <f>VLOOKUP(Merged[[#This Row],[Product_ID]],Sales_Data[],5,0)</f>
        <v>David</v>
      </c>
      <c r="C60" t="str">
        <f>VLOOKUP(Merged[[#This Row],[Product_ID]],Sales_Data[],6,0)</f>
        <v>North</v>
      </c>
      <c r="D60" t="str">
        <f>VLOOKUP(Merged[[#This Row],[Product_ID]],Sales_Data[],3,0)</f>
        <v>May</v>
      </c>
      <c r="E60">
        <f>INDEX(Sales_Data[Sales_Amount],MATCH(Merged[[#This Row],[Product_ID]], Sales_Data[Product_ID],0))</f>
        <v>6810.35</v>
      </c>
      <c r="F60" t="str">
        <f>INDEX(Sales_Data[Product_Category], MATCH(Merged[[#This Row],[Product_ID]],Sales_Data[Product_ID],0))</f>
        <v>Furniture</v>
      </c>
      <c r="G60">
        <f>INDEX(Sales_Data[Quantity_Sold], MATCH(Merged[[#This Row],[Product_ID]],Sales_Data[Product_ID],0))</f>
        <v>17</v>
      </c>
      <c r="H60" t="str">
        <f>INDEX(Sales_Data[Customer_Type], MATCH(Merged[[#This Row],[Product_ID]], Sales_Data[Product_ID],0))</f>
        <v>Returning</v>
      </c>
      <c r="I60" t="str">
        <f>INDEX(Sales_Data[Payment_Method], MATCH(Merged[[#This Row],[Product_ID]], Sales_Data[Product_ID],0))</f>
        <v>Cash</v>
      </c>
      <c r="J60">
        <f>INDEX(Sales_Data[Discount],MATCH(Merged[[#This Row],[Product_ID]], Sales_Data[Product_ID],0))</f>
        <v>0.04</v>
      </c>
      <c r="K60" s="8">
        <f>INDEX(Sales_Data[Discount (%)], MATCH(Merged[[#This Row],[Product_ID]],Sales_Data[Product_ID],0))</f>
        <v>0.04</v>
      </c>
      <c r="L60" s="8" t="str">
        <f>INDEX(Sales_Data[Discount Range], MATCH(Merged[[#This Row],[Product_ID]], Sales_Data[Product_ID],0))</f>
        <v>0-5%</v>
      </c>
      <c r="M60" t="str">
        <f>INDEX(Sales_Data[Sales_Channel],MATCH(Merged[[#This Row],[Product_ID]], Sales_Data[Product_ID],0))</f>
        <v>Online</v>
      </c>
      <c r="N60" t="str">
        <f>INDEX(Sales_Data[Region_and_Sales_Rep], MATCH(Merged[[#This Row],[Product_ID]],Sales_Data[Product_ID],0))</f>
        <v>North-David</v>
      </c>
    </row>
    <row r="61" spans="1:14" x14ac:dyDescent="0.25">
      <c r="A61">
        <v>1084</v>
      </c>
      <c r="B61" t="str">
        <f>VLOOKUP(Merged[[#This Row],[Product_ID]],Sales_Data[],5,0)</f>
        <v>Alice</v>
      </c>
      <c r="C61" t="str">
        <f>VLOOKUP(Merged[[#This Row],[Product_ID]],Sales_Data[],6,0)</f>
        <v>West</v>
      </c>
      <c r="D61" t="str">
        <f>VLOOKUP(Merged[[#This Row],[Product_ID]],Sales_Data[],3,0)</f>
        <v>August</v>
      </c>
      <c r="E61">
        <f>INDEX(Sales_Data[Sales_Amount],MATCH(Merged[[#This Row],[Product_ID]], Sales_Data[Product_ID],0))</f>
        <v>1290.05</v>
      </c>
      <c r="F61" t="str">
        <f>INDEX(Sales_Data[Product_Category], MATCH(Merged[[#This Row],[Product_ID]],Sales_Data[Product_ID],0))</f>
        <v>Furniture</v>
      </c>
      <c r="G61">
        <f>INDEX(Sales_Data[Quantity_Sold], MATCH(Merged[[#This Row],[Product_ID]],Sales_Data[Product_ID],0))</f>
        <v>21</v>
      </c>
      <c r="H61" t="str">
        <f>INDEX(Sales_Data[Customer_Type], MATCH(Merged[[#This Row],[Product_ID]], Sales_Data[Product_ID],0))</f>
        <v>New</v>
      </c>
      <c r="I61" t="str">
        <f>INDEX(Sales_Data[Payment_Method], MATCH(Merged[[#This Row],[Product_ID]], Sales_Data[Product_ID],0))</f>
        <v>Cash</v>
      </c>
      <c r="J61">
        <f>INDEX(Sales_Data[Discount],MATCH(Merged[[#This Row],[Product_ID]], Sales_Data[Product_ID],0))</f>
        <v>0.08</v>
      </c>
      <c r="K61" s="8">
        <f>INDEX(Sales_Data[Discount (%)], MATCH(Merged[[#This Row],[Product_ID]],Sales_Data[Product_ID],0))</f>
        <v>0.08</v>
      </c>
      <c r="L61" s="8" t="str">
        <f>INDEX(Sales_Data[Discount Range], MATCH(Merged[[#This Row],[Product_ID]], Sales_Data[Product_ID],0))</f>
        <v>6-10%</v>
      </c>
      <c r="M61" t="str">
        <f>INDEX(Sales_Data[Sales_Channel],MATCH(Merged[[#This Row],[Product_ID]], Sales_Data[Product_ID],0))</f>
        <v>Online</v>
      </c>
      <c r="N61" t="str">
        <f>INDEX(Sales_Data[Region_and_Sales_Rep], MATCH(Merged[[#This Row],[Product_ID]],Sales_Data[Product_ID],0))</f>
        <v>West-Alice</v>
      </c>
    </row>
    <row r="62" spans="1:14" x14ac:dyDescent="0.25">
      <c r="A62">
        <v>1092</v>
      </c>
      <c r="B62" t="str">
        <f>VLOOKUP(Merged[[#This Row],[Product_ID]],Sales_Data[],5,0)</f>
        <v>David</v>
      </c>
      <c r="C62" t="str">
        <f>VLOOKUP(Merged[[#This Row],[Product_ID]],Sales_Data[],6,0)</f>
        <v>West</v>
      </c>
      <c r="D62" t="str">
        <f>VLOOKUP(Merged[[#This Row],[Product_ID]],Sales_Data[],3,0)</f>
        <v>February</v>
      </c>
      <c r="E62">
        <f>INDEX(Sales_Data[Sales_Amount],MATCH(Merged[[#This Row],[Product_ID]], Sales_Data[Product_ID],0))</f>
        <v>2749.17</v>
      </c>
      <c r="F62" t="str">
        <f>INDEX(Sales_Data[Product_Category], MATCH(Merged[[#This Row],[Product_ID]],Sales_Data[Product_ID],0))</f>
        <v>Furniture</v>
      </c>
      <c r="G62">
        <f>INDEX(Sales_Data[Quantity_Sold], MATCH(Merged[[#This Row],[Product_ID]],Sales_Data[Product_ID],0))</f>
        <v>34</v>
      </c>
      <c r="H62" t="str">
        <f>INDEX(Sales_Data[Customer_Type], MATCH(Merged[[#This Row],[Product_ID]], Sales_Data[Product_ID],0))</f>
        <v>New</v>
      </c>
      <c r="I62" t="str">
        <f>INDEX(Sales_Data[Payment_Method], MATCH(Merged[[#This Row],[Product_ID]], Sales_Data[Product_ID],0))</f>
        <v>Credit Card</v>
      </c>
      <c r="J62">
        <f>INDEX(Sales_Data[Discount],MATCH(Merged[[#This Row],[Product_ID]], Sales_Data[Product_ID],0))</f>
        <v>0.3</v>
      </c>
      <c r="K62" s="8">
        <f>INDEX(Sales_Data[Discount (%)], MATCH(Merged[[#This Row],[Product_ID]],Sales_Data[Product_ID],0))</f>
        <v>0.3</v>
      </c>
      <c r="L62" s="8" t="str">
        <f>INDEX(Sales_Data[Discount Range], MATCH(Merged[[#This Row],[Product_ID]], Sales_Data[Product_ID],0))</f>
        <v>21%+</v>
      </c>
      <c r="M62" t="str">
        <f>INDEX(Sales_Data[Sales_Channel],MATCH(Merged[[#This Row],[Product_ID]], Sales_Data[Product_ID],0))</f>
        <v>Online</v>
      </c>
      <c r="N62" t="str">
        <f>INDEX(Sales_Data[Region_and_Sales_Rep], MATCH(Merged[[#This Row],[Product_ID]],Sales_Data[Product_ID],0))</f>
        <v>West-David</v>
      </c>
    </row>
    <row r="63" spans="1:14" x14ac:dyDescent="0.25">
      <c r="A63">
        <v>1060</v>
      </c>
      <c r="B63" t="str">
        <f>VLOOKUP(Merged[[#This Row],[Product_ID]],Sales_Data[],5,0)</f>
        <v>Eve</v>
      </c>
      <c r="C63" t="str">
        <f>VLOOKUP(Merged[[#This Row],[Product_ID]],Sales_Data[],6,0)</f>
        <v>East</v>
      </c>
      <c r="D63" t="str">
        <f>VLOOKUP(Merged[[#This Row],[Product_ID]],Sales_Data[],3,0)</f>
        <v>December</v>
      </c>
      <c r="E63">
        <f>INDEX(Sales_Data[Sales_Amount],MATCH(Merged[[#This Row],[Product_ID]], Sales_Data[Product_ID],0))</f>
        <v>3224.71</v>
      </c>
      <c r="F63" t="str">
        <f>INDEX(Sales_Data[Product_Category], MATCH(Merged[[#This Row],[Product_ID]],Sales_Data[Product_ID],0))</f>
        <v>Clothing</v>
      </c>
      <c r="G63">
        <f>INDEX(Sales_Data[Quantity_Sold], MATCH(Merged[[#This Row],[Product_ID]],Sales_Data[Product_ID],0))</f>
        <v>44</v>
      </c>
      <c r="H63" t="str">
        <f>INDEX(Sales_Data[Customer_Type], MATCH(Merged[[#This Row],[Product_ID]], Sales_Data[Product_ID],0))</f>
        <v>New</v>
      </c>
      <c r="I63" t="str">
        <f>INDEX(Sales_Data[Payment_Method], MATCH(Merged[[#This Row],[Product_ID]], Sales_Data[Product_ID],0))</f>
        <v>Bank Transfer</v>
      </c>
      <c r="J63">
        <f>INDEX(Sales_Data[Discount],MATCH(Merged[[#This Row],[Product_ID]], Sales_Data[Product_ID],0))</f>
        <v>0.06</v>
      </c>
      <c r="K63" s="8">
        <f>INDEX(Sales_Data[Discount (%)], MATCH(Merged[[#This Row],[Product_ID]],Sales_Data[Product_ID],0))</f>
        <v>0.06</v>
      </c>
      <c r="L63" s="8" t="str">
        <f>INDEX(Sales_Data[Discount Range], MATCH(Merged[[#This Row],[Product_ID]], Sales_Data[Product_ID],0))</f>
        <v>6-10%</v>
      </c>
      <c r="M63" t="str">
        <f>INDEX(Sales_Data[Sales_Channel],MATCH(Merged[[#This Row],[Product_ID]], Sales_Data[Product_ID],0))</f>
        <v>Retail</v>
      </c>
      <c r="N63" t="str">
        <f>INDEX(Sales_Data[Region_and_Sales_Rep], MATCH(Merged[[#This Row],[Product_ID]],Sales_Data[Product_ID],0))</f>
        <v>East-Eve</v>
      </c>
    </row>
    <row r="64" spans="1:14" x14ac:dyDescent="0.25">
      <c r="A64">
        <v>1071</v>
      </c>
      <c r="B64" t="str">
        <f>VLOOKUP(Merged[[#This Row],[Product_ID]],Sales_Data[],5,0)</f>
        <v>Eve</v>
      </c>
      <c r="C64" t="str">
        <f>VLOOKUP(Merged[[#This Row],[Product_ID]],Sales_Data[],6,0)</f>
        <v>West</v>
      </c>
      <c r="D64" t="str">
        <f>VLOOKUP(Merged[[#This Row],[Product_ID]],Sales_Data[],3,0)</f>
        <v>May</v>
      </c>
      <c r="E64">
        <f>INDEX(Sales_Data[Sales_Amount],MATCH(Merged[[#This Row],[Product_ID]], Sales_Data[Product_ID],0))</f>
        <v>3003.76</v>
      </c>
      <c r="F64" t="str">
        <f>INDEX(Sales_Data[Product_Category], MATCH(Merged[[#This Row],[Product_ID]],Sales_Data[Product_ID],0))</f>
        <v>Furniture</v>
      </c>
      <c r="G64">
        <f>INDEX(Sales_Data[Quantity_Sold], MATCH(Merged[[#This Row],[Product_ID]],Sales_Data[Product_ID],0))</f>
        <v>6</v>
      </c>
      <c r="H64" t="str">
        <f>INDEX(Sales_Data[Customer_Type], MATCH(Merged[[#This Row],[Product_ID]], Sales_Data[Product_ID],0))</f>
        <v>Returning</v>
      </c>
      <c r="I64" t="str">
        <f>INDEX(Sales_Data[Payment_Method], MATCH(Merged[[#This Row],[Product_ID]], Sales_Data[Product_ID],0))</f>
        <v>Bank Transfer</v>
      </c>
      <c r="J64">
        <f>INDEX(Sales_Data[Discount],MATCH(Merged[[#This Row],[Product_ID]], Sales_Data[Product_ID],0))</f>
        <v>0.06</v>
      </c>
      <c r="K64" s="8">
        <f>INDEX(Sales_Data[Discount (%)], MATCH(Merged[[#This Row],[Product_ID]],Sales_Data[Product_ID],0))</f>
        <v>0.06</v>
      </c>
      <c r="L64" s="8" t="str">
        <f>INDEX(Sales_Data[Discount Range], MATCH(Merged[[#This Row],[Product_ID]], Sales_Data[Product_ID],0))</f>
        <v>6-10%</v>
      </c>
      <c r="M64" t="str">
        <f>INDEX(Sales_Data[Sales_Channel],MATCH(Merged[[#This Row],[Product_ID]], Sales_Data[Product_ID],0))</f>
        <v>Retail</v>
      </c>
      <c r="N64" t="str">
        <f>INDEX(Sales_Data[Region_and_Sales_Rep], MATCH(Merged[[#This Row],[Product_ID]],Sales_Data[Product_ID],0))</f>
        <v>West-Eve</v>
      </c>
    </row>
    <row r="65" spans="1:14" x14ac:dyDescent="0.25">
      <c r="A65">
        <v>1044</v>
      </c>
      <c r="B65" t="str">
        <f>VLOOKUP(Merged[[#This Row],[Product_ID]],Sales_Data[],5,0)</f>
        <v>David</v>
      </c>
      <c r="C65" t="str">
        <f>VLOOKUP(Merged[[#This Row],[Product_ID]],Sales_Data[],6,0)</f>
        <v>South</v>
      </c>
      <c r="D65" t="str">
        <f>VLOOKUP(Merged[[#This Row],[Product_ID]],Sales_Data[],3,0)</f>
        <v>February</v>
      </c>
      <c r="E65">
        <f>INDEX(Sales_Data[Sales_Amount],MATCH(Merged[[#This Row],[Product_ID]], Sales_Data[Product_ID],0))</f>
        <v>7754.1</v>
      </c>
      <c r="F65" t="str">
        <f>INDEX(Sales_Data[Product_Category], MATCH(Merged[[#This Row],[Product_ID]],Sales_Data[Product_ID],0))</f>
        <v>Food</v>
      </c>
      <c r="G65">
        <f>INDEX(Sales_Data[Quantity_Sold], MATCH(Merged[[#This Row],[Product_ID]],Sales_Data[Product_ID],0))</f>
        <v>22</v>
      </c>
      <c r="H65" t="str">
        <f>INDEX(Sales_Data[Customer_Type], MATCH(Merged[[#This Row],[Product_ID]], Sales_Data[Product_ID],0))</f>
        <v>Returning</v>
      </c>
      <c r="I65" t="str">
        <f>INDEX(Sales_Data[Payment_Method], MATCH(Merged[[#This Row],[Product_ID]], Sales_Data[Product_ID],0))</f>
        <v>Bank Transfer</v>
      </c>
      <c r="J65">
        <f>INDEX(Sales_Data[Discount],MATCH(Merged[[#This Row],[Product_ID]], Sales_Data[Product_ID],0))</f>
        <v>0.22</v>
      </c>
      <c r="K65" s="8">
        <f>INDEX(Sales_Data[Discount (%)], MATCH(Merged[[#This Row],[Product_ID]],Sales_Data[Product_ID],0))</f>
        <v>0.22</v>
      </c>
      <c r="L65" s="8" t="str">
        <f>INDEX(Sales_Data[Discount Range], MATCH(Merged[[#This Row],[Product_ID]], Sales_Data[Product_ID],0))</f>
        <v>21%+</v>
      </c>
      <c r="M65" t="str">
        <f>INDEX(Sales_Data[Sales_Channel],MATCH(Merged[[#This Row],[Product_ID]], Sales_Data[Product_ID],0))</f>
        <v>Retail</v>
      </c>
      <c r="N65" t="str">
        <f>INDEX(Sales_Data[Region_and_Sales_Rep], MATCH(Merged[[#This Row],[Product_ID]],Sales_Data[Product_ID],0))</f>
        <v>South-David</v>
      </c>
    </row>
    <row r="66" spans="1:14" x14ac:dyDescent="0.25">
      <c r="A66">
        <v>1008</v>
      </c>
      <c r="B66" t="str">
        <f>VLOOKUP(Merged[[#This Row],[Product_ID]],Sales_Data[],5,0)</f>
        <v>Eve</v>
      </c>
      <c r="C66" t="str">
        <f>VLOOKUP(Merged[[#This Row],[Product_ID]],Sales_Data[],6,0)</f>
        <v>North</v>
      </c>
      <c r="D66" t="str">
        <f>VLOOKUP(Merged[[#This Row],[Product_ID]],Sales_Data[],3,0)</f>
        <v>January</v>
      </c>
      <c r="E66">
        <f>INDEX(Sales_Data[Sales_Amount],MATCH(Merged[[#This Row],[Product_ID]], Sales_Data[Product_ID],0))</f>
        <v>5227.8100000000004</v>
      </c>
      <c r="F66" t="str">
        <f>INDEX(Sales_Data[Product_Category], MATCH(Merged[[#This Row],[Product_ID]],Sales_Data[Product_ID],0))</f>
        <v>Clothing</v>
      </c>
      <c r="G66">
        <f>INDEX(Sales_Data[Quantity_Sold], MATCH(Merged[[#This Row],[Product_ID]],Sales_Data[Product_ID],0))</f>
        <v>38</v>
      </c>
      <c r="H66" t="str">
        <f>INDEX(Sales_Data[Customer_Type], MATCH(Merged[[#This Row],[Product_ID]], Sales_Data[Product_ID],0))</f>
        <v>Returning</v>
      </c>
      <c r="I66" t="str">
        <f>INDEX(Sales_Data[Payment_Method], MATCH(Merged[[#This Row],[Product_ID]], Sales_Data[Product_ID],0))</f>
        <v>Cash</v>
      </c>
      <c r="J66">
        <f>INDEX(Sales_Data[Discount],MATCH(Merged[[#This Row],[Product_ID]], Sales_Data[Product_ID],0))</f>
        <v>0.05</v>
      </c>
      <c r="K66" s="8">
        <f>INDEX(Sales_Data[Discount (%)], MATCH(Merged[[#This Row],[Product_ID]],Sales_Data[Product_ID],0))</f>
        <v>0.05</v>
      </c>
      <c r="L66" s="8" t="str">
        <f>INDEX(Sales_Data[Discount Range], MATCH(Merged[[#This Row],[Product_ID]], Sales_Data[Product_ID],0))</f>
        <v>0-5%</v>
      </c>
      <c r="M66" t="str">
        <f>INDEX(Sales_Data[Sales_Channel],MATCH(Merged[[#This Row],[Product_ID]], Sales_Data[Product_ID],0))</f>
        <v>Online</v>
      </c>
      <c r="N66" t="str">
        <f>INDEX(Sales_Data[Region_and_Sales_Rep], MATCH(Merged[[#This Row],[Product_ID]],Sales_Data[Product_ID],0))</f>
        <v>North-Eve</v>
      </c>
    </row>
    <row r="67" spans="1:14" x14ac:dyDescent="0.25">
      <c r="A67">
        <v>1047</v>
      </c>
      <c r="B67" t="str">
        <f>VLOOKUP(Merged[[#This Row],[Product_ID]],Sales_Data[],5,0)</f>
        <v>David</v>
      </c>
      <c r="C67" t="str">
        <f>VLOOKUP(Merged[[#This Row],[Product_ID]],Sales_Data[],6,0)</f>
        <v>North</v>
      </c>
      <c r="D67" t="str">
        <f>VLOOKUP(Merged[[#This Row],[Product_ID]],Sales_Data[],3,0)</f>
        <v>August</v>
      </c>
      <c r="E67">
        <f>INDEX(Sales_Data[Sales_Amount],MATCH(Merged[[#This Row],[Product_ID]], Sales_Data[Product_ID],0))</f>
        <v>1331.25</v>
      </c>
      <c r="F67" t="str">
        <f>INDEX(Sales_Data[Product_Category], MATCH(Merged[[#This Row],[Product_ID]],Sales_Data[Product_ID],0))</f>
        <v>Electronics</v>
      </c>
      <c r="G67">
        <f>INDEX(Sales_Data[Quantity_Sold], MATCH(Merged[[#This Row],[Product_ID]],Sales_Data[Product_ID],0))</f>
        <v>33</v>
      </c>
      <c r="H67" t="str">
        <f>INDEX(Sales_Data[Customer_Type], MATCH(Merged[[#This Row],[Product_ID]], Sales_Data[Product_ID],0))</f>
        <v>Returning</v>
      </c>
      <c r="I67" t="str">
        <f>INDEX(Sales_Data[Payment_Method], MATCH(Merged[[#This Row],[Product_ID]], Sales_Data[Product_ID],0))</f>
        <v>Credit Card</v>
      </c>
      <c r="J67">
        <f>INDEX(Sales_Data[Discount],MATCH(Merged[[#This Row],[Product_ID]], Sales_Data[Product_ID],0))</f>
        <v>0.15</v>
      </c>
      <c r="K67" s="8">
        <f>INDEX(Sales_Data[Discount (%)], MATCH(Merged[[#This Row],[Product_ID]],Sales_Data[Product_ID],0))</f>
        <v>0.15</v>
      </c>
      <c r="L67" s="8" t="str">
        <f>INDEX(Sales_Data[Discount Range], MATCH(Merged[[#This Row],[Product_ID]], Sales_Data[Product_ID],0))</f>
        <v>11-15%</v>
      </c>
      <c r="M67" t="str">
        <f>INDEX(Sales_Data[Sales_Channel],MATCH(Merged[[#This Row],[Product_ID]], Sales_Data[Product_ID],0))</f>
        <v>Online</v>
      </c>
      <c r="N67" t="str">
        <f>INDEX(Sales_Data[Region_and_Sales_Rep], MATCH(Merged[[#This Row],[Product_ID]],Sales_Data[Product_ID],0))</f>
        <v>North-David</v>
      </c>
    </row>
    <row r="68" spans="1:14" x14ac:dyDescent="0.25">
      <c r="A68">
        <v>1035</v>
      </c>
      <c r="B68" t="str">
        <f>VLOOKUP(Merged[[#This Row],[Product_ID]],Sales_Data[],5,0)</f>
        <v>Alice</v>
      </c>
      <c r="C68" t="str">
        <f>VLOOKUP(Merged[[#This Row],[Product_ID]],Sales_Data[],6,0)</f>
        <v>South</v>
      </c>
      <c r="D68" t="str">
        <f>VLOOKUP(Merged[[#This Row],[Product_ID]],Sales_Data[],3,0)</f>
        <v>May</v>
      </c>
      <c r="E68">
        <f>INDEX(Sales_Data[Sales_Amount],MATCH(Merged[[#This Row],[Product_ID]], Sales_Data[Product_ID],0))</f>
        <v>3780.22</v>
      </c>
      <c r="F68" t="str">
        <f>INDEX(Sales_Data[Product_Category], MATCH(Merged[[#This Row],[Product_ID]],Sales_Data[Product_ID],0))</f>
        <v>Food</v>
      </c>
      <c r="G68">
        <f>INDEX(Sales_Data[Quantity_Sold], MATCH(Merged[[#This Row],[Product_ID]],Sales_Data[Product_ID],0))</f>
        <v>45</v>
      </c>
      <c r="H68" t="str">
        <f>INDEX(Sales_Data[Customer_Type], MATCH(Merged[[#This Row],[Product_ID]], Sales_Data[Product_ID],0))</f>
        <v>New</v>
      </c>
      <c r="I68" t="str">
        <f>INDEX(Sales_Data[Payment_Method], MATCH(Merged[[#This Row],[Product_ID]], Sales_Data[Product_ID],0))</f>
        <v>Credit Card</v>
      </c>
      <c r="J68">
        <f>INDEX(Sales_Data[Discount],MATCH(Merged[[#This Row],[Product_ID]], Sales_Data[Product_ID],0))</f>
        <v>0.15</v>
      </c>
      <c r="K68" s="8">
        <f>INDEX(Sales_Data[Discount (%)], MATCH(Merged[[#This Row],[Product_ID]],Sales_Data[Product_ID],0))</f>
        <v>0.15</v>
      </c>
      <c r="L68" s="8" t="str">
        <f>INDEX(Sales_Data[Discount Range], MATCH(Merged[[#This Row],[Product_ID]], Sales_Data[Product_ID],0))</f>
        <v>11-15%</v>
      </c>
      <c r="M68" t="str">
        <f>INDEX(Sales_Data[Sales_Channel],MATCH(Merged[[#This Row],[Product_ID]], Sales_Data[Product_ID],0))</f>
        <v>Retail</v>
      </c>
      <c r="N68" t="str">
        <f>INDEX(Sales_Data[Region_and_Sales_Rep], MATCH(Merged[[#This Row],[Product_ID]],Sales_Data[Product_ID],0))</f>
        <v>South-Alice</v>
      </c>
    </row>
    <row r="69" spans="1:14" x14ac:dyDescent="0.25">
      <c r="A69">
        <v>1078</v>
      </c>
      <c r="B69" t="str">
        <f>VLOOKUP(Merged[[#This Row],[Product_ID]],Sales_Data[],5,0)</f>
        <v>David</v>
      </c>
      <c r="C69" t="str">
        <f>VLOOKUP(Merged[[#This Row],[Product_ID]],Sales_Data[],6,0)</f>
        <v>East</v>
      </c>
      <c r="D69" t="str">
        <f>VLOOKUP(Merged[[#This Row],[Product_ID]],Sales_Data[],3,0)</f>
        <v>November</v>
      </c>
      <c r="E69">
        <f>INDEX(Sales_Data[Sales_Amount],MATCH(Merged[[#This Row],[Product_ID]], Sales_Data[Product_ID],0))</f>
        <v>113.4</v>
      </c>
      <c r="F69" t="str">
        <f>INDEX(Sales_Data[Product_Category], MATCH(Merged[[#This Row],[Product_ID]],Sales_Data[Product_ID],0))</f>
        <v>Furniture</v>
      </c>
      <c r="G69">
        <f>INDEX(Sales_Data[Quantity_Sold], MATCH(Merged[[#This Row],[Product_ID]],Sales_Data[Product_ID],0))</f>
        <v>8</v>
      </c>
      <c r="H69" t="str">
        <f>INDEX(Sales_Data[Customer_Type], MATCH(Merged[[#This Row],[Product_ID]], Sales_Data[Product_ID],0))</f>
        <v>Returning</v>
      </c>
      <c r="I69" t="str">
        <f>INDEX(Sales_Data[Payment_Method], MATCH(Merged[[#This Row],[Product_ID]], Sales_Data[Product_ID],0))</f>
        <v>Bank Transfer</v>
      </c>
      <c r="J69">
        <f>INDEX(Sales_Data[Discount],MATCH(Merged[[#This Row],[Product_ID]], Sales_Data[Product_ID],0))</f>
        <v>0.03</v>
      </c>
      <c r="K69" s="8">
        <f>INDEX(Sales_Data[Discount (%)], MATCH(Merged[[#This Row],[Product_ID]],Sales_Data[Product_ID],0))</f>
        <v>0.03</v>
      </c>
      <c r="L69" s="8" t="str">
        <f>INDEX(Sales_Data[Discount Range], MATCH(Merged[[#This Row],[Product_ID]], Sales_Data[Product_ID],0))</f>
        <v>0-5%</v>
      </c>
      <c r="M69" t="str">
        <f>INDEX(Sales_Data[Sales_Channel],MATCH(Merged[[#This Row],[Product_ID]], Sales_Data[Product_ID],0))</f>
        <v>Online</v>
      </c>
      <c r="N69" t="str">
        <f>INDEX(Sales_Data[Region_and_Sales_Rep], MATCH(Merged[[#This Row],[Product_ID]],Sales_Data[Product_ID],0))</f>
        <v>East-David</v>
      </c>
    </row>
    <row r="70" spans="1:14" x14ac:dyDescent="0.25">
      <c r="A70">
        <v>1081</v>
      </c>
      <c r="B70" t="str">
        <f>VLOOKUP(Merged[[#This Row],[Product_ID]],Sales_Data[],5,0)</f>
        <v>David</v>
      </c>
      <c r="C70" t="str">
        <f>VLOOKUP(Merged[[#This Row],[Product_ID]],Sales_Data[],6,0)</f>
        <v>East</v>
      </c>
      <c r="D70" t="str">
        <f>VLOOKUP(Merged[[#This Row],[Product_ID]],Sales_Data[],3,0)</f>
        <v>February</v>
      </c>
      <c r="E70">
        <f>INDEX(Sales_Data[Sales_Amount],MATCH(Merged[[#This Row],[Product_ID]], Sales_Data[Product_ID],0))</f>
        <v>3068.03</v>
      </c>
      <c r="F70" t="str">
        <f>INDEX(Sales_Data[Product_Category], MATCH(Merged[[#This Row],[Product_ID]],Sales_Data[Product_ID],0))</f>
        <v>Furniture</v>
      </c>
      <c r="G70">
        <f>INDEX(Sales_Data[Quantity_Sold], MATCH(Merged[[#This Row],[Product_ID]],Sales_Data[Product_ID],0))</f>
        <v>41</v>
      </c>
      <c r="H70" t="str">
        <f>INDEX(Sales_Data[Customer_Type], MATCH(Merged[[#This Row],[Product_ID]], Sales_Data[Product_ID],0))</f>
        <v>New</v>
      </c>
      <c r="I70" t="str">
        <f>INDEX(Sales_Data[Payment_Method], MATCH(Merged[[#This Row],[Product_ID]], Sales_Data[Product_ID],0))</f>
        <v>Bank Transfer</v>
      </c>
      <c r="J70">
        <f>INDEX(Sales_Data[Discount],MATCH(Merged[[#This Row],[Product_ID]], Sales_Data[Product_ID],0))</f>
        <v>0.21</v>
      </c>
      <c r="K70" s="8">
        <f>INDEX(Sales_Data[Discount (%)], MATCH(Merged[[#This Row],[Product_ID]],Sales_Data[Product_ID],0))</f>
        <v>0.21</v>
      </c>
      <c r="L70" s="8" t="str">
        <f>INDEX(Sales_Data[Discount Range], MATCH(Merged[[#This Row],[Product_ID]], Sales_Data[Product_ID],0))</f>
        <v>21%+</v>
      </c>
      <c r="M70" t="str">
        <f>INDEX(Sales_Data[Sales_Channel],MATCH(Merged[[#This Row],[Product_ID]], Sales_Data[Product_ID],0))</f>
        <v>Online</v>
      </c>
      <c r="N70" t="str">
        <f>INDEX(Sales_Data[Region_and_Sales_Rep], MATCH(Merged[[#This Row],[Product_ID]],Sales_Data[Product_ID],0))</f>
        <v>East-David</v>
      </c>
    </row>
    <row r="71" spans="1:14" x14ac:dyDescent="0.25">
      <c r="A71">
        <v>1036</v>
      </c>
      <c r="B71" t="str">
        <f>VLOOKUP(Merged[[#This Row],[Product_ID]],Sales_Data[],5,0)</f>
        <v>David</v>
      </c>
      <c r="C71" t="str">
        <f>VLOOKUP(Merged[[#This Row],[Product_ID]],Sales_Data[],6,0)</f>
        <v>North</v>
      </c>
      <c r="D71" t="str">
        <f>VLOOKUP(Merged[[#This Row],[Product_ID]],Sales_Data[],3,0)</f>
        <v>October</v>
      </c>
      <c r="E71">
        <f>INDEX(Sales_Data[Sales_Amount],MATCH(Merged[[#This Row],[Product_ID]], Sales_Data[Product_ID],0))</f>
        <v>6499.94</v>
      </c>
      <c r="F71" t="str">
        <f>INDEX(Sales_Data[Product_Category], MATCH(Merged[[#This Row],[Product_ID]],Sales_Data[Product_ID],0))</f>
        <v>Clothing</v>
      </c>
      <c r="G71">
        <f>INDEX(Sales_Data[Quantity_Sold], MATCH(Merged[[#This Row],[Product_ID]],Sales_Data[Product_ID],0))</f>
        <v>49</v>
      </c>
      <c r="H71" t="str">
        <f>INDEX(Sales_Data[Customer_Type], MATCH(Merged[[#This Row],[Product_ID]], Sales_Data[Product_ID],0))</f>
        <v>New</v>
      </c>
      <c r="I71" t="str">
        <f>INDEX(Sales_Data[Payment_Method], MATCH(Merged[[#This Row],[Product_ID]], Sales_Data[Product_ID],0))</f>
        <v>Cash</v>
      </c>
      <c r="J71">
        <f>INDEX(Sales_Data[Discount],MATCH(Merged[[#This Row],[Product_ID]], Sales_Data[Product_ID],0))</f>
        <v>0.16</v>
      </c>
      <c r="K71" s="8">
        <f>INDEX(Sales_Data[Discount (%)], MATCH(Merged[[#This Row],[Product_ID]],Sales_Data[Product_ID],0))</f>
        <v>0.16</v>
      </c>
      <c r="L71" s="8" t="str">
        <f>INDEX(Sales_Data[Discount Range], MATCH(Merged[[#This Row],[Product_ID]], Sales_Data[Product_ID],0))</f>
        <v>16-20%</v>
      </c>
      <c r="M71" t="str">
        <f>INDEX(Sales_Data[Sales_Channel],MATCH(Merged[[#This Row],[Product_ID]], Sales_Data[Product_ID],0))</f>
        <v>Online</v>
      </c>
      <c r="N71" t="str">
        <f>INDEX(Sales_Data[Region_and_Sales_Rep], MATCH(Merged[[#This Row],[Product_ID]],Sales_Data[Product_ID],0))</f>
        <v>North-David</v>
      </c>
    </row>
    <row r="72" spans="1:14" x14ac:dyDescent="0.25">
      <c r="A72">
        <v>1050</v>
      </c>
      <c r="B72" t="str">
        <f>VLOOKUP(Merged[[#This Row],[Product_ID]],Sales_Data[],5,0)</f>
        <v>Charlie</v>
      </c>
      <c r="C72" t="str">
        <f>VLOOKUP(Merged[[#This Row],[Product_ID]],Sales_Data[],6,0)</f>
        <v>East</v>
      </c>
      <c r="D72" t="str">
        <f>VLOOKUP(Merged[[#This Row],[Product_ID]],Sales_Data[],3,0)</f>
        <v>May</v>
      </c>
      <c r="E72">
        <f>INDEX(Sales_Data[Sales_Amount],MATCH(Merged[[#This Row],[Product_ID]], Sales_Data[Product_ID],0))</f>
        <v>9744.52</v>
      </c>
      <c r="F72" t="str">
        <f>INDEX(Sales_Data[Product_Category], MATCH(Merged[[#This Row],[Product_ID]],Sales_Data[Product_ID],0))</f>
        <v>Clothing</v>
      </c>
      <c r="G72">
        <f>INDEX(Sales_Data[Quantity_Sold], MATCH(Merged[[#This Row],[Product_ID]],Sales_Data[Product_ID],0))</f>
        <v>35</v>
      </c>
      <c r="H72" t="str">
        <f>INDEX(Sales_Data[Customer_Type], MATCH(Merged[[#This Row],[Product_ID]], Sales_Data[Product_ID],0))</f>
        <v>Returning</v>
      </c>
      <c r="I72" t="str">
        <f>INDEX(Sales_Data[Payment_Method], MATCH(Merged[[#This Row],[Product_ID]], Sales_Data[Product_ID],0))</f>
        <v>Bank Transfer</v>
      </c>
      <c r="J72">
        <f>INDEX(Sales_Data[Discount],MATCH(Merged[[#This Row],[Product_ID]], Sales_Data[Product_ID],0))</f>
        <v>0.09</v>
      </c>
      <c r="K72" s="8">
        <f>INDEX(Sales_Data[Discount (%)], MATCH(Merged[[#This Row],[Product_ID]],Sales_Data[Product_ID],0))</f>
        <v>0.09</v>
      </c>
      <c r="L72" s="8" t="str">
        <f>INDEX(Sales_Data[Discount Range], MATCH(Merged[[#This Row],[Product_ID]], Sales_Data[Product_ID],0))</f>
        <v>6-10%</v>
      </c>
      <c r="M72" t="str">
        <f>INDEX(Sales_Data[Sales_Channel],MATCH(Merged[[#This Row],[Product_ID]], Sales_Data[Product_ID],0))</f>
        <v>Retail</v>
      </c>
      <c r="N72" t="str">
        <f>INDEX(Sales_Data[Region_and_Sales_Rep], MATCH(Merged[[#This Row],[Product_ID]],Sales_Data[Product_ID],0))</f>
        <v>East-Charlie</v>
      </c>
    </row>
    <row r="73" spans="1:14" x14ac:dyDescent="0.25">
      <c r="A73">
        <v>1004</v>
      </c>
      <c r="B73" t="str">
        <f>VLOOKUP(Merged[[#This Row],[Product_ID]],Sales_Data[],5,0)</f>
        <v>Eve</v>
      </c>
      <c r="C73" t="str">
        <f>VLOOKUP(Merged[[#This Row],[Product_ID]],Sales_Data[],6,0)</f>
        <v>South</v>
      </c>
      <c r="D73" t="str">
        <f>VLOOKUP(Merged[[#This Row],[Product_ID]],Sales_Data[],3,0)</f>
        <v>June</v>
      </c>
      <c r="E73">
        <f>INDEX(Sales_Data[Sales_Amount],MATCH(Merged[[#This Row],[Product_ID]], Sales_Data[Product_ID],0))</f>
        <v>7762.51</v>
      </c>
      <c r="F73" t="str">
        <f>INDEX(Sales_Data[Product_Category], MATCH(Merged[[#This Row],[Product_ID]],Sales_Data[Product_ID],0))</f>
        <v>Electronics</v>
      </c>
      <c r="G73">
        <f>INDEX(Sales_Data[Quantity_Sold], MATCH(Merged[[#This Row],[Product_ID]],Sales_Data[Product_ID],0))</f>
        <v>39</v>
      </c>
      <c r="H73" t="str">
        <f>INDEX(Sales_Data[Customer_Type], MATCH(Merged[[#This Row],[Product_ID]], Sales_Data[Product_ID],0))</f>
        <v>Returning</v>
      </c>
      <c r="I73" t="str">
        <f>INDEX(Sales_Data[Payment_Method], MATCH(Merged[[#This Row],[Product_ID]], Sales_Data[Product_ID],0))</f>
        <v>Cash</v>
      </c>
      <c r="J73">
        <f>INDEX(Sales_Data[Discount],MATCH(Merged[[#This Row],[Product_ID]], Sales_Data[Product_ID],0))</f>
        <v>0.05</v>
      </c>
      <c r="K73" s="8">
        <f>INDEX(Sales_Data[Discount (%)], MATCH(Merged[[#This Row],[Product_ID]],Sales_Data[Product_ID],0))</f>
        <v>0.05</v>
      </c>
      <c r="L73" s="8" t="str">
        <f>INDEX(Sales_Data[Discount Range], MATCH(Merged[[#This Row],[Product_ID]], Sales_Data[Product_ID],0))</f>
        <v>0-5%</v>
      </c>
      <c r="M73" t="str">
        <f>INDEX(Sales_Data[Sales_Channel],MATCH(Merged[[#This Row],[Product_ID]], Sales_Data[Product_ID],0))</f>
        <v>Online</v>
      </c>
      <c r="N73" t="str">
        <f>INDEX(Sales_Data[Region_and_Sales_Rep], MATCH(Merged[[#This Row],[Product_ID]],Sales_Data[Product_ID],0))</f>
        <v>South-Eve</v>
      </c>
    </row>
    <row r="74" spans="1:14" x14ac:dyDescent="0.25">
      <c r="A74">
        <v>1002</v>
      </c>
      <c r="B74" t="str">
        <f>VLOOKUP(Merged[[#This Row],[Product_ID]],Sales_Data[],5,0)</f>
        <v>David</v>
      </c>
      <c r="C74" t="str">
        <f>VLOOKUP(Merged[[#This Row],[Product_ID]],Sales_Data[],6,0)</f>
        <v>North</v>
      </c>
      <c r="D74" t="str">
        <f>VLOOKUP(Merged[[#This Row],[Product_ID]],Sales_Data[],3,0)</f>
        <v>May</v>
      </c>
      <c r="E74">
        <f>INDEX(Sales_Data[Sales_Amount],MATCH(Merged[[#This Row],[Product_ID]], Sales_Data[Product_ID],0))</f>
        <v>6810.35</v>
      </c>
      <c r="F74" t="str">
        <f>INDEX(Sales_Data[Product_Category], MATCH(Merged[[#This Row],[Product_ID]],Sales_Data[Product_ID],0))</f>
        <v>Furniture</v>
      </c>
      <c r="G74">
        <f>INDEX(Sales_Data[Quantity_Sold], MATCH(Merged[[#This Row],[Product_ID]],Sales_Data[Product_ID],0))</f>
        <v>17</v>
      </c>
      <c r="H74" t="str">
        <f>INDEX(Sales_Data[Customer_Type], MATCH(Merged[[#This Row],[Product_ID]], Sales_Data[Product_ID],0))</f>
        <v>Returning</v>
      </c>
      <c r="I74" t="str">
        <f>INDEX(Sales_Data[Payment_Method], MATCH(Merged[[#This Row],[Product_ID]], Sales_Data[Product_ID],0))</f>
        <v>Cash</v>
      </c>
      <c r="J74">
        <f>INDEX(Sales_Data[Discount],MATCH(Merged[[#This Row],[Product_ID]], Sales_Data[Product_ID],0))</f>
        <v>0.04</v>
      </c>
      <c r="K74" s="8">
        <f>INDEX(Sales_Data[Discount (%)], MATCH(Merged[[#This Row],[Product_ID]],Sales_Data[Product_ID],0))</f>
        <v>0.04</v>
      </c>
      <c r="L74" s="8" t="str">
        <f>INDEX(Sales_Data[Discount Range], MATCH(Merged[[#This Row],[Product_ID]], Sales_Data[Product_ID],0))</f>
        <v>0-5%</v>
      </c>
      <c r="M74" t="str">
        <f>INDEX(Sales_Data[Sales_Channel],MATCH(Merged[[#This Row],[Product_ID]], Sales_Data[Product_ID],0))</f>
        <v>Online</v>
      </c>
      <c r="N74" t="str">
        <f>INDEX(Sales_Data[Region_and_Sales_Rep], MATCH(Merged[[#This Row],[Product_ID]],Sales_Data[Product_ID],0))</f>
        <v>North-David</v>
      </c>
    </row>
    <row r="75" spans="1:14" x14ac:dyDescent="0.25">
      <c r="A75">
        <v>1006</v>
      </c>
      <c r="B75" t="str">
        <f>VLOOKUP(Merged[[#This Row],[Product_ID]],Sales_Data[],5,0)</f>
        <v>Bob</v>
      </c>
      <c r="C75" t="str">
        <f>VLOOKUP(Merged[[#This Row],[Product_ID]],Sales_Data[],6,0)</f>
        <v>North</v>
      </c>
      <c r="D75" t="str">
        <f>VLOOKUP(Merged[[#This Row],[Product_ID]],Sales_Data[],3,0)</f>
        <v>September</v>
      </c>
      <c r="E75">
        <f>INDEX(Sales_Data[Sales_Amount],MATCH(Merged[[#This Row],[Product_ID]], Sales_Data[Product_ID],0))</f>
        <v>8995.75</v>
      </c>
      <c r="F75" t="str">
        <f>INDEX(Sales_Data[Product_Category], MATCH(Merged[[#This Row],[Product_ID]],Sales_Data[Product_ID],0))</f>
        <v>Food</v>
      </c>
      <c r="G75">
        <f>INDEX(Sales_Data[Quantity_Sold], MATCH(Merged[[#This Row],[Product_ID]],Sales_Data[Product_ID],0))</f>
        <v>49</v>
      </c>
      <c r="H75" t="str">
        <f>INDEX(Sales_Data[Customer_Type], MATCH(Merged[[#This Row],[Product_ID]], Sales_Data[Product_ID],0))</f>
        <v>New</v>
      </c>
      <c r="I75" t="str">
        <f>INDEX(Sales_Data[Payment_Method], MATCH(Merged[[#This Row],[Product_ID]], Sales_Data[Product_ID],0))</f>
        <v>Cash</v>
      </c>
      <c r="J75">
        <f>INDEX(Sales_Data[Discount],MATCH(Merged[[#This Row],[Product_ID]], Sales_Data[Product_ID],0))</f>
        <v>0.08</v>
      </c>
      <c r="K75" s="8">
        <f>INDEX(Sales_Data[Discount (%)], MATCH(Merged[[#This Row],[Product_ID]],Sales_Data[Product_ID],0))</f>
        <v>0.08</v>
      </c>
      <c r="L75" s="8" t="str">
        <f>INDEX(Sales_Data[Discount Range], MATCH(Merged[[#This Row],[Product_ID]], Sales_Data[Product_ID],0))</f>
        <v>6-10%</v>
      </c>
      <c r="M75" t="str">
        <f>INDEX(Sales_Data[Sales_Channel],MATCH(Merged[[#This Row],[Product_ID]], Sales_Data[Product_ID],0))</f>
        <v>Retail</v>
      </c>
      <c r="N75" t="str">
        <f>INDEX(Sales_Data[Region_and_Sales_Rep], MATCH(Merged[[#This Row],[Product_ID]],Sales_Data[Product_ID],0))</f>
        <v>North-Bob</v>
      </c>
    </row>
    <row r="76" spans="1:14" x14ac:dyDescent="0.25">
      <c r="A76">
        <v>1054</v>
      </c>
      <c r="B76" t="str">
        <f>VLOOKUP(Merged[[#This Row],[Product_ID]],Sales_Data[],5,0)</f>
        <v>Bob</v>
      </c>
      <c r="C76" t="str">
        <f>VLOOKUP(Merged[[#This Row],[Product_ID]],Sales_Data[],6,0)</f>
        <v>South</v>
      </c>
      <c r="D76" t="str">
        <f>VLOOKUP(Merged[[#This Row],[Product_ID]],Sales_Data[],3,0)</f>
        <v>June</v>
      </c>
      <c r="E76">
        <f>INDEX(Sales_Data[Sales_Amount],MATCH(Merged[[#This Row],[Product_ID]], Sales_Data[Product_ID],0))</f>
        <v>7853.66</v>
      </c>
      <c r="F76" t="str">
        <f>INDEX(Sales_Data[Product_Category], MATCH(Merged[[#This Row],[Product_ID]],Sales_Data[Product_ID],0))</f>
        <v>Furniture</v>
      </c>
      <c r="G76">
        <f>INDEX(Sales_Data[Quantity_Sold], MATCH(Merged[[#This Row],[Product_ID]],Sales_Data[Product_ID],0))</f>
        <v>21</v>
      </c>
      <c r="H76" t="str">
        <f>INDEX(Sales_Data[Customer_Type], MATCH(Merged[[#This Row],[Product_ID]], Sales_Data[Product_ID],0))</f>
        <v>New</v>
      </c>
      <c r="I76" t="str">
        <f>INDEX(Sales_Data[Payment_Method], MATCH(Merged[[#This Row],[Product_ID]], Sales_Data[Product_ID],0))</f>
        <v>Bank Transfer</v>
      </c>
      <c r="J76">
        <f>INDEX(Sales_Data[Discount],MATCH(Merged[[#This Row],[Product_ID]], Sales_Data[Product_ID],0))</f>
        <v>0.05</v>
      </c>
      <c r="K76" s="8">
        <f>INDEX(Sales_Data[Discount (%)], MATCH(Merged[[#This Row],[Product_ID]],Sales_Data[Product_ID],0))</f>
        <v>0.05</v>
      </c>
      <c r="L76" s="8" t="str">
        <f>INDEX(Sales_Data[Discount Range], MATCH(Merged[[#This Row],[Product_ID]], Sales_Data[Product_ID],0))</f>
        <v>0-5%</v>
      </c>
      <c r="M76" t="str">
        <f>INDEX(Sales_Data[Sales_Channel],MATCH(Merged[[#This Row],[Product_ID]], Sales_Data[Product_ID],0))</f>
        <v>Online</v>
      </c>
      <c r="N76" t="str">
        <f>INDEX(Sales_Data[Region_and_Sales_Rep], MATCH(Merged[[#This Row],[Product_ID]],Sales_Data[Product_ID],0))</f>
        <v>South-Bob</v>
      </c>
    </row>
    <row r="77" spans="1:14" x14ac:dyDescent="0.25">
      <c r="A77">
        <v>1004</v>
      </c>
      <c r="B77" t="str">
        <f>VLOOKUP(Merged[[#This Row],[Product_ID]],Sales_Data[],5,0)</f>
        <v>Eve</v>
      </c>
      <c r="C77" t="str">
        <f>VLOOKUP(Merged[[#This Row],[Product_ID]],Sales_Data[],6,0)</f>
        <v>South</v>
      </c>
      <c r="D77" t="str">
        <f>VLOOKUP(Merged[[#This Row],[Product_ID]],Sales_Data[],3,0)</f>
        <v>June</v>
      </c>
      <c r="E77">
        <f>INDEX(Sales_Data[Sales_Amount],MATCH(Merged[[#This Row],[Product_ID]], Sales_Data[Product_ID],0))</f>
        <v>7762.51</v>
      </c>
      <c r="F77" t="str">
        <f>INDEX(Sales_Data[Product_Category], MATCH(Merged[[#This Row],[Product_ID]],Sales_Data[Product_ID],0))</f>
        <v>Electronics</v>
      </c>
      <c r="G77">
        <f>INDEX(Sales_Data[Quantity_Sold], MATCH(Merged[[#This Row],[Product_ID]],Sales_Data[Product_ID],0))</f>
        <v>39</v>
      </c>
      <c r="H77" t="str">
        <f>INDEX(Sales_Data[Customer_Type], MATCH(Merged[[#This Row],[Product_ID]], Sales_Data[Product_ID],0))</f>
        <v>Returning</v>
      </c>
      <c r="I77" t="str">
        <f>INDEX(Sales_Data[Payment_Method], MATCH(Merged[[#This Row],[Product_ID]], Sales_Data[Product_ID],0))</f>
        <v>Cash</v>
      </c>
      <c r="J77">
        <f>INDEX(Sales_Data[Discount],MATCH(Merged[[#This Row],[Product_ID]], Sales_Data[Product_ID],0))</f>
        <v>0.05</v>
      </c>
      <c r="K77" s="8">
        <f>INDEX(Sales_Data[Discount (%)], MATCH(Merged[[#This Row],[Product_ID]],Sales_Data[Product_ID],0))</f>
        <v>0.05</v>
      </c>
      <c r="L77" s="8" t="str">
        <f>INDEX(Sales_Data[Discount Range], MATCH(Merged[[#This Row],[Product_ID]], Sales_Data[Product_ID],0))</f>
        <v>0-5%</v>
      </c>
      <c r="M77" t="str">
        <f>INDEX(Sales_Data[Sales_Channel],MATCH(Merged[[#This Row],[Product_ID]], Sales_Data[Product_ID],0))</f>
        <v>Online</v>
      </c>
      <c r="N77" t="str">
        <f>INDEX(Sales_Data[Region_and_Sales_Rep], MATCH(Merged[[#This Row],[Product_ID]],Sales_Data[Product_ID],0))</f>
        <v>South-Eve</v>
      </c>
    </row>
    <row r="78" spans="1:14" x14ac:dyDescent="0.25">
      <c r="A78">
        <v>1054</v>
      </c>
      <c r="B78" t="str">
        <f>VLOOKUP(Merged[[#This Row],[Product_ID]],Sales_Data[],5,0)</f>
        <v>Bob</v>
      </c>
      <c r="C78" t="str">
        <f>VLOOKUP(Merged[[#This Row],[Product_ID]],Sales_Data[],6,0)</f>
        <v>South</v>
      </c>
      <c r="D78" t="str">
        <f>VLOOKUP(Merged[[#This Row],[Product_ID]],Sales_Data[],3,0)</f>
        <v>June</v>
      </c>
      <c r="E78">
        <f>INDEX(Sales_Data[Sales_Amount],MATCH(Merged[[#This Row],[Product_ID]], Sales_Data[Product_ID],0))</f>
        <v>7853.66</v>
      </c>
      <c r="F78" t="str">
        <f>INDEX(Sales_Data[Product_Category], MATCH(Merged[[#This Row],[Product_ID]],Sales_Data[Product_ID],0))</f>
        <v>Furniture</v>
      </c>
      <c r="G78">
        <f>INDEX(Sales_Data[Quantity_Sold], MATCH(Merged[[#This Row],[Product_ID]],Sales_Data[Product_ID],0))</f>
        <v>21</v>
      </c>
      <c r="H78" t="str">
        <f>INDEX(Sales_Data[Customer_Type], MATCH(Merged[[#This Row],[Product_ID]], Sales_Data[Product_ID],0))</f>
        <v>New</v>
      </c>
      <c r="I78" t="str">
        <f>INDEX(Sales_Data[Payment_Method], MATCH(Merged[[#This Row],[Product_ID]], Sales_Data[Product_ID],0))</f>
        <v>Bank Transfer</v>
      </c>
      <c r="J78">
        <f>INDEX(Sales_Data[Discount],MATCH(Merged[[#This Row],[Product_ID]], Sales_Data[Product_ID],0))</f>
        <v>0.05</v>
      </c>
      <c r="K78" s="8">
        <f>INDEX(Sales_Data[Discount (%)], MATCH(Merged[[#This Row],[Product_ID]],Sales_Data[Product_ID],0))</f>
        <v>0.05</v>
      </c>
      <c r="L78" s="8" t="str">
        <f>INDEX(Sales_Data[Discount Range], MATCH(Merged[[#This Row],[Product_ID]], Sales_Data[Product_ID],0))</f>
        <v>0-5%</v>
      </c>
      <c r="M78" t="str">
        <f>INDEX(Sales_Data[Sales_Channel],MATCH(Merged[[#This Row],[Product_ID]], Sales_Data[Product_ID],0))</f>
        <v>Online</v>
      </c>
      <c r="N78" t="str">
        <f>INDEX(Sales_Data[Region_and_Sales_Rep], MATCH(Merged[[#This Row],[Product_ID]],Sales_Data[Product_ID],0))</f>
        <v>South-Bob</v>
      </c>
    </row>
    <row r="79" spans="1:14" x14ac:dyDescent="0.25">
      <c r="A79">
        <v>1093</v>
      </c>
      <c r="B79" t="str">
        <f>VLOOKUP(Merged[[#This Row],[Product_ID]],Sales_Data[],5,0)</f>
        <v>Bob</v>
      </c>
      <c r="C79" t="str">
        <f>VLOOKUP(Merged[[#This Row],[Product_ID]],Sales_Data[],6,0)</f>
        <v>West</v>
      </c>
      <c r="D79" t="str">
        <f>VLOOKUP(Merged[[#This Row],[Product_ID]],Sales_Data[],3,0)</f>
        <v>April</v>
      </c>
      <c r="E79">
        <f>INDEX(Sales_Data[Sales_Amount],MATCH(Merged[[#This Row],[Product_ID]], Sales_Data[Product_ID],0))</f>
        <v>4384.0200000000004</v>
      </c>
      <c r="F79" t="str">
        <f>INDEX(Sales_Data[Product_Category], MATCH(Merged[[#This Row],[Product_ID]],Sales_Data[Product_ID],0))</f>
        <v>Furniture</v>
      </c>
      <c r="G79">
        <f>INDEX(Sales_Data[Quantity_Sold], MATCH(Merged[[#This Row],[Product_ID]],Sales_Data[Product_ID],0))</f>
        <v>17</v>
      </c>
      <c r="H79" t="str">
        <f>INDEX(Sales_Data[Customer_Type], MATCH(Merged[[#This Row],[Product_ID]], Sales_Data[Product_ID],0))</f>
        <v>Returning</v>
      </c>
      <c r="I79" t="str">
        <f>INDEX(Sales_Data[Payment_Method], MATCH(Merged[[#This Row],[Product_ID]], Sales_Data[Product_ID],0))</f>
        <v>Cash</v>
      </c>
      <c r="J79">
        <f>INDEX(Sales_Data[Discount],MATCH(Merged[[#This Row],[Product_ID]], Sales_Data[Product_ID],0))</f>
        <v>0.11</v>
      </c>
      <c r="K79" s="8">
        <f>INDEX(Sales_Data[Discount (%)], MATCH(Merged[[#This Row],[Product_ID]],Sales_Data[Product_ID],0))</f>
        <v>0.11</v>
      </c>
      <c r="L79" s="8" t="str">
        <f>INDEX(Sales_Data[Discount Range], MATCH(Merged[[#This Row],[Product_ID]], Sales_Data[Product_ID],0))</f>
        <v>11-15%</v>
      </c>
      <c r="M79" t="str">
        <f>INDEX(Sales_Data[Sales_Channel],MATCH(Merged[[#This Row],[Product_ID]], Sales_Data[Product_ID],0))</f>
        <v>Retail</v>
      </c>
      <c r="N79" t="str">
        <f>INDEX(Sales_Data[Region_and_Sales_Rep], MATCH(Merged[[#This Row],[Product_ID]],Sales_Data[Product_ID],0))</f>
        <v>West-Bob</v>
      </c>
    </row>
    <row r="80" spans="1:14" x14ac:dyDescent="0.25">
      <c r="A80">
        <v>1063</v>
      </c>
      <c r="B80" t="str">
        <f>VLOOKUP(Merged[[#This Row],[Product_ID]],Sales_Data[],5,0)</f>
        <v>Bob</v>
      </c>
      <c r="C80" t="str">
        <f>VLOOKUP(Merged[[#This Row],[Product_ID]],Sales_Data[],6,0)</f>
        <v>West</v>
      </c>
      <c r="D80" t="str">
        <f>VLOOKUP(Merged[[#This Row],[Product_ID]],Sales_Data[],3,0)</f>
        <v>May</v>
      </c>
      <c r="E80">
        <f>INDEX(Sales_Data[Sales_Amount],MATCH(Merged[[#This Row],[Product_ID]], Sales_Data[Product_ID],0))</f>
        <v>3098.87</v>
      </c>
      <c r="F80" t="str">
        <f>INDEX(Sales_Data[Product_Category], MATCH(Merged[[#This Row],[Product_ID]],Sales_Data[Product_ID],0))</f>
        <v>Food</v>
      </c>
      <c r="G80">
        <f>INDEX(Sales_Data[Quantity_Sold], MATCH(Merged[[#This Row],[Product_ID]],Sales_Data[Product_ID],0))</f>
        <v>39</v>
      </c>
      <c r="H80" t="str">
        <f>INDEX(Sales_Data[Customer_Type], MATCH(Merged[[#This Row],[Product_ID]], Sales_Data[Product_ID],0))</f>
        <v>Returning</v>
      </c>
      <c r="I80" t="str">
        <f>INDEX(Sales_Data[Payment_Method], MATCH(Merged[[#This Row],[Product_ID]], Sales_Data[Product_ID],0))</f>
        <v>Cash</v>
      </c>
      <c r="J80">
        <f>INDEX(Sales_Data[Discount],MATCH(Merged[[#This Row],[Product_ID]], Sales_Data[Product_ID],0))</f>
        <v>0.21</v>
      </c>
      <c r="K80" s="8">
        <f>INDEX(Sales_Data[Discount (%)], MATCH(Merged[[#This Row],[Product_ID]],Sales_Data[Product_ID],0))</f>
        <v>0.21</v>
      </c>
      <c r="L80" s="8" t="str">
        <f>INDEX(Sales_Data[Discount Range], MATCH(Merged[[#This Row],[Product_ID]], Sales_Data[Product_ID],0))</f>
        <v>21%+</v>
      </c>
      <c r="M80" t="str">
        <f>INDEX(Sales_Data[Sales_Channel],MATCH(Merged[[#This Row],[Product_ID]], Sales_Data[Product_ID],0))</f>
        <v>Retail</v>
      </c>
      <c r="N80" t="str">
        <f>INDEX(Sales_Data[Region_and_Sales_Rep], MATCH(Merged[[#This Row],[Product_ID]],Sales_Data[Product_ID],0))</f>
        <v>West-Bob</v>
      </c>
    </row>
    <row r="81" spans="1:14" x14ac:dyDescent="0.25">
      <c r="A81">
        <v>1018</v>
      </c>
      <c r="B81" t="str">
        <f>VLOOKUP(Merged[[#This Row],[Product_ID]],Sales_Data[],5,0)</f>
        <v>Alice</v>
      </c>
      <c r="C81" t="str">
        <f>VLOOKUP(Merged[[#This Row],[Product_ID]],Sales_Data[],6,0)</f>
        <v>East</v>
      </c>
      <c r="D81" t="str">
        <f>VLOOKUP(Merged[[#This Row],[Product_ID]],Sales_Data[],3,0)</f>
        <v>January</v>
      </c>
      <c r="E81">
        <f>INDEX(Sales_Data[Sales_Amount],MATCH(Merged[[#This Row],[Product_ID]], Sales_Data[Product_ID],0))</f>
        <v>3187.45</v>
      </c>
      <c r="F81" t="str">
        <f>INDEX(Sales_Data[Product_Category], MATCH(Merged[[#This Row],[Product_ID]],Sales_Data[Product_ID],0))</f>
        <v>Clothing</v>
      </c>
      <c r="G81">
        <f>INDEX(Sales_Data[Quantity_Sold], MATCH(Merged[[#This Row],[Product_ID]],Sales_Data[Product_ID],0))</f>
        <v>11</v>
      </c>
      <c r="H81" t="str">
        <f>INDEX(Sales_Data[Customer_Type], MATCH(Merged[[#This Row],[Product_ID]], Sales_Data[Product_ID],0))</f>
        <v>Returning</v>
      </c>
      <c r="I81" t="str">
        <f>INDEX(Sales_Data[Payment_Method], MATCH(Merged[[#This Row],[Product_ID]], Sales_Data[Product_ID],0))</f>
        <v>Cash</v>
      </c>
      <c r="J81">
        <f>INDEX(Sales_Data[Discount],MATCH(Merged[[#This Row],[Product_ID]], Sales_Data[Product_ID],0))</f>
        <v>0</v>
      </c>
      <c r="K81" s="8">
        <f>INDEX(Sales_Data[Discount (%)], MATCH(Merged[[#This Row],[Product_ID]],Sales_Data[Product_ID],0))</f>
        <v>0</v>
      </c>
      <c r="L81" s="8" t="str">
        <f>INDEX(Sales_Data[Discount Range], MATCH(Merged[[#This Row],[Product_ID]], Sales_Data[Product_ID],0))</f>
        <v>0-5%</v>
      </c>
      <c r="M81" t="str">
        <f>INDEX(Sales_Data[Sales_Channel],MATCH(Merged[[#This Row],[Product_ID]], Sales_Data[Product_ID],0))</f>
        <v>Online</v>
      </c>
      <c r="N81" t="str">
        <f>INDEX(Sales_Data[Region_and_Sales_Rep], MATCH(Merged[[#This Row],[Product_ID]],Sales_Data[Product_ID],0))</f>
        <v>East-Alice</v>
      </c>
    </row>
    <row r="82" spans="1:14" x14ac:dyDescent="0.25">
      <c r="A82">
        <v>1090</v>
      </c>
      <c r="B82" t="str">
        <f>VLOOKUP(Merged[[#This Row],[Product_ID]],Sales_Data[],5,0)</f>
        <v>Alice</v>
      </c>
      <c r="C82" t="str">
        <f>VLOOKUP(Merged[[#This Row],[Product_ID]],Sales_Data[],6,0)</f>
        <v>West</v>
      </c>
      <c r="D82" t="str">
        <f>VLOOKUP(Merged[[#This Row],[Product_ID]],Sales_Data[],3,0)</f>
        <v>November</v>
      </c>
      <c r="E82">
        <f>INDEX(Sales_Data[Sales_Amount],MATCH(Merged[[#This Row],[Product_ID]], Sales_Data[Product_ID],0))</f>
        <v>267.77999999999997</v>
      </c>
      <c r="F82" t="str">
        <f>INDEX(Sales_Data[Product_Category], MATCH(Merged[[#This Row],[Product_ID]],Sales_Data[Product_ID],0))</f>
        <v>Electronics</v>
      </c>
      <c r="G82">
        <f>INDEX(Sales_Data[Quantity_Sold], MATCH(Merged[[#This Row],[Product_ID]],Sales_Data[Product_ID],0))</f>
        <v>32</v>
      </c>
      <c r="H82" t="str">
        <f>INDEX(Sales_Data[Customer_Type], MATCH(Merged[[#This Row],[Product_ID]], Sales_Data[Product_ID],0))</f>
        <v>Returning</v>
      </c>
      <c r="I82" t="str">
        <f>INDEX(Sales_Data[Payment_Method], MATCH(Merged[[#This Row],[Product_ID]], Sales_Data[Product_ID],0))</f>
        <v>Cash</v>
      </c>
      <c r="J82">
        <f>INDEX(Sales_Data[Discount],MATCH(Merged[[#This Row],[Product_ID]], Sales_Data[Product_ID],0))</f>
        <v>0.22</v>
      </c>
      <c r="K82" s="8">
        <f>INDEX(Sales_Data[Discount (%)], MATCH(Merged[[#This Row],[Product_ID]],Sales_Data[Product_ID],0))</f>
        <v>0.22</v>
      </c>
      <c r="L82" s="8" t="str">
        <f>INDEX(Sales_Data[Discount Range], MATCH(Merged[[#This Row],[Product_ID]], Sales_Data[Product_ID],0))</f>
        <v>21%+</v>
      </c>
      <c r="M82" t="str">
        <f>INDEX(Sales_Data[Sales_Channel],MATCH(Merged[[#This Row],[Product_ID]], Sales_Data[Product_ID],0))</f>
        <v>Retail</v>
      </c>
      <c r="N82" t="str">
        <f>INDEX(Sales_Data[Region_and_Sales_Rep], MATCH(Merged[[#This Row],[Product_ID]],Sales_Data[Product_ID],0))</f>
        <v>West-Alice</v>
      </c>
    </row>
    <row r="83" spans="1:14" x14ac:dyDescent="0.25">
      <c r="A83">
        <v>1044</v>
      </c>
      <c r="B83" t="str">
        <f>VLOOKUP(Merged[[#This Row],[Product_ID]],Sales_Data[],5,0)</f>
        <v>David</v>
      </c>
      <c r="C83" t="str">
        <f>VLOOKUP(Merged[[#This Row],[Product_ID]],Sales_Data[],6,0)</f>
        <v>South</v>
      </c>
      <c r="D83" t="str">
        <f>VLOOKUP(Merged[[#This Row],[Product_ID]],Sales_Data[],3,0)</f>
        <v>February</v>
      </c>
      <c r="E83">
        <f>INDEX(Sales_Data[Sales_Amount],MATCH(Merged[[#This Row],[Product_ID]], Sales_Data[Product_ID],0))</f>
        <v>7754.1</v>
      </c>
      <c r="F83" t="str">
        <f>INDEX(Sales_Data[Product_Category], MATCH(Merged[[#This Row],[Product_ID]],Sales_Data[Product_ID],0))</f>
        <v>Food</v>
      </c>
      <c r="G83">
        <f>INDEX(Sales_Data[Quantity_Sold], MATCH(Merged[[#This Row],[Product_ID]],Sales_Data[Product_ID],0))</f>
        <v>22</v>
      </c>
      <c r="H83" t="str">
        <f>INDEX(Sales_Data[Customer_Type], MATCH(Merged[[#This Row],[Product_ID]], Sales_Data[Product_ID],0))</f>
        <v>Returning</v>
      </c>
      <c r="I83" t="str">
        <f>INDEX(Sales_Data[Payment_Method], MATCH(Merged[[#This Row],[Product_ID]], Sales_Data[Product_ID],0))</f>
        <v>Bank Transfer</v>
      </c>
      <c r="J83">
        <f>INDEX(Sales_Data[Discount],MATCH(Merged[[#This Row],[Product_ID]], Sales_Data[Product_ID],0))</f>
        <v>0.22</v>
      </c>
      <c r="K83" s="8">
        <f>INDEX(Sales_Data[Discount (%)], MATCH(Merged[[#This Row],[Product_ID]],Sales_Data[Product_ID],0))</f>
        <v>0.22</v>
      </c>
      <c r="L83" s="8" t="str">
        <f>INDEX(Sales_Data[Discount Range], MATCH(Merged[[#This Row],[Product_ID]], Sales_Data[Product_ID],0))</f>
        <v>21%+</v>
      </c>
      <c r="M83" t="str">
        <f>INDEX(Sales_Data[Sales_Channel],MATCH(Merged[[#This Row],[Product_ID]], Sales_Data[Product_ID],0))</f>
        <v>Retail</v>
      </c>
      <c r="N83" t="str">
        <f>INDEX(Sales_Data[Region_and_Sales_Rep], MATCH(Merged[[#This Row],[Product_ID]],Sales_Data[Product_ID],0))</f>
        <v>South-David</v>
      </c>
    </row>
    <row r="84" spans="1:14" x14ac:dyDescent="0.25">
      <c r="A84">
        <v>1034</v>
      </c>
      <c r="B84" t="str">
        <f>VLOOKUP(Merged[[#This Row],[Product_ID]],Sales_Data[],5,0)</f>
        <v>Eve</v>
      </c>
      <c r="C84" t="str">
        <f>VLOOKUP(Merged[[#This Row],[Product_ID]],Sales_Data[],6,0)</f>
        <v>East</v>
      </c>
      <c r="D84" t="str">
        <f>VLOOKUP(Merged[[#This Row],[Product_ID]],Sales_Data[],3,0)</f>
        <v>May</v>
      </c>
      <c r="E84">
        <f>INDEX(Sales_Data[Sales_Amount],MATCH(Merged[[#This Row],[Product_ID]], Sales_Data[Product_ID],0))</f>
        <v>4892.3599999999997</v>
      </c>
      <c r="F84" t="str">
        <f>INDEX(Sales_Data[Product_Category], MATCH(Merged[[#This Row],[Product_ID]],Sales_Data[Product_ID],0))</f>
        <v>Clothing</v>
      </c>
      <c r="G84">
        <f>INDEX(Sales_Data[Quantity_Sold], MATCH(Merged[[#This Row],[Product_ID]],Sales_Data[Product_ID],0))</f>
        <v>19</v>
      </c>
      <c r="H84" t="str">
        <f>INDEX(Sales_Data[Customer_Type], MATCH(Merged[[#This Row],[Product_ID]], Sales_Data[Product_ID],0))</f>
        <v>Returning</v>
      </c>
      <c r="I84" t="str">
        <f>INDEX(Sales_Data[Payment_Method], MATCH(Merged[[#This Row],[Product_ID]], Sales_Data[Product_ID],0))</f>
        <v>Credit Card</v>
      </c>
      <c r="J84">
        <f>INDEX(Sales_Data[Discount],MATCH(Merged[[#This Row],[Product_ID]], Sales_Data[Product_ID],0))</f>
        <v>0.17</v>
      </c>
      <c r="K84" s="8">
        <f>INDEX(Sales_Data[Discount (%)], MATCH(Merged[[#This Row],[Product_ID]],Sales_Data[Product_ID],0))</f>
        <v>0.17</v>
      </c>
      <c r="L84" s="8" t="str">
        <f>INDEX(Sales_Data[Discount Range], MATCH(Merged[[#This Row],[Product_ID]], Sales_Data[Product_ID],0))</f>
        <v>16-20%</v>
      </c>
      <c r="M84" t="str">
        <f>INDEX(Sales_Data[Sales_Channel],MATCH(Merged[[#This Row],[Product_ID]], Sales_Data[Product_ID],0))</f>
        <v>Retail</v>
      </c>
      <c r="N84" t="str">
        <f>INDEX(Sales_Data[Region_and_Sales_Rep], MATCH(Merged[[#This Row],[Product_ID]],Sales_Data[Product_ID],0))</f>
        <v>East-Eve</v>
      </c>
    </row>
    <row r="85" spans="1:14" x14ac:dyDescent="0.25">
      <c r="A85">
        <v>1074</v>
      </c>
      <c r="B85" t="str">
        <f>VLOOKUP(Merged[[#This Row],[Product_ID]],Sales_Data[],5,0)</f>
        <v>Eve</v>
      </c>
      <c r="C85" t="str">
        <f>VLOOKUP(Merged[[#This Row],[Product_ID]],Sales_Data[],6,0)</f>
        <v>West</v>
      </c>
      <c r="D85" t="str">
        <f>VLOOKUP(Merged[[#This Row],[Product_ID]],Sales_Data[],3,0)</f>
        <v>March</v>
      </c>
      <c r="E85">
        <f>INDEX(Sales_Data[Sales_Amount],MATCH(Merged[[#This Row],[Product_ID]], Sales_Data[Product_ID],0))</f>
        <v>7499.7</v>
      </c>
      <c r="F85" t="str">
        <f>INDEX(Sales_Data[Product_Category], MATCH(Merged[[#This Row],[Product_ID]],Sales_Data[Product_ID],0))</f>
        <v>Food</v>
      </c>
      <c r="G85">
        <f>INDEX(Sales_Data[Quantity_Sold], MATCH(Merged[[#This Row],[Product_ID]],Sales_Data[Product_ID],0))</f>
        <v>38</v>
      </c>
      <c r="H85" t="str">
        <f>INDEX(Sales_Data[Customer_Type], MATCH(Merged[[#This Row],[Product_ID]], Sales_Data[Product_ID],0))</f>
        <v>Returning</v>
      </c>
      <c r="I85" t="str">
        <f>INDEX(Sales_Data[Payment_Method], MATCH(Merged[[#This Row],[Product_ID]], Sales_Data[Product_ID],0))</f>
        <v>Credit Card</v>
      </c>
      <c r="J85">
        <f>INDEX(Sales_Data[Discount],MATCH(Merged[[#This Row],[Product_ID]], Sales_Data[Product_ID],0))</f>
        <v>0.19</v>
      </c>
      <c r="K85" s="8">
        <f>INDEX(Sales_Data[Discount (%)], MATCH(Merged[[#This Row],[Product_ID]],Sales_Data[Product_ID],0))</f>
        <v>0.19</v>
      </c>
      <c r="L85" s="8" t="str">
        <f>INDEX(Sales_Data[Discount Range], MATCH(Merged[[#This Row],[Product_ID]], Sales_Data[Product_ID],0))</f>
        <v>16-20%</v>
      </c>
      <c r="M85" t="str">
        <f>INDEX(Sales_Data[Sales_Channel],MATCH(Merged[[#This Row],[Product_ID]], Sales_Data[Product_ID],0))</f>
        <v>Online</v>
      </c>
      <c r="N85" t="str">
        <f>INDEX(Sales_Data[Region_and_Sales_Rep], MATCH(Merged[[#This Row],[Product_ID]],Sales_Data[Product_ID],0))</f>
        <v>West-Eve</v>
      </c>
    </row>
    <row r="86" spans="1:14" x14ac:dyDescent="0.25">
      <c r="A86">
        <v>1062</v>
      </c>
      <c r="B86" t="str">
        <f>VLOOKUP(Merged[[#This Row],[Product_ID]],Sales_Data[],5,0)</f>
        <v>Eve</v>
      </c>
      <c r="C86" t="str">
        <f>VLOOKUP(Merged[[#This Row],[Product_ID]],Sales_Data[],6,0)</f>
        <v>East</v>
      </c>
      <c r="D86" t="str">
        <f>VLOOKUP(Merged[[#This Row],[Product_ID]],Sales_Data[],3,0)</f>
        <v>January</v>
      </c>
      <c r="E86">
        <f>INDEX(Sales_Data[Sales_Amount],MATCH(Merged[[#This Row],[Product_ID]], Sales_Data[Product_ID],0))</f>
        <v>3439.72</v>
      </c>
      <c r="F86" t="str">
        <f>INDEX(Sales_Data[Product_Category], MATCH(Merged[[#This Row],[Product_ID]],Sales_Data[Product_ID],0))</f>
        <v>Clothing</v>
      </c>
      <c r="G86">
        <f>INDEX(Sales_Data[Quantity_Sold], MATCH(Merged[[#This Row],[Product_ID]],Sales_Data[Product_ID],0))</f>
        <v>15</v>
      </c>
      <c r="H86" t="str">
        <f>INDEX(Sales_Data[Customer_Type], MATCH(Merged[[#This Row],[Product_ID]], Sales_Data[Product_ID],0))</f>
        <v>New</v>
      </c>
      <c r="I86" t="str">
        <f>INDEX(Sales_Data[Payment_Method], MATCH(Merged[[#This Row],[Product_ID]], Sales_Data[Product_ID],0))</f>
        <v>Credit Card</v>
      </c>
      <c r="J86">
        <f>INDEX(Sales_Data[Discount],MATCH(Merged[[#This Row],[Product_ID]], Sales_Data[Product_ID],0))</f>
        <v>0.28999999999999998</v>
      </c>
      <c r="K86" s="8">
        <f>INDEX(Sales_Data[Discount (%)], MATCH(Merged[[#This Row],[Product_ID]],Sales_Data[Product_ID],0))</f>
        <v>0.28999999999999998</v>
      </c>
      <c r="L86" s="8" t="str">
        <f>INDEX(Sales_Data[Discount Range], MATCH(Merged[[#This Row],[Product_ID]], Sales_Data[Product_ID],0))</f>
        <v>21%+</v>
      </c>
      <c r="M86" t="str">
        <f>INDEX(Sales_Data[Sales_Channel],MATCH(Merged[[#This Row],[Product_ID]], Sales_Data[Product_ID],0))</f>
        <v>Online</v>
      </c>
      <c r="N86" t="str">
        <f>INDEX(Sales_Data[Region_and_Sales_Rep], MATCH(Merged[[#This Row],[Product_ID]],Sales_Data[Product_ID],0))</f>
        <v>East-Eve</v>
      </c>
    </row>
    <row r="87" spans="1:14" x14ac:dyDescent="0.25">
      <c r="A87">
        <v>1100</v>
      </c>
      <c r="B87" t="str">
        <f>VLOOKUP(Merged[[#This Row],[Product_ID]],Sales_Data[],5,0)</f>
        <v>Bob</v>
      </c>
      <c r="C87" t="str">
        <f>VLOOKUP(Merged[[#This Row],[Product_ID]],Sales_Data[],6,0)</f>
        <v>West</v>
      </c>
      <c r="D87" t="str">
        <f>VLOOKUP(Merged[[#This Row],[Product_ID]],Sales_Data[],3,0)</f>
        <v>August</v>
      </c>
      <c r="E87">
        <f>INDEX(Sales_Data[Sales_Amount],MATCH(Merged[[#This Row],[Product_ID]], Sales_Data[Product_ID],0))</f>
        <v>2198.7399999999998</v>
      </c>
      <c r="F87" t="str">
        <f>INDEX(Sales_Data[Product_Category], MATCH(Merged[[#This Row],[Product_ID]],Sales_Data[Product_ID],0))</f>
        <v>Food</v>
      </c>
      <c r="G87">
        <f>INDEX(Sales_Data[Quantity_Sold], MATCH(Merged[[#This Row],[Product_ID]],Sales_Data[Product_ID],0))</f>
        <v>43</v>
      </c>
      <c r="H87" t="str">
        <f>INDEX(Sales_Data[Customer_Type], MATCH(Merged[[#This Row],[Product_ID]], Sales_Data[Product_ID],0))</f>
        <v>Returning</v>
      </c>
      <c r="I87" t="str">
        <f>INDEX(Sales_Data[Payment_Method], MATCH(Merged[[#This Row],[Product_ID]], Sales_Data[Product_ID],0))</f>
        <v>Bank Transfer</v>
      </c>
      <c r="J87">
        <f>INDEX(Sales_Data[Discount],MATCH(Merged[[#This Row],[Product_ID]], Sales_Data[Product_ID],0))</f>
        <v>0.08</v>
      </c>
      <c r="K87" s="8">
        <f>INDEX(Sales_Data[Discount (%)], MATCH(Merged[[#This Row],[Product_ID]],Sales_Data[Product_ID],0))</f>
        <v>0.08</v>
      </c>
      <c r="L87" s="8" t="str">
        <f>INDEX(Sales_Data[Discount Range], MATCH(Merged[[#This Row],[Product_ID]], Sales_Data[Product_ID],0))</f>
        <v>6-10%</v>
      </c>
      <c r="M87" t="str">
        <f>INDEX(Sales_Data[Sales_Channel],MATCH(Merged[[#This Row],[Product_ID]], Sales_Data[Product_ID],0))</f>
        <v>Online</v>
      </c>
      <c r="N87" t="str">
        <f>INDEX(Sales_Data[Region_and_Sales_Rep], MATCH(Merged[[#This Row],[Product_ID]],Sales_Data[Product_ID],0))</f>
        <v>West-Bob</v>
      </c>
    </row>
    <row r="88" spans="1:14" x14ac:dyDescent="0.25">
      <c r="A88">
        <v>1014</v>
      </c>
      <c r="B88" t="str">
        <f>VLOOKUP(Merged[[#This Row],[Product_ID]],Sales_Data[],5,0)</f>
        <v>David</v>
      </c>
      <c r="C88" t="str">
        <f>VLOOKUP(Merged[[#This Row],[Product_ID]],Sales_Data[],6,0)</f>
        <v>West</v>
      </c>
      <c r="D88" t="str">
        <f>VLOOKUP(Merged[[#This Row],[Product_ID]],Sales_Data[],3,0)</f>
        <v>November</v>
      </c>
      <c r="E88">
        <f>INDEX(Sales_Data[Sales_Amount],MATCH(Merged[[#This Row],[Product_ID]], Sales_Data[Product_ID],0))</f>
        <v>9762.5400000000009</v>
      </c>
      <c r="F88" t="str">
        <f>INDEX(Sales_Data[Product_Category], MATCH(Merged[[#This Row],[Product_ID]],Sales_Data[Product_ID],0))</f>
        <v>Food</v>
      </c>
      <c r="G88">
        <f>INDEX(Sales_Data[Quantity_Sold], MATCH(Merged[[#This Row],[Product_ID]],Sales_Data[Product_ID],0))</f>
        <v>17</v>
      </c>
      <c r="H88" t="str">
        <f>INDEX(Sales_Data[Customer_Type], MATCH(Merged[[#This Row],[Product_ID]], Sales_Data[Product_ID],0))</f>
        <v>New</v>
      </c>
      <c r="I88" t="str">
        <f>INDEX(Sales_Data[Payment_Method], MATCH(Merged[[#This Row],[Product_ID]], Sales_Data[Product_ID],0))</f>
        <v>Bank Transfer</v>
      </c>
      <c r="J88">
        <f>INDEX(Sales_Data[Discount],MATCH(Merged[[#This Row],[Product_ID]], Sales_Data[Product_ID],0))</f>
        <v>0.2</v>
      </c>
      <c r="K88" s="8">
        <f>INDEX(Sales_Data[Discount (%)], MATCH(Merged[[#This Row],[Product_ID]],Sales_Data[Product_ID],0))</f>
        <v>0.2</v>
      </c>
      <c r="L88" s="8" t="str">
        <f>INDEX(Sales_Data[Discount Range], MATCH(Merged[[#This Row],[Product_ID]], Sales_Data[Product_ID],0))</f>
        <v>16-20%</v>
      </c>
      <c r="M88" t="str">
        <f>INDEX(Sales_Data[Sales_Channel],MATCH(Merged[[#This Row],[Product_ID]], Sales_Data[Product_ID],0))</f>
        <v>Online</v>
      </c>
      <c r="N88" t="str">
        <f>INDEX(Sales_Data[Region_and_Sales_Rep], MATCH(Merged[[#This Row],[Product_ID]],Sales_Data[Product_ID],0))</f>
        <v>West-David</v>
      </c>
    </row>
    <row r="89" spans="1:14" x14ac:dyDescent="0.25">
      <c r="A89">
        <v>1095</v>
      </c>
      <c r="B89" t="str">
        <f>VLOOKUP(Merged[[#This Row],[Product_ID]],Sales_Data[],5,0)</f>
        <v>Alice</v>
      </c>
      <c r="C89" t="str">
        <f>VLOOKUP(Merged[[#This Row],[Product_ID]],Sales_Data[],6,0)</f>
        <v>East</v>
      </c>
      <c r="D89" t="str">
        <f>VLOOKUP(Merged[[#This Row],[Product_ID]],Sales_Data[],3,0)</f>
        <v>November</v>
      </c>
      <c r="E89">
        <f>INDEX(Sales_Data[Sales_Amount],MATCH(Merged[[#This Row],[Product_ID]], Sales_Data[Product_ID],0))</f>
        <v>9432.9699999999993</v>
      </c>
      <c r="F89" t="str">
        <f>INDEX(Sales_Data[Product_Category], MATCH(Merged[[#This Row],[Product_ID]],Sales_Data[Product_ID],0))</f>
        <v>Electronics</v>
      </c>
      <c r="G89">
        <f>INDEX(Sales_Data[Quantity_Sold], MATCH(Merged[[#This Row],[Product_ID]],Sales_Data[Product_ID],0))</f>
        <v>37</v>
      </c>
      <c r="H89" t="str">
        <f>INDEX(Sales_Data[Customer_Type], MATCH(Merged[[#This Row],[Product_ID]], Sales_Data[Product_ID],0))</f>
        <v>New</v>
      </c>
      <c r="I89" t="str">
        <f>INDEX(Sales_Data[Payment_Method], MATCH(Merged[[#This Row],[Product_ID]], Sales_Data[Product_ID],0))</f>
        <v>Credit Card</v>
      </c>
      <c r="J89">
        <f>INDEX(Sales_Data[Discount],MATCH(Merged[[#This Row],[Product_ID]], Sales_Data[Product_ID],0))</f>
        <v>0.1</v>
      </c>
      <c r="K89" s="8">
        <f>INDEX(Sales_Data[Discount (%)], MATCH(Merged[[#This Row],[Product_ID]],Sales_Data[Product_ID],0))</f>
        <v>0.1</v>
      </c>
      <c r="L89" s="8" t="str">
        <f>INDEX(Sales_Data[Discount Range], MATCH(Merged[[#This Row],[Product_ID]], Sales_Data[Product_ID],0))</f>
        <v>6-10%</v>
      </c>
      <c r="M89" t="str">
        <f>INDEX(Sales_Data[Sales_Channel],MATCH(Merged[[#This Row],[Product_ID]], Sales_Data[Product_ID],0))</f>
        <v>Retail</v>
      </c>
      <c r="N89" t="str">
        <f>INDEX(Sales_Data[Region_and_Sales_Rep], MATCH(Merged[[#This Row],[Product_ID]],Sales_Data[Product_ID],0))</f>
        <v>East-Alice</v>
      </c>
    </row>
    <row r="90" spans="1:14" x14ac:dyDescent="0.25">
      <c r="A90">
        <v>1048</v>
      </c>
      <c r="B90" t="str">
        <f>VLOOKUP(Merged[[#This Row],[Product_ID]],Sales_Data[],5,0)</f>
        <v>Charlie</v>
      </c>
      <c r="C90" t="str">
        <f>VLOOKUP(Merged[[#This Row],[Product_ID]],Sales_Data[],6,0)</f>
        <v>North</v>
      </c>
      <c r="D90" t="str">
        <f>VLOOKUP(Merged[[#This Row],[Product_ID]],Sales_Data[],3,0)</f>
        <v>September</v>
      </c>
      <c r="E90">
        <f>INDEX(Sales_Data[Sales_Amount],MATCH(Merged[[#This Row],[Product_ID]], Sales_Data[Product_ID],0))</f>
        <v>7873.38</v>
      </c>
      <c r="F90" t="str">
        <f>INDEX(Sales_Data[Product_Category], MATCH(Merged[[#This Row],[Product_ID]],Sales_Data[Product_ID],0))</f>
        <v>Furniture</v>
      </c>
      <c r="G90">
        <f>INDEX(Sales_Data[Quantity_Sold], MATCH(Merged[[#This Row],[Product_ID]],Sales_Data[Product_ID],0))</f>
        <v>4</v>
      </c>
      <c r="H90" t="str">
        <f>INDEX(Sales_Data[Customer_Type], MATCH(Merged[[#This Row],[Product_ID]], Sales_Data[Product_ID],0))</f>
        <v>New</v>
      </c>
      <c r="I90" t="str">
        <f>INDEX(Sales_Data[Payment_Method], MATCH(Merged[[#This Row],[Product_ID]], Sales_Data[Product_ID],0))</f>
        <v>Credit Card</v>
      </c>
      <c r="J90">
        <f>INDEX(Sales_Data[Discount],MATCH(Merged[[#This Row],[Product_ID]], Sales_Data[Product_ID],0))</f>
        <v>0.22</v>
      </c>
      <c r="K90" s="8">
        <f>INDEX(Sales_Data[Discount (%)], MATCH(Merged[[#This Row],[Product_ID]],Sales_Data[Product_ID],0))</f>
        <v>0.22</v>
      </c>
      <c r="L90" s="8" t="str">
        <f>INDEX(Sales_Data[Discount Range], MATCH(Merged[[#This Row],[Product_ID]], Sales_Data[Product_ID],0))</f>
        <v>21%+</v>
      </c>
      <c r="M90" t="str">
        <f>INDEX(Sales_Data[Sales_Channel],MATCH(Merged[[#This Row],[Product_ID]], Sales_Data[Product_ID],0))</f>
        <v>Retail</v>
      </c>
      <c r="N90" t="str">
        <f>INDEX(Sales_Data[Region_and_Sales_Rep], MATCH(Merged[[#This Row],[Product_ID]],Sales_Data[Product_ID],0))</f>
        <v>North-Charlie</v>
      </c>
    </row>
    <row r="91" spans="1:14" x14ac:dyDescent="0.25">
      <c r="A91">
        <v>1015</v>
      </c>
      <c r="B91" t="str">
        <f>VLOOKUP(Merged[[#This Row],[Product_ID]],Sales_Data[],5,0)</f>
        <v>David</v>
      </c>
      <c r="C91" t="str">
        <f>VLOOKUP(Merged[[#This Row],[Product_ID]],Sales_Data[],6,0)</f>
        <v>South</v>
      </c>
      <c r="D91" t="str">
        <f>VLOOKUP(Merged[[#This Row],[Product_ID]],Sales_Data[],3,0)</f>
        <v>September</v>
      </c>
      <c r="E91">
        <f>INDEX(Sales_Data[Sales_Amount],MATCH(Merged[[#This Row],[Product_ID]], Sales_Data[Product_ID],0))</f>
        <v>4631.2299999999996</v>
      </c>
      <c r="F91" t="str">
        <f>INDEX(Sales_Data[Product_Category], MATCH(Merged[[#This Row],[Product_ID]],Sales_Data[Product_ID],0))</f>
        <v>Food</v>
      </c>
      <c r="G91">
        <f>INDEX(Sales_Data[Quantity_Sold], MATCH(Merged[[#This Row],[Product_ID]],Sales_Data[Product_ID],0))</f>
        <v>30</v>
      </c>
      <c r="H91" t="str">
        <f>INDEX(Sales_Data[Customer_Type], MATCH(Merged[[#This Row],[Product_ID]], Sales_Data[Product_ID],0))</f>
        <v>Returning</v>
      </c>
      <c r="I91" t="str">
        <f>INDEX(Sales_Data[Payment_Method], MATCH(Merged[[#This Row],[Product_ID]], Sales_Data[Product_ID],0))</f>
        <v>Bank Transfer</v>
      </c>
      <c r="J91">
        <f>INDEX(Sales_Data[Discount],MATCH(Merged[[#This Row],[Product_ID]], Sales_Data[Product_ID],0))</f>
        <v>0.2</v>
      </c>
      <c r="K91" s="8">
        <f>INDEX(Sales_Data[Discount (%)], MATCH(Merged[[#This Row],[Product_ID]],Sales_Data[Product_ID],0))</f>
        <v>0.2</v>
      </c>
      <c r="L91" s="8" t="str">
        <f>INDEX(Sales_Data[Discount Range], MATCH(Merged[[#This Row],[Product_ID]], Sales_Data[Product_ID],0))</f>
        <v>16-20%</v>
      </c>
      <c r="M91" t="str">
        <f>INDEX(Sales_Data[Sales_Channel],MATCH(Merged[[#This Row],[Product_ID]], Sales_Data[Product_ID],0))</f>
        <v>Retail</v>
      </c>
      <c r="N91" t="str">
        <f>INDEX(Sales_Data[Region_and_Sales_Rep], MATCH(Merged[[#This Row],[Product_ID]],Sales_Data[Product_ID],0))</f>
        <v>South-David</v>
      </c>
    </row>
    <row r="92" spans="1:14" x14ac:dyDescent="0.25">
      <c r="A92">
        <v>1072</v>
      </c>
      <c r="B92" t="str">
        <f>VLOOKUP(Merged[[#This Row],[Product_ID]],Sales_Data[],5,0)</f>
        <v>Bob</v>
      </c>
      <c r="C92" t="str">
        <f>VLOOKUP(Merged[[#This Row],[Product_ID]],Sales_Data[],6,0)</f>
        <v>South</v>
      </c>
      <c r="D92" t="str">
        <f>VLOOKUP(Merged[[#This Row],[Product_ID]],Sales_Data[],3,0)</f>
        <v>August</v>
      </c>
      <c r="E92">
        <f>INDEX(Sales_Data[Sales_Amount],MATCH(Merged[[#This Row],[Product_ID]], Sales_Data[Product_ID],0))</f>
        <v>2167.94</v>
      </c>
      <c r="F92" t="str">
        <f>INDEX(Sales_Data[Product_Category], MATCH(Merged[[#This Row],[Product_ID]],Sales_Data[Product_ID],0))</f>
        <v>Clothing</v>
      </c>
      <c r="G92">
        <f>INDEX(Sales_Data[Quantity_Sold], MATCH(Merged[[#This Row],[Product_ID]],Sales_Data[Product_ID],0))</f>
        <v>39</v>
      </c>
      <c r="H92" t="str">
        <f>INDEX(Sales_Data[Customer_Type], MATCH(Merged[[#This Row],[Product_ID]], Sales_Data[Product_ID],0))</f>
        <v>New</v>
      </c>
      <c r="I92" t="str">
        <f>INDEX(Sales_Data[Payment_Method], MATCH(Merged[[#This Row],[Product_ID]], Sales_Data[Product_ID],0))</f>
        <v>Credit Card</v>
      </c>
      <c r="J92">
        <f>INDEX(Sales_Data[Discount],MATCH(Merged[[#This Row],[Product_ID]], Sales_Data[Product_ID],0))</f>
        <v>0.02</v>
      </c>
      <c r="K92" s="8">
        <f>INDEX(Sales_Data[Discount (%)], MATCH(Merged[[#This Row],[Product_ID]],Sales_Data[Product_ID],0))</f>
        <v>0.02</v>
      </c>
      <c r="L92" s="8" t="str">
        <f>INDEX(Sales_Data[Discount Range], MATCH(Merged[[#This Row],[Product_ID]], Sales_Data[Product_ID],0))</f>
        <v>0-5%</v>
      </c>
      <c r="M92" t="str">
        <f>INDEX(Sales_Data[Sales_Channel],MATCH(Merged[[#This Row],[Product_ID]], Sales_Data[Product_ID],0))</f>
        <v>Retail</v>
      </c>
      <c r="N92" t="str">
        <f>INDEX(Sales_Data[Region_and_Sales_Rep], MATCH(Merged[[#This Row],[Product_ID]],Sales_Data[Product_ID],0))</f>
        <v>South-Bob</v>
      </c>
    </row>
    <row r="93" spans="1:14" x14ac:dyDescent="0.25">
      <c r="A93">
        <v>1078</v>
      </c>
      <c r="B93" t="str">
        <f>VLOOKUP(Merged[[#This Row],[Product_ID]],Sales_Data[],5,0)</f>
        <v>David</v>
      </c>
      <c r="C93" t="str">
        <f>VLOOKUP(Merged[[#This Row],[Product_ID]],Sales_Data[],6,0)</f>
        <v>East</v>
      </c>
      <c r="D93" t="str">
        <f>VLOOKUP(Merged[[#This Row],[Product_ID]],Sales_Data[],3,0)</f>
        <v>November</v>
      </c>
      <c r="E93">
        <f>INDEX(Sales_Data[Sales_Amount],MATCH(Merged[[#This Row],[Product_ID]], Sales_Data[Product_ID],0))</f>
        <v>113.4</v>
      </c>
      <c r="F93" t="str">
        <f>INDEX(Sales_Data[Product_Category], MATCH(Merged[[#This Row],[Product_ID]],Sales_Data[Product_ID],0))</f>
        <v>Furniture</v>
      </c>
      <c r="G93">
        <f>INDEX(Sales_Data[Quantity_Sold], MATCH(Merged[[#This Row],[Product_ID]],Sales_Data[Product_ID],0))</f>
        <v>8</v>
      </c>
      <c r="H93" t="str">
        <f>INDEX(Sales_Data[Customer_Type], MATCH(Merged[[#This Row],[Product_ID]], Sales_Data[Product_ID],0))</f>
        <v>Returning</v>
      </c>
      <c r="I93" t="str">
        <f>INDEX(Sales_Data[Payment_Method], MATCH(Merged[[#This Row],[Product_ID]], Sales_Data[Product_ID],0))</f>
        <v>Bank Transfer</v>
      </c>
      <c r="J93">
        <f>INDEX(Sales_Data[Discount],MATCH(Merged[[#This Row],[Product_ID]], Sales_Data[Product_ID],0))</f>
        <v>0.03</v>
      </c>
      <c r="K93" s="8">
        <f>INDEX(Sales_Data[Discount (%)], MATCH(Merged[[#This Row],[Product_ID]],Sales_Data[Product_ID],0))</f>
        <v>0.03</v>
      </c>
      <c r="L93" s="8" t="str">
        <f>INDEX(Sales_Data[Discount Range], MATCH(Merged[[#This Row],[Product_ID]], Sales_Data[Product_ID],0))</f>
        <v>0-5%</v>
      </c>
      <c r="M93" t="str">
        <f>INDEX(Sales_Data[Sales_Channel],MATCH(Merged[[#This Row],[Product_ID]], Sales_Data[Product_ID],0))</f>
        <v>Online</v>
      </c>
      <c r="N93" t="str">
        <f>INDEX(Sales_Data[Region_and_Sales_Rep], MATCH(Merged[[#This Row],[Product_ID]],Sales_Data[Product_ID],0))</f>
        <v>East-David</v>
      </c>
    </row>
    <row r="94" spans="1:14" x14ac:dyDescent="0.25">
      <c r="A94">
        <v>1087</v>
      </c>
      <c r="B94" t="str">
        <f>VLOOKUP(Merged[[#This Row],[Product_ID]],Sales_Data[],5,0)</f>
        <v>Eve</v>
      </c>
      <c r="C94" t="str">
        <f>VLOOKUP(Merged[[#This Row],[Product_ID]],Sales_Data[],6,0)</f>
        <v>South</v>
      </c>
      <c r="D94" t="str">
        <f>VLOOKUP(Merged[[#This Row],[Product_ID]],Sales_Data[],3,0)</f>
        <v>January</v>
      </c>
      <c r="E94">
        <f>INDEX(Sales_Data[Sales_Amount],MATCH(Merged[[#This Row],[Product_ID]], Sales_Data[Product_ID],0))</f>
        <v>7698.92</v>
      </c>
      <c r="F94" t="str">
        <f>INDEX(Sales_Data[Product_Category], MATCH(Merged[[#This Row],[Product_ID]],Sales_Data[Product_ID],0))</f>
        <v>Furniture</v>
      </c>
      <c r="G94">
        <f>INDEX(Sales_Data[Quantity_Sold], MATCH(Merged[[#This Row],[Product_ID]],Sales_Data[Product_ID],0))</f>
        <v>46</v>
      </c>
      <c r="H94" t="str">
        <f>INDEX(Sales_Data[Customer_Type], MATCH(Merged[[#This Row],[Product_ID]], Sales_Data[Product_ID],0))</f>
        <v>New</v>
      </c>
      <c r="I94" t="str">
        <f>INDEX(Sales_Data[Payment_Method], MATCH(Merged[[#This Row],[Product_ID]], Sales_Data[Product_ID],0))</f>
        <v>Bank Transfer</v>
      </c>
      <c r="J94">
        <f>INDEX(Sales_Data[Discount],MATCH(Merged[[#This Row],[Product_ID]], Sales_Data[Product_ID],0))</f>
        <v>0.12</v>
      </c>
      <c r="K94" s="8">
        <f>INDEX(Sales_Data[Discount (%)], MATCH(Merged[[#This Row],[Product_ID]],Sales_Data[Product_ID],0))</f>
        <v>0.12</v>
      </c>
      <c r="L94" s="8" t="str">
        <f>INDEX(Sales_Data[Discount Range], MATCH(Merged[[#This Row],[Product_ID]], Sales_Data[Product_ID],0))</f>
        <v>11-15%</v>
      </c>
      <c r="M94" t="str">
        <f>INDEX(Sales_Data[Sales_Channel],MATCH(Merged[[#This Row],[Product_ID]], Sales_Data[Product_ID],0))</f>
        <v>Online</v>
      </c>
      <c r="N94" t="str">
        <f>INDEX(Sales_Data[Region_and_Sales_Rep], MATCH(Merged[[#This Row],[Product_ID]],Sales_Data[Product_ID],0))</f>
        <v>South-Eve</v>
      </c>
    </row>
    <row r="95" spans="1:14" x14ac:dyDescent="0.25">
      <c r="A95">
        <v>1062</v>
      </c>
      <c r="B95" t="str">
        <f>VLOOKUP(Merged[[#This Row],[Product_ID]],Sales_Data[],5,0)</f>
        <v>Eve</v>
      </c>
      <c r="C95" t="str">
        <f>VLOOKUP(Merged[[#This Row],[Product_ID]],Sales_Data[],6,0)</f>
        <v>East</v>
      </c>
      <c r="D95" t="str">
        <f>VLOOKUP(Merged[[#This Row],[Product_ID]],Sales_Data[],3,0)</f>
        <v>January</v>
      </c>
      <c r="E95">
        <f>INDEX(Sales_Data[Sales_Amount],MATCH(Merged[[#This Row],[Product_ID]], Sales_Data[Product_ID],0))</f>
        <v>3439.72</v>
      </c>
      <c r="F95" t="str">
        <f>INDEX(Sales_Data[Product_Category], MATCH(Merged[[#This Row],[Product_ID]],Sales_Data[Product_ID],0))</f>
        <v>Clothing</v>
      </c>
      <c r="G95">
        <f>INDEX(Sales_Data[Quantity_Sold], MATCH(Merged[[#This Row],[Product_ID]],Sales_Data[Product_ID],0))</f>
        <v>15</v>
      </c>
      <c r="H95" t="str">
        <f>INDEX(Sales_Data[Customer_Type], MATCH(Merged[[#This Row],[Product_ID]], Sales_Data[Product_ID],0))</f>
        <v>New</v>
      </c>
      <c r="I95" t="str">
        <f>INDEX(Sales_Data[Payment_Method], MATCH(Merged[[#This Row],[Product_ID]], Sales_Data[Product_ID],0))</f>
        <v>Credit Card</v>
      </c>
      <c r="J95">
        <f>INDEX(Sales_Data[Discount],MATCH(Merged[[#This Row],[Product_ID]], Sales_Data[Product_ID],0))</f>
        <v>0.28999999999999998</v>
      </c>
      <c r="K95" s="8">
        <f>INDEX(Sales_Data[Discount (%)], MATCH(Merged[[#This Row],[Product_ID]],Sales_Data[Product_ID],0))</f>
        <v>0.28999999999999998</v>
      </c>
      <c r="L95" s="8" t="str">
        <f>INDEX(Sales_Data[Discount Range], MATCH(Merged[[#This Row],[Product_ID]], Sales_Data[Product_ID],0))</f>
        <v>21%+</v>
      </c>
      <c r="M95" t="str">
        <f>INDEX(Sales_Data[Sales_Channel],MATCH(Merged[[#This Row],[Product_ID]], Sales_Data[Product_ID],0))</f>
        <v>Online</v>
      </c>
      <c r="N95" t="str">
        <f>INDEX(Sales_Data[Region_and_Sales_Rep], MATCH(Merged[[#This Row],[Product_ID]],Sales_Data[Product_ID],0))</f>
        <v>East-Eve</v>
      </c>
    </row>
    <row r="96" spans="1:14" x14ac:dyDescent="0.25">
      <c r="A96">
        <v>1040</v>
      </c>
      <c r="B96" t="str">
        <f>VLOOKUP(Merged[[#This Row],[Product_ID]],Sales_Data[],5,0)</f>
        <v>Charlie</v>
      </c>
      <c r="C96" t="str">
        <f>VLOOKUP(Merged[[#This Row],[Product_ID]],Sales_Data[],6,0)</f>
        <v>East</v>
      </c>
      <c r="D96" t="str">
        <f>VLOOKUP(Merged[[#This Row],[Product_ID]],Sales_Data[],3,0)</f>
        <v>March</v>
      </c>
      <c r="E96">
        <f>INDEX(Sales_Data[Sales_Amount],MATCH(Merged[[#This Row],[Product_ID]], Sales_Data[Product_ID],0))</f>
        <v>2331.27</v>
      </c>
      <c r="F96" t="str">
        <f>INDEX(Sales_Data[Product_Category], MATCH(Merged[[#This Row],[Product_ID]],Sales_Data[Product_ID],0))</f>
        <v>Clothing</v>
      </c>
      <c r="G96">
        <f>INDEX(Sales_Data[Quantity_Sold], MATCH(Merged[[#This Row],[Product_ID]],Sales_Data[Product_ID],0))</f>
        <v>13</v>
      </c>
      <c r="H96" t="str">
        <f>INDEX(Sales_Data[Customer_Type], MATCH(Merged[[#This Row],[Product_ID]], Sales_Data[Product_ID],0))</f>
        <v>Returning</v>
      </c>
      <c r="I96" t="str">
        <f>INDEX(Sales_Data[Payment_Method], MATCH(Merged[[#This Row],[Product_ID]], Sales_Data[Product_ID],0))</f>
        <v>Credit Card</v>
      </c>
      <c r="J96">
        <f>INDEX(Sales_Data[Discount],MATCH(Merged[[#This Row],[Product_ID]], Sales_Data[Product_ID],0))</f>
        <v>0.24</v>
      </c>
      <c r="K96" s="8">
        <f>INDEX(Sales_Data[Discount (%)], MATCH(Merged[[#This Row],[Product_ID]],Sales_Data[Product_ID],0))</f>
        <v>0.24</v>
      </c>
      <c r="L96" s="8" t="str">
        <f>INDEX(Sales_Data[Discount Range], MATCH(Merged[[#This Row],[Product_ID]], Sales_Data[Product_ID],0))</f>
        <v>21%+</v>
      </c>
      <c r="M96" t="str">
        <f>INDEX(Sales_Data[Sales_Channel],MATCH(Merged[[#This Row],[Product_ID]], Sales_Data[Product_ID],0))</f>
        <v>Online</v>
      </c>
      <c r="N96" t="str">
        <f>INDEX(Sales_Data[Region_and_Sales_Rep], MATCH(Merged[[#This Row],[Product_ID]],Sales_Data[Product_ID],0))</f>
        <v>East-Charlie</v>
      </c>
    </row>
    <row r="97" spans="1:14" x14ac:dyDescent="0.25">
      <c r="A97">
        <v>1085</v>
      </c>
      <c r="B97" t="str">
        <f>VLOOKUP(Merged[[#This Row],[Product_ID]],Sales_Data[],5,0)</f>
        <v>Charlie</v>
      </c>
      <c r="C97" t="str">
        <f>VLOOKUP(Merged[[#This Row],[Product_ID]],Sales_Data[],6,0)</f>
        <v>South</v>
      </c>
      <c r="D97" t="str">
        <f>VLOOKUP(Merged[[#This Row],[Product_ID]],Sales_Data[],3,0)</f>
        <v>November</v>
      </c>
      <c r="E97">
        <f>INDEX(Sales_Data[Sales_Amount],MATCH(Merged[[#This Row],[Product_ID]], Sales_Data[Product_ID],0))</f>
        <v>2038.75</v>
      </c>
      <c r="F97" t="str">
        <f>INDEX(Sales_Data[Product_Category], MATCH(Merged[[#This Row],[Product_ID]],Sales_Data[Product_ID],0))</f>
        <v>Furniture</v>
      </c>
      <c r="G97">
        <f>INDEX(Sales_Data[Quantity_Sold], MATCH(Merged[[#This Row],[Product_ID]],Sales_Data[Product_ID],0))</f>
        <v>32</v>
      </c>
      <c r="H97" t="str">
        <f>INDEX(Sales_Data[Customer_Type], MATCH(Merged[[#This Row],[Product_ID]], Sales_Data[Product_ID],0))</f>
        <v>Returning</v>
      </c>
      <c r="I97" t="str">
        <f>INDEX(Sales_Data[Payment_Method], MATCH(Merged[[#This Row],[Product_ID]], Sales_Data[Product_ID],0))</f>
        <v>Credit Card</v>
      </c>
      <c r="J97">
        <f>INDEX(Sales_Data[Discount],MATCH(Merged[[#This Row],[Product_ID]], Sales_Data[Product_ID],0))</f>
        <v>0.04</v>
      </c>
      <c r="K97" s="8">
        <f>INDEX(Sales_Data[Discount (%)], MATCH(Merged[[#This Row],[Product_ID]],Sales_Data[Product_ID],0))</f>
        <v>0.04</v>
      </c>
      <c r="L97" s="8" t="str">
        <f>INDEX(Sales_Data[Discount Range], MATCH(Merged[[#This Row],[Product_ID]], Sales_Data[Product_ID],0))</f>
        <v>0-5%</v>
      </c>
      <c r="M97" t="str">
        <f>INDEX(Sales_Data[Sales_Channel],MATCH(Merged[[#This Row],[Product_ID]], Sales_Data[Product_ID],0))</f>
        <v>Retail</v>
      </c>
      <c r="N97" t="str">
        <f>INDEX(Sales_Data[Region_and_Sales_Rep], MATCH(Merged[[#This Row],[Product_ID]],Sales_Data[Product_ID],0))</f>
        <v>South-Charlie</v>
      </c>
    </row>
    <row r="98" spans="1:14" x14ac:dyDescent="0.25">
      <c r="A98">
        <v>1080</v>
      </c>
      <c r="B98" t="str">
        <f>VLOOKUP(Merged[[#This Row],[Product_ID]],Sales_Data[],5,0)</f>
        <v>Charlie</v>
      </c>
      <c r="C98" t="str">
        <f>VLOOKUP(Merged[[#This Row],[Product_ID]],Sales_Data[],6,0)</f>
        <v>South</v>
      </c>
      <c r="D98" t="str">
        <f>VLOOKUP(Merged[[#This Row],[Product_ID]],Sales_Data[],3,0)</f>
        <v>February</v>
      </c>
      <c r="E98">
        <f>INDEX(Sales_Data[Sales_Amount],MATCH(Merged[[#This Row],[Product_ID]], Sales_Data[Product_ID],0))</f>
        <v>245.46</v>
      </c>
      <c r="F98" t="str">
        <f>INDEX(Sales_Data[Product_Category], MATCH(Merged[[#This Row],[Product_ID]],Sales_Data[Product_ID],0))</f>
        <v>Electronics</v>
      </c>
      <c r="G98">
        <f>INDEX(Sales_Data[Quantity_Sold], MATCH(Merged[[#This Row],[Product_ID]],Sales_Data[Product_ID],0))</f>
        <v>9</v>
      </c>
      <c r="H98" t="str">
        <f>INDEX(Sales_Data[Customer_Type], MATCH(Merged[[#This Row],[Product_ID]], Sales_Data[Product_ID],0))</f>
        <v>New</v>
      </c>
      <c r="I98" t="str">
        <f>INDEX(Sales_Data[Payment_Method], MATCH(Merged[[#This Row],[Product_ID]], Sales_Data[Product_ID],0))</f>
        <v>Credit Card</v>
      </c>
      <c r="J98">
        <f>INDEX(Sales_Data[Discount],MATCH(Merged[[#This Row],[Product_ID]], Sales_Data[Product_ID],0))</f>
        <v>0.28000000000000003</v>
      </c>
      <c r="K98" s="8">
        <f>INDEX(Sales_Data[Discount (%)], MATCH(Merged[[#This Row],[Product_ID]],Sales_Data[Product_ID],0))</f>
        <v>0.28000000000000003</v>
      </c>
      <c r="L98" s="8" t="str">
        <f>INDEX(Sales_Data[Discount Range], MATCH(Merged[[#This Row],[Product_ID]], Sales_Data[Product_ID],0))</f>
        <v>21%+</v>
      </c>
      <c r="M98" t="str">
        <f>INDEX(Sales_Data[Sales_Channel],MATCH(Merged[[#This Row],[Product_ID]], Sales_Data[Product_ID],0))</f>
        <v>Retail</v>
      </c>
      <c r="N98" t="str">
        <f>INDEX(Sales_Data[Region_and_Sales_Rep], MATCH(Merged[[#This Row],[Product_ID]],Sales_Data[Product_ID],0))</f>
        <v>South-Charlie</v>
      </c>
    </row>
    <row r="99" spans="1:14" x14ac:dyDescent="0.25">
      <c r="A99">
        <v>1082</v>
      </c>
      <c r="B99" t="str">
        <f>VLOOKUP(Merged[[#This Row],[Product_ID]],Sales_Data[],5,0)</f>
        <v>Alice</v>
      </c>
      <c r="C99" t="str">
        <f>VLOOKUP(Merged[[#This Row],[Product_ID]],Sales_Data[],6,0)</f>
        <v>South</v>
      </c>
      <c r="D99" t="str">
        <f>VLOOKUP(Merged[[#This Row],[Product_ID]],Sales_Data[],3,0)</f>
        <v>November</v>
      </c>
      <c r="E99">
        <f>INDEX(Sales_Data[Sales_Amount],MATCH(Merged[[#This Row],[Product_ID]], Sales_Data[Product_ID],0))</f>
        <v>6261.9</v>
      </c>
      <c r="F99" t="str">
        <f>INDEX(Sales_Data[Product_Category], MATCH(Merged[[#This Row],[Product_ID]],Sales_Data[Product_ID],0))</f>
        <v>Electronics</v>
      </c>
      <c r="G99">
        <f>INDEX(Sales_Data[Quantity_Sold], MATCH(Merged[[#This Row],[Product_ID]],Sales_Data[Product_ID],0))</f>
        <v>41</v>
      </c>
      <c r="H99" t="str">
        <f>INDEX(Sales_Data[Customer_Type], MATCH(Merged[[#This Row],[Product_ID]], Sales_Data[Product_ID],0))</f>
        <v>Returning</v>
      </c>
      <c r="I99" t="str">
        <f>INDEX(Sales_Data[Payment_Method], MATCH(Merged[[#This Row],[Product_ID]], Sales_Data[Product_ID],0))</f>
        <v>Bank Transfer</v>
      </c>
      <c r="J99">
        <f>INDEX(Sales_Data[Discount],MATCH(Merged[[#This Row],[Product_ID]], Sales_Data[Product_ID],0))</f>
        <v>0.21</v>
      </c>
      <c r="K99" s="8">
        <f>INDEX(Sales_Data[Discount (%)], MATCH(Merged[[#This Row],[Product_ID]],Sales_Data[Product_ID],0))</f>
        <v>0.21</v>
      </c>
      <c r="L99" s="8" t="str">
        <f>INDEX(Sales_Data[Discount Range], MATCH(Merged[[#This Row],[Product_ID]], Sales_Data[Product_ID],0))</f>
        <v>21%+</v>
      </c>
      <c r="M99" t="str">
        <f>INDEX(Sales_Data[Sales_Channel],MATCH(Merged[[#This Row],[Product_ID]], Sales_Data[Product_ID],0))</f>
        <v>Online</v>
      </c>
      <c r="N99" t="str">
        <f>INDEX(Sales_Data[Region_and_Sales_Rep], MATCH(Merged[[#This Row],[Product_ID]],Sales_Data[Product_ID],0))</f>
        <v>South-Alice</v>
      </c>
    </row>
    <row r="100" spans="1:14" x14ac:dyDescent="0.25">
      <c r="A100">
        <v>1053</v>
      </c>
      <c r="B100" t="str">
        <f>VLOOKUP(Merged[[#This Row],[Product_ID]],Sales_Data[],5,0)</f>
        <v>Bob</v>
      </c>
      <c r="C100" t="str">
        <f>VLOOKUP(Merged[[#This Row],[Product_ID]],Sales_Data[],6,0)</f>
        <v>North</v>
      </c>
      <c r="D100" t="str">
        <f>VLOOKUP(Merged[[#This Row],[Product_ID]],Sales_Data[],3,0)</f>
        <v>October</v>
      </c>
      <c r="E100">
        <f>INDEX(Sales_Data[Sales_Amount],MATCH(Merged[[#This Row],[Product_ID]], Sales_Data[Product_ID],0))</f>
        <v>2235.83</v>
      </c>
      <c r="F100" t="str">
        <f>INDEX(Sales_Data[Product_Category], MATCH(Merged[[#This Row],[Product_ID]],Sales_Data[Product_ID],0))</f>
        <v>Furniture</v>
      </c>
      <c r="G100">
        <f>INDEX(Sales_Data[Quantity_Sold], MATCH(Merged[[#This Row],[Product_ID]],Sales_Data[Product_ID],0))</f>
        <v>48</v>
      </c>
      <c r="H100" t="str">
        <f>INDEX(Sales_Data[Customer_Type], MATCH(Merged[[#This Row],[Product_ID]], Sales_Data[Product_ID],0))</f>
        <v>New</v>
      </c>
      <c r="I100" t="str">
        <f>INDEX(Sales_Data[Payment_Method], MATCH(Merged[[#This Row],[Product_ID]], Sales_Data[Product_ID],0))</f>
        <v>Cash</v>
      </c>
      <c r="J100">
        <f>INDEX(Sales_Data[Discount],MATCH(Merged[[#This Row],[Product_ID]], Sales_Data[Product_ID],0))</f>
        <v>0.18</v>
      </c>
      <c r="K100" s="8">
        <f>INDEX(Sales_Data[Discount (%)], MATCH(Merged[[#This Row],[Product_ID]],Sales_Data[Product_ID],0))</f>
        <v>0.18</v>
      </c>
      <c r="L100" s="8" t="str">
        <f>INDEX(Sales_Data[Discount Range], MATCH(Merged[[#This Row],[Product_ID]], Sales_Data[Product_ID],0))</f>
        <v>16-20%</v>
      </c>
      <c r="M100" t="str">
        <f>INDEX(Sales_Data[Sales_Channel],MATCH(Merged[[#This Row],[Product_ID]], Sales_Data[Product_ID],0))</f>
        <v>Retail</v>
      </c>
      <c r="N100" t="str">
        <f>INDEX(Sales_Data[Region_and_Sales_Rep], MATCH(Merged[[#This Row],[Product_ID]],Sales_Data[Product_ID],0))</f>
        <v>North-Bob</v>
      </c>
    </row>
    <row r="101" spans="1:14" x14ac:dyDescent="0.25">
      <c r="A101">
        <v>1024</v>
      </c>
      <c r="B101" t="str">
        <f>VLOOKUP(Merged[[#This Row],[Product_ID]],Sales_Data[],5,0)</f>
        <v>Eve</v>
      </c>
      <c r="C101" t="str">
        <f>VLOOKUP(Merged[[#This Row],[Product_ID]],Sales_Data[],6,0)</f>
        <v>West</v>
      </c>
      <c r="D101" t="str">
        <f>VLOOKUP(Merged[[#This Row],[Product_ID]],Sales_Data[],3,0)</f>
        <v>November</v>
      </c>
      <c r="E101">
        <f>INDEX(Sales_Data[Sales_Amount],MATCH(Merged[[#This Row],[Product_ID]], Sales_Data[Product_ID],0))</f>
        <v>6607.8</v>
      </c>
      <c r="F101" t="str">
        <f>INDEX(Sales_Data[Product_Category], MATCH(Merged[[#This Row],[Product_ID]],Sales_Data[Product_ID],0))</f>
        <v>Food</v>
      </c>
      <c r="G101">
        <f>INDEX(Sales_Data[Quantity_Sold], MATCH(Merged[[#This Row],[Product_ID]],Sales_Data[Product_ID],0))</f>
        <v>21</v>
      </c>
      <c r="H101" t="str">
        <f>INDEX(Sales_Data[Customer_Type], MATCH(Merged[[#This Row],[Product_ID]], Sales_Data[Product_ID],0))</f>
        <v>Returning</v>
      </c>
      <c r="I101" t="str">
        <f>INDEX(Sales_Data[Payment_Method], MATCH(Merged[[#This Row],[Product_ID]], Sales_Data[Product_ID],0))</f>
        <v>Bank Transfer</v>
      </c>
      <c r="J101">
        <f>INDEX(Sales_Data[Discount],MATCH(Merged[[#This Row],[Product_ID]], Sales_Data[Product_ID],0))</f>
        <v>0</v>
      </c>
      <c r="K101" s="8">
        <f>INDEX(Sales_Data[Discount (%)], MATCH(Merged[[#This Row],[Product_ID]],Sales_Data[Product_ID],0))</f>
        <v>0</v>
      </c>
      <c r="L101" s="8" t="str">
        <f>INDEX(Sales_Data[Discount Range], MATCH(Merged[[#This Row],[Product_ID]], Sales_Data[Product_ID],0))</f>
        <v>0-5%</v>
      </c>
      <c r="M101" t="str">
        <f>INDEX(Sales_Data[Sales_Channel],MATCH(Merged[[#This Row],[Product_ID]], Sales_Data[Product_ID],0))</f>
        <v>Retail</v>
      </c>
      <c r="N101" t="str">
        <f>INDEX(Sales_Data[Region_and_Sales_Rep], MATCH(Merged[[#This Row],[Product_ID]],Sales_Data[Product_ID],0))</f>
        <v>West-Eve</v>
      </c>
    </row>
    <row r="102" spans="1:14" x14ac:dyDescent="0.25">
      <c r="A102">
        <v>1026</v>
      </c>
      <c r="B102" t="str">
        <f>VLOOKUP(Merged[[#This Row],[Product_ID]],Sales_Data[],5,0)</f>
        <v>Alice</v>
      </c>
      <c r="C102" t="str">
        <f>VLOOKUP(Merged[[#This Row],[Product_ID]],Sales_Data[],6,0)</f>
        <v>West</v>
      </c>
      <c r="D102" t="str">
        <f>VLOOKUP(Merged[[#This Row],[Product_ID]],Sales_Data[],3,0)</f>
        <v>February</v>
      </c>
      <c r="E102">
        <f>INDEX(Sales_Data[Sales_Amount],MATCH(Merged[[#This Row],[Product_ID]], Sales_Data[Product_ID],0))</f>
        <v>1554.93</v>
      </c>
      <c r="F102" t="str">
        <f>INDEX(Sales_Data[Product_Category], MATCH(Merged[[#This Row],[Product_ID]],Sales_Data[Product_ID],0))</f>
        <v>Electronics</v>
      </c>
      <c r="G102">
        <f>INDEX(Sales_Data[Quantity_Sold], MATCH(Merged[[#This Row],[Product_ID]],Sales_Data[Product_ID],0))</f>
        <v>19</v>
      </c>
      <c r="H102" t="str">
        <f>INDEX(Sales_Data[Customer_Type], MATCH(Merged[[#This Row],[Product_ID]], Sales_Data[Product_ID],0))</f>
        <v>New</v>
      </c>
      <c r="I102" t="str">
        <f>INDEX(Sales_Data[Payment_Method], MATCH(Merged[[#This Row],[Product_ID]], Sales_Data[Product_ID],0))</f>
        <v>Credit Card</v>
      </c>
      <c r="J102">
        <f>INDEX(Sales_Data[Discount],MATCH(Merged[[#This Row],[Product_ID]], Sales_Data[Product_ID],0))</f>
        <v>0.05</v>
      </c>
      <c r="K102" s="8">
        <f>INDEX(Sales_Data[Discount (%)], MATCH(Merged[[#This Row],[Product_ID]],Sales_Data[Product_ID],0))</f>
        <v>0.05</v>
      </c>
      <c r="L102" s="8" t="str">
        <f>INDEX(Sales_Data[Discount Range], MATCH(Merged[[#This Row],[Product_ID]], Sales_Data[Product_ID],0))</f>
        <v>0-5%</v>
      </c>
      <c r="M102" t="str">
        <f>INDEX(Sales_Data[Sales_Channel],MATCH(Merged[[#This Row],[Product_ID]], Sales_Data[Product_ID],0))</f>
        <v>Retail</v>
      </c>
      <c r="N102" t="str">
        <f>INDEX(Sales_Data[Region_and_Sales_Rep], MATCH(Merged[[#This Row],[Product_ID]],Sales_Data[Product_ID],0))</f>
        <v>West-Alice</v>
      </c>
    </row>
    <row r="103" spans="1:14" x14ac:dyDescent="0.25">
      <c r="A103">
        <v>1089</v>
      </c>
      <c r="B103" t="str">
        <f>VLOOKUP(Merged[[#This Row],[Product_ID]],Sales_Data[],5,0)</f>
        <v>Bob</v>
      </c>
      <c r="C103" t="str">
        <f>VLOOKUP(Merged[[#This Row],[Product_ID]],Sales_Data[],6,0)</f>
        <v>West</v>
      </c>
      <c r="D103" t="str">
        <f>VLOOKUP(Merged[[#This Row],[Product_ID]],Sales_Data[],3,0)</f>
        <v>November</v>
      </c>
      <c r="E103">
        <f>INDEX(Sales_Data[Sales_Amount],MATCH(Merged[[#This Row],[Product_ID]], Sales_Data[Product_ID],0))</f>
        <v>2945.36</v>
      </c>
      <c r="F103" t="str">
        <f>INDEX(Sales_Data[Product_Category], MATCH(Merged[[#This Row],[Product_ID]],Sales_Data[Product_ID],0))</f>
        <v>Furniture</v>
      </c>
      <c r="G103">
        <f>INDEX(Sales_Data[Quantity_Sold], MATCH(Merged[[#This Row],[Product_ID]],Sales_Data[Product_ID],0))</f>
        <v>47</v>
      </c>
      <c r="H103" t="str">
        <f>INDEX(Sales_Data[Customer_Type], MATCH(Merged[[#This Row],[Product_ID]], Sales_Data[Product_ID],0))</f>
        <v>New</v>
      </c>
      <c r="I103" t="str">
        <f>INDEX(Sales_Data[Payment_Method], MATCH(Merged[[#This Row],[Product_ID]], Sales_Data[Product_ID],0))</f>
        <v>Bank Transfer</v>
      </c>
      <c r="J103">
        <f>INDEX(Sales_Data[Discount],MATCH(Merged[[#This Row],[Product_ID]], Sales_Data[Product_ID],0))</f>
        <v>0.17</v>
      </c>
      <c r="K103" s="8">
        <f>INDEX(Sales_Data[Discount (%)], MATCH(Merged[[#This Row],[Product_ID]],Sales_Data[Product_ID],0))</f>
        <v>0.17</v>
      </c>
      <c r="L103" s="8" t="str">
        <f>INDEX(Sales_Data[Discount Range], MATCH(Merged[[#This Row],[Product_ID]], Sales_Data[Product_ID],0))</f>
        <v>16-20%</v>
      </c>
      <c r="M103" t="str">
        <f>INDEX(Sales_Data[Sales_Channel],MATCH(Merged[[#This Row],[Product_ID]], Sales_Data[Product_ID],0))</f>
        <v>Retail</v>
      </c>
      <c r="N103" t="str">
        <f>INDEX(Sales_Data[Region_and_Sales_Rep], MATCH(Merged[[#This Row],[Product_ID]],Sales_Data[Product_ID],0))</f>
        <v>West-Bob</v>
      </c>
    </row>
    <row r="104" spans="1:14" x14ac:dyDescent="0.25">
      <c r="A104">
        <v>1060</v>
      </c>
      <c r="B104" t="str">
        <f>VLOOKUP(Merged[[#This Row],[Product_ID]],Sales_Data[],5,0)</f>
        <v>Eve</v>
      </c>
      <c r="C104" t="str">
        <f>VLOOKUP(Merged[[#This Row],[Product_ID]],Sales_Data[],6,0)</f>
        <v>East</v>
      </c>
      <c r="D104" t="str">
        <f>VLOOKUP(Merged[[#This Row],[Product_ID]],Sales_Data[],3,0)</f>
        <v>December</v>
      </c>
      <c r="E104">
        <f>INDEX(Sales_Data[Sales_Amount],MATCH(Merged[[#This Row],[Product_ID]], Sales_Data[Product_ID],0))</f>
        <v>3224.71</v>
      </c>
      <c r="F104" t="str">
        <f>INDEX(Sales_Data[Product_Category], MATCH(Merged[[#This Row],[Product_ID]],Sales_Data[Product_ID],0))</f>
        <v>Clothing</v>
      </c>
      <c r="G104">
        <f>INDEX(Sales_Data[Quantity_Sold], MATCH(Merged[[#This Row],[Product_ID]],Sales_Data[Product_ID],0))</f>
        <v>44</v>
      </c>
      <c r="H104" t="str">
        <f>INDEX(Sales_Data[Customer_Type], MATCH(Merged[[#This Row],[Product_ID]], Sales_Data[Product_ID],0))</f>
        <v>New</v>
      </c>
      <c r="I104" t="str">
        <f>INDEX(Sales_Data[Payment_Method], MATCH(Merged[[#This Row],[Product_ID]], Sales_Data[Product_ID],0))</f>
        <v>Bank Transfer</v>
      </c>
      <c r="J104">
        <f>INDEX(Sales_Data[Discount],MATCH(Merged[[#This Row],[Product_ID]], Sales_Data[Product_ID],0))</f>
        <v>0.06</v>
      </c>
      <c r="K104" s="8">
        <f>INDEX(Sales_Data[Discount (%)], MATCH(Merged[[#This Row],[Product_ID]],Sales_Data[Product_ID],0))</f>
        <v>0.06</v>
      </c>
      <c r="L104" s="8" t="str">
        <f>INDEX(Sales_Data[Discount Range], MATCH(Merged[[#This Row],[Product_ID]], Sales_Data[Product_ID],0))</f>
        <v>6-10%</v>
      </c>
      <c r="M104" t="str">
        <f>INDEX(Sales_Data[Sales_Channel],MATCH(Merged[[#This Row],[Product_ID]], Sales_Data[Product_ID],0))</f>
        <v>Retail</v>
      </c>
      <c r="N104" t="str">
        <f>INDEX(Sales_Data[Region_and_Sales_Rep], MATCH(Merged[[#This Row],[Product_ID]],Sales_Data[Product_ID],0))</f>
        <v>East-Eve</v>
      </c>
    </row>
    <row r="105" spans="1:14" x14ac:dyDescent="0.25">
      <c r="A105">
        <v>1041</v>
      </c>
      <c r="B105" t="str">
        <f>VLOOKUP(Merged[[#This Row],[Product_ID]],Sales_Data[],5,0)</f>
        <v>David</v>
      </c>
      <c r="C105" t="str">
        <f>VLOOKUP(Merged[[#This Row],[Product_ID]],Sales_Data[],6,0)</f>
        <v>South</v>
      </c>
      <c r="D105" t="str">
        <f>VLOOKUP(Merged[[#This Row],[Product_ID]],Sales_Data[],3,0)</f>
        <v>November</v>
      </c>
      <c r="E105">
        <f>INDEX(Sales_Data[Sales_Amount],MATCH(Merged[[#This Row],[Product_ID]], Sales_Data[Product_ID],0))</f>
        <v>3942.84</v>
      </c>
      <c r="F105" t="str">
        <f>INDEX(Sales_Data[Product_Category], MATCH(Merged[[#This Row],[Product_ID]],Sales_Data[Product_ID],0))</f>
        <v>Food</v>
      </c>
      <c r="G105">
        <f>INDEX(Sales_Data[Quantity_Sold], MATCH(Merged[[#This Row],[Product_ID]],Sales_Data[Product_ID],0))</f>
        <v>40</v>
      </c>
      <c r="H105" t="str">
        <f>INDEX(Sales_Data[Customer_Type], MATCH(Merged[[#This Row],[Product_ID]], Sales_Data[Product_ID],0))</f>
        <v>New</v>
      </c>
      <c r="I105" t="str">
        <f>INDEX(Sales_Data[Payment_Method], MATCH(Merged[[#This Row],[Product_ID]], Sales_Data[Product_ID],0))</f>
        <v>Cash</v>
      </c>
      <c r="J105">
        <f>INDEX(Sales_Data[Discount],MATCH(Merged[[#This Row],[Product_ID]], Sales_Data[Product_ID],0))</f>
        <v>0.18</v>
      </c>
      <c r="K105" s="8">
        <f>INDEX(Sales_Data[Discount (%)], MATCH(Merged[[#This Row],[Product_ID]],Sales_Data[Product_ID],0))</f>
        <v>0.18</v>
      </c>
      <c r="L105" s="8" t="str">
        <f>INDEX(Sales_Data[Discount Range], MATCH(Merged[[#This Row],[Product_ID]], Sales_Data[Product_ID],0))</f>
        <v>16-20%</v>
      </c>
      <c r="M105" t="str">
        <f>INDEX(Sales_Data[Sales_Channel],MATCH(Merged[[#This Row],[Product_ID]], Sales_Data[Product_ID],0))</f>
        <v>Online</v>
      </c>
      <c r="N105" t="str">
        <f>INDEX(Sales_Data[Region_and_Sales_Rep], MATCH(Merged[[#This Row],[Product_ID]],Sales_Data[Product_ID],0))</f>
        <v>South-David</v>
      </c>
    </row>
    <row r="106" spans="1:14" x14ac:dyDescent="0.25">
      <c r="A106">
        <v>1029</v>
      </c>
      <c r="B106" t="str">
        <f>VLOOKUP(Merged[[#This Row],[Product_ID]],Sales_Data[],5,0)</f>
        <v>David</v>
      </c>
      <c r="C106" t="str">
        <f>VLOOKUP(Merged[[#This Row],[Product_ID]],Sales_Data[],6,0)</f>
        <v>East</v>
      </c>
      <c r="D106" t="str">
        <f>VLOOKUP(Merged[[#This Row],[Product_ID]],Sales_Data[],3,0)</f>
        <v>March</v>
      </c>
      <c r="E106">
        <f>INDEX(Sales_Data[Sales_Amount],MATCH(Merged[[#This Row],[Product_ID]], Sales_Data[Product_ID],0))</f>
        <v>6773.89</v>
      </c>
      <c r="F106" t="str">
        <f>INDEX(Sales_Data[Product_Category], MATCH(Merged[[#This Row],[Product_ID]],Sales_Data[Product_ID],0))</f>
        <v>Clothing</v>
      </c>
      <c r="G106">
        <f>INDEX(Sales_Data[Quantity_Sold], MATCH(Merged[[#This Row],[Product_ID]],Sales_Data[Product_ID],0))</f>
        <v>28</v>
      </c>
      <c r="H106" t="str">
        <f>INDEX(Sales_Data[Customer_Type], MATCH(Merged[[#This Row],[Product_ID]], Sales_Data[Product_ID],0))</f>
        <v>New</v>
      </c>
      <c r="I106" t="str">
        <f>INDEX(Sales_Data[Payment_Method], MATCH(Merged[[#This Row],[Product_ID]], Sales_Data[Product_ID],0))</f>
        <v>Credit Card</v>
      </c>
      <c r="J106">
        <f>INDEX(Sales_Data[Discount],MATCH(Merged[[#This Row],[Product_ID]], Sales_Data[Product_ID],0))</f>
        <v>0.15</v>
      </c>
      <c r="K106" s="8">
        <f>INDEX(Sales_Data[Discount (%)], MATCH(Merged[[#This Row],[Product_ID]],Sales_Data[Product_ID],0))</f>
        <v>0.15</v>
      </c>
      <c r="L106" s="8" t="str">
        <f>INDEX(Sales_Data[Discount Range], MATCH(Merged[[#This Row],[Product_ID]], Sales_Data[Product_ID],0))</f>
        <v>11-15%</v>
      </c>
      <c r="M106" t="str">
        <f>INDEX(Sales_Data[Sales_Channel],MATCH(Merged[[#This Row],[Product_ID]], Sales_Data[Product_ID],0))</f>
        <v>Retail</v>
      </c>
      <c r="N106" t="str">
        <f>INDEX(Sales_Data[Region_and_Sales_Rep], MATCH(Merged[[#This Row],[Product_ID]],Sales_Data[Product_ID],0))</f>
        <v>East-David</v>
      </c>
    </row>
    <row r="107" spans="1:14" x14ac:dyDescent="0.25">
      <c r="A107">
        <v>1015</v>
      </c>
      <c r="B107" t="str">
        <f>VLOOKUP(Merged[[#This Row],[Product_ID]],Sales_Data[],5,0)</f>
        <v>David</v>
      </c>
      <c r="C107" t="str">
        <f>VLOOKUP(Merged[[#This Row],[Product_ID]],Sales_Data[],6,0)</f>
        <v>South</v>
      </c>
      <c r="D107" t="str">
        <f>VLOOKUP(Merged[[#This Row],[Product_ID]],Sales_Data[],3,0)</f>
        <v>September</v>
      </c>
      <c r="E107">
        <f>INDEX(Sales_Data[Sales_Amount],MATCH(Merged[[#This Row],[Product_ID]], Sales_Data[Product_ID],0))</f>
        <v>4631.2299999999996</v>
      </c>
      <c r="F107" t="str">
        <f>INDEX(Sales_Data[Product_Category], MATCH(Merged[[#This Row],[Product_ID]],Sales_Data[Product_ID],0))</f>
        <v>Food</v>
      </c>
      <c r="G107">
        <f>INDEX(Sales_Data[Quantity_Sold], MATCH(Merged[[#This Row],[Product_ID]],Sales_Data[Product_ID],0))</f>
        <v>30</v>
      </c>
      <c r="H107" t="str">
        <f>INDEX(Sales_Data[Customer_Type], MATCH(Merged[[#This Row],[Product_ID]], Sales_Data[Product_ID],0))</f>
        <v>Returning</v>
      </c>
      <c r="I107" t="str">
        <f>INDEX(Sales_Data[Payment_Method], MATCH(Merged[[#This Row],[Product_ID]], Sales_Data[Product_ID],0))</f>
        <v>Bank Transfer</v>
      </c>
      <c r="J107">
        <f>INDEX(Sales_Data[Discount],MATCH(Merged[[#This Row],[Product_ID]], Sales_Data[Product_ID],0))</f>
        <v>0.2</v>
      </c>
      <c r="K107" s="8">
        <f>INDEX(Sales_Data[Discount (%)], MATCH(Merged[[#This Row],[Product_ID]],Sales_Data[Product_ID],0))</f>
        <v>0.2</v>
      </c>
      <c r="L107" s="8" t="str">
        <f>INDEX(Sales_Data[Discount Range], MATCH(Merged[[#This Row],[Product_ID]], Sales_Data[Product_ID],0))</f>
        <v>16-20%</v>
      </c>
      <c r="M107" t="str">
        <f>INDEX(Sales_Data[Sales_Channel],MATCH(Merged[[#This Row],[Product_ID]], Sales_Data[Product_ID],0))</f>
        <v>Retail</v>
      </c>
      <c r="N107" t="str">
        <f>INDEX(Sales_Data[Region_and_Sales_Rep], MATCH(Merged[[#This Row],[Product_ID]],Sales_Data[Product_ID],0))</f>
        <v>South-David</v>
      </c>
    </row>
    <row r="108" spans="1:14" x14ac:dyDescent="0.25">
      <c r="A108">
        <v>1045</v>
      </c>
      <c r="B108" t="str">
        <f>VLOOKUP(Merged[[#This Row],[Product_ID]],Sales_Data[],5,0)</f>
        <v>David</v>
      </c>
      <c r="C108" t="str">
        <f>VLOOKUP(Merged[[#This Row],[Product_ID]],Sales_Data[],6,0)</f>
        <v>South</v>
      </c>
      <c r="D108" t="str">
        <f>VLOOKUP(Merged[[#This Row],[Product_ID]],Sales_Data[],3,0)</f>
        <v>December</v>
      </c>
      <c r="E108">
        <f>INDEX(Sales_Data[Sales_Amount],MATCH(Merged[[#This Row],[Product_ID]], Sales_Data[Product_ID],0))</f>
        <v>3517.4</v>
      </c>
      <c r="F108" t="str">
        <f>INDEX(Sales_Data[Product_Category], MATCH(Merged[[#This Row],[Product_ID]],Sales_Data[Product_ID],0))</f>
        <v>Clothing</v>
      </c>
      <c r="G108">
        <f>INDEX(Sales_Data[Quantity_Sold], MATCH(Merged[[#This Row],[Product_ID]],Sales_Data[Product_ID],0))</f>
        <v>42</v>
      </c>
      <c r="H108" t="str">
        <f>INDEX(Sales_Data[Customer_Type], MATCH(Merged[[#This Row],[Product_ID]], Sales_Data[Product_ID],0))</f>
        <v>Returning</v>
      </c>
      <c r="I108" t="str">
        <f>INDEX(Sales_Data[Payment_Method], MATCH(Merged[[#This Row],[Product_ID]], Sales_Data[Product_ID],0))</f>
        <v>Cash</v>
      </c>
      <c r="J108">
        <f>INDEX(Sales_Data[Discount],MATCH(Merged[[#This Row],[Product_ID]], Sales_Data[Product_ID],0))</f>
        <v>0.1</v>
      </c>
      <c r="K108" s="8">
        <f>INDEX(Sales_Data[Discount (%)], MATCH(Merged[[#This Row],[Product_ID]],Sales_Data[Product_ID],0))</f>
        <v>0.1</v>
      </c>
      <c r="L108" s="8" t="str">
        <f>INDEX(Sales_Data[Discount Range], MATCH(Merged[[#This Row],[Product_ID]], Sales_Data[Product_ID],0))</f>
        <v>6-10%</v>
      </c>
      <c r="M108" t="str">
        <f>INDEX(Sales_Data[Sales_Channel],MATCH(Merged[[#This Row],[Product_ID]], Sales_Data[Product_ID],0))</f>
        <v>Online</v>
      </c>
      <c r="N108" t="str">
        <f>INDEX(Sales_Data[Region_and_Sales_Rep], MATCH(Merged[[#This Row],[Product_ID]],Sales_Data[Product_ID],0))</f>
        <v>South-David</v>
      </c>
    </row>
    <row r="109" spans="1:14" x14ac:dyDescent="0.25">
      <c r="A109">
        <v>1065</v>
      </c>
      <c r="B109" t="str">
        <f>VLOOKUP(Merged[[#This Row],[Product_ID]],Sales_Data[],5,0)</f>
        <v>Bob</v>
      </c>
      <c r="C109" t="str">
        <f>VLOOKUP(Merged[[#This Row],[Product_ID]],Sales_Data[],6,0)</f>
        <v>East</v>
      </c>
      <c r="D109" t="str">
        <f>VLOOKUP(Merged[[#This Row],[Product_ID]],Sales_Data[],3,0)</f>
        <v>November</v>
      </c>
      <c r="E109">
        <f>INDEX(Sales_Data[Sales_Amount],MATCH(Merged[[#This Row],[Product_ID]], Sales_Data[Product_ID],0))</f>
        <v>9183.11</v>
      </c>
      <c r="F109" t="str">
        <f>INDEX(Sales_Data[Product_Category], MATCH(Merged[[#This Row],[Product_ID]],Sales_Data[Product_ID],0))</f>
        <v>Food</v>
      </c>
      <c r="G109">
        <f>INDEX(Sales_Data[Quantity_Sold], MATCH(Merged[[#This Row],[Product_ID]],Sales_Data[Product_ID],0))</f>
        <v>18</v>
      </c>
      <c r="H109" t="str">
        <f>INDEX(Sales_Data[Customer_Type], MATCH(Merged[[#This Row],[Product_ID]], Sales_Data[Product_ID],0))</f>
        <v>New</v>
      </c>
      <c r="I109" t="str">
        <f>INDEX(Sales_Data[Payment_Method], MATCH(Merged[[#This Row],[Product_ID]], Sales_Data[Product_ID],0))</f>
        <v>Bank Transfer</v>
      </c>
      <c r="J109">
        <f>INDEX(Sales_Data[Discount],MATCH(Merged[[#This Row],[Product_ID]], Sales_Data[Product_ID],0))</f>
        <v>0.02</v>
      </c>
      <c r="K109" s="8">
        <f>INDEX(Sales_Data[Discount (%)], MATCH(Merged[[#This Row],[Product_ID]],Sales_Data[Product_ID],0))</f>
        <v>0.02</v>
      </c>
      <c r="L109" s="8" t="str">
        <f>INDEX(Sales_Data[Discount Range], MATCH(Merged[[#This Row],[Product_ID]], Sales_Data[Product_ID],0))</f>
        <v>0-5%</v>
      </c>
      <c r="M109" t="str">
        <f>INDEX(Sales_Data[Sales_Channel],MATCH(Merged[[#This Row],[Product_ID]], Sales_Data[Product_ID],0))</f>
        <v>Retail</v>
      </c>
      <c r="N109" t="str">
        <f>INDEX(Sales_Data[Region_and_Sales_Rep], MATCH(Merged[[#This Row],[Product_ID]],Sales_Data[Product_ID],0))</f>
        <v>East-Bob</v>
      </c>
    </row>
    <row r="110" spans="1:14" x14ac:dyDescent="0.25">
      <c r="A110">
        <v>1089</v>
      </c>
      <c r="B110" t="str">
        <f>VLOOKUP(Merged[[#This Row],[Product_ID]],Sales_Data[],5,0)</f>
        <v>Bob</v>
      </c>
      <c r="C110" t="str">
        <f>VLOOKUP(Merged[[#This Row],[Product_ID]],Sales_Data[],6,0)</f>
        <v>West</v>
      </c>
      <c r="D110" t="str">
        <f>VLOOKUP(Merged[[#This Row],[Product_ID]],Sales_Data[],3,0)</f>
        <v>November</v>
      </c>
      <c r="E110">
        <f>INDEX(Sales_Data[Sales_Amount],MATCH(Merged[[#This Row],[Product_ID]], Sales_Data[Product_ID],0))</f>
        <v>2945.36</v>
      </c>
      <c r="F110" t="str">
        <f>INDEX(Sales_Data[Product_Category], MATCH(Merged[[#This Row],[Product_ID]],Sales_Data[Product_ID],0))</f>
        <v>Furniture</v>
      </c>
      <c r="G110">
        <f>INDEX(Sales_Data[Quantity_Sold], MATCH(Merged[[#This Row],[Product_ID]],Sales_Data[Product_ID],0))</f>
        <v>47</v>
      </c>
      <c r="H110" t="str">
        <f>INDEX(Sales_Data[Customer_Type], MATCH(Merged[[#This Row],[Product_ID]], Sales_Data[Product_ID],0))</f>
        <v>New</v>
      </c>
      <c r="I110" t="str">
        <f>INDEX(Sales_Data[Payment_Method], MATCH(Merged[[#This Row],[Product_ID]], Sales_Data[Product_ID],0))</f>
        <v>Bank Transfer</v>
      </c>
      <c r="J110">
        <f>INDEX(Sales_Data[Discount],MATCH(Merged[[#This Row],[Product_ID]], Sales_Data[Product_ID],0))</f>
        <v>0.17</v>
      </c>
      <c r="K110" s="8">
        <f>INDEX(Sales_Data[Discount (%)], MATCH(Merged[[#This Row],[Product_ID]],Sales_Data[Product_ID],0))</f>
        <v>0.17</v>
      </c>
      <c r="L110" s="8" t="str">
        <f>INDEX(Sales_Data[Discount Range], MATCH(Merged[[#This Row],[Product_ID]], Sales_Data[Product_ID],0))</f>
        <v>16-20%</v>
      </c>
      <c r="M110" t="str">
        <f>INDEX(Sales_Data[Sales_Channel],MATCH(Merged[[#This Row],[Product_ID]], Sales_Data[Product_ID],0))</f>
        <v>Retail</v>
      </c>
      <c r="N110" t="str">
        <f>INDEX(Sales_Data[Region_and_Sales_Rep], MATCH(Merged[[#This Row],[Product_ID]],Sales_Data[Product_ID],0))</f>
        <v>West-Bob</v>
      </c>
    </row>
    <row r="111" spans="1:14" x14ac:dyDescent="0.25">
      <c r="A111">
        <v>1071</v>
      </c>
      <c r="B111" t="str">
        <f>VLOOKUP(Merged[[#This Row],[Product_ID]],Sales_Data[],5,0)</f>
        <v>Eve</v>
      </c>
      <c r="C111" t="str">
        <f>VLOOKUP(Merged[[#This Row],[Product_ID]],Sales_Data[],6,0)</f>
        <v>West</v>
      </c>
      <c r="D111" t="str">
        <f>VLOOKUP(Merged[[#This Row],[Product_ID]],Sales_Data[],3,0)</f>
        <v>May</v>
      </c>
      <c r="E111">
        <f>INDEX(Sales_Data[Sales_Amount],MATCH(Merged[[#This Row],[Product_ID]], Sales_Data[Product_ID],0))</f>
        <v>3003.76</v>
      </c>
      <c r="F111" t="str">
        <f>INDEX(Sales_Data[Product_Category], MATCH(Merged[[#This Row],[Product_ID]],Sales_Data[Product_ID],0))</f>
        <v>Furniture</v>
      </c>
      <c r="G111">
        <f>INDEX(Sales_Data[Quantity_Sold], MATCH(Merged[[#This Row],[Product_ID]],Sales_Data[Product_ID],0))</f>
        <v>6</v>
      </c>
      <c r="H111" t="str">
        <f>INDEX(Sales_Data[Customer_Type], MATCH(Merged[[#This Row],[Product_ID]], Sales_Data[Product_ID],0))</f>
        <v>Returning</v>
      </c>
      <c r="I111" t="str">
        <f>INDEX(Sales_Data[Payment_Method], MATCH(Merged[[#This Row],[Product_ID]], Sales_Data[Product_ID],0))</f>
        <v>Bank Transfer</v>
      </c>
      <c r="J111">
        <f>INDEX(Sales_Data[Discount],MATCH(Merged[[#This Row],[Product_ID]], Sales_Data[Product_ID],0))</f>
        <v>0.06</v>
      </c>
      <c r="K111" s="8">
        <f>INDEX(Sales_Data[Discount (%)], MATCH(Merged[[#This Row],[Product_ID]],Sales_Data[Product_ID],0))</f>
        <v>0.06</v>
      </c>
      <c r="L111" s="8" t="str">
        <f>INDEX(Sales_Data[Discount Range], MATCH(Merged[[#This Row],[Product_ID]], Sales_Data[Product_ID],0))</f>
        <v>6-10%</v>
      </c>
      <c r="M111" t="str">
        <f>INDEX(Sales_Data[Sales_Channel],MATCH(Merged[[#This Row],[Product_ID]], Sales_Data[Product_ID],0))</f>
        <v>Retail</v>
      </c>
      <c r="N111" t="str">
        <f>INDEX(Sales_Data[Region_and_Sales_Rep], MATCH(Merged[[#This Row],[Product_ID]],Sales_Data[Product_ID],0))</f>
        <v>West-Eve</v>
      </c>
    </row>
    <row r="112" spans="1:14" x14ac:dyDescent="0.25">
      <c r="A112">
        <v>1009</v>
      </c>
      <c r="B112" t="str">
        <f>VLOOKUP(Merged[[#This Row],[Product_ID]],Sales_Data[],5,0)</f>
        <v>Alice</v>
      </c>
      <c r="C112" t="str">
        <f>VLOOKUP(Merged[[#This Row],[Product_ID]],Sales_Data[],6,0)</f>
        <v>North</v>
      </c>
      <c r="D112" t="str">
        <f>VLOOKUP(Merged[[#This Row],[Product_ID]],Sales_Data[],3,0)</f>
        <v>April</v>
      </c>
      <c r="E112">
        <f>INDEX(Sales_Data[Sales_Amount],MATCH(Merged[[#This Row],[Product_ID]], Sales_Data[Product_ID],0))</f>
        <v>1342.95</v>
      </c>
      <c r="F112" t="str">
        <f>INDEX(Sales_Data[Product_Category], MATCH(Merged[[#This Row],[Product_ID]],Sales_Data[Product_ID],0))</f>
        <v>Clothing</v>
      </c>
      <c r="G112">
        <f>INDEX(Sales_Data[Quantity_Sold], MATCH(Merged[[#This Row],[Product_ID]],Sales_Data[Product_ID],0))</f>
        <v>33</v>
      </c>
      <c r="H112" t="str">
        <f>INDEX(Sales_Data[Customer_Type], MATCH(Merged[[#This Row],[Product_ID]], Sales_Data[Product_ID],0))</f>
        <v>New</v>
      </c>
      <c r="I112" t="str">
        <f>INDEX(Sales_Data[Payment_Method], MATCH(Merged[[#This Row],[Product_ID]], Sales_Data[Product_ID],0))</f>
        <v>Credit Card</v>
      </c>
      <c r="J112">
        <f>INDEX(Sales_Data[Discount],MATCH(Merged[[#This Row],[Product_ID]], Sales_Data[Product_ID],0))</f>
        <v>0.05</v>
      </c>
      <c r="K112" s="8">
        <f>INDEX(Sales_Data[Discount (%)], MATCH(Merged[[#This Row],[Product_ID]],Sales_Data[Product_ID],0))</f>
        <v>0.05</v>
      </c>
      <c r="L112" s="8" t="str">
        <f>INDEX(Sales_Data[Discount Range], MATCH(Merged[[#This Row],[Product_ID]], Sales_Data[Product_ID],0))</f>
        <v>0-5%</v>
      </c>
      <c r="M112" t="str">
        <f>INDEX(Sales_Data[Sales_Channel],MATCH(Merged[[#This Row],[Product_ID]], Sales_Data[Product_ID],0))</f>
        <v>Online</v>
      </c>
      <c r="N112" t="str">
        <f>INDEX(Sales_Data[Region_and_Sales_Rep], MATCH(Merged[[#This Row],[Product_ID]],Sales_Data[Product_ID],0))</f>
        <v>North-Alice</v>
      </c>
    </row>
    <row r="113" spans="1:14" x14ac:dyDescent="0.25">
      <c r="A113">
        <v>1088</v>
      </c>
      <c r="B113" t="str">
        <f>VLOOKUP(Merged[[#This Row],[Product_ID]],Sales_Data[],5,0)</f>
        <v>Eve</v>
      </c>
      <c r="C113" t="str">
        <f>VLOOKUP(Merged[[#This Row],[Product_ID]],Sales_Data[],6,0)</f>
        <v>North</v>
      </c>
      <c r="D113" t="str">
        <f>VLOOKUP(Merged[[#This Row],[Product_ID]],Sales_Data[],3,0)</f>
        <v>November</v>
      </c>
      <c r="E113">
        <f>INDEX(Sales_Data[Sales_Amount],MATCH(Merged[[#This Row],[Product_ID]], Sales_Data[Product_ID],0))</f>
        <v>8518.4500000000007</v>
      </c>
      <c r="F113" t="str">
        <f>INDEX(Sales_Data[Product_Category], MATCH(Merged[[#This Row],[Product_ID]],Sales_Data[Product_ID],0))</f>
        <v>Furniture</v>
      </c>
      <c r="G113">
        <f>INDEX(Sales_Data[Quantity_Sold], MATCH(Merged[[#This Row],[Product_ID]],Sales_Data[Product_ID],0))</f>
        <v>13</v>
      </c>
      <c r="H113" t="str">
        <f>INDEX(Sales_Data[Customer_Type], MATCH(Merged[[#This Row],[Product_ID]], Sales_Data[Product_ID],0))</f>
        <v>New</v>
      </c>
      <c r="I113" t="str">
        <f>INDEX(Sales_Data[Payment_Method], MATCH(Merged[[#This Row],[Product_ID]], Sales_Data[Product_ID],0))</f>
        <v>Bank Transfer</v>
      </c>
      <c r="J113">
        <f>INDEX(Sales_Data[Discount],MATCH(Merged[[#This Row],[Product_ID]], Sales_Data[Product_ID],0))</f>
        <v>0.23</v>
      </c>
      <c r="K113" s="8">
        <f>INDEX(Sales_Data[Discount (%)], MATCH(Merged[[#This Row],[Product_ID]],Sales_Data[Product_ID],0))</f>
        <v>0.23</v>
      </c>
      <c r="L113" s="8" t="str">
        <f>INDEX(Sales_Data[Discount Range], MATCH(Merged[[#This Row],[Product_ID]], Sales_Data[Product_ID],0))</f>
        <v>21%+</v>
      </c>
      <c r="M113" t="str">
        <f>INDEX(Sales_Data[Sales_Channel],MATCH(Merged[[#This Row],[Product_ID]], Sales_Data[Product_ID],0))</f>
        <v>Retail</v>
      </c>
      <c r="N113" t="str">
        <f>INDEX(Sales_Data[Region_and_Sales_Rep], MATCH(Merged[[#This Row],[Product_ID]],Sales_Data[Product_ID],0))</f>
        <v>North-Eve</v>
      </c>
    </row>
    <row r="114" spans="1:14" x14ac:dyDescent="0.25">
      <c r="A114">
        <v>1001</v>
      </c>
      <c r="B114" t="str">
        <f>VLOOKUP(Merged[[#This Row],[Product_ID]],Sales_Data[],5,0)</f>
        <v>Alice</v>
      </c>
      <c r="C114" t="str">
        <f>VLOOKUP(Merged[[#This Row],[Product_ID]],Sales_Data[],6,0)</f>
        <v>North</v>
      </c>
      <c r="D114" t="str">
        <f>VLOOKUP(Merged[[#This Row],[Product_ID]],Sales_Data[],3,0)</f>
        <v>November</v>
      </c>
      <c r="E114">
        <f>INDEX(Sales_Data[Sales_Amount],MATCH(Merged[[#This Row],[Product_ID]], Sales_Data[Product_ID],0))</f>
        <v>715.81</v>
      </c>
      <c r="F114" t="str">
        <f>INDEX(Sales_Data[Product_Category], MATCH(Merged[[#This Row],[Product_ID]],Sales_Data[Product_ID],0))</f>
        <v>Electronics</v>
      </c>
      <c r="G114">
        <f>INDEX(Sales_Data[Quantity_Sold], MATCH(Merged[[#This Row],[Product_ID]],Sales_Data[Product_ID],0))</f>
        <v>8</v>
      </c>
      <c r="H114" t="str">
        <f>INDEX(Sales_Data[Customer_Type], MATCH(Merged[[#This Row],[Product_ID]], Sales_Data[Product_ID],0))</f>
        <v>New</v>
      </c>
      <c r="I114" t="str">
        <f>INDEX(Sales_Data[Payment_Method], MATCH(Merged[[#This Row],[Product_ID]], Sales_Data[Product_ID],0))</f>
        <v>Bank Transfer</v>
      </c>
      <c r="J114">
        <f>INDEX(Sales_Data[Discount],MATCH(Merged[[#This Row],[Product_ID]], Sales_Data[Product_ID],0))</f>
        <v>0.09</v>
      </c>
      <c r="K114" s="8">
        <f>INDEX(Sales_Data[Discount (%)], MATCH(Merged[[#This Row],[Product_ID]],Sales_Data[Product_ID],0))</f>
        <v>0.09</v>
      </c>
      <c r="L114" s="8" t="str">
        <f>INDEX(Sales_Data[Discount Range], MATCH(Merged[[#This Row],[Product_ID]], Sales_Data[Product_ID],0))</f>
        <v>6-10%</v>
      </c>
      <c r="M114" t="str">
        <f>INDEX(Sales_Data[Sales_Channel],MATCH(Merged[[#This Row],[Product_ID]], Sales_Data[Product_ID],0))</f>
        <v>Retail</v>
      </c>
      <c r="N114" t="str">
        <f>INDEX(Sales_Data[Region_and_Sales_Rep], MATCH(Merged[[#This Row],[Product_ID]],Sales_Data[Product_ID],0))</f>
        <v>North-Alice</v>
      </c>
    </row>
    <row r="115" spans="1:14" x14ac:dyDescent="0.25">
      <c r="A115">
        <v>1008</v>
      </c>
      <c r="B115" t="str">
        <f>VLOOKUP(Merged[[#This Row],[Product_ID]],Sales_Data[],5,0)</f>
        <v>Eve</v>
      </c>
      <c r="C115" t="str">
        <f>VLOOKUP(Merged[[#This Row],[Product_ID]],Sales_Data[],6,0)</f>
        <v>North</v>
      </c>
      <c r="D115" t="str">
        <f>VLOOKUP(Merged[[#This Row],[Product_ID]],Sales_Data[],3,0)</f>
        <v>January</v>
      </c>
      <c r="E115">
        <f>INDEX(Sales_Data[Sales_Amount],MATCH(Merged[[#This Row],[Product_ID]], Sales_Data[Product_ID],0))</f>
        <v>5227.8100000000004</v>
      </c>
      <c r="F115" t="str">
        <f>INDEX(Sales_Data[Product_Category], MATCH(Merged[[#This Row],[Product_ID]],Sales_Data[Product_ID],0))</f>
        <v>Clothing</v>
      </c>
      <c r="G115">
        <f>INDEX(Sales_Data[Quantity_Sold], MATCH(Merged[[#This Row],[Product_ID]],Sales_Data[Product_ID],0))</f>
        <v>38</v>
      </c>
      <c r="H115" t="str">
        <f>INDEX(Sales_Data[Customer_Type], MATCH(Merged[[#This Row],[Product_ID]], Sales_Data[Product_ID],0))</f>
        <v>Returning</v>
      </c>
      <c r="I115" t="str">
        <f>INDEX(Sales_Data[Payment_Method], MATCH(Merged[[#This Row],[Product_ID]], Sales_Data[Product_ID],0))</f>
        <v>Cash</v>
      </c>
      <c r="J115">
        <f>INDEX(Sales_Data[Discount],MATCH(Merged[[#This Row],[Product_ID]], Sales_Data[Product_ID],0))</f>
        <v>0.05</v>
      </c>
      <c r="K115" s="8">
        <f>INDEX(Sales_Data[Discount (%)], MATCH(Merged[[#This Row],[Product_ID]],Sales_Data[Product_ID],0))</f>
        <v>0.05</v>
      </c>
      <c r="L115" s="8" t="str">
        <f>INDEX(Sales_Data[Discount Range], MATCH(Merged[[#This Row],[Product_ID]], Sales_Data[Product_ID],0))</f>
        <v>0-5%</v>
      </c>
      <c r="M115" t="str">
        <f>INDEX(Sales_Data[Sales_Channel],MATCH(Merged[[#This Row],[Product_ID]], Sales_Data[Product_ID],0))</f>
        <v>Online</v>
      </c>
      <c r="N115" t="str">
        <f>INDEX(Sales_Data[Region_and_Sales_Rep], MATCH(Merged[[#This Row],[Product_ID]],Sales_Data[Product_ID],0))</f>
        <v>North-Eve</v>
      </c>
    </row>
    <row r="116" spans="1:14" x14ac:dyDescent="0.25">
      <c r="A116">
        <v>1088</v>
      </c>
      <c r="B116" t="str">
        <f>VLOOKUP(Merged[[#This Row],[Product_ID]],Sales_Data[],5,0)</f>
        <v>Eve</v>
      </c>
      <c r="C116" t="str">
        <f>VLOOKUP(Merged[[#This Row],[Product_ID]],Sales_Data[],6,0)</f>
        <v>North</v>
      </c>
      <c r="D116" t="str">
        <f>VLOOKUP(Merged[[#This Row],[Product_ID]],Sales_Data[],3,0)</f>
        <v>November</v>
      </c>
      <c r="E116">
        <f>INDEX(Sales_Data[Sales_Amount],MATCH(Merged[[#This Row],[Product_ID]], Sales_Data[Product_ID],0))</f>
        <v>8518.4500000000007</v>
      </c>
      <c r="F116" t="str">
        <f>INDEX(Sales_Data[Product_Category], MATCH(Merged[[#This Row],[Product_ID]],Sales_Data[Product_ID],0))</f>
        <v>Furniture</v>
      </c>
      <c r="G116">
        <f>INDEX(Sales_Data[Quantity_Sold], MATCH(Merged[[#This Row],[Product_ID]],Sales_Data[Product_ID],0))</f>
        <v>13</v>
      </c>
      <c r="H116" t="str">
        <f>INDEX(Sales_Data[Customer_Type], MATCH(Merged[[#This Row],[Product_ID]], Sales_Data[Product_ID],0))</f>
        <v>New</v>
      </c>
      <c r="I116" t="str">
        <f>INDEX(Sales_Data[Payment_Method], MATCH(Merged[[#This Row],[Product_ID]], Sales_Data[Product_ID],0))</f>
        <v>Bank Transfer</v>
      </c>
      <c r="J116">
        <f>INDEX(Sales_Data[Discount],MATCH(Merged[[#This Row],[Product_ID]], Sales_Data[Product_ID],0))</f>
        <v>0.23</v>
      </c>
      <c r="K116" s="8">
        <f>INDEX(Sales_Data[Discount (%)], MATCH(Merged[[#This Row],[Product_ID]],Sales_Data[Product_ID],0))</f>
        <v>0.23</v>
      </c>
      <c r="L116" s="8" t="str">
        <f>INDEX(Sales_Data[Discount Range], MATCH(Merged[[#This Row],[Product_ID]], Sales_Data[Product_ID],0))</f>
        <v>21%+</v>
      </c>
      <c r="M116" t="str">
        <f>INDEX(Sales_Data[Sales_Channel],MATCH(Merged[[#This Row],[Product_ID]], Sales_Data[Product_ID],0))</f>
        <v>Retail</v>
      </c>
      <c r="N116" t="str">
        <f>INDEX(Sales_Data[Region_and_Sales_Rep], MATCH(Merged[[#This Row],[Product_ID]],Sales_Data[Product_ID],0))</f>
        <v>North-Eve</v>
      </c>
    </row>
    <row r="117" spans="1:14" x14ac:dyDescent="0.25">
      <c r="A117">
        <v>1063</v>
      </c>
      <c r="B117" t="str">
        <f>VLOOKUP(Merged[[#This Row],[Product_ID]],Sales_Data[],5,0)</f>
        <v>Bob</v>
      </c>
      <c r="C117" t="str">
        <f>VLOOKUP(Merged[[#This Row],[Product_ID]],Sales_Data[],6,0)</f>
        <v>West</v>
      </c>
      <c r="D117" t="str">
        <f>VLOOKUP(Merged[[#This Row],[Product_ID]],Sales_Data[],3,0)</f>
        <v>May</v>
      </c>
      <c r="E117">
        <f>INDEX(Sales_Data[Sales_Amount],MATCH(Merged[[#This Row],[Product_ID]], Sales_Data[Product_ID],0))</f>
        <v>3098.87</v>
      </c>
      <c r="F117" t="str">
        <f>INDEX(Sales_Data[Product_Category], MATCH(Merged[[#This Row],[Product_ID]],Sales_Data[Product_ID],0))</f>
        <v>Food</v>
      </c>
      <c r="G117">
        <f>INDEX(Sales_Data[Quantity_Sold], MATCH(Merged[[#This Row],[Product_ID]],Sales_Data[Product_ID],0))</f>
        <v>39</v>
      </c>
      <c r="H117" t="str">
        <f>INDEX(Sales_Data[Customer_Type], MATCH(Merged[[#This Row],[Product_ID]], Sales_Data[Product_ID],0))</f>
        <v>Returning</v>
      </c>
      <c r="I117" t="str">
        <f>INDEX(Sales_Data[Payment_Method], MATCH(Merged[[#This Row],[Product_ID]], Sales_Data[Product_ID],0))</f>
        <v>Cash</v>
      </c>
      <c r="J117">
        <f>INDEX(Sales_Data[Discount],MATCH(Merged[[#This Row],[Product_ID]], Sales_Data[Product_ID],0))</f>
        <v>0.21</v>
      </c>
      <c r="K117" s="8">
        <f>INDEX(Sales_Data[Discount (%)], MATCH(Merged[[#This Row],[Product_ID]],Sales_Data[Product_ID],0))</f>
        <v>0.21</v>
      </c>
      <c r="L117" s="8" t="str">
        <f>INDEX(Sales_Data[Discount Range], MATCH(Merged[[#This Row],[Product_ID]], Sales_Data[Product_ID],0))</f>
        <v>21%+</v>
      </c>
      <c r="M117" t="str">
        <f>INDEX(Sales_Data[Sales_Channel],MATCH(Merged[[#This Row],[Product_ID]], Sales_Data[Product_ID],0))</f>
        <v>Retail</v>
      </c>
      <c r="N117" t="str">
        <f>INDEX(Sales_Data[Region_and_Sales_Rep], MATCH(Merged[[#This Row],[Product_ID]],Sales_Data[Product_ID],0))</f>
        <v>West-Bob</v>
      </c>
    </row>
    <row r="118" spans="1:14" x14ac:dyDescent="0.25">
      <c r="A118">
        <v>1011</v>
      </c>
      <c r="B118" t="str">
        <f>VLOOKUP(Merged[[#This Row],[Product_ID]],Sales_Data[],5,0)</f>
        <v>Alice</v>
      </c>
      <c r="C118" t="str">
        <f>VLOOKUP(Merged[[#This Row],[Product_ID]],Sales_Data[],6,0)</f>
        <v>South</v>
      </c>
      <c r="D118" t="str">
        <f>VLOOKUP(Merged[[#This Row],[Product_ID]],Sales_Data[],3,0)</f>
        <v>June</v>
      </c>
      <c r="E118">
        <f>INDEX(Sales_Data[Sales_Amount],MATCH(Merged[[#This Row],[Product_ID]], Sales_Data[Product_ID],0))</f>
        <v>4531.97</v>
      </c>
      <c r="F118" t="str">
        <f>INDEX(Sales_Data[Product_Category], MATCH(Merged[[#This Row],[Product_ID]],Sales_Data[Product_ID],0))</f>
        <v>Furniture</v>
      </c>
      <c r="G118">
        <f>INDEX(Sales_Data[Quantity_Sold], MATCH(Merged[[#This Row],[Product_ID]],Sales_Data[Product_ID],0))</f>
        <v>38</v>
      </c>
      <c r="H118" t="str">
        <f>INDEX(Sales_Data[Customer_Type], MATCH(Merged[[#This Row],[Product_ID]], Sales_Data[Product_ID],0))</f>
        <v>New</v>
      </c>
      <c r="I118" t="str">
        <f>INDEX(Sales_Data[Payment_Method], MATCH(Merged[[#This Row],[Product_ID]], Sales_Data[Product_ID],0))</f>
        <v>Bank Transfer</v>
      </c>
      <c r="J118">
        <f>INDEX(Sales_Data[Discount],MATCH(Merged[[#This Row],[Product_ID]], Sales_Data[Product_ID],0))</f>
        <v>0.06</v>
      </c>
      <c r="K118" s="8">
        <f>INDEX(Sales_Data[Discount (%)], MATCH(Merged[[#This Row],[Product_ID]],Sales_Data[Product_ID],0))</f>
        <v>0.06</v>
      </c>
      <c r="L118" s="8" t="str">
        <f>INDEX(Sales_Data[Discount Range], MATCH(Merged[[#This Row],[Product_ID]], Sales_Data[Product_ID],0))</f>
        <v>6-10%</v>
      </c>
      <c r="M118" t="str">
        <f>INDEX(Sales_Data[Sales_Channel],MATCH(Merged[[#This Row],[Product_ID]], Sales_Data[Product_ID],0))</f>
        <v>Online</v>
      </c>
      <c r="N118" t="str">
        <f>INDEX(Sales_Data[Region_and_Sales_Rep], MATCH(Merged[[#This Row],[Product_ID]],Sales_Data[Product_ID],0))</f>
        <v>South-Alice</v>
      </c>
    </row>
    <row r="119" spans="1:14" x14ac:dyDescent="0.25">
      <c r="A119">
        <v>1081</v>
      </c>
      <c r="B119" t="str">
        <f>VLOOKUP(Merged[[#This Row],[Product_ID]],Sales_Data[],5,0)</f>
        <v>David</v>
      </c>
      <c r="C119" t="str">
        <f>VLOOKUP(Merged[[#This Row],[Product_ID]],Sales_Data[],6,0)</f>
        <v>East</v>
      </c>
      <c r="D119" t="str">
        <f>VLOOKUP(Merged[[#This Row],[Product_ID]],Sales_Data[],3,0)</f>
        <v>February</v>
      </c>
      <c r="E119">
        <f>INDEX(Sales_Data[Sales_Amount],MATCH(Merged[[#This Row],[Product_ID]], Sales_Data[Product_ID],0))</f>
        <v>3068.03</v>
      </c>
      <c r="F119" t="str">
        <f>INDEX(Sales_Data[Product_Category], MATCH(Merged[[#This Row],[Product_ID]],Sales_Data[Product_ID],0))</f>
        <v>Furniture</v>
      </c>
      <c r="G119">
        <f>INDEX(Sales_Data[Quantity_Sold], MATCH(Merged[[#This Row],[Product_ID]],Sales_Data[Product_ID],0))</f>
        <v>41</v>
      </c>
      <c r="H119" t="str">
        <f>INDEX(Sales_Data[Customer_Type], MATCH(Merged[[#This Row],[Product_ID]], Sales_Data[Product_ID],0))</f>
        <v>New</v>
      </c>
      <c r="I119" t="str">
        <f>INDEX(Sales_Data[Payment_Method], MATCH(Merged[[#This Row],[Product_ID]], Sales_Data[Product_ID],0))</f>
        <v>Bank Transfer</v>
      </c>
      <c r="J119">
        <f>INDEX(Sales_Data[Discount],MATCH(Merged[[#This Row],[Product_ID]], Sales_Data[Product_ID],0))</f>
        <v>0.21</v>
      </c>
      <c r="K119" s="8">
        <f>INDEX(Sales_Data[Discount (%)], MATCH(Merged[[#This Row],[Product_ID]],Sales_Data[Product_ID],0))</f>
        <v>0.21</v>
      </c>
      <c r="L119" s="8" t="str">
        <f>INDEX(Sales_Data[Discount Range], MATCH(Merged[[#This Row],[Product_ID]], Sales_Data[Product_ID],0))</f>
        <v>21%+</v>
      </c>
      <c r="M119" t="str">
        <f>INDEX(Sales_Data[Sales_Channel],MATCH(Merged[[#This Row],[Product_ID]], Sales_Data[Product_ID],0))</f>
        <v>Online</v>
      </c>
      <c r="N119" t="str">
        <f>INDEX(Sales_Data[Region_and_Sales_Rep], MATCH(Merged[[#This Row],[Product_ID]],Sales_Data[Product_ID],0))</f>
        <v>East-David</v>
      </c>
    </row>
    <row r="120" spans="1:14" x14ac:dyDescent="0.25">
      <c r="A120">
        <v>1008</v>
      </c>
      <c r="B120" t="str">
        <f>VLOOKUP(Merged[[#This Row],[Product_ID]],Sales_Data[],5,0)</f>
        <v>Eve</v>
      </c>
      <c r="C120" t="str">
        <f>VLOOKUP(Merged[[#This Row],[Product_ID]],Sales_Data[],6,0)</f>
        <v>North</v>
      </c>
      <c r="D120" t="str">
        <f>VLOOKUP(Merged[[#This Row],[Product_ID]],Sales_Data[],3,0)</f>
        <v>January</v>
      </c>
      <c r="E120">
        <f>INDEX(Sales_Data[Sales_Amount],MATCH(Merged[[#This Row],[Product_ID]], Sales_Data[Product_ID],0))</f>
        <v>5227.8100000000004</v>
      </c>
      <c r="F120" t="str">
        <f>INDEX(Sales_Data[Product_Category], MATCH(Merged[[#This Row],[Product_ID]],Sales_Data[Product_ID],0))</f>
        <v>Clothing</v>
      </c>
      <c r="G120">
        <f>INDEX(Sales_Data[Quantity_Sold], MATCH(Merged[[#This Row],[Product_ID]],Sales_Data[Product_ID],0))</f>
        <v>38</v>
      </c>
      <c r="H120" t="str">
        <f>INDEX(Sales_Data[Customer_Type], MATCH(Merged[[#This Row],[Product_ID]], Sales_Data[Product_ID],0))</f>
        <v>Returning</v>
      </c>
      <c r="I120" t="str">
        <f>INDEX(Sales_Data[Payment_Method], MATCH(Merged[[#This Row],[Product_ID]], Sales_Data[Product_ID],0))</f>
        <v>Cash</v>
      </c>
      <c r="J120">
        <f>INDEX(Sales_Data[Discount],MATCH(Merged[[#This Row],[Product_ID]], Sales_Data[Product_ID],0))</f>
        <v>0.05</v>
      </c>
      <c r="K120" s="8">
        <f>INDEX(Sales_Data[Discount (%)], MATCH(Merged[[#This Row],[Product_ID]],Sales_Data[Product_ID],0))</f>
        <v>0.05</v>
      </c>
      <c r="L120" s="8" t="str">
        <f>INDEX(Sales_Data[Discount Range], MATCH(Merged[[#This Row],[Product_ID]], Sales_Data[Product_ID],0))</f>
        <v>0-5%</v>
      </c>
      <c r="M120" t="str">
        <f>INDEX(Sales_Data[Sales_Channel],MATCH(Merged[[#This Row],[Product_ID]], Sales_Data[Product_ID],0))</f>
        <v>Online</v>
      </c>
      <c r="N120" t="str">
        <f>INDEX(Sales_Data[Region_and_Sales_Rep], MATCH(Merged[[#This Row],[Product_ID]],Sales_Data[Product_ID],0))</f>
        <v>North-Eve</v>
      </c>
    </row>
    <row r="121" spans="1:14" x14ac:dyDescent="0.25">
      <c r="A121">
        <v>1035</v>
      </c>
      <c r="B121" t="str">
        <f>VLOOKUP(Merged[[#This Row],[Product_ID]],Sales_Data[],5,0)</f>
        <v>Alice</v>
      </c>
      <c r="C121" t="str">
        <f>VLOOKUP(Merged[[#This Row],[Product_ID]],Sales_Data[],6,0)</f>
        <v>South</v>
      </c>
      <c r="D121" t="str">
        <f>VLOOKUP(Merged[[#This Row],[Product_ID]],Sales_Data[],3,0)</f>
        <v>May</v>
      </c>
      <c r="E121">
        <f>INDEX(Sales_Data[Sales_Amount],MATCH(Merged[[#This Row],[Product_ID]], Sales_Data[Product_ID],0))</f>
        <v>3780.22</v>
      </c>
      <c r="F121" t="str">
        <f>INDEX(Sales_Data[Product_Category], MATCH(Merged[[#This Row],[Product_ID]],Sales_Data[Product_ID],0))</f>
        <v>Food</v>
      </c>
      <c r="G121">
        <f>INDEX(Sales_Data[Quantity_Sold], MATCH(Merged[[#This Row],[Product_ID]],Sales_Data[Product_ID],0))</f>
        <v>45</v>
      </c>
      <c r="H121" t="str">
        <f>INDEX(Sales_Data[Customer_Type], MATCH(Merged[[#This Row],[Product_ID]], Sales_Data[Product_ID],0))</f>
        <v>New</v>
      </c>
      <c r="I121" t="str">
        <f>INDEX(Sales_Data[Payment_Method], MATCH(Merged[[#This Row],[Product_ID]], Sales_Data[Product_ID],0))</f>
        <v>Credit Card</v>
      </c>
      <c r="J121">
        <f>INDEX(Sales_Data[Discount],MATCH(Merged[[#This Row],[Product_ID]], Sales_Data[Product_ID],0))</f>
        <v>0.15</v>
      </c>
      <c r="K121" s="8">
        <f>INDEX(Sales_Data[Discount (%)], MATCH(Merged[[#This Row],[Product_ID]],Sales_Data[Product_ID],0))</f>
        <v>0.15</v>
      </c>
      <c r="L121" s="8" t="str">
        <f>INDEX(Sales_Data[Discount Range], MATCH(Merged[[#This Row],[Product_ID]], Sales_Data[Product_ID],0))</f>
        <v>11-15%</v>
      </c>
      <c r="M121" t="str">
        <f>INDEX(Sales_Data[Sales_Channel],MATCH(Merged[[#This Row],[Product_ID]], Sales_Data[Product_ID],0))</f>
        <v>Retail</v>
      </c>
      <c r="N121" t="str">
        <f>INDEX(Sales_Data[Region_and_Sales_Rep], MATCH(Merged[[#This Row],[Product_ID]],Sales_Data[Product_ID],0))</f>
        <v>South-Alice</v>
      </c>
    </row>
    <row r="122" spans="1:14" x14ac:dyDescent="0.25">
      <c r="A122">
        <v>1035</v>
      </c>
      <c r="B122" t="str">
        <f>VLOOKUP(Merged[[#This Row],[Product_ID]],Sales_Data[],5,0)</f>
        <v>Alice</v>
      </c>
      <c r="C122" t="str">
        <f>VLOOKUP(Merged[[#This Row],[Product_ID]],Sales_Data[],6,0)</f>
        <v>South</v>
      </c>
      <c r="D122" t="str">
        <f>VLOOKUP(Merged[[#This Row],[Product_ID]],Sales_Data[],3,0)</f>
        <v>May</v>
      </c>
      <c r="E122">
        <f>INDEX(Sales_Data[Sales_Amount],MATCH(Merged[[#This Row],[Product_ID]], Sales_Data[Product_ID],0))</f>
        <v>3780.22</v>
      </c>
      <c r="F122" t="str">
        <f>INDEX(Sales_Data[Product_Category], MATCH(Merged[[#This Row],[Product_ID]],Sales_Data[Product_ID],0))</f>
        <v>Food</v>
      </c>
      <c r="G122">
        <f>INDEX(Sales_Data[Quantity_Sold], MATCH(Merged[[#This Row],[Product_ID]],Sales_Data[Product_ID],0))</f>
        <v>45</v>
      </c>
      <c r="H122" t="str">
        <f>INDEX(Sales_Data[Customer_Type], MATCH(Merged[[#This Row],[Product_ID]], Sales_Data[Product_ID],0))</f>
        <v>New</v>
      </c>
      <c r="I122" t="str">
        <f>INDEX(Sales_Data[Payment_Method], MATCH(Merged[[#This Row],[Product_ID]], Sales_Data[Product_ID],0))</f>
        <v>Credit Card</v>
      </c>
      <c r="J122">
        <f>INDEX(Sales_Data[Discount],MATCH(Merged[[#This Row],[Product_ID]], Sales_Data[Product_ID],0))</f>
        <v>0.15</v>
      </c>
      <c r="K122" s="8">
        <f>INDEX(Sales_Data[Discount (%)], MATCH(Merged[[#This Row],[Product_ID]],Sales_Data[Product_ID],0))</f>
        <v>0.15</v>
      </c>
      <c r="L122" s="8" t="str">
        <f>INDEX(Sales_Data[Discount Range], MATCH(Merged[[#This Row],[Product_ID]], Sales_Data[Product_ID],0))</f>
        <v>11-15%</v>
      </c>
      <c r="M122" t="str">
        <f>INDEX(Sales_Data[Sales_Channel],MATCH(Merged[[#This Row],[Product_ID]], Sales_Data[Product_ID],0))</f>
        <v>Retail</v>
      </c>
      <c r="N122" t="str">
        <f>INDEX(Sales_Data[Region_and_Sales_Rep], MATCH(Merged[[#This Row],[Product_ID]],Sales_Data[Product_ID],0))</f>
        <v>South-Alice</v>
      </c>
    </row>
    <row r="123" spans="1:14" x14ac:dyDescent="0.25">
      <c r="A123">
        <v>1033</v>
      </c>
      <c r="B123" t="str">
        <f>VLOOKUP(Merged[[#This Row],[Product_ID]],Sales_Data[],5,0)</f>
        <v>David</v>
      </c>
      <c r="C123" t="str">
        <f>VLOOKUP(Merged[[#This Row],[Product_ID]],Sales_Data[],6,0)</f>
        <v>South</v>
      </c>
      <c r="D123" t="str">
        <f>VLOOKUP(Merged[[#This Row],[Product_ID]],Sales_Data[],3,0)</f>
        <v>November</v>
      </c>
      <c r="E123">
        <f>INDEX(Sales_Data[Sales_Amount],MATCH(Merged[[#This Row],[Product_ID]], Sales_Data[Product_ID],0))</f>
        <v>4011.8</v>
      </c>
      <c r="F123" t="str">
        <f>INDEX(Sales_Data[Product_Category], MATCH(Merged[[#This Row],[Product_ID]],Sales_Data[Product_ID],0))</f>
        <v>Furniture</v>
      </c>
      <c r="G123">
        <f>INDEX(Sales_Data[Quantity_Sold], MATCH(Merged[[#This Row],[Product_ID]],Sales_Data[Product_ID],0))</f>
        <v>23</v>
      </c>
      <c r="H123" t="str">
        <f>INDEX(Sales_Data[Customer_Type], MATCH(Merged[[#This Row],[Product_ID]], Sales_Data[Product_ID],0))</f>
        <v>Returning</v>
      </c>
      <c r="I123" t="str">
        <f>INDEX(Sales_Data[Payment_Method], MATCH(Merged[[#This Row],[Product_ID]], Sales_Data[Product_ID],0))</f>
        <v>Bank Transfer</v>
      </c>
      <c r="J123">
        <f>INDEX(Sales_Data[Discount],MATCH(Merged[[#This Row],[Product_ID]], Sales_Data[Product_ID],0))</f>
        <v>0.22</v>
      </c>
      <c r="K123" s="8">
        <f>INDEX(Sales_Data[Discount (%)], MATCH(Merged[[#This Row],[Product_ID]],Sales_Data[Product_ID],0))</f>
        <v>0.22</v>
      </c>
      <c r="L123" s="8" t="str">
        <f>INDEX(Sales_Data[Discount Range], MATCH(Merged[[#This Row],[Product_ID]], Sales_Data[Product_ID],0))</f>
        <v>21%+</v>
      </c>
      <c r="M123" t="str">
        <f>INDEX(Sales_Data[Sales_Channel],MATCH(Merged[[#This Row],[Product_ID]], Sales_Data[Product_ID],0))</f>
        <v>Retail</v>
      </c>
      <c r="N123" t="str">
        <f>INDEX(Sales_Data[Region_and_Sales_Rep], MATCH(Merged[[#This Row],[Product_ID]],Sales_Data[Product_ID],0))</f>
        <v>South-David</v>
      </c>
    </row>
    <row r="124" spans="1:14" x14ac:dyDescent="0.25">
      <c r="A124">
        <v>1005</v>
      </c>
      <c r="B124" t="str">
        <f>VLOOKUP(Merged[[#This Row],[Product_ID]],Sales_Data[],5,0)</f>
        <v>Alice</v>
      </c>
      <c r="C124" t="str">
        <f>VLOOKUP(Merged[[#This Row],[Product_ID]],Sales_Data[],6,0)</f>
        <v>East</v>
      </c>
      <c r="D124" t="str">
        <f>VLOOKUP(Merged[[#This Row],[Product_ID]],Sales_Data[],3,0)</f>
        <v>March</v>
      </c>
      <c r="E124">
        <f>INDEX(Sales_Data[Sales_Amount],MATCH(Merged[[#This Row],[Product_ID]], Sales_Data[Product_ID],0))</f>
        <v>6828.24</v>
      </c>
      <c r="F124" t="str">
        <f>INDEX(Sales_Data[Product_Category], MATCH(Merged[[#This Row],[Product_ID]],Sales_Data[Product_ID],0))</f>
        <v>Electronics</v>
      </c>
      <c r="G124">
        <f>INDEX(Sales_Data[Quantity_Sold], MATCH(Merged[[#This Row],[Product_ID]],Sales_Data[Product_ID],0))</f>
        <v>12</v>
      </c>
      <c r="H124" t="str">
        <f>INDEX(Sales_Data[Customer_Type], MATCH(Merged[[#This Row],[Product_ID]], Sales_Data[Product_ID],0))</f>
        <v>New</v>
      </c>
      <c r="I124" t="str">
        <f>INDEX(Sales_Data[Payment_Method], MATCH(Merged[[#This Row],[Product_ID]], Sales_Data[Product_ID],0))</f>
        <v>Credit Card</v>
      </c>
      <c r="J124">
        <f>INDEX(Sales_Data[Discount],MATCH(Merged[[#This Row],[Product_ID]], Sales_Data[Product_ID],0))</f>
        <v>0.04</v>
      </c>
      <c r="K124" s="8">
        <f>INDEX(Sales_Data[Discount (%)], MATCH(Merged[[#This Row],[Product_ID]],Sales_Data[Product_ID],0))</f>
        <v>0.04</v>
      </c>
      <c r="L124" s="8" t="str">
        <f>INDEX(Sales_Data[Discount Range], MATCH(Merged[[#This Row],[Product_ID]], Sales_Data[Product_ID],0))</f>
        <v>0-5%</v>
      </c>
      <c r="M124" t="str">
        <f>INDEX(Sales_Data[Sales_Channel],MATCH(Merged[[#This Row],[Product_ID]], Sales_Data[Product_ID],0))</f>
        <v>Retail</v>
      </c>
      <c r="N124" t="str">
        <f>INDEX(Sales_Data[Region_and_Sales_Rep], MATCH(Merged[[#This Row],[Product_ID]],Sales_Data[Product_ID],0))</f>
        <v>East-Alice</v>
      </c>
    </row>
    <row r="125" spans="1:14" x14ac:dyDescent="0.25">
      <c r="A125">
        <v>1041</v>
      </c>
      <c r="B125" t="str">
        <f>VLOOKUP(Merged[[#This Row],[Product_ID]],Sales_Data[],5,0)</f>
        <v>David</v>
      </c>
      <c r="C125" t="str">
        <f>VLOOKUP(Merged[[#This Row],[Product_ID]],Sales_Data[],6,0)</f>
        <v>South</v>
      </c>
      <c r="D125" t="str">
        <f>VLOOKUP(Merged[[#This Row],[Product_ID]],Sales_Data[],3,0)</f>
        <v>November</v>
      </c>
      <c r="E125">
        <f>INDEX(Sales_Data[Sales_Amount],MATCH(Merged[[#This Row],[Product_ID]], Sales_Data[Product_ID],0))</f>
        <v>3942.84</v>
      </c>
      <c r="F125" t="str">
        <f>INDEX(Sales_Data[Product_Category], MATCH(Merged[[#This Row],[Product_ID]],Sales_Data[Product_ID],0))</f>
        <v>Food</v>
      </c>
      <c r="G125">
        <f>INDEX(Sales_Data[Quantity_Sold], MATCH(Merged[[#This Row],[Product_ID]],Sales_Data[Product_ID],0))</f>
        <v>40</v>
      </c>
      <c r="H125" t="str">
        <f>INDEX(Sales_Data[Customer_Type], MATCH(Merged[[#This Row],[Product_ID]], Sales_Data[Product_ID],0))</f>
        <v>New</v>
      </c>
      <c r="I125" t="str">
        <f>INDEX(Sales_Data[Payment_Method], MATCH(Merged[[#This Row],[Product_ID]], Sales_Data[Product_ID],0))</f>
        <v>Cash</v>
      </c>
      <c r="J125">
        <f>INDEX(Sales_Data[Discount],MATCH(Merged[[#This Row],[Product_ID]], Sales_Data[Product_ID],0))</f>
        <v>0.18</v>
      </c>
      <c r="K125" s="8">
        <f>INDEX(Sales_Data[Discount (%)], MATCH(Merged[[#This Row],[Product_ID]],Sales_Data[Product_ID],0))</f>
        <v>0.18</v>
      </c>
      <c r="L125" s="8" t="str">
        <f>INDEX(Sales_Data[Discount Range], MATCH(Merged[[#This Row],[Product_ID]], Sales_Data[Product_ID],0))</f>
        <v>16-20%</v>
      </c>
      <c r="M125" t="str">
        <f>INDEX(Sales_Data[Sales_Channel],MATCH(Merged[[#This Row],[Product_ID]], Sales_Data[Product_ID],0))</f>
        <v>Online</v>
      </c>
      <c r="N125" t="str">
        <f>INDEX(Sales_Data[Region_and_Sales_Rep], MATCH(Merged[[#This Row],[Product_ID]],Sales_Data[Product_ID],0))</f>
        <v>South-David</v>
      </c>
    </row>
    <row r="126" spans="1:14" x14ac:dyDescent="0.25">
      <c r="A126">
        <v>1028</v>
      </c>
      <c r="B126" t="str">
        <f>VLOOKUP(Merged[[#This Row],[Product_ID]],Sales_Data[],5,0)</f>
        <v>Alice</v>
      </c>
      <c r="C126" t="str">
        <f>VLOOKUP(Merged[[#This Row],[Product_ID]],Sales_Data[],6,0)</f>
        <v>East</v>
      </c>
      <c r="D126" t="str">
        <f>VLOOKUP(Merged[[#This Row],[Product_ID]],Sales_Data[],3,0)</f>
        <v>February</v>
      </c>
      <c r="E126">
        <f>INDEX(Sales_Data[Sales_Amount],MATCH(Merged[[#This Row],[Product_ID]], Sales_Data[Product_ID],0))</f>
        <v>2819.57</v>
      </c>
      <c r="F126" t="str">
        <f>INDEX(Sales_Data[Product_Category], MATCH(Merged[[#This Row],[Product_ID]],Sales_Data[Product_ID],0))</f>
        <v>Clothing</v>
      </c>
      <c r="G126">
        <f>INDEX(Sales_Data[Quantity_Sold], MATCH(Merged[[#This Row],[Product_ID]],Sales_Data[Product_ID],0))</f>
        <v>24</v>
      </c>
      <c r="H126" t="str">
        <f>INDEX(Sales_Data[Customer_Type], MATCH(Merged[[#This Row],[Product_ID]], Sales_Data[Product_ID],0))</f>
        <v>Returning</v>
      </c>
      <c r="I126" t="str">
        <f>INDEX(Sales_Data[Payment_Method], MATCH(Merged[[#This Row],[Product_ID]], Sales_Data[Product_ID],0))</f>
        <v>Bank Transfer</v>
      </c>
      <c r="J126">
        <f>INDEX(Sales_Data[Discount],MATCH(Merged[[#This Row],[Product_ID]], Sales_Data[Product_ID],0))</f>
        <v>0.16</v>
      </c>
      <c r="K126" s="8">
        <f>INDEX(Sales_Data[Discount (%)], MATCH(Merged[[#This Row],[Product_ID]],Sales_Data[Product_ID],0))</f>
        <v>0.16</v>
      </c>
      <c r="L126" s="8" t="str">
        <f>INDEX(Sales_Data[Discount Range], MATCH(Merged[[#This Row],[Product_ID]], Sales_Data[Product_ID],0))</f>
        <v>16-20%</v>
      </c>
      <c r="M126" t="str">
        <f>INDEX(Sales_Data[Sales_Channel],MATCH(Merged[[#This Row],[Product_ID]], Sales_Data[Product_ID],0))</f>
        <v>Retail</v>
      </c>
      <c r="N126" t="str">
        <f>INDEX(Sales_Data[Region_and_Sales_Rep], MATCH(Merged[[#This Row],[Product_ID]],Sales_Data[Product_ID],0))</f>
        <v>East-Alice</v>
      </c>
    </row>
    <row r="127" spans="1:14" x14ac:dyDescent="0.25">
      <c r="A127">
        <v>1007</v>
      </c>
      <c r="B127" t="str">
        <f>VLOOKUP(Merged[[#This Row],[Product_ID]],Sales_Data[],5,0)</f>
        <v>Eve</v>
      </c>
      <c r="C127" t="str">
        <f>VLOOKUP(Merged[[#This Row],[Product_ID]],Sales_Data[],6,0)</f>
        <v>West</v>
      </c>
      <c r="D127" t="str">
        <f>VLOOKUP(Merged[[#This Row],[Product_ID]],Sales_Data[],3,0)</f>
        <v>March</v>
      </c>
      <c r="E127">
        <f>INDEX(Sales_Data[Sales_Amount],MATCH(Merged[[#This Row],[Product_ID]], Sales_Data[Product_ID],0))</f>
        <v>4694.54</v>
      </c>
      <c r="F127" t="str">
        <f>INDEX(Sales_Data[Product_Category], MATCH(Merged[[#This Row],[Product_ID]],Sales_Data[Product_ID],0))</f>
        <v>Food</v>
      </c>
      <c r="G127">
        <f>INDEX(Sales_Data[Quantity_Sold], MATCH(Merged[[#This Row],[Product_ID]],Sales_Data[Product_ID],0))</f>
        <v>1</v>
      </c>
      <c r="H127" t="str">
        <f>INDEX(Sales_Data[Customer_Type], MATCH(Merged[[#This Row],[Product_ID]], Sales_Data[Product_ID],0))</f>
        <v>Returning</v>
      </c>
      <c r="I127" t="str">
        <f>INDEX(Sales_Data[Payment_Method], MATCH(Merged[[#This Row],[Product_ID]], Sales_Data[Product_ID],0))</f>
        <v>Credit Card</v>
      </c>
      <c r="J127">
        <f>INDEX(Sales_Data[Discount],MATCH(Merged[[#This Row],[Product_ID]], Sales_Data[Product_ID],0))</f>
        <v>0.2</v>
      </c>
      <c r="K127" s="8">
        <f>INDEX(Sales_Data[Discount (%)], MATCH(Merged[[#This Row],[Product_ID]],Sales_Data[Product_ID],0))</f>
        <v>0.2</v>
      </c>
      <c r="L127" s="8" t="str">
        <f>INDEX(Sales_Data[Discount Range], MATCH(Merged[[#This Row],[Product_ID]], Sales_Data[Product_ID],0))</f>
        <v>16-20%</v>
      </c>
      <c r="M127" t="str">
        <f>INDEX(Sales_Data[Sales_Channel],MATCH(Merged[[#This Row],[Product_ID]], Sales_Data[Product_ID],0))</f>
        <v>Online</v>
      </c>
      <c r="N127" t="str">
        <f>INDEX(Sales_Data[Region_and_Sales_Rep], MATCH(Merged[[#This Row],[Product_ID]],Sales_Data[Product_ID],0))</f>
        <v>West-Eve</v>
      </c>
    </row>
    <row r="128" spans="1:14" x14ac:dyDescent="0.25">
      <c r="A128">
        <v>1073</v>
      </c>
      <c r="B128" t="str">
        <f>VLOOKUP(Merged[[#This Row],[Product_ID]],Sales_Data[],5,0)</f>
        <v>David</v>
      </c>
      <c r="C128" t="str">
        <f>VLOOKUP(Merged[[#This Row],[Product_ID]],Sales_Data[],6,0)</f>
        <v>West</v>
      </c>
      <c r="D128" t="str">
        <f>VLOOKUP(Merged[[#This Row],[Product_ID]],Sales_Data[],3,0)</f>
        <v>December</v>
      </c>
      <c r="E128">
        <f>INDEX(Sales_Data[Sales_Amount],MATCH(Merged[[#This Row],[Product_ID]], Sales_Data[Product_ID],0))</f>
        <v>5238.42</v>
      </c>
      <c r="F128" t="str">
        <f>INDEX(Sales_Data[Product_Category], MATCH(Merged[[#This Row],[Product_ID]],Sales_Data[Product_ID],0))</f>
        <v>Furniture</v>
      </c>
      <c r="G128">
        <f>INDEX(Sales_Data[Quantity_Sold], MATCH(Merged[[#This Row],[Product_ID]],Sales_Data[Product_ID],0))</f>
        <v>40</v>
      </c>
      <c r="H128" t="str">
        <f>INDEX(Sales_Data[Customer_Type], MATCH(Merged[[#This Row],[Product_ID]], Sales_Data[Product_ID],0))</f>
        <v>Returning</v>
      </c>
      <c r="I128" t="str">
        <f>INDEX(Sales_Data[Payment_Method], MATCH(Merged[[#This Row],[Product_ID]], Sales_Data[Product_ID],0))</f>
        <v>Credit Card</v>
      </c>
      <c r="J128">
        <f>INDEX(Sales_Data[Discount],MATCH(Merged[[#This Row],[Product_ID]], Sales_Data[Product_ID],0))</f>
        <v>0.17</v>
      </c>
      <c r="K128" s="8">
        <f>INDEX(Sales_Data[Discount (%)], MATCH(Merged[[#This Row],[Product_ID]],Sales_Data[Product_ID],0))</f>
        <v>0.17</v>
      </c>
      <c r="L128" s="8" t="str">
        <f>INDEX(Sales_Data[Discount Range], MATCH(Merged[[#This Row],[Product_ID]], Sales_Data[Product_ID],0))</f>
        <v>16-20%</v>
      </c>
      <c r="M128" t="str">
        <f>INDEX(Sales_Data[Sales_Channel],MATCH(Merged[[#This Row],[Product_ID]], Sales_Data[Product_ID],0))</f>
        <v>Retail</v>
      </c>
      <c r="N128" t="str">
        <f>INDEX(Sales_Data[Region_and_Sales_Rep], MATCH(Merged[[#This Row],[Product_ID]],Sales_Data[Product_ID],0))</f>
        <v>West-David</v>
      </c>
    </row>
    <row r="129" spans="1:14" x14ac:dyDescent="0.25">
      <c r="A129">
        <v>1072</v>
      </c>
      <c r="B129" t="str">
        <f>VLOOKUP(Merged[[#This Row],[Product_ID]],Sales_Data[],5,0)</f>
        <v>Bob</v>
      </c>
      <c r="C129" t="str">
        <f>VLOOKUP(Merged[[#This Row],[Product_ID]],Sales_Data[],6,0)</f>
        <v>South</v>
      </c>
      <c r="D129" t="str">
        <f>VLOOKUP(Merged[[#This Row],[Product_ID]],Sales_Data[],3,0)</f>
        <v>August</v>
      </c>
      <c r="E129">
        <f>INDEX(Sales_Data[Sales_Amount],MATCH(Merged[[#This Row],[Product_ID]], Sales_Data[Product_ID],0))</f>
        <v>2167.94</v>
      </c>
      <c r="F129" t="str">
        <f>INDEX(Sales_Data[Product_Category], MATCH(Merged[[#This Row],[Product_ID]],Sales_Data[Product_ID],0))</f>
        <v>Clothing</v>
      </c>
      <c r="G129">
        <f>INDEX(Sales_Data[Quantity_Sold], MATCH(Merged[[#This Row],[Product_ID]],Sales_Data[Product_ID],0))</f>
        <v>39</v>
      </c>
      <c r="H129" t="str">
        <f>INDEX(Sales_Data[Customer_Type], MATCH(Merged[[#This Row],[Product_ID]], Sales_Data[Product_ID],0))</f>
        <v>New</v>
      </c>
      <c r="I129" t="str">
        <f>INDEX(Sales_Data[Payment_Method], MATCH(Merged[[#This Row],[Product_ID]], Sales_Data[Product_ID],0))</f>
        <v>Credit Card</v>
      </c>
      <c r="J129">
        <f>INDEX(Sales_Data[Discount],MATCH(Merged[[#This Row],[Product_ID]], Sales_Data[Product_ID],0))</f>
        <v>0.02</v>
      </c>
      <c r="K129" s="8">
        <f>INDEX(Sales_Data[Discount (%)], MATCH(Merged[[#This Row],[Product_ID]],Sales_Data[Product_ID],0))</f>
        <v>0.02</v>
      </c>
      <c r="L129" s="8" t="str">
        <f>INDEX(Sales_Data[Discount Range], MATCH(Merged[[#This Row],[Product_ID]], Sales_Data[Product_ID],0))</f>
        <v>0-5%</v>
      </c>
      <c r="M129" t="str">
        <f>INDEX(Sales_Data[Sales_Channel],MATCH(Merged[[#This Row],[Product_ID]], Sales_Data[Product_ID],0))</f>
        <v>Retail</v>
      </c>
      <c r="N129" t="str">
        <f>INDEX(Sales_Data[Region_and_Sales_Rep], MATCH(Merged[[#This Row],[Product_ID]],Sales_Data[Product_ID],0))</f>
        <v>South-Bob</v>
      </c>
    </row>
    <row r="130" spans="1:14" x14ac:dyDescent="0.25">
      <c r="A130">
        <v>1012</v>
      </c>
      <c r="B130" t="str">
        <f>VLOOKUP(Merged[[#This Row],[Product_ID]],Sales_Data[],5,0)</f>
        <v>David</v>
      </c>
      <c r="C130" t="str">
        <f>VLOOKUP(Merged[[#This Row],[Product_ID]],Sales_Data[],6,0)</f>
        <v>North</v>
      </c>
      <c r="D130" t="str">
        <f>VLOOKUP(Merged[[#This Row],[Product_ID]],Sales_Data[],3,0)</f>
        <v>October</v>
      </c>
      <c r="E130">
        <f>INDEX(Sales_Data[Sales_Amount],MATCH(Merged[[#This Row],[Product_ID]], Sales_Data[Product_ID],0))</f>
        <v>4384.88</v>
      </c>
      <c r="F130" t="str">
        <f>INDEX(Sales_Data[Product_Category], MATCH(Merged[[#This Row],[Product_ID]],Sales_Data[Product_ID],0))</f>
        <v>Furniture</v>
      </c>
      <c r="G130">
        <f>INDEX(Sales_Data[Quantity_Sold], MATCH(Merged[[#This Row],[Product_ID]],Sales_Data[Product_ID],0))</f>
        <v>34</v>
      </c>
      <c r="H130" t="str">
        <f>INDEX(Sales_Data[Customer_Type], MATCH(Merged[[#This Row],[Product_ID]], Sales_Data[Product_ID],0))</f>
        <v>New</v>
      </c>
      <c r="I130" t="str">
        <f>INDEX(Sales_Data[Payment_Method], MATCH(Merged[[#This Row],[Product_ID]], Sales_Data[Product_ID],0))</f>
        <v>Bank Transfer</v>
      </c>
      <c r="J130">
        <f>INDEX(Sales_Data[Discount],MATCH(Merged[[#This Row],[Product_ID]], Sales_Data[Product_ID],0))</f>
        <v>0.21</v>
      </c>
      <c r="K130" s="8">
        <f>INDEX(Sales_Data[Discount (%)], MATCH(Merged[[#This Row],[Product_ID]],Sales_Data[Product_ID],0))</f>
        <v>0.21</v>
      </c>
      <c r="L130" s="8" t="str">
        <f>INDEX(Sales_Data[Discount Range], MATCH(Merged[[#This Row],[Product_ID]], Sales_Data[Product_ID],0))</f>
        <v>21%+</v>
      </c>
      <c r="M130" t="str">
        <f>INDEX(Sales_Data[Sales_Channel],MATCH(Merged[[#This Row],[Product_ID]], Sales_Data[Product_ID],0))</f>
        <v>Retail</v>
      </c>
      <c r="N130" t="str">
        <f>INDEX(Sales_Data[Region_and_Sales_Rep], MATCH(Merged[[#This Row],[Product_ID]],Sales_Data[Product_ID],0))</f>
        <v>North-David</v>
      </c>
    </row>
    <row r="131" spans="1:14" x14ac:dyDescent="0.25">
      <c r="A131">
        <v>1034</v>
      </c>
      <c r="B131" t="str">
        <f>VLOOKUP(Merged[[#This Row],[Product_ID]],Sales_Data[],5,0)</f>
        <v>Eve</v>
      </c>
      <c r="C131" t="str">
        <f>VLOOKUP(Merged[[#This Row],[Product_ID]],Sales_Data[],6,0)</f>
        <v>East</v>
      </c>
      <c r="D131" t="str">
        <f>VLOOKUP(Merged[[#This Row],[Product_ID]],Sales_Data[],3,0)</f>
        <v>May</v>
      </c>
      <c r="E131">
        <f>INDEX(Sales_Data[Sales_Amount],MATCH(Merged[[#This Row],[Product_ID]], Sales_Data[Product_ID],0))</f>
        <v>4892.3599999999997</v>
      </c>
      <c r="F131" t="str">
        <f>INDEX(Sales_Data[Product_Category], MATCH(Merged[[#This Row],[Product_ID]],Sales_Data[Product_ID],0))</f>
        <v>Clothing</v>
      </c>
      <c r="G131">
        <f>INDEX(Sales_Data[Quantity_Sold], MATCH(Merged[[#This Row],[Product_ID]],Sales_Data[Product_ID],0))</f>
        <v>19</v>
      </c>
      <c r="H131" t="str">
        <f>INDEX(Sales_Data[Customer_Type], MATCH(Merged[[#This Row],[Product_ID]], Sales_Data[Product_ID],0))</f>
        <v>Returning</v>
      </c>
      <c r="I131" t="str">
        <f>INDEX(Sales_Data[Payment_Method], MATCH(Merged[[#This Row],[Product_ID]], Sales_Data[Product_ID],0))</f>
        <v>Credit Card</v>
      </c>
      <c r="J131">
        <f>INDEX(Sales_Data[Discount],MATCH(Merged[[#This Row],[Product_ID]], Sales_Data[Product_ID],0))</f>
        <v>0.17</v>
      </c>
      <c r="K131" s="8">
        <f>INDEX(Sales_Data[Discount (%)], MATCH(Merged[[#This Row],[Product_ID]],Sales_Data[Product_ID],0))</f>
        <v>0.17</v>
      </c>
      <c r="L131" s="8" t="str">
        <f>INDEX(Sales_Data[Discount Range], MATCH(Merged[[#This Row],[Product_ID]], Sales_Data[Product_ID],0))</f>
        <v>16-20%</v>
      </c>
      <c r="M131" t="str">
        <f>INDEX(Sales_Data[Sales_Channel],MATCH(Merged[[#This Row],[Product_ID]], Sales_Data[Product_ID],0))</f>
        <v>Retail</v>
      </c>
      <c r="N131" t="str">
        <f>INDEX(Sales_Data[Region_and_Sales_Rep], MATCH(Merged[[#This Row],[Product_ID]],Sales_Data[Product_ID],0))</f>
        <v>East-Eve</v>
      </c>
    </row>
    <row r="132" spans="1:14" x14ac:dyDescent="0.25">
      <c r="A132">
        <v>1033</v>
      </c>
      <c r="B132" t="str">
        <f>VLOOKUP(Merged[[#This Row],[Product_ID]],Sales_Data[],5,0)</f>
        <v>David</v>
      </c>
      <c r="C132" t="str">
        <f>VLOOKUP(Merged[[#This Row],[Product_ID]],Sales_Data[],6,0)</f>
        <v>South</v>
      </c>
      <c r="D132" t="str">
        <f>VLOOKUP(Merged[[#This Row],[Product_ID]],Sales_Data[],3,0)</f>
        <v>November</v>
      </c>
      <c r="E132">
        <f>INDEX(Sales_Data[Sales_Amount],MATCH(Merged[[#This Row],[Product_ID]], Sales_Data[Product_ID],0))</f>
        <v>4011.8</v>
      </c>
      <c r="F132" t="str">
        <f>INDEX(Sales_Data[Product_Category], MATCH(Merged[[#This Row],[Product_ID]],Sales_Data[Product_ID],0))</f>
        <v>Furniture</v>
      </c>
      <c r="G132">
        <f>INDEX(Sales_Data[Quantity_Sold], MATCH(Merged[[#This Row],[Product_ID]],Sales_Data[Product_ID],0))</f>
        <v>23</v>
      </c>
      <c r="H132" t="str">
        <f>INDEX(Sales_Data[Customer_Type], MATCH(Merged[[#This Row],[Product_ID]], Sales_Data[Product_ID],0))</f>
        <v>Returning</v>
      </c>
      <c r="I132" t="str">
        <f>INDEX(Sales_Data[Payment_Method], MATCH(Merged[[#This Row],[Product_ID]], Sales_Data[Product_ID],0))</f>
        <v>Bank Transfer</v>
      </c>
      <c r="J132">
        <f>INDEX(Sales_Data[Discount],MATCH(Merged[[#This Row],[Product_ID]], Sales_Data[Product_ID],0))</f>
        <v>0.22</v>
      </c>
      <c r="K132" s="8">
        <f>INDEX(Sales_Data[Discount (%)], MATCH(Merged[[#This Row],[Product_ID]],Sales_Data[Product_ID],0))</f>
        <v>0.22</v>
      </c>
      <c r="L132" s="8" t="str">
        <f>INDEX(Sales_Data[Discount Range], MATCH(Merged[[#This Row],[Product_ID]], Sales_Data[Product_ID],0))</f>
        <v>21%+</v>
      </c>
      <c r="M132" t="str">
        <f>INDEX(Sales_Data[Sales_Channel],MATCH(Merged[[#This Row],[Product_ID]], Sales_Data[Product_ID],0))</f>
        <v>Retail</v>
      </c>
      <c r="N132" t="str">
        <f>INDEX(Sales_Data[Region_and_Sales_Rep], MATCH(Merged[[#This Row],[Product_ID]],Sales_Data[Product_ID],0))</f>
        <v>South-David</v>
      </c>
    </row>
    <row r="133" spans="1:14" x14ac:dyDescent="0.25">
      <c r="A133">
        <v>1048</v>
      </c>
      <c r="B133" t="str">
        <f>VLOOKUP(Merged[[#This Row],[Product_ID]],Sales_Data[],5,0)</f>
        <v>Charlie</v>
      </c>
      <c r="C133" t="str">
        <f>VLOOKUP(Merged[[#This Row],[Product_ID]],Sales_Data[],6,0)</f>
        <v>North</v>
      </c>
      <c r="D133" t="str">
        <f>VLOOKUP(Merged[[#This Row],[Product_ID]],Sales_Data[],3,0)</f>
        <v>September</v>
      </c>
      <c r="E133">
        <f>INDEX(Sales_Data[Sales_Amount],MATCH(Merged[[#This Row],[Product_ID]], Sales_Data[Product_ID],0))</f>
        <v>7873.38</v>
      </c>
      <c r="F133" t="str">
        <f>INDEX(Sales_Data[Product_Category], MATCH(Merged[[#This Row],[Product_ID]],Sales_Data[Product_ID],0))</f>
        <v>Furniture</v>
      </c>
      <c r="G133">
        <f>INDEX(Sales_Data[Quantity_Sold], MATCH(Merged[[#This Row],[Product_ID]],Sales_Data[Product_ID],0))</f>
        <v>4</v>
      </c>
      <c r="H133" t="str">
        <f>INDEX(Sales_Data[Customer_Type], MATCH(Merged[[#This Row],[Product_ID]], Sales_Data[Product_ID],0))</f>
        <v>New</v>
      </c>
      <c r="I133" t="str">
        <f>INDEX(Sales_Data[Payment_Method], MATCH(Merged[[#This Row],[Product_ID]], Sales_Data[Product_ID],0))</f>
        <v>Credit Card</v>
      </c>
      <c r="J133">
        <f>INDEX(Sales_Data[Discount],MATCH(Merged[[#This Row],[Product_ID]], Sales_Data[Product_ID],0))</f>
        <v>0.22</v>
      </c>
      <c r="K133" s="8">
        <f>INDEX(Sales_Data[Discount (%)], MATCH(Merged[[#This Row],[Product_ID]],Sales_Data[Product_ID],0))</f>
        <v>0.22</v>
      </c>
      <c r="L133" s="8" t="str">
        <f>INDEX(Sales_Data[Discount Range], MATCH(Merged[[#This Row],[Product_ID]], Sales_Data[Product_ID],0))</f>
        <v>21%+</v>
      </c>
      <c r="M133" t="str">
        <f>INDEX(Sales_Data[Sales_Channel],MATCH(Merged[[#This Row],[Product_ID]], Sales_Data[Product_ID],0))</f>
        <v>Retail</v>
      </c>
      <c r="N133" t="str">
        <f>INDEX(Sales_Data[Region_and_Sales_Rep], MATCH(Merged[[#This Row],[Product_ID]],Sales_Data[Product_ID],0))</f>
        <v>North-Charlie</v>
      </c>
    </row>
    <row r="134" spans="1:14" x14ac:dyDescent="0.25">
      <c r="A134">
        <v>1023</v>
      </c>
      <c r="B134" t="str">
        <f>VLOOKUP(Merged[[#This Row],[Product_ID]],Sales_Data[],5,0)</f>
        <v>Eve</v>
      </c>
      <c r="C134" t="str">
        <f>VLOOKUP(Merged[[#This Row],[Product_ID]],Sales_Data[],6,0)</f>
        <v>East</v>
      </c>
      <c r="D134" t="str">
        <f>VLOOKUP(Merged[[#This Row],[Product_ID]],Sales_Data[],3,0)</f>
        <v>June</v>
      </c>
      <c r="E134">
        <f>INDEX(Sales_Data[Sales_Amount],MATCH(Merged[[#This Row],[Product_ID]], Sales_Data[Product_ID],0))</f>
        <v>2170.94</v>
      </c>
      <c r="F134" t="str">
        <f>INDEX(Sales_Data[Product_Category], MATCH(Merged[[#This Row],[Product_ID]],Sales_Data[Product_ID],0))</f>
        <v>Clothing</v>
      </c>
      <c r="G134">
        <f>INDEX(Sales_Data[Quantity_Sold], MATCH(Merged[[#This Row],[Product_ID]],Sales_Data[Product_ID],0))</f>
        <v>9</v>
      </c>
      <c r="H134" t="str">
        <f>INDEX(Sales_Data[Customer_Type], MATCH(Merged[[#This Row],[Product_ID]], Sales_Data[Product_ID],0))</f>
        <v>Returning</v>
      </c>
      <c r="I134" t="str">
        <f>INDEX(Sales_Data[Payment_Method], MATCH(Merged[[#This Row],[Product_ID]], Sales_Data[Product_ID],0))</f>
        <v>Cash</v>
      </c>
      <c r="J134">
        <f>INDEX(Sales_Data[Discount],MATCH(Merged[[#This Row],[Product_ID]], Sales_Data[Product_ID],0))</f>
        <v>0.25</v>
      </c>
      <c r="K134" s="8">
        <f>INDEX(Sales_Data[Discount (%)], MATCH(Merged[[#This Row],[Product_ID]],Sales_Data[Product_ID],0))</f>
        <v>0.25</v>
      </c>
      <c r="L134" s="8" t="str">
        <f>INDEX(Sales_Data[Discount Range], MATCH(Merged[[#This Row],[Product_ID]], Sales_Data[Product_ID],0))</f>
        <v>21%+</v>
      </c>
      <c r="M134" t="str">
        <f>INDEX(Sales_Data[Sales_Channel],MATCH(Merged[[#This Row],[Product_ID]], Sales_Data[Product_ID],0))</f>
        <v>Retail</v>
      </c>
      <c r="N134" t="str">
        <f>INDEX(Sales_Data[Region_and_Sales_Rep], MATCH(Merged[[#This Row],[Product_ID]],Sales_Data[Product_ID],0))</f>
        <v>East-Eve</v>
      </c>
    </row>
    <row r="135" spans="1:14" x14ac:dyDescent="0.25">
      <c r="A135">
        <v>1062</v>
      </c>
      <c r="B135" t="str">
        <f>VLOOKUP(Merged[[#This Row],[Product_ID]],Sales_Data[],5,0)</f>
        <v>Eve</v>
      </c>
      <c r="C135" t="str">
        <f>VLOOKUP(Merged[[#This Row],[Product_ID]],Sales_Data[],6,0)</f>
        <v>East</v>
      </c>
      <c r="D135" t="str">
        <f>VLOOKUP(Merged[[#This Row],[Product_ID]],Sales_Data[],3,0)</f>
        <v>January</v>
      </c>
      <c r="E135">
        <f>INDEX(Sales_Data[Sales_Amount],MATCH(Merged[[#This Row],[Product_ID]], Sales_Data[Product_ID],0))</f>
        <v>3439.72</v>
      </c>
      <c r="F135" t="str">
        <f>INDEX(Sales_Data[Product_Category], MATCH(Merged[[#This Row],[Product_ID]],Sales_Data[Product_ID],0))</f>
        <v>Clothing</v>
      </c>
      <c r="G135">
        <f>INDEX(Sales_Data[Quantity_Sold], MATCH(Merged[[#This Row],[Product_ID]],Sales_Data[Product_ID],0))</f>
        <v>15</v>
      </c>
      <c r="H135" t="str">
        <f>INDEX(Sales_Data[Customer_Type], MATCH(Merged[[#This Row],[Product_ID]], Sales_Data[Product_ID],0))</f>
        <v>New</v>
      </c>
      <c r="I135" t="str">
        <f>INDEX(Sales_Data[Payment_Method], MATCH(Merged[[#This Row],[Product_ID]], Sales_Data[Product_ID],0))</f>
        <v>Credit Card</v>
      </c>
      <c r="J135">
        <f>INDEX(Sales_Data[Discount],MATCH(Merged[[#This Row],[Product_ID]], Sales_Data[Product_ID],0))</f>
        <v>0.28999999999999998</v>
      </c>
      <c r="K135" s="8">
        <f>INDEX(Sales_Data[Discount (%)], MATCH(Merged[[#This Row],[Product_ID]],Sales_Data[Product_ID],0))</f>
        <v>0.28999999999999998</v>
      </c>
      <c r="L135" s="8" t="str">
        <f>INDEX(Sales_Data[Discount Range], MATCH(Merged[[#This Row],[Product_ID]], Sales_Data[Product_ID],0))</f>
        <v>21%+</v>
      </c>
      <c r="M135" t="str">
        <f>INDEX(Sales_Data[Sales_Channel],MATCH(Merged[[#This Row],[Product_ID]], Sales_Data[Product_ID],0))</f>
        <v>Online</v>
      </c>
      <c r="N135" t="str">
        <f>INDEX(Sales_Data[Region_and_Sales_Rep], MATCH(Merged[[#This Row],[Product_ID]],Sales_Data[Product_ID],0))</f>
        <v>East-Eve</v>
      </c>
    </row>
    <row r="136" spans="1:14" x14ac:dyDescent="0.25">
      <c r="A136">
        <v>1088</v>
      </c>
      <c r="B136" t="str">
        <f>VLOOKUP(Merged[[#This Row],[Product_ID]],Sales_Data[],5,0)</f>
        <v>Eve</v>
      </c>
      <c r="C136" t="str">
        <f>VLOOKUP(Merged[[#This Row],[Product_ID]],Sales_Data[],6,0)</f>
        <v>North</v>
      </c>
      <c r="D136" t="str">
        <f>VLOOKUP(Merged[[#This Row],[Product_ID]],Sales_Data[],3,0)</f>
        <v>November</v>
      </c>
      <c r="E136">
        <f>INDEX(Sales_Data[Sales_Amount],MATCH(Merged[[#This Row],[Product_ID]], Sales_Data[Product_ID],0))</f>
        <v>8518.4500000000007</v>
      </c>
      <c r="F136" t="str">
        <f>INDEX(Sales_Data[Product_Category], MATCH(Merged[[#This Row],[Product_ID]],Sales_Data[Product_ID],0))</f>
        <v>Furniture</v>
      </c>
      <c r="G136">
        <f>INDEX(Sales_Data[Quantity_Sold], MATCH(Merged[[#This Row],[Product_ID]],Sales_Data[Product_ID],0))</f>
        <v>13</v>
      </c>
      <c r="H136" t="str">
        <f>INDEX(Sales_Data[Customer_Type], MATCH(Merged[[#This Row],[Product_ID]], Sales_Data[Product_ID],0))</f>
        <v>New</v>
      </c>
      <c r="I136" t="str">
        <f>INDEX(Sales_Data[Payment_Method], MATCH(Merged[[#This Row],[Product_ID]], Sales_Data[Product_ID],0))</f>
        <v>Bank Transfer</v>
      </c>
      <c r="J136">
        <f>INDEX(Sales_Data[Discount],MATCH(Merged[[#This Row],[Product_ID]], Sales_Data[Product_ID],0))</f>
        <v>0.23</v>
      </c>
      <c r="K136" s="8">
        <f>INDEX(Sales_Data[Discount (%)], MATCH(Merged[[#This Row],[Product_ID]],Sales_Data[Product_ID],0))</f>
        <v>0.23</v>
      </c>
      <c r="L136" s="8" t="str">
        <f>INDEX(Sales_Data[Discount Range], MATCH(Merged[[#This Row],[Product_ID]], Sales_Data[Product_ID],0))</f>
        <v>21%+</v>
      </c>
      <c r="M136" t="str">
        <f>INDEX(Sales_Data[Sales_Channel],MATCH(Merged[[#This Row],[Product_ID]], Sales_Data[Product_ID],0))</f>
        <v>Retail</v>
      </c>
      <c r="N136" t="str">
        <f>INDEX(Sales_Data[Region_and_Sales_Rep], MATCH(Merged[[#This Row],[Product_ID]],Sales_Data[Product_ID],0))</f>
        <v>North-Eve</v>
      </c>
    </row>
    <row r="137" spans="1:14" x14ac:dyDescent="0.25">
      <c r="A137">
        <v>1037</v>
      </c>
      <c r="B137" t="str">
        <f>VLOOKUP(Merged[[#This Row],[Product_ID]],Sales_Data[],5,0)</f>
        <v>Bob</v>
      </c>
      <c r="C137" t="str">
        <f>VLOOKUP(Merged[[#This Row],[Product_ID]],Sales_Data[],6,0)</f>
        <v>North</v>
      </c>
      <c r="D137" t="str">
        <f>VLOOKUP(Merged[[#This Row],[Product_ID]],Sales_Data[],3,0)</f>
        <v>January</v>
      </c>
      <c r="E137">
        <f>INDEX(Sales_Data[Sales_Amount],MATCH(Merged[[#This Row],[Product_ID]], Sales_Data[Product_ID],0))</f>
        <v>9813.81</v>
      </c>
      <c r="F137" t="str">
        <f>INDEX(Sales_Data[Product_Category], MATCH(Merged[[#This Row],[Product_ID]],Sales_Data[Product_ID],0))</f>
        <v>Clothing</v>
      </c>
      <c r="G137">
        <f>INDEX(Sales_Data[Quantity_Sold], MATCH(Merged[[#This Row],[Product_ID]],Sales_Data[Product_ID],0))</f>
        <v>40</v>
      </c>
      <c r="H137" t="str">
        <f>INDEX(Sales_Data[Customer_Type], MATCH(Merged[[#This Row],[Product_ID]], Sales_Data[Product_ID],0))</f>
        <v>Returning</v>
      </c>
      <c r="I137" t="str">
        <f>INDEX(Sales_Data[Payment_Method], MATCH(Merged[[#This Row],[Product_ID]], Sales_Data[Product_ID],0))</f>
        <v>Bank Transfer</v>
      </c>
      <c r="J137">
        <f>INDEX(Sales_Data[Discount],MATCH(Merged[[#This Row],[Product_ID]], Sales_Data[Product_ID],0))</f>
        <v>0.26</v>
      </c>
      <c r="K137" s="8">
        <f>INDEX(Sales_Data[Discount (%)], MATCH(Merged[[#This Row],[Product_ID]],Sales_Data[Product_ID],0))</f>
        <v>0.26</v>
      </c>
      <c r="L137" s="8" t="str">
        <f>INDEX(Sales_Data[Discount Range], MATCH(Merged[[#This Row],[Product_ID]], Sales_Data[Product_ID],0))</f>
        <v>21%+</v>
      </c>
      <c r="M137" t="str">
        <f>INDEX(Sales_Data[Sales_Channel],MATCH(Merged[[#This Row],[Product_ID]], Sales_Data[Product_ID],0))</f>
        <v>Online</v>
      </c>
      <c r="N137" t="str">
        <f>INDEX(Sales_Data[Region_and_Sales_Rep], MATCH(Merged[[#This Row],[Product_ID]],Sales_Data[Product_ID],0))</f>
        <v>North-Bob</v>
      </c>
    </row>
    <row r="138" spans="1:14" x14ac:dyDescent="0.25">
      <c r="A138">
        <v>1099</v>
      </c>
      <c r="B138" t="str">
        <f>VLOOKUP(Merged[[#This Row],[Product_ID]],Sales_Data[],5,0)</f>
        <v>David</v>
      </c>
      <c r="C138" t="str">
        <f>VLOOKUP(Merged[[#This Row],[Product_ID]],Sales_Data[],6,0)</f>
        <v>East</v>
      </c>
      <c r="D138" t="str">
        <f>VLOOKUP(Merged[[#This Row],[Product_ID]],Sales_Data[],3,0)</f>
        <v>March</v>
      </c>
      <c r="E138">
        <f>INDEX(Sales_Data[Sales_Amount],MATCH(Merged[[#This Row],[Product_ID]], Sales_Data[Product_ID],0))</f>
        <v>7952.11</v>
      </c>
      <c r="F138" t="str">
        <f>INDEX(Sales_Data[Product_Category], MATCH(Merged[[#This Row],[Product_ID]],Sales_Data[Product_ID],0))</f>
        <v>Furniture</v>
      </c>
      <c r="G138">
        <f>INDEX(Sales_Data[Quantity_Sold], MATCH(Merged[[#This Row],[Product_ID]],Sales_Data[Product_ID],0))</f>
        <v>10</v>
      </c>
      <c r="H138" t="str">
        <f>INDEX(Sales_Data[Customer_Type], MATCH(Merged[[#This Row],[Product_ID]], Sales_Data[Product_ID],0))</f>
        <v>New</v>
      </c>
      <c r="I138" t="str">
        <f>INDEX(Sales_Data[Payment_Method], MATCH(Merged[[#This Row],[Product_ID]], Sales_Data[Product_ID],0))</f>
        <v>Credit Card</v>
      </c>
      <c r="J138">
        <f>INDEX(Sales_Data[Discount],MATCH(Merged[[#This Row],[Product_ID]], Sales_Data[Product_ID],0))</f>
        <v>0</v>
      </c>
      <c r="K138" s="8">
        <f>INDEX(Sales_Data[Discount (%)], MATCH(Merged[[#This Row],[Product_ID]],Sales_Data[Product_ID],0))</f>
        <v>0</v>
      </c>
      <c r="L138" s="8" t="str">
        <f>INDEX(Sales_Data[Discount Range], MATCH(Merged[[#This Row],[Product_ID]], Sales_Data[Product_ID],0))</f>
        <v>0-5%</v>
      </c>
      <c r="M138" t="str">
        <f>INDEX(Sales_Data[Sales_Channel],MATCH(Merged[[#This Row],[Product_ID]], Sales_Data[Product_ID],0))</f>
        <v>Online</v>
      </c>
      <c r="N138" t="str">
        <f>INDEX(Sales_Data[Region_and_Sales_Rep], MATCH(Merged[[#This Row],[Product_ID]],Sales_Data[Product_ID],0))</f>
        <v>East-David</v>
      </c>
    </row>
    <row r="139" spans="1:14" x14ac:dyDescent="0.25">
      <c r="A139">
        <v>1044</v>
      </c>
      <c r="B139" t="str">
        <f>VLOOKUP(Merged[[#This Row],[Product_ID]],Sales_Data[],5,0)</f>
        <v>David</v>
      </c>
      <c r="C139" t="str">
        <f>VLOOKUP(Merged[[#This Row],[Product_ID]],Sales_Data[],6,0)</f>
        <v>South</v>
      </c>
      <c r="D139" t="str">
        <f>VLOOKUP(Merged[[#This Row],[Product_ID]],Sales_Data[],3,0)</f>
        <v>February</v>
      </c>
      <c r="E139">
        <f>INDEX(Sales_Data[Sales_Amount],MATCH(Merged[[#This Row],[Product_ID]], Sales_Data[Product_ID],0))</f>
        <v>7754.1</v>
      </c>
      <c r="F139" t="str">
        <f>INDEX(Sales_Data[Product_Category], MATCH(Merged[[#This Row],[Product_ID]],Sales_Data[Product_ID],0))</f>
        <v>Food</v>
      </c>
      <c r="G139">
        <f>INDEX(Sales_Data[Quantity_Sold], MATCH(Merged[[#This Row],[Product_ID]],Sales_Data[Product_ID],0))</f>
        <v>22</v>
      </c>
      <c r="H139" t="str">
        <f>INDEX(Sales_Data[Customer_Type], MATCH(Merged[[#This Row],[Product_ID]], Sales_Data[Product_ID],0))</f>
        <v>Returning</v>
      </c>
      <c r="I139" t="str">
        <f>INDEX(Sales_Data[Payment_Method], MATCH(Merged[[#This Row],[Product_ID]], Sales_Data[Product_ID],0))</f>
        <v>Bank Transfer</v>
      </c>
      <c r="J139">
        <f>INDEX(Sales_Data[Discount],MATCH(Merged[[#This Row],[Product_ID]], Sales_Data[Product_ID],0))</f>
        <v>0.22</v>
      </c>
      <c r="K139" s="8">
        <f>INDEX(Sales_Data[Discount (%)], MATCH(Merged[[#This Row],[Product_ID]],Sales_Data[Product_ID],0))</f>
        <v>0.22</v>
      </c>
      <c r="L139" s="8" t="str">
        <f>INDEX(Sales_Data[Discount Range], MATCH(Merged[[#This Row],[Product_ID]], Sales_Data[Product_ID],0))</f>
        <v>21%+</v>
      </c>
      <c r="M139" t="str">
        <f>INDEX(Sales_Data[Sales_Channel],MATCH(Merged[[#This Row],[Product_ID]], Sales_Data[Product_ID],0))</f>
        <v>Retail</v>
      </c>
      <c r="N139" t="str">
        <f>INDEX(Sales_Data[Region_and_Sales_Rep], MATCH(Merged[[#This Row],[Product_ID]],Sales_Data[Product_ID],0))</f>
        <v>South-David</v>
      </c>
    </row>
    <row r="140" spans="1:14" x14ac:dyDescent="0.25">
      <c r="A140">
        <v>1086</v>
      </c>
      <c r="B140" t="str">
        <f>VLOOKUP(Merged[[#This Row],[Product_ID]],Sales_Data[],5,0)</f>
        <v>Bob</v>
      </c>
      <c r="C140" t="str">
        <f>VLOOKUP(Merged[[#This Row],[Product_ID]],Sales_Data[],6,0)</f>
        <v>East</v>
      </c>
      <c r="D140" t="str">
        <f>VLOOKUP(Merged[[#This Row],[Product_ID]],Sales_Data[],3,0)</f>
        <v>June</v>
      </c>
      <c r="E140">
        <f>INDEX(Sales_Data[Sales_Amount],MATCH(Merged[[#This Row],[Product_ID]], Sales_Data[Product_ID],0))</f>
        <v>2495.5700000000002</v>
      </c>
      <c r="F140" t="str">
        <f>INDEX(Sales_Data[Product_Category], MATCH(Merged[[#This Row],[Product_ID]],Sales_Data[Product_ID],0))</f>
        <v>Electronics</v>
      </c>
      <c r="G140">
        <f>INDEX(Sales_Data[Quantity_Sold], MATCH(Merged[[#This Row],[Product_ID]],Sales_Data[Product_ID],0))</f>
        <v>3</v>
      </c>
      <c r="H140" t="str">
        <f>INDEX(Sales_Data[Customer_Type], MATCH(Merged[[#This Row],[Product_ID]], Sales_Data[Product_ID],0))</f>
        <v>New</v>
      </c>
      <c r="I140" t="str">
        <f>INDEX(Sales_Data[Payment_Method], MATCH(Merged[[#This Row],[Product_ID]], Sales_Data[Product_ID],0))</f>
        <v>Cash</v>
      </c>
      <c r="J140">
        <f>INDEX(Sales_Data[Discount],MATCH(Merged[[#This Row],[Product_ID]], Sales_Data[Product_ID],0))</f>
        <v>0.27</v>
      </c>
      <c r="K140" s="8">
        <f>INDEX(Sales_Data[Discount (%)], MATCH(Merged[[#This Row],[Product_ID]],Sales_Data[Product_ID],0))</f>
        <v>0.27</v>
      </c>
      <c r="L140" s="8" t="str">
        <f>INDEX(Sales_Data[Discount Range], MATCH(Merged[[#This Row],[Product_ID]], Sales_Data[Product_ID],0))</f>
        <v>21%+</v>
      </c>
      <c r="M140" t="str">
        <f>INDEX(Sales_Data[Sales_Channel],MATCH(Merged[[#This Row],[Product_ID]], Sales_Data[Product_ID],0))</f>
        <v>Online</v>
      </c>
      <c r="N140" t="str">
        <f>INDEX(Sales_Data[Region_and_Sales_Rep], MATCH(Merged[[#This Row],[Product_ID]],Sales_Data[Product_ID],0))</f>
        <v>East-Bob</v>
      </c>
    </row>
    <row r="141" spans="1:14" x14ac:dyDescent="0.25">
      <c r="A141">
        <v>1091</v>
      </c>
      <c r="B141" t="str">
        <f>VLOOKUP(Merged[[#This Row],[Product_ID]],Sales_Data[],5,0)</f>
        <v>Charlie</v>
      </c>
      <c r="C141" t="str">
        <f>VLOOKUP(Merged[[#This Row],[Product_ID]],Sales_Data[],6,0)</f>
        <v>South</v>
      </c>
      <c r="D141" t="str">
        <f>VLOOKUP(Merged[[#This Row],[Product_ID]],Sales_Data[],3,0)</f>
        <v>September</v>
      </c>
      <c r="E141">
        <f>INDEX(Sales_Data[Sales_Amount],MATCH(Merged[[#This Row],[Product_ID]], Sales_Data[Product_ID],0))</f>
        <v>675.11</v>
      </c>
      <c r="F141" t="str">
        <f>INDEX(Sales_Data[Product_Category], MATCH(Merged[[#This Row],[Product_ID]],Sales_Data[Product_ID],0))</f>
        <v>Food</v>
      </c>
      <c r="G141">
        <f>INDEX(Sales_Data[Quantity_Sold], MATCH(Merged[[#This Row],[Product_ID]],Sales_Data[Product_ID],0))</f>
        <v>44</v>
      </c>
      <c r="H141" t="str">
        <f>INDEX(Sales_Data[Customer_Type], MATCH(Merged[[#This Row],[Product_ID]], Sales_Data[Product_ID],0))</f>
        <v>Returning</v>
      </c>
      <c r="I141" t="str">
        <f>INDEX(Sales_Data[Payment_Method], MATCH(Merged[[#This Row],[Product_ID]], Sales_Data[Product_ID],0))</f>
        <v>Bank Transfer</v>
      </c>
      <c r="J141">
        <f>INDEX(Sales_Data[Discount],MATCH(Merged[[#This Row],[Product_ID]], Sales_Data[Product_ID],0))</f>
        <v>0.06</v>
      </c>
      <c r="K141" s="8">
        <f>INDEX(Sales_Data[Discount (%)], MATCH(Merged[[#This Row],[Product_ID]],Sales_Data[Product_ID],0))</f>
        <v>0.06</v>
      </c>
      <c r="L141" s="8" t="str">
        <f>INDEX(Sales_Data[Discount Range], MATCH(Merged[[#This Row],[Product_ID]], Sales_Data[Product_ID],0))</f>
        <v>6-10%</v>
      </c>
      <c r="M141" t="str">
        <f>INDEX(Sales_Data[Sales_Channel],MATCH(Merged[[#This Row],[Product_ID]], Sales_Data[Product_ID],0))</f>
        <v>Retail</v>
      </c>
      <c r="N141" t="str">
        <f>INDEX(Sales_Data[Region_and_Sales_Rep], MATCH(Merged[[#This Row],[Product_ID]],Sales_Data[Product_ID],0))</f>
        <v>South-Charlie</v>
      </c>
    </row>
    <row r="142" spans="1:14" x14ac:dyDescent="0.25">
      <c r="A142">
        <v>1035</v>
      </c>
      <c r="B142" t="str">
        <f>VLOOKUP(Merged[[#This Row],[Product_ID]],Sales_Data[],5,0)</f>
        <v>Alice</v>
      </c>
      <c r="C142" t="str">
        <f>VLOOKUP(Merged[[#This Row],[Product_ID]],Sales_Data[],6,0)</f>
        <v>South</v>
      </c>
      <c r="D142" t="str">
        <f>VLOOKUP(Merged[[#This Row],[Product_ID]],Sales_Data[],3,0)</f>
        <v>May</v>
      </c>
      <c r="E142">
        <f>INDEX(Sales_Data[Sales_Amount],MATCH(Merged[[#This Row],[Product_ID]], Sales_Data[Product_ID],0))</f>
        <v>3780.22</v>
      </c>
      <c r="F142" t="str">
        <f>INDEX(Sales_Data[Product_Category], MATCH(Merged[[#This Row],[Product_ID]],Sales_Data[Product_ID],0))</f>
        <v>Food</v>
      </c>
      <c r="G142">
        <f>INDEX(Sales_Data[Quantity_Sold], MATCH(Merged[[#This Row],[Product_ID]],Sales_Data[Product_ID],0))</f>
        <v>45</v>
      </c>
      <c r="H142" t="str">
        <f>INDEX(Sales_Data[Customer_Type], MATCH(Merged[[#This Row],[Product_ID]], Sales_Data[Product_ID],0))</f>
        <v>New</v>
      </c>
      <c r="I142" t="str">
        <f>INDEX(Sales_Data[Payment_Method], MATCH(Merged[[#This Row],[Product_ID]], Sales_Data[Product_ID],0))</f>
        <v>Credit Card</v>
      </c>
      <c r="J142">
        <f>INDEX(Sales_Data[Discount],MATCH(Merged[[#This Row],[Product_ID]], Sales_Data[Product_ID],0))</f>
        <v>0.15</v>
      </c>
      <c r="K142" s="8">
        <f>INDEX(Sales_Data[Discount (%)], MATCH(Merged[[#This Row],[Product_ID]],Sales_Data[Product_ID],0))</f>
        <v>0.15</v>
      </c>
      <c r="L142" s="8" t="str">
        <f>INDEX(Sales_Data[Discount Range], MATCH(Merged[[#This Row],[Product_ID]], Sales_Data[Product_ID],0))</f>
        <v>11-15%</v>
      </c>
      <c r="M142" t="str">
        <f>INDEX(Sales_Data[Sales_Channel],MATCH(Merged[[#This Row],[Product_ID]], Sales_Data[Product_ID],0))</f>
        <v>Retail</v>
      </c>
      <c r="N142" t="str">
        <f>INDEX(Sales_Data[Region_and_Sales_Rep], MATCH(Merged[[#This Row],[Product_ID]],Sales_Data[Product_ID],0))</f>
        <v>South-Alice</v>
      </c>
    </row>
    <row r="143" spans="1:14" x14ac:dyDescent="0.25">
      <c r="A143">
        <v>1065</v>
      </c>
      <c r="B143" t="str">
        <f>VLOOKUP(Merged[[#This Row],[Product_ID]],Sales_Data[],5,0)</f>
        <v>Bob</v>
      </c>
      <c r="C143" t="str">
        <f>VLOOKUP(Merged[[#This Row],[Product_ID]],Sales_Data[],6,0)</f>
        <v>East</v>
      </c>
      <c r="D143" t="str">
        <f>VLOOKUP(Merged[[#This Row],[Product_ID]],Sales_Data[],3,0)</f>
        <v>November</v>
      </c>
      <c r="E143">
        <f>INDEX(Sales_Data[Sales_Amount],MATCH(Merged[[#This Row],[Product_ID]], Sales_Data[Product_ID],0))</f>
        <v>9183.11</v>
      </c>
      <c r="F143" t="str">
        <f>INDEX(Sales_Data[Product_Category], MATCH(Merged[[#This Row],[Product_ID]],Sales_Data[Product_ID],0))</f>
        <v>Food</v>
      </c>
      <c r="G143">
        <f>INDEX(Sales_Data[Quantity_Sold], MATCH(Merged[[#This Row],[Product_ID]],Sales_Data[Product_ID],0))</f>
        <v>18</v>
      </c>
      <c r="H143" t="str">
        <f>INDEX(Sales_Data[Customer_Type], MATCH(Merged[[#This Row],[Product_ID]], Sales_Data[Product_ID],0))</f>
        <v>New</v>
      </c>
      <c r="I143" t="str">
        <f>INDEX(Sales_Data[Payment_Method], MATCH(Merged[[#This Row],[Product_ID]], Sales_Data[Product_ID],0))</f>
        <v>Bank Transfer</v>
      </c>
      <c r="J143">
        <f>INDEX(Sales_Data[Discount],MATCH(Merged[[#This Row],[Product_ID]], Sales_Data[Product_ID],0))</f>
        <v>0.02</v>
      </c>
      <c r="K143" s="8">
        <f>INDEX(Sales_Data[Discount (%)], MATCH(Merged[[#This Row],[Product_ID]],Sales_Data[Product_ID],0))</f>
        <v>0.02</v>
      </c>
      <c r="L143" s="8" t="str">
        <f>INDEX(Sales_Data[Discount Range], MATCH(Merged[[#This Row],[Product_ID]], Sales_Data[Product_ID],0))</f>
        <v>0-5%</v>
      </c>
      <c r="M143" t="str">
        <f>INDEX(Sales_Data[Sales_Channel],MATCH(Merged[[#This Row],[Product_ID]], Sales_Data[Product_ID],0))</f>
        <v>Retail</v>
      </c>
      <c r="N143" t="str">
        <f>INDEX(Sales_Data[Region_and_Sales_Rep], MATCH(Merged[[#This Row],[Product_ID]],Sales_Data[Product_ID],0))</f>
        <v>East-Bob</v>
      </c>
    </row>
    <row r="144" spans="1:14" x14ac:dyDescent="0.25">
      <c r="A144">
        <v>1099</v>
      </c>
      <c r="B144" t="str">
        <f>VLOOKUP(Merged[[#This Row],[Product_ID]],Sales_Data[],5,0)</f>
        <v>David</v>
      </c>
      <c r="C144" t="str">
        <f>VLOOKUP(Merged[[#This Row],[Product_ID]],Sales_Data[],6,0)</f>
        <v>East</v>
      </c>
      <c r="D144" t="str">
        <f>VLOOKUP(Merged[[#This Row],[Product_ID]],Sales_Data[],3,0)</f>
        <v>March</v>
      </c>
      <c r="E144">
        <f>INDEX(Sales_Data[Sales_Amount],MATCH(Merged[[#This Row],[Product_ID]], Sales_Data[Product_ID],0))</f>
        <v>7952.11</v>
      </c>
      <c r="F144" t="str">
        <f>INDEX(Sales_Data[Product_Category], MATCH(Merged[[#This Row],[Product_ID]],Sales_Data[Product_ID],0))</f>
        <v>Furniture</v>
      </c>
      <c r="G144">
        <f>INDEX(Sales_Data[Quantity_Sold], MATCH(Merged[[#This Row],[Product_ID]],Sales_Data[Product_ID],0))</f>
        <v>10</v>
      </c>
      <c r="H144" t="str">
        <f>INDEX(Sales_Data[Customer_Type], MATCH(Merged[[#This Row],[Product_ID]], Sales_Data[Product_ID],0))</f>
        <v>New</v>
      </c>
      <c r="I144" t="str">
        <f>INDEX(Sales_Data[Payment_Method], MATCH(Merged[[#This Row],[Product_ID]], Sales_Data[Product_ID],0))</f>
        <v>Credit Card</v>
      </c>
      <c r="J144">
        <f>INDEX(Sales_Data[Discount],MATCH(Merged[[#This Row],[Product_ID]], Sales_Data[Product_ID],0))</f>
        <v>0</v>
      </c>
      <c r="K144" s="8">
        <f>INDEX(Sales_Data[Discount (%)], MATCH(Merged[[#This Row],[Product_ID]],Sales_Data[Product_ID],0))</f>
        <v>0</v>
      </c>
      <c r="L144" s="8" t="str">
        <f>INDEX(Sales_Data[Discount Range], MATCH(Merged[[#This Row],[Product_ID]], Sales_Data[Product_ID],0))</f>
        <v>0-5%</v>
      </c>
      <c r="M144" t="str">
        <f>INDEX(Sales_Data[Sales_Channel],MATCH(Merged[[#This Row],[Product_ID]], Sales_Data[Product_ID],0))</f>
        <v>Online</v>
      </c>
      <c r="N144" t="str">
        <f>INDEX(Sales_Data[Region_and_Sales_Rep], MATCH(Merged[[#This Row],[Product_ID]],Sales_Data[Product_ID],0))</f>
        <v>East-David</v>
      </c>
    </row>
    <row r="145" spans="1:14" x14ac:dyDescent="0.25">
      <c r="A145">
        <v>1047</v>
      </c>
      <c r="B145" t="str">
        <f>VLOOKUP(Merged[[#This Row],[Product_ID]],Sales_Data[],5,0)</f>
        <v>David</v>
      </c>
      <c r="C145" t="str">
        <f>VLOOKUP(Merged[[#This Row],[Product_ID]],Sales_Data[],6,0)</f>
        <v>North</v>
      </c>
      <c r="D145" t="str">
        <f>VLOOKUP(Merged[[#This Row],[Product_ID]],Sales_Data[],3,0)</f>
        <v>August</v>
      </c>
      <c r="E145">
        <f>INDEX(Sales_Data[Sales_Amount],MATCH(Merged[[#This Row],[Product_ID]], Sales_Data[Product_ID],0))</f>
        <v>1331.25</v>
      </c>
      <c r="F145" t="str">
        <f>INDEX(Sales_Data[Product_Category], MATCH(Merged[[#This Row],[Product_ID]],Sales_Data[Product_ID],0))</f>
        <v>Electronics</v>
      </c>
      <c r="G145">
        <f>INDEX(Sales_Data[Quantity_Sold], MATCH(Merged[[#This Row],[Product_ID]],Sales_Data[Product_ID],0))</f>
        <v>33</v>
      </c>
      <c r="H145" t="str">
        <f>INDEX(Sales_Data[Customer_Type], MATCH(Merged[[#This Row],[Product_ID]], Sales_Data[Product_ID],0))</f>
        <v>Returning</v>
      </c>
      <c r="I145" t="str">
        <f>INDEX(Sales_Data[Payment_Method], MATCH(Merged[[#This Row],[Product_ID]], Sales_Data[Product_ID],0))</f>
        <v>Credit Card</v>
      </c>
      <c r="J145">
        <f>INDEX(Sales_Data[Discount],MATCH(Merged[[#This Row],[Product_ID]], Sales_Data[Product_ID],0))</f>
        <v>0.15</v>
      </c>
      <c r="K145" s="8">
        <f>INDEX(Sales_Data[Discount (%)], MATCH(Merged[[#This Row],[Product_ID]],Sales_Data[Product_ID],0))</f>
        <v>0.15</v>
      </c>
      <c r="L145" s="8" t="str">
        <f>INDEX(Sales_Data[Discount Range], MATCH(Merged[[#This Row],[Product_ID]], Sales_Data[Product_ID],0))</f>
        <v>11-15%</v>
      </c>
      <c r="M145" t="str">
        <f>INDEX(Sales_Data[Sales_Channel],MATCH(Merged[[#This Row],[Product_ID]], Sales_Data[Product_ID],0))</f>
        <v>Online</v>
      </c>
      <c r="N145" t="str">
        <f>INDEX(Sales_Data[Region_and_Sales_Rep], MATCH(Merged[[#This Row],[Product_ID]],Sales_Data[Product_ID],0))</f>
        <v>North-David</v>
      </c>
    </row>
    <row r="146" spans="1:14" x14ac:dyDescent="0.25">
      <c r="A146">
        <v>1078</v>
      </c>
      <c r="B146" t="str">
        <f>VLOOKUP(Merged[[#This Row],[Product_ID]],Sales_Data[],5,0)</f>
        <v>David</v>
      </c>
      <c r="C146" t="str">
        <f>VLOOKUP(Merged[[#This Row],[Product_ID]],Sales_Data[],6,0)</f>
        <v>East</v>
      </c>
      <c r="D146" t="str">
        <f>VLOOKUP(Merged[[#This Row],[Product_ID]],Sales_Data[],3,0)</f>
        <v>November</v>
      </c>
      <c r="E146">
        <f>INDEX(Sales_Data[Sales_Amount],MATCH(Merged[[#This Row],[Product_ID]], Sales_Data[Product_ID],0))</f>
        <v>113.4</v>
      </c>
      <c r="F146" t="str">
        <f>INDEX(Sales_Data[Product_Category], MATCH(Merged[[#This Row],[Product_ID]],Sales_Data[Product_ID],0))</f>
        <v>Furniture</v>
      </c>
      <c r="G146">
        <f>INDEX(Sales_Data[Quantity_Sold], MATCH(Merged[[#This Row],[Product_ID]],Sales_Data[Product_ID],0))</f>
        <v>8</v>
      </c>
      <c r="H146" t="str">
        <f>INDEX(Sales_Data[Customer_Type], MATCH(Merged[[#This Row],[Product_ID]], Sales_Data[Product_ID],0))</f>
        <v>Returning</v>
      </c>
      <c r="I146" t="str">
        <f>INDEX(Sales_Data[Payment_Method], MATCH(Merged[[#This Row],[Product_ID]], Sales_Data[Product_ID],0))</f>
        <v>Bank Transfer</v>
      </c>
      <c r="J146">
        <f>INDEX(Sales_Data[Discount],MATCH(Merged[[#This Row],[Product_ID]], Sales_Data[Product_ID],0))</f>
        <v>0.03</v>
      </c>
      <c r="K146" s="8">
        <f>INDEX(Sales_Data[Discount (%)], MATCH(Merged[[#This Row],[Product_ID]],Sales_Data[Product_ID],0))</f>
        <v>0.03</v>
      </c>
      <c r="L146" s="8" t="str">
        <f>INDEX(Sales_Data[Discount Range], MATCH(Merged[[#This Row],[Product_ID]], Sales_Data[Product_ID],0))</f>
        <v>0-5%</v>
      </c>
      <c r="M146" t="str">
        <f>INDEX(Sales_Data[Sales_Channel],MATCH(Merged[[#This Row],[Product_ID]], Sales_Data[Product_ID],0))</f>
        <v>Online</v>
      </c>
      <c r="N146" t="str">
        <f>INDEX(Sales_Data[Region_and_Sales_Rep], MATCH(Merged[[#This Row],[Product_ID]],Sales_Data[Product_ID],0))</f>
        <v>East-David</v>
      </c>
    </row>
    <row r="147" spans="1:14" x14ac:dyDescent="0.25">
      <c r="A147">
        <v>1003</v>
      </c>
      <c r="B147" t="str">
        <f>VLOOKUP(Merged[[#This Row],[Product_ID]],Sales_Data[],5,0)</f>
        <v>Alice</v>
      </c>
      <c r="C147" t="str">
        <f>VLOOKUP(Merged[[#This Row],[Product_ID]],Sales_Data[],6,0)</f>
        <v>South</v>
      </c>
      <c r="D147" t="str">
        <f>VLOOKUP(Merged[[#This Row],[Product_ID]],Sales_Data[],3,0)</f>
        <v>December</v>
      </c>
      <c r="E147">
        <f>INDEX(Sales_Data[Sales_Amount],MATCH(Merged[[#This Row],[Product_ID]], Sales_Data[Product_ID],0))</f>
        <v>4775.59</v>
      </c>
      <c r="F147" t="str">
        <f>INDEX(Sales_Data[Product_Category], MATCH(Merged[[#This Row],[Product_ID]],Sales_Data[Product_ID],0))</f>
        <v>Furniture</v>
      </c>
      <c r="G147">
        <f>INDEX(Sales_Data[Quantity_Sold], MATCH(Merged[[#This Row],[Product_ID]],Sales_Data[Product_ID],0))</f>
        <v>30</v>
      </c>
      <c r="H147" t="str">
        <f>INDEX(Sales_Data[Customer_Type], MATCH(Merged[[#This Row],[Product_ID]], Sales_Data[Product_ID],0))</f>
        <v>New</v>
      </c>
      <c r="I147" t="str">
        <f>INDEX(Sales_Data[Payment_Method], MATCH(Merged[[#This Row],[Product_ID]], Sales_Data[Product_ID],0))</f>
        <v>Cash</v>
      </c>
      <c r="J147">
        <f>INDEX(Sales_Data[Discount],MATCH(Merged[[#This Row],[Product_ID]], Sales_Data[Product_ID],0))</f>
        <v>0.2</v>
      </c>
      <c r="K147" s="8">
        <f>INDEX(Sales_Data[Discount (%)], MATCH(Merged[[#This Row],[Product_ID]],Sales_Data[Product_ID],0))</f>
        <v>0.2</v>
      </c>
      <c r="L147" s="8" t="str">
        <f>INDEX(Sales_Data[Discount Range], MATCH(Merged[[#This Row],[Product_ID]], Sales_Data[Product_ID],0))</f>
        <v>16-20%</v>
      </c>
      <c r="M147" t="str">
        <f>INDEX(Sales_Data[Sales_Channel],MATCH(Merged[[#This Row],[Product_ID]], Sales_Data[Product_ID],0))</f>
        <v>Online</v>
      </c>
      <c r="N147" t="str">
        <f>INDEX(Sales_Data[Region_and_Sales_Rep], MATCH(Merged[[#This Row],[Product_ID]],Sales_Data[Product_ID],0))</f>
        <v>South-Alice</v>
      </c>
    </row>
    <row r="148" spans="1:14" x14ac:dyDescent="0.25">
      <c r="A148">
        <v>1001</v>
      </c>
      <c r="B148" t="str">
        <f>VLOOKUP(Merged[[#This Row],[Product_ID]],Sales_Data[],5,0)</f>
        <v>Alice</v>
      </c>
      <c r="C148" t="str">
        <f>VLOOKUP(Merged[[#This Row],[Product_ID]],Sales_Data[],6,0)</f>
        <v>North</v>
      </c>
      <c r="D148" t="str">
        <f>VLOOKUP(Merged[[#This Row],[Product_ID]],Sales_Data[],3,0)</f>
        <v>November</v>
      </c>
      <c r="E148">
        <f>INDEX(Sales_Data[Sales_Amount],MATCH(Merged[[#This Row],[Product_ID]], Sales_Data[Product_ID],0))</f>
        <v>715.81</v>
      </c>
      <c r="F148" t="str">
        <f>INDEX(Sales_Data[Product_Category], MATCH(Merged[[#This Row],[Product_ID]],Sales_Data[Product_ID],0))</f>
        <v>Electronics</v>
      </c>
      <c r="G148">
        <f>INDEX(Sales_Data[Quantity_Sold], MATCH(Merged[[#This Row],[Product_ID]],Sales_Data[Product_ID],0))</f>
        <v>8</v>
      </c>
      <c r="H148" t="str">
        <f>INDEX(Sales_Data[Customer_Type], MATCH(Merged[[#This Row],[Product_ID]], Sales_Data[Product_ID],0))</f>
        <v>New</v>
      </c>
      <c r="I148" t="str">
        <f>INDEX(Sales_Data[Payment_Method], MATCH(Merged[[#This Row],[Product_ID]], Sales_Data[Product_ID],0))</f>
        <v>Bank Transfer</v>
      </c>
      <c r="J148">
        <f>INDEX(Sales_Data[Discount],MATCH(Merged[[#This Row],[Product_ID]], Sales_Data[Product_ID],0))</f>
        <v>0.09</v>
      </c>
      <c r="K148" s="8">
        <f>INDEX(Sales_Data[Discount (%)], MATCH(Merged[[#This Row],[Product_ID]],Sales_Data[Product_ID],0))</f>
        <v>0.09</v>
      </c>
      <c r="L148" s="8" t="str">
        <f>INDEX(Sales_Data[Discount Range], MATCH(Merged[[#This Row],[Product_ID]], Sales_Data[Product_ID],0))</f>
        <v>6-10%</v>
      </c>
      <c r="M148" t="str">
        <f>INDEX(Sales_Data[Sales_Channel],MATCH(Merged[[#This Row],[Product_ID]], Sales_Data[Product_ID],0))</f>
        <v>Retail</v>
      </c>
      <c r="N148" t="str">
        <f>INDEX(Sales_Data[Region_and_Sales_Rep], MATCH(Merged[[#This Row],[Product_ID]],Sales_Data[Product_ID],0))</f>
        <v>North-Alice</v>
      </c>
    </row>
    <row r="149" spans="1:14" x14ac:dyDescent="0.25">
      <c r="A149">
        <v>1005</v>
      </c>
      <c r="B149" t="str">
        <f>VLOOKUP(Merged[[#This Row],[Product_ID]],Sales_Data[],5,0)</f>
        <v>Alice</v>
      </c>
      <c r="C149" t="str">
        <f>VLOOKUP(Merged[[#This Row],[Product_ID]],Sales_Data[],6,0)</f>
        <v>East</v>
      </c>
      <c r="D149" t="str">
        <f>VLOOKUP(Merged[[#This Row],[Product_ID]],Sales_Data[],3,0)</f>
        <v>March</v>
      </c>
      <c r="E149">
        <f>INDEX(Sales_Data[Sales_Amount],MATCH(Merged[[#This Row],[Product_ID]], Sales_Data[Product_ID],0))</f>
        <v>6828.24</v>
      </c>
      <c r="F149" t="str">
        <f>INDEX(Sales_Data[Product_Category], MATCH(Merged[[#This Row],[Product_ID]],Sales_Data[Product_ID],0))</f>
        <v>Electronics</v>
      </c>
      <c r="G149">
        <f>INDEX(Sales_Data[Quantity_Sold], MATCH(Merged[[#This Row],[Product_ID]],Sales_Data[Product_ID],0))</f>
        <v>12</v>
      </c>
      <c r="H149" t="str">
        <f>INDEX(Sales_Data[Customer_Type], MATCH(Merged[[#This Row],[Product_ID]], Sales_Data[Product_ID],0))</f>
        <v>New</v>
      </c>
      <c r="I149" t="str">
        <f>INDEX(Sales_Data[Payment_Method], MATCH(Merged[[#This Row],[Product_ID]], Sales_Data[Product_ID],0))</f>
        <v>Credit Card</v>
      </c>
      <c r="J149">
        <f>INDEX(Sales_Data[Discount],MATCH(Merged[[#This Row],[Product_ID]], Sales_Data[Product_ID],0))</f>
        <v>0.04</v>
      </c>
      <c r="K149" s="8">
        <f>INDEX(Sales_Data[Discount (%)], MATCH(Merged[[#This Row],[Product_ID]],Sales_Data[Product_ID],0))</f>
        <v>0.04</v>
      </c>
      <c r="L149" s="8" t="str">
        <f>INDEX(Sales_Data[Discount Range], MATCH(Merged[[#This Row],[Product_ID]], Sales_Data[Product_ID],0))</f>
        <v>0-5%</v>
      </c>
      <c r="M149" t="str">
        <f>INDEX(Sales_Data[Sales_Channel],MATCH(Merged[[#This Row],[Product_ID]], Sales_Data[Product_ID],0))</f>
        <v>Retail</v>
      </c>
      <c r="N149" t="str">
        <f>INDEX(Sales_Data[Region_and_Sales_Rep], MATCH(Merged[[#This Row],[Product_ID]],Sales_Data[Product_ID],0))</f>
        <v>East-Alice</v>
      </c>
    </row>
    <row r="150" spans="1:14" x14ac:dyDescent="0.25">
      <c r="A150">
        <v>1090</v>
      </c>
      <c r="B150" t="str">
        <f>VLOOKUP(Merged[[#This Row],[Product_ID]],Sales_Data[],5,0)</f>
        <v>Alice</v>
      </c>
      <c r="C150" t="str">
        <f>VLOOKUP(Merged[[#This Row],[Product_ID]],Sales_Data[],6,0)</f>
        <v>West</v>
      </c>
      <c r="D150" t="str">
        <f>VLOOKUP(Merged[[#This Row],[Product_ID]],Sales_Data[],3,0)</f>
        <v>November</v>
      </c>
      <c r="E150">
        <f>INDEX(Sales_Data[Sales_Amount],MATCH(Merged[[#This Row],[Product_ID]], Sales_Data[Product_ID],0))</f>
        <v>267.77999999999997</v>
      </c>
      <c r="F150" t="str">
        <f>INDEX(Sales_Data[Product_Category], MATCH(Merged[[#This Row],[Product_ID]],Sales_Data[Product_ID],0))</f>
        <v>Electronics</v>
      </c>
      <c r="G150">
        <f>INDEX(Sales_Data[Quantity_Sold], MATCH(Merged[[#This Row],[Product_ID]],Sales_Data[Product_ID],0))</f>
        <v>32</v>
      </c>
      <c r="H150" t="str">
        <f>INDEX(Sales_Data[Customer_Type], MATCH(Merged[[#This Row],[Product_ID]], Sales_Data[Product_ID],0))</f>
        <v>Returning</v>
      </c>
      <c r="I150" t="str">
        <f>INDEX(Sales_Data[Payment_Method], MATCH(Merged[[#This Row],[Product_ID]], Sales_Data[Product_ID],0))</f>
        <v>Cash</v>
      </c>
      <c r="J150">
        <f>INDEX(Sales_Data[Discount],MATCH(Merged[[#This Row],[Product_ID]], Sales_Data[Product_ID],0))</f>
        <v>0.22</v>
      </c>
      <c r="K150" s="8">
        <f>INDEX(Sales_Data[Discount (%)], MATCH(Merged[[#This Row],[Product_ID]],Sales_Data[Product_ID],0))</f>
        <v>0.22</v>
      </c>
      <c r="L150" s="8" t="str">
        <f>INDEX(Sales_Data[Discount Range], MATCH(Merged[[#This Row],[Product_ID]], Sales_Data[Product_ID],0))</f>
        <v>21%+</v>
      </c>
      <c r="M150" t="str">
        <f>INDEX(Sales_Data[Sales_Channel],MATCH(Merged[[#This Row],[Product_ID]], Sales_Data[Product_ID],0))</f>
        <v>Retail</v>
      </c>
      <c r="N150" t="str">
        <f>INDEX(Sales_Data[Region_and_Sales_Rep], MATCH(Merged[[#This Row],[Product_ID]],Sales_Data[Product_ID],0))</f>
        <v>West-Alice</v>
      </c>
    </row>
    <row r="151" spans="1:14" x14ac:dyDescent="0.25">
      <c r="A151">
        <v>1014</v>
      </c>
      <c r="B151" t="str">
        <f>VLOOKUP(Merged[[#This Row],[Product_ID]],Sales_Data[],5,0)</f>
        <v>David</v>
      </c>
      <c r="C151" t="str">
        <f>VLOOKUP(Merged[[#This Row],[Product_ID]],Sales_Data[],6,0)</f>
        <v>West</v>
      </c>
      <c r="D151" t="str">
        <f>VLOOKUP(Merged[[#This Row],[Product_ID]],Sales_Data[],3,0)</f>
        <v>November</v>
      </c>
      <c r="E151">
        <f>INDEX(Sales_Data[Sales_Amount],MATCH(Merged[[#This Row],[Product_ID]], Sales_Data[Product_ID],0))</f>
        <v>9762.5400000000009</v>
      </c>
      <c r="F151" t="str">
        <f>INDEX(Sales_Data[Product_Category], MATCH(Merged[[#This Row],[Product_ID]],Sales_Data[Product_ID],0))</f>
        <v>Food</v>
      </c>
      <c r="G151">
        <f>INDEX(Sales_Data[Quantity_Sold], MATCH(Merged[[#This Row],[Product_ID]],Sales_Data[Product_ID],0))</f>
        <v>17</v>
      </c>
      <c r="H151" t="str">
        <f>INDEX(Sales_Data[Customer_Type], MATCH(Merged[[#This Row],[Product_ID]], Sales_Data[Product_ID],0))</f>
        <v>New</v>
      </c>
      <c r="I151" t="str">
        <f>INDEX(Sales_Data[Payment_Method], MATCH(Merged[[#This Row],[Product_ID]], Sales_Data[Product_ID],0))</f>
        <v>Bank Transfer</v>
      </c>
      <c r="J151">
        <f>INDEX(Sales_Data[Discount],MATCH(Merged[[#This Row],[Product_ID]], Sales_Data[Product_ID],0))</f>
        <v>0.2</v>
      </c>
      <c r="K151" s="8">
        <f>INDEX(Sales_Data[Discount (%)], MATCH(Merged[[#This Row],[Product_ID]],Sales_Data[Product_ID],0))</f>
        <v>0.2</v>
      </c>
      <c r="L151" s="8" t="str">
        <f>INDEX(Sales_Data[Discount Range], MATCH(Merged[[#This Row],[Product_ID]], Sales_Data[Product_ID],0))</f>
        <v>16-20%</v>
      </c>
      <c r="M151" t="str">
        <f>INDEX(Sales_Data[Sales_Channel],MATCH(Merged[[#This Row],[Product_ID]], Sales_Data[Product_ID],0))</f>
        <v>Online</v>
      </c>
      <c r="N151" t="str">
        <f>INDEX(Sales_Data[Region_and_Sales_Rep], MATCH(Merged[[#This Row],[Product_ID]],Sales_Data[Product_ID],0))</f>
        <v>West-David</v>
      </c>
    </row>
    <row r="152" spans="1:14" x14ac:dyDescent="0.25">
      <c r="A152">
        <v>1027</v>
      </c>
      <c r="B152" t="str">
        <f>VLOOKUP(Merged[[#This Row],[Product_ID]],Sales_Data[],5,0)</f>
        <v>Bob</v>
      </c>
      <c r="C152" t="str">
        <f>VLOOKUP(Merged[[#This Row],[Product_ID]],Sales_Data[],6,0)</f>
        <v>West</v>
      </c>
      <c r="D152" t="str">
        <f>VLOOKUP(Merged[[#This Row],[Product_ID]],Sales_Data[],3,0)</f>
        <v>January</v>
      </c>
      <c r="E152">
        <f>INDEX(Sales_Data[Sales_Amount],MATCH(Merged[[#This Row],[Product_ID]], Sales_Data[Product_ID],0))</f>
        <v>6261.2</v>
      </c>
      <c r="F152" t="str">
        <f>INDEX(Sales_Data[Product_Category], MATCH(Merged[[#This Row],[Product_ID]],Sales_Data[Product_ID],0))</f>
        <v>Food</v>
      </c>
      <c r="G152">
        <f>INDEX(Sales_Data[Quantity_Sold], MATCH(Merged[[#This Row],[Product_ID]],Sales_Data[Product_ID],0))</f>
        <v>26</v>
      </c>
      <c r="H152" t="str">
        <f>INDEX(Sales_Data[Customer_Type], MATCH(Merged[[#This Row],[Product_ID]], Sales_Data[Product_ID],0))</f>
        <v>Returning</v>
      </c>
      <c r="I152" t="str">
        <f>INDEX(Sales_Data[Payment_Method], MATCH(Merged[[#This Row],[Product_ID]], Sales_Data[Product_ID],0))</f>
        <v>Cash</v>
      </c>
      <c r="J152">
        <f>INDEX(Sales_Data[Discount],MATCH(Merged[[#This Row],[Product_ID]], Sales_Data[Product_ID],0))</f>
        <v>0.14000000000000001</v>
      </c>
      <c r="K152" s="8">
        <f>INDEX(Sales_Data[Discount (%)], MATCH(Merged[[#This Row],[Product_ID]],Sales_Data[Product_ID],0))</f>
        <v>0.14000000000000001</v>
      </c>
      <c r="L152" s="8" t="str">
        <f>INDEX(Sales_Data[Discount Range], MATCH(Merged[[#This Row],[Product_ID]], Sales_Data[Product_ID],0))</f>
        <v>11-15%</v>
      </c>
      <c r="M152" t="str">
        <f>INDEX(Sales_Data[Sales_Channel],MATCH(Merged[[#This Row],[Product_ID]], Sales_Data[Product_ID],0))</f>
        <v>Retail</v>
      </c>
      <c r="N152" t="str">
        <f>INDEX(Sales_Data[Region_and_Sales_Rep], MATCH(Merged[[#This Row],[Product_ID]],Sales_Data[Product_ID],0))</f>
        <v>West-Bob</v>
      </c>
    </row>
    <row r="153" spans="1:14" x14ac:dyDescent="0.25">
      <c r="A153">
        <v>1009</v>
      </c>
      <c r="B153" t="str">
        <f>VLOOKUP(Merged[[#This Row],[Product_ID]],Sales_Data[],5,0)</f>
        <v>Alice</v>
      </c>
      <c r="C153" t="str">
        <f>VLOOKUP(Merged[[#This Row],[Product_ID]],Sales_Data[],6,0)</f>
        <v>North</v>
      </c>
      <c r="D153" t="str">
        <f>VLOOKUP(Merged[[#This Row],[Product_ID]],Sales_Data[],3,0)</f>
        <v>April</v>
      </c>
      <c r="E153">
        <f>INDEX(Sales_Data[Sales_Amount],MATCH(Merged[[#This Row],[Product_ID]], Sales_Data[Product_ID],0))</f>
        <v>1342.95</v>
      </c>
      <c r="F153" t="str">
        <f>INDEX(Sales_Data[Product_Category], MATCH(Merged[[#This Row],[Product_ID]],Sales_Data[Product_ID],0))</f>
        <v>Clothing</v>
      </c>
      <c r="G153">
        <f>INDEX(Sales_Data[Quantity_Sold], MATCH(Merged[[#This Row],[Product_ID]],Sales_Data[Product_ID],0))</f>
        <v>33</v>
      </c>
      <c r="H153" t="str">
        <f>INDEX(Sales_Data[Customer_Type], MATCH(Merged[[#This Row],[Product_ID]], Sales_Data[Product_ID],0))</f>
        <v>New</v>
      </c>
      <c r="I153" t="str">
        <f>INDEX(Sales_Data[Payment_Method], MATCH(Merged[[#This Row],[Product_ID]], Sales_Data[Product_ID],0))</f>
        <v>Credit Card</v>
      </c>
      <c r="J153">
        <f>INDEX(Sales_Data[Discount],MATCH(Merged[[#This Row],[Product_ID]], Sales_Data[Product_ID],0))</f>
        <v>0.05</v>
      </c>
      <c r="K153" s="8">
        <f>INDEX(Sales_Data[Discount (%)], MATCH(Merged[[#This Row],[Product_ID]],Sales_Data[Product_ID],0))</f>
        <v>0.05</v>
      </c>
      <c r="L153" s="8" t="str">
        <f>INDEX(Sales_Data[Discount Range], MATCH(Merged[[#This Row],[Product_ID]], Sales_Data[Product_ID],0))</f>
        <v>0-5%</v>
      </c>
      <c r="M153" t="str">
        <f>INDEX(Sales_Data[Sales_Channel],MATCH(Merged[[#This Row],[Product_ID]], Sales_Data[Product_ID],0))</f>
        <v>Online</v>
      </c>
      <c r="N153" t="str">
        <f>INDEX(Sales_Data[Region_and_Sales_Rep], MATCH(Merged[[#This Row],[Product_ID]],Sales_Data[Product_ID],0))</f>
        <v>North-Alice</v>
      </c>
    </row>
    <row r="154" spans="1:14" x14ac:dyDescent="0.25">
      <c r="A154">
        <v>1079</v>
      </c>
      <c r="B154" t="str">
        <f>VLOOKUP(Merged[[#This Row],[Product_ID]],Sales_Data[],5,0)</f>
        <v>David</v>
      </c>
      <c r="C154" t="str">
        <f>VLOOKUP(Merged[[#This Row],[Product_ID]],Sales_Data[],6,0)</f>
        <v>South</v>
      </c>
      <c r="D154" t="str">
        <f>VLOOKUP(Merged[[#This Row],[Product_ID]],Sales_Data[],3,0)</f>
        <v>June</v>
      </c>
      <c r="E154">
        <f>INDEX(Sales_Data[Sales_Amount],MATCH(Merged[[#This Row],[Product_ID]], Sales_Data[Product_ID],0))</f>
        <v>1982.07</v>
      </c>
      <c r="F154" t="str">
        <f>INDEX(Sales_Data[Product_Category], MATCH(Merged[[#This Row],[Product_ID]],Sales_Data[Product_ID],0))</f>
        <v>Furniture</v>
      </c>
      <c r="G154">
        <f>INDEX(Sales_Data[Quantity_Sold], MATCH(Merged[[#This Row],[Product_ID]],Sales_Data[Product_ID],0))</f>
        <v>34</v>
      </c>
      <c r="H154" t="str">
        <f>INDEX(Sales_Data[Customer_Type], MATCH(Merged[[#This Row],[Product_ID]], Sales_Data[Product_ID],0))</f>
        <v>Returning</v>
      </c>
      <c r="I154" t="str">
        <f>INDEX(Sales_Data[Payment_Method], MATCH(Merged[[#This Row],[Product_ID]], Sales_Data[Product_ID],0))</f>
        <v>Credit Card</v>
      </c>
      <c r="J154">
        <f>INDEX(Sales_Data[Discount],MATCH(Merged[[#This Row],[Product_ID]], Sales_Data[Product_ID],0))</f>
        <v>0.15</v>
      </c>
      <c r="K154" s="8">
        <f>INDEX(Sales_Data[Discount (%)], MATCH(Merged[[#This Row],[Product_ID]],Sales_Data[Product_ID],0))</f>
        <v>0.15</v>
      </c>
      <c r="L154" s="8" t="str">
        <f>INDEX(Sales_Data[Discount Range], MATCH(Merged[[#This Row],[Product_ID]], Sales_Data[Product_ID],0))</f>
        <v>11-15%</v>
      </c>
      <c r="M154" t="str">
        <f>INDEX(Sales_Data[Sales_Channel],MATCH(Merged[[#This Row],[Product_ID]], Sales_Data[Product_ID],0))</f>
        <v>Online</v>
      </c>
      <c r="N154" t="str">
        <f>INDEX(Sales_Data[Region_and_Sales_Rep], MATCH(Merged[[#This Row],[Product_ID]],Sales_Data[Product_ID],0))</f>
        <v>South-David</v>
      </c>
    </row>
    <row r="155" spans="1:14" x14ac:dyDescent="0.25">
      <c r="A155">
        <v>1015</v>
      </c>
      <c r="B155" t="str">
        <f>VLOOKUP(Merged[[#This Row],[Product_ID]],Sales_Data[],5,0)</f>
        <v>David</v>
      </c>
      <c r="C155" t="str">
        <f>VLOOKUP(Merged[[#This Row],[Product_ID]],Sales_Data[],6,0)</f>
        <v>South</v>
      </c>
      <c r="D155" t="str">
        <f>VLOOKUP(Merged[[#This Row],[Product_ID]],Sales_Data[],3,0)</f>
        <v>September</v>
      </c>
      <c r="E155">
        <f>INDEX(Sales_Data[Sales_Amount],MATCH(Merged[[#This Row],[Product_ID]], Sales_Data[Product_ID],0))</f>
        <v>4631.2299999999996</v>
      </c>
      <c r="F155" t="str">
        <f>INDEX(Sales_Data[Product_Category], MATCH(Merged[[#This Row],[Product_ID]],Sales_Data[Product_ID],0))</f>
        <v>Food</v>
      </c>
      <c r="G155">
        <f>INDEX(Sales_Data[Quantity_Sold], MATCH(Merged[[#This Row],[Product_ID]],Sales_Data[Product_ID],0))</f>
        <v>30</v>
      </c>
      <c r="H155" t="str">
        <f>INDEX(Sales_Data[Customer_Type], MATCH(Merged[[#This Row],[Product_ID]], Sales_Data[Product_ID],0))</f>
        <v>Returning</v>
      </c>
      <c r="I155" t="str">
        <f>INDEX(Sales_Data[Payment_Method], MATCH(Merged[[#This Row],[Product_ID]], Sales_Data[Product_ID],0))</f>
        <v>Bank Transfer</v>
      </c>
      <c r="J155">
        <f>INDEX(Sales_Data[Discount],MATCH(Merged[[#This Row],[Product_ID]], Sales_Data[Product_ID],0))</f>
        <v>0.2</v>
      </c>
      <c r="K155" s="8">
        <f>INDEX(Sales_Data[Discount (%)], MATCH(Merged[[#This Row],[Product_ID]],Sales_Data[Product_ID],0))</f>
        <v>0.2</v>
      </c>
      <c r="L155" s="8" t="str">
        <f>INDEX(Sales_Data[Discount Range], MATCH(Merged[[#This Row],[Product_ID]], Sales_Data[Product_ID],0))</f>
        <v>16-20%</v>
      </c>
      <c r="M155" t="str">
        <f>INDEX(Sales_Data[Sales_Channel],MATCH(Merged[[#This Row],[Product_ID]], Sales_Data[Product_ID],0))</f>
        <v>Retail</v>
      </c>
      <c r="N155" t="str">
        <f>INDEX(Sales_Data[Region_and_Sales_Rep], MATCH(Merged[[#This Row],[Product_ID]],Sales_Data[Product_ID],0))</f>
        <v>South-David</v>
      </c>
    </row>
    <row r="156" spans="1:14" x14ac:dyDescent="0.25">
      <c r="A156">
        <v>1090</v>
      </c>
      <c r="B156" t="str">
        <f>VLOOKUP(Merged[[#This Row],[Product_ID]],Sales_Data[],5,0)</f>
        <v>Alice</v>
      </c>
      <c r="C156" t="str">
        <f>VLOOKUP(Merged[[#This Row],[Product_ID]],Sales_Data[],6,0)</f>
        <v>West</v>
      </c>
      <c r="D156" t="str">
        <f>VLOOKUP(Merged[[#This Row],[Product_ID]],Sales_Data[],3,0)</f>
        <v>November</v>
      </c>
      <c r="E156">
        <f>INDEX(Sales_Data[Sales_Amount],MATCH(Merged[[#This Row],[Product_ID]], Sales_Data[Product_ID],0))</f>
        <v>267.77999999999997</v>
      </c>
      <c r="F156" t="str">
        <f>INDEX(Sales_Data[Product_Category], MATCH(Merged[[#This Row],[Product_ID]],Sales_Data[Product_ID],0))</f>
        <v>Electronics</v>
      </c>
      <c r="G156">
        <f>INDEX(Sales_Data[Quantity_Sold], MATCH(Merged[[#This Row],[Product_ID]],Sales_Data[Product_ID],0))</f>
        <v>32</v>
      </c>
      <c r="H156" t="str">
        <f>INDEX(Sales_Data[Customer_Type], MATCH(Merged[[#This Row],[Product_ID]], Sales_Data[Product_ID],0))</f>
        <v>Returning</v>
      </c>
      <c r="I156" t="str">
        <f>INDEX(Sales_Data[Payment_Method], MATCH(Merged[[#This Row],[Product_ID]], Sales_Data[Product_ID],0))</f>
        <v>Cash</v>
      </c>
      <c r="J156">
        <f>INDEX(Sales_Data[Discount],MATCH(Merged[[#This Row],[Product_ID]], Sales_Data[Product_ID],0))</f>
        <v>0.22</v>
      </c>
      <c r="K156" s="8">
        <f>INDEX(Sales_Data[Discount (%)], MATCH(Merged[[#This Row],[Product_ID]],Sales_Data[Product_ID],0))</f>
        <v>0.22</v>
      </c>
      <c r="L156" s="8" t="str">
        <f>INDEX(Sales_Data[Discount Range], MATCH(Merged[[#This Row],[Product_ID]], Sales_Data[Product_ID],0))</f>
        <v>21%+</v>
      </c>
      <c r="M156" t="str">
        <f>INDEX(Sales_Data[Sales_Channel],MATCH(Merged[[#This Row],[Product_ID]], Sales_Data[Product_ID],0))</f>
        <v>Retail</v>
      </c>
      <c r="N156" t="str">
        <f>INDEX(Sales_Data[Region_and_Sales_Rep], MATCH(Merged[[#This Row],[Product_ID]],Sales_Data[Product_ID],0))</f>
        <v>West-Alice</v>
      </c>
    </row>
    <row r="157" spans="1:14" x14ac:dyDescent="0.25">
      <c r="A157">
        <v>1042</v>
      </c>
      <c r="B157" t="str">
        <f>VLOOKUP(Merged[[#This Row],[Product_ID]],Sales_Data[],5,0)</f>
        <v>Alice</v>
      </c>
      <c r="C157" t="str">
        <f>VLOOKUP(Merged[[#This Row],[Product_ID]],Sales_Data[],6,0)</f>
        <v>North</v>
      </c>
      <c r="D157" t="str">
        <f>VLOOKUP(Merged[[#This Row],[Product_ID]],Sales_Data[],3,0)</f>
        <v>January</v>
      </c>
      <c r="E157">
        <f>INDEX(Sales_Data[Sales_Amount],MATCH(Merged[[#This Row],[Product_ID]], Sales_Data[Product_ID],0))</f>
        <v>5207.03</v>
      </c>
      <c r="F157" t="str">
        <f>INDEX(Sales_Data[Product_Category], MATCH(Merged[[#This Row],[Product_ID]],Sales_Data[Product_ID],0))</f>
        <v>Food</v>
      </c>
      <c r="G157">
        <f>INDEX(Sales_Data[Quantity_Sold], MATCH(Merged[[#This Row],[Product_ID]],Sales_Data[Product_ID],0))</f>
        <v>11</v>
      </c>
      <c r="H157" t="str">
        <f>INDEX(Sales_Data[Customer_Type], MATCH(Merged[[#This Row],[Product_ID]], Sales_Data[Product_ID],0))</f>
        <v>Returning</v>
      </c>
      <c r="I157" t="str">
        <f>INDEX(Sales_Data[Payment_Method], MATCH(Merged[[#This Row],[Product_ID]], Sales_Data[Product_ID],0))</f>
        <v>Cash</v>
      </c>
      <c r="J157">
        <f>INDEX(Sales_Data[Discount],MATCH(Merged[[#This Row],[Product_ID]], Sales_Data[Product_ID],0))</f>
        <v>0.02</v>
      </c>
      <c r="K157" s="8">
        <f>INDEX(Sales_Data[Discount (%)], MATCH(Merged[[#This Row],[Product_ID]],Sales_Data[Product_ID],0))</f>
        <v>0.02</v>
      </c>
      <c r="L157" s="8" t="str">
        <f>INDEX(Sales_Data[Discount Range], MATCH(Merged[[#This Row],[Product_ID]], Sales_Data[Product_ID],0))</f>
        <v>0-5%</v>
      </c>
      <c r="M157" t="str">
        <f>INDEX(Sales_Data[Sales_Channel],MATCH(Merged[[#This Row],[Product_ID]], Sales_Data[Product_ID],0))</f>
        <v>Online</v>
      </c>
      <c r="N157" t="str">
        <f>INDEX(Sales_Data[Region_and_Sales_Rep], MATCH(Merged[[#This Row],[Product_ID]],Sales_Data[Product_ID],0))</f>
        <v>North-Alice</v>
      </c>
    </row>
    <row r="158" spans="1:14" x14ac:dyDescent="0.25">
      <c r="A158">
        <v>1077</v>
      </c>
      <c r="B158" t="str">
        <f>VLOOKUP(Merged[[#This Row],[Product_ID]],Sales_Data[],5,0)</f>
        <v>Eve</v>
      </c>
      <c r="C158" t="str">
        <f>VLOOKUP(Merged[[#This Row],[Product_ID]],Sales_Data[],6,0)</f>
        <v>West</v>
      </c>
      <c r="D158" t="str">
        <f>VLOOKUP(Merged[[#This Row],[Product_ID]],Sales_Data[],3,0)</f>
        <v>February</v>
      </c>
      <c r="E158">
        <f>INDEX(Sales_Data[Sales_Amount],MATCH(Merged[[#This Row],[Product_ID]], Sales_Data[Product_ID],0))</f>
        <v>9605.34</v>
      </c>
      <c r="F158" t="str">
        <f>INDEX(Sales_Data[Product_Category], MATCH(Merged[[#This Row],[Product_ID]],Sales_Data[Product_ID],0))</f>
        <v>Clothing</v>
      </c>
      <c r="G158">
        <f>INDEX(Sales_Data[Quantity_Sold], MATCH(Merged[[#This Row],[Product_ID]],Sales_Data[Product_ID],0))</f>
        <v>12</v>
      </c>
      <c r="H158" t="str">
        <f>INDEX(Sales_Data[Customer_Type], MATCH(Merged[[#This Row],[Product_ID]], Sales_Data[Product_ID],0))</f>
        <v>New</v>
      </c>
      <c r="I158" t="str">
        <f>INDEX(Sales_Data[Payment_Method], MATCH(Merged[[#This Row],[Product_ID]], Sales_Data[Product_ID],0))</f>
        <v>Credit Card</v>
      </c>
      <c r="J158">
        <f>INDEX(Sales_Data[Discount],MATCH(Merged[[#This Row],[Product_ID]], Sales_Data[Product_ID],0))</f>
        <v>0.28999999999999998</v>
      </c>
      <c r="K158" s="8">
        <f>INDEX(Sales_Data[Discount (%)], MATCH(Merged[[#This Row],[Product_ID]],Sales_Data[Product_ID],0))</f>
        <v>0.28999999999999998</v>
      </c>
      <c r="L158" s="8" t="str">
        <f>INDEX(Sales_Data[Discount Range], MATCH(Merged[[#This Row],[Product_ID]], Sales_Data[Product_ID],0))</f>
        <v>21%+</v>
      </c>
      <c r="M158" t="str">
        <f>INDEX(Sales_Data[Sales_Channel],MATCH(Merged[[#This Row],[Product_ID]], Sales_Data[Product_ID],0))</f>
        <v>Retail</v>
      </c>
      <c r="N158" t="str">
        <f>INDEX(Sales_Data[Region_and_Sales_Rep], MATCH(Merged[[#This Row],[Product_ID]],Sales_Data[Product_ID],0))</f>
        <v>West-Eve</v>
      </c>
    </row>
    <row r="159" spans="1:14" x14ac:dyDescent="0.25">
      <c r="A159">
        <v>1051</v>
      </c>
      <c r="B159" t="str">
        <f>VLOOKUP(Merged[[#This Row],[Product_ID]],Sales_Data[],5,0)</f>
        <v>Eve</v>
      </c>
      <c r="C159" t="str">
        <f>VLOOKUP(Merged[[#This Row],[Product_ID]],Sales_Data[],6,0)</f>
        <v>North</v>
      </c>
      <c r="D159" t="str">
        <f>VLOOKUP(Merged[[#This Row],[Product_ID]],Sales_Data[],3,0)</f>
        <v>January</v>
      </c>
      <c r="E159">
        <f>INDEX(Sales_Data[Sales_Amount],MATCH(Merged[[#This Row],[Product_ID]], Sales_Data[Product_ID],0))</f>
        <v>4979.3599999999997</v>
      </c>
      <c r="F159" t="str">
        <f>INDEX(Sales_Data[Product_Category], MATCH(Merged[[#This Row],[Product_ID]],Sales_Data[Product_ID],0))</f>
        <v>Electronics</v>
      </c>
      <c r="G159">
        <f>INDEX(Sales_Data[Quantity_Sold], MATCH(Merged[[#This Row],[Product_ID]],Sales_Data[Product_ID],0))</f>
        <v>14</v>
      </c>
      <c r="H159" t="str">
        <f>INDEX(Sales_Data[Customer_Type], MATCH(Merged[[#This Row],[Product_ID]], Sales_Data[Product_ID],0))</f>
        <v>New</v>
      </c>
      <c r="I159" t="str">
        <f>INDEX(Sales_Data[Payment_Method], MATCH(Merged[[#This Row],[Product_ID]], Sales_Data[Product_ID],0))</f>
        <v>Bank Transfer</v>
      </c>
      <c r="J159">
        <f>INDEX(Sales_Data[Discount],MATCH(Merged[[#This Row],[Product_ID]], Sales_Data[Product_ID],0))</f>
        <v>0.1</v>
      </c>
      <c r="K159" s="8">
        <f>INDEX(Sales_Data[Discount (%)], MATCH(Merged[[#This Row],[Product_ID]],Sales_Data[Product_ID],0))</f>
        <v>0.1</v>
      </c>
      <c r="L159" s="8" t="str">
        <f>INDEX(Sales_Data[Discount Range], MATCH(Merged[[#This Row],[Product_ID]], Sales_Data[Product_ID],0))</f>
        <v>6-10%</v>
      </c>
      <c r="M159" t="str">
        <f>INDEX(Sales_Data[Sales_Channel],MATCH(Merged[[#This Row],[Product_ID]], Sales_Data[Product_ID],0))</f>
        <v>Retail</v>
      </c>
      <c r="N159" t="str">
        <f>INDEX(Sales_Data[Region_and_Sales_Rep], MATCH(Merged[[#This Row],[Product_ID]],Sales_Data[Product_ID],0))</f>
        <v>North-Eve</v>
      </c>
    </row>
    <row r="160" spans="1:14" x14ac:dyDescent="0.25">
      <c r="A160">
        <v>1063</v>
      </c>
      <c r="B160" t="str">
        <f>VLOOKUP(Merged[[#This Row],[Product_ID]],Sales_Data[],5,0)</f>
        <v>Bob</v>
      </c>
      <c r="C160" t="str">
        <f>VLOOKUP(Merged[[#This Row],[Product_ID]],Sales_Data[],6,0)</f>
        <v>West</v>
      </c>
      <c r="D160" t="str">
        <f>VLOOKUP(Merged[[#This Row],[Product_ID]],Sales_Data[],3,0)</f>
        <v>May</v>
      </c>
      <c r="E160">
        <f>INDEX(Sales_Data[Sales_Amount],MATCH(Merged[[#This Row],[Product_ID]], Sales_Data[Product_ID],0))</f>
        <v>3098.87</v>
      </c>
      <c r="F160" t="str">
        <f>INDEX(Sales_Data[Product_Category], MATCH(Merged[[#This Row],[Product_ID]],Sales_Data[Product_ID],0))</f>
        <v>Food</v>
      </c>
      <c r="G160">
        <f>INDEX(Sales_Data[Quantity_Sold], MATCH(Merged[[#This Row],[Product_ID]],Sales_Data[Product_ID],0))</f>
        <v>39</v>
      </c>
      <c r="H160" t="str">
        <f>INDEX(Sales_Data[Customer_Type], MATCH(Merged[[#This Row],[Product_ID]], Sales_Data[Product_ID],0))</f>
        <v>Returning</v>
      </c>
      <c r="I160" t="str">
        <f>INDEX(Sales_Data[Payment_Method], MATCH(Merged[[#This Row],[Product_ID]], Sales_Data[Product_ID],0))</f>
        <v>Cash</v>
      </c>
      <c r="J160">
        <f>INDEX(Sales_Data[Discount],MATCH(Merged[[#This Row],[Product_ID]], Sales_Data[Product_ID],0))</f>
        <v>0.21</v>
      </c>
      <c r="K160" s="8">
        <f>INDEX(Sales_Data[Discount (%)], MATCH(Merged[[#This Row],[Product_ID]],Sales_Data[Product_ID],0))</f>
        <v>0.21</v>
      </c>
      <c r="L160" s="8" t="str">
        <f>INDEX(Sales_Data[Discount Range], MATCH(Merged[[#This Row],[Product_ID]], Sales_Data[Product_ID],0))</f>
        <v>21%+</v>
      </c>
      <c r="M160" t="str">
        <f>INDEX(Sales_Data[Sales_Channel],MATCH(Merged[[#This Row],[Product_ID]], Sales_Data[Product_ID],0))</f>
        <v>Retail</v>
      </c>
      <c r="N160" t="str">
        <f>INDEX(Sales_Data[Region_and_Sales_Rep], MATCH(Merged[[#This Row],[Product_ID]],Sales_Data[Product_ID],0))</f>
        <v>West-Bob</v>
      </c>
    </row>
    <row r="161" spans="1:14" x14ac:dyDescent="0.25">
      <c r="A161">
        <v>1096</v>
      </c>
      <c r="B161" t="str">
        <f>VLOOKUP(Merged[[#This Row],[Product_ID]],Sales_Data[],5,0)</f>
        <v>Eve</v>
      </c>
      <c r="C161" t="str">
        <f>VLOOKUP(Merged[[#This Row],[Product_ID]],Sales_Data[],6,0)</f>
        <v>South</v>
      </c>
      <c r="D161" t="str">
        <f>VLOOKUP(Merged[[#This Row],[Product_ID]],Sales_Data[],3,0)</f>
        <v>September</v>
      </c>
      <c r="E161">
        <f>INDEX(Sales_Data[Sales_Amount],MATCH(Merged[[#This Row],[Product_ID]], Sales_Data[Product_ID],0))</f>
        <v>7597.37</v>
      </c>
      <c r="F161" t="str">
        <f>INDEX(Sales_Data[Product_Category], MATCH(Merged[[#This Row],[Product_ID]],Sales_Data[Product_ID],0))</f>
        <v>Electronics</v>
      </c>
      <c r="G161">
        <f>INDEX(Sales_Data[Quantity_Sold], MATCH(Merged[[#This Row],[Product_ID]],Sales_Data[Product_ID],0))</f>
        <v>23</v>
      </c>
      <c r="H161" t="str">
        <f>INDEX(Sales_Data[Customer_Type], MATCH(Merged[[#This Row],[Product_ID]], Sales_Data[Product_ID],0))</f>
        <v>New</v>
      </c>
      <c r="I161" t="str">
        <f>INDEX(Sales_Data[Payment_Method], MATCH(Merged[[#This Row],[Product_ID]], Sales_Data[Product_ID],0))</f>
        <v>Cash</v>
      </c>
      <c r="J161">
        <f>INDEX(Sales_Data[Discount],MATCH(Merged[[#This Row],[Product_ID]], Sales_Data[Product_ID],0))</f>
        <v>0.25</v>
      </c>
      <c r="K161" s="8">
        <f>INDEX(Sales_Data[Discount (%)], MATCH(Merged[[#This Row],[Product_ID]],Sales_Data[Product_ID],0))</f>
        <v>0.25</v>
      </c>
      <c r="L161" s="8" t="str">
        <f>INDEX(Sales_Data[Discount Range], MATCH(Merged[[#This Row],[Product_ID]], Sales_Data[Product_ID],0))</f>
        <v>21%+</v>
      </c>
      <c r="M161" t="str">
        <f>INDEX(Sales_Data[Sales_Channel],MATCH(Merged[[#This Row],[Product_ID]], Sales_Data[Product_ID],0))</f>
        <v>Retail</v>
      </c>
      <c r="N161" t="str">
        <f>INDEX(Sales_Data[Region_and_Sales_Rep], MATCH(Merged[[#This Row],[Product_ID]],Sales_Data[Product_ID],0))</f>
        <v>South-Eve</v>
      </c>
    </row>
    <row r="162" spans="1:14" x14ac:dyDescent="0.25">
      <c r="A162">
        <v>1052</v>
      </c>
      <c r="B162" t="str">
        <f>VLOOKUP(Merged[[#This Row],[Product_ID]],Sales_Data[],5,0)</f>
        <v>Bob</v>
      </c>
      <c r="C162" t="str">
        <f>VLOOKUP(Merged[[#This Row],[Product_ID]],Sales_Data[],6,0)</f>
        <v>North</v>
      </c>
      <c r="D162" t="str">
        <f>VLOOKUP(Merged[[#This Row],[Product_ID]],Sales_Data[],3,0)</f>
        <v>February</v>
      </c>
      <c r="E162">
        <f>INDEX(Sales_Data[Sales_Amount],MATCH(Merged[[#This Row],[Product_ID]], Sales_Data[Product_ID],0))</f>
        <v>5053.97</v>
      </c>
      <c r="F162" t="str">
        <f>INDEX(Sales_Data[Product_Category], MATCH(Merged[[#This Row],[Product_ID]],Sales_Data[Product_ID],0))</f>
        <v>Furniture</v>
      </c>
      <c r="G162">
        <f>INDEX(Sales_Data[Quantity_Sold], MATCH(Merged[[#This Row],[Product_ID]],Sales_Data[Product_ID],0))</f>
        <v>18</v>
      </c>
      <c r="H162" t="str">
        <f>INDEX(Sales_Data[Customer_Type], MATCH(Merged[[#This Row],[Product_ID]], Sales_Data[Product_ID],0))</f>
        <v>Returning</v>
      </c>
      <c r="I162" t="str">
        <f>INDEX(Sales_Data[Payment_Method], MATCH(Merged[[#This Row],[Product_ID]], Sales_Data[Product_ID],0))</f>
        <v>Cash</v>
      </c>
      <c r="J162">
        <f>INDEX(Sales_Data[Discount],MATCH(Merged[[#This Row],[Product_ID]], Sales_Data[Product_ID],0))</f>
        <v>0.09</v>
      </c>
      <c r="K162" s="8">
        <f>INDEX(Sales_Data[Discount (%)], MATCH(Merged[[#This Row],[Product_ID]],Sales_Data[Product_ID],0))</f>
        <v>0.09</v>
      </c>
      <c r="L162" s="8" t="str">
        <f>INDEX(Sales_Data[Discount Range], MATCH(Merged[[#This Row],[Product_ID]], Sales_Data[Product_ID],0))</f>
        <v>6-10%</v>
      </c>
      <c r="M162" t="str">
        <f>INDEX(Sales_Data[Sales_Channel],MATCH(Merged[[#This Row],[Product_ID]], Sales_Data[Product_ID],0))</f>
        <v>Online</v>
      </c>
      <c r="N162" t="str">
        <f>INDEX(Sales_Data[Region_and_Sales_Rep], MATCH(Merged[[#This Row],[Product_ID]],Sales_Data[Product_ID],0))</f>
        <v>North-Bob</v>
      </c>
    </row>
    <row r="163" spans="1:14" x14ac:dyDescent="0.25">
      <c r="A163">
        <v>1096</v>
      </c>
      <c r="B163" t="str">
        <f>VLOOKUP(Merged[[#This Row],[Product_ID]],Sales_Data[],5,0)</f>
        <v>Eve</v>
      </c>
      <c r="C163" t="str">
        <f>VLOOKUP(Merged[[#This Row],[Product_ID]],Sales_Data[],6,0)</f>
        <v>South</v>
      </c>
      <c r="D163" t="str">
        <f>VLOOKUP(Merged[[#This Row],[Product_ID]],Sales_Data[],3,0)</f>
        <v>September</v>
      </c>
      <c r="E163">
        <f>INDEX(Sales_Data[Sales_Amount],MATCH(Merged[[#This Row],[Product_ID]], Sales_Data[Product_ID],0))</f>
        <v>7597.37</v>
      </c>
      <c r="F163" t="str">
        <f>INDEX(Sales_Data[Product_Category], MATCH(Merged[[#This Row],[Product_ID]],Sales_Data[Product_ID],0))</f>
        <v>Electronics</v>
      </c>
      <c r="G163">
        <f>INDEX(Sales_Data[Quantity_Sold], MATCH(Merged[[#This Row],[Product_ID]],Sales_Data[Product_ID],0))</f>
        <v>23</v>
      </c>
      <c r="H163" t="str">
        <f>INDEX(Sales_Data[Customer_Type], MATCH(Merged[[#This Row],[Product_ID]], Sales_Data[Product_ID],0))</f>
        <v>New</v>
      </c>
      <c r="I163" t="str">
        <f>INDEX(Sales_Data[Payment_Method], MATCH(Merged[[#This Row],[Product_ID]], Sales_Data[Product_ID],0))</f>
        <v>Cash</v>
      </c>
      <c r="J163">
        <f>INDEX(Sales_Data[Discount],MATCH(Merged[[#This Row],[Product_ID]], Sales_Data[Product_ID],0))</f>
        <v>0.25</v>
      </c>
      <c r="K163" s="8">
        <f>INDEX(Sales_Data[Discount (%)], MATCH(Merged[[#This Row],[Product_ID]],Sales_Data[Product_ID],0))</f>
        <v>0.25</v>
      </c>
      <c r="L163" s="8" t="str">
        <f>INDEX(Sales_Data[Discount Range], MATCH(Merged[[#This Row],[Product_ID]], Sales_Data[Product_ID],0))</f>
        <v>21%+</v>
      </c>
      <c r="M163" t="str">
        <f>INDEX(Sales_Data[Sales_Channel],MATCH(Merged[[#This Row],[Product_ID]], Sales_Data[Product_ID],0))</f>
        <v>Retail</v>
      </c>
      <c r="N163" t="str">
        <f>INDEX(Sales_Data[Region_and_Sales_Rep], MATCH(Merged[[#This Row],[Product_ID]],Sales_Data[Product_ID],0))</f>
        <v>South-Eve</v>
      </c>
    </row>
    <row r="164" spans="1:14" x14ac:dyDescent="0.25">
      <c r="A164">
        <v>1004</v>
      </c>
      <c r="B164" t="str">
        <f>VLOOKUP(Merged[[#This Row],[Product_ID]],Sales_Data[],5,0)</f>
        <v>Eve</v>
      </c>
      <c r="C164" t="str">
        <f>VLOOKUP(Merged[[#This Row],[Product_ID]],Sales_Data[],6,0)</f>
        <v>South</v>
      </c>
      <c r="D164" t="str">
        <f>VLOOKUP(Merged[[#This Row],[Product_ID]],Sales_Data[],3,0)</f>
        <v>June</v>
      </c>
      <c r="E164">
        <f>INDEX(Sales_Data[Sales_Amount],MATCH(Merged[[#This Row],[Product_ID]], Sales_Data[Product_ID],0))</f>
        <v>7762.51</v>
      </c>
      <c r="F164" t="str">
        <f>INDEX(Sales_Data[Product_Category], MATCH(Merged[[#This Row],[Product_ID]],Sales_Data[Product_ID],0))</f>
        <v>Electronics</v>
      </c>
      <c r="G164">
        <f>INDEX(Sales_Data[Quantity_Sold], MATCH(Merged[[#This Row],[Product_ID]],Sales_Data[Product_ID],0))</f>
        <v>39</v>
      </c>
      <c r="H164" t="str">
        <f>INDEX(Sales_Data[Customer_Type], MATCH(Merged[[#This Row],[Product_ID]], Sales_Data[Product_ID],0))</f>
        <v>Returning</v>
      </c>
      <c r="I164" t="str">
        <f>INDEX(Sales_Data[Payment_Method], MATCH(Merged[[#This Row],[Product_ID]], Sales_Data[Product_ID],0))</f>
        <v>Cash</v>
      </c>
      <c r="J164">
        <f>INDEX(Sales_Data[Discount],MATCH(Merged[[#This Row],[Product_ID]], Sales_Data[Product_ID],0))</f>
        <v>0.05</v>
      </c>
      <c r="K164" s="8">
        <f>INDEX(Sales_Data[Discount (%)], MATCH(Merged[[#This Row],[Product_ID]],Sales_Data[Product_ID],0))</f>
        <v>0.05</v>
      </c>
      <c r="L164" s="8" t="str">
        <f>INDEX(Sales_Data[Discount Range], MATCH(Merged[[#This Row],[Product_ID]], Sales_Data[Product_ID],0))</f>
        <v>0-5%</v>
      </c>
      <c r="M164" t="str">
        <f>INDEX(Sales_Data[Sales_Channel],MATCH(Merged[[#This Row],[Product_ID]], Sales_Data[Product_ID],0))</f>
        <v>Online</v>
      </c>
      <c r="N164" t="str">
        <f>INDEX(Sales_Data[Region_and_Sales_Rep], MATCH(Merged[[#This Row],[Product_ID]],Sales_Data[Product_ID],0))</f>
        <v>South-Eve</v>
      </c>
    </row>
    <row r="165" spans="1:14" x14ac:dyDescent="0.25">
      <c r="A165">
        <v>1094</v>
      </c>
      <c r="B165" t="str">
        <f>VLOOKUP(Merged[[#This Row],[Product_ID]],Sales_Data[],5,0)</f>
        <v>Eve</v>
      </c>
      <c r="C165" t="str">
        <f>VLOOKUP(Merged[[#This Row],[Product_ID]],Sales_Data[],6,0)</f>
        <v>North</v>
      </c>
      <c r="D165" t="str">
        <f>VLOOKUP(Merged[[#This Row],[Product_ID]],Sales_Data[],3,0)</f>
        <v>January</v>
      </c>
      <c r="E165">
        <f>INDEX(Sales_Data[Sales_Amount],MATCH(Merged[[#This Row],[Product_ID]], Sales_Data[Product_ID],0))</f>
        <v>2548.67</v>
      </c>
      <c r="F165" t="str">
        <f>INDEX(Sales_Data[Product_Category], MATCH(Merged[[#This Row],[Product_ID]],Sales_Data[Product_ID],0))</f>
        <v>Electronics</v>
      </c>
      <c r="G165">
        <f>INDEX(Sales_Data[Quantity_Sold], MATCH(Merged[[#This Row],[Product_ID]],Sales_Data[Product_ID],0))</f>
        <v>25</v>
      </c>
      <c r="H165" t="str">
        <f>INDEX(Sales_Data[Customer_Type], MATCH(Merged[[#This Row],[Product_ID]], Sales_Data[Product_ID],0))</f>
        <v>New</v>
      </c>
      <c r="I165" t="str">
        <f>INDEX(Sales_Data[Payment_Method], MATCH(Merged[[#This Row],[Product_ID]], Sales_Data[Product_ID],0))</f>
        <v>Bank Transfer</v>
      </c>
      <c r="J165">
        <f>INDEX(Sales_Data[Discount],MATCH(Merged[[#This Row],[Product_ID]], Sales_Data[Product_ID],0))</f>
        <v>0.17</v>
      </c>
      <c r="K165" s="8">
        <f>INDEX(Sales_Data[Discount (%)], MATCH(Merged[[#This Row],[Product_ID]],Sales_Data[Product_ID],0))</f>
        <v>0.17</v>
      </c>
      <c r="L165" s="8" t="str">
        <f>INDEX(Sales_Data[Discount Range], MATCH(Merged[[#This Row],[Product_ID]], Sales_Data[Product_ID],0))</f>
        <v>16-20%</v>
      </c>
      <c r="M165" t="str">
        <f>INDEX(Sales_Data[Sales_Channel],MATCH(Merged[[#This Row],[Product_ID]], Sales_Data[Product_ID],0))</f>
        <v>Online</v>
      </c>
      <c r="N165" t="str">
        <f>INDEX(Sales_Data[Region_and_Sales_Rep], MATCH(Merged[[#This Row],[Product_ID]],Sales_Data[Product_ID],0))</f>
        <v>North-Eve</v>
      </c>
    </row>
    <row r="166" spans="1:14" x14ac:dyDescent="0.25">
      <c r="A166">
        <v>1023</v>
      </c>
      <c r="B166" t="str">
        <f>VLOOKUP(Merged[[#This Row],[Product_ID]],Sales_Data[],5,0)</f>
        <v>Eve</v>
      </c>
      <c r="C166" t="str">
        <f>VLOOKUP(Merged[[#This Row],[Product_ID]],Sales_Data[],6,0)</f>
        <v>East</v>
      </c>
      <c r="D166" t="str">
        <f>VLOOKUP(Merged[[#This Row],[Product_ID]],Sales_Data[],3,0)</f>
        <v>June</v>
      </c>
      <c r="E166">
        <f>INDEX(Sales_Data[Sales_Amount],MATCH(Merged[[#This Row],[Product_ID]], Sales_Data[Product_ID],0))</f>
        <v>2170.94</v>
      </c>
      <c r="F166" t="str">
        <f>INDEX(Sales_Data[Product_Category], MATCH(Merged[[#This Row],[Product_ID]],Sales_Data[Product_ID],0))</f>
        <v>Clothing</v>
      </c>
      <c r="G166">
        <f>INDEX(Sales_Data[Quantity_Sold], MATCH(Merged[[#This Row],[Product_ID]],Sales_Data[Product_ID],0))</f>
        <v>9</v>
      </c>
      <c r="H166" t="str">
        <f>INDEX(Sales_Data[Customer_Type], MATCH(Merged[[#This Row],[Product_ID]], Sales_Data[Product_ID],0))</f>
        <v>Returning</v>
      </c>
      <c r="I166" t="str">
        <f>INDEX(Sales_Data[Payment_Method], MATCH(Merged[[#This Row],[Product_ID]], Sales_Data[Product_ID],0))</f>
        <v>Cash</v>
      </c>
      <c r="J166">
        <f>INDEX(Sales_Data[Discount],MATCH(Merged[[#This Row],[Product_ID]], Sales_Data[Product_ID],0))</f>
        <v>0.25</v>
      </c>
      <c r="K166" s="8">
        <f>INDEX(Sales_Data[Discount (%)], MATCH(Merged[[#This Row],[Product_ID]],Sales_Data[Product_ID],0))</f>
        <v>0.25</v>
      </c>
      <c r="L166" s="8" t="str">
        <f>INDEX(Sales_Data[Discount Range], MATCH(Merged[[#This Row],[Product_ID]], Sales_Data[Product_ID],0))</f>
        <v>21%+</v>
      </c>
      <c r="M166" t="str">
        <f>INDEX(Sales_Data[Sales_Channel],MATCH(Merged[[#This Row],[Product_ID]], Sales_Data[Product_ID],0))</f>
        <v>Retail</v>
      </c>
      <c r="N166" t="str">
        <f>INDEX(Sales_Data[Region_and_Sales_Rep], MATCH(Merged[[#This Row],[Product_ID]],Sales_Data[Product_ID],0))</f>
        <v>East-Eve</v>
      </c>
    </row>
    <row r="167" spans="1:14" x14ac:dyDescent="0.25">
      <c r="A167">
        <v>1015</v>
      </c>
      <c r="B167" t="str">
        <f>VLOOKUP(Merged[[#This Row],[Product_ID]],Sales_Data[],5,0)</f>
        <v>David</v>
      </c>
      <c r="C167" t="str">
        <f>VLOOKUP(Merged[[#This Row],[Product_ID]],Sales_Data[],6,0)</f>
        <v>South</v>
      </c>
      <c r="D167" t="str">
        <f>VLOOKUP(Merged[[#This Row],[Product_ID]],Sales_Data[],3,0)</f>
        <v>September</v>
      </c>
      <c r="E167">
        <f>INDEX(Sales_Data[Sales_Amount],MATCH(Merged[[#This Row],[Product_ID]], Sales_Data[Product_ID],0))</f>
        <v>4631.2299999999996</v>
      </c>
      <c r="F167" t="str">
        <f>INDEX(Sales_Data[Product_Category], MATCH(Merged[[#This Row],[Product_ID]],Sales_Data[Product_ID],0))</f>
        <v>Food</v>
      </c>
      <c r="G167">
        <f>INDEX(Sales_Data[Quantity_Sold], MATCH(Merged[[#This Row],[Product_ID]],Sales_Data[Product_ID],0))</f>
        <v>30</v>
      </c>
      <c r="H167" t="str">
        <f>INDEX(Sales_Data[Customer_Type], MATCH(Merged[[#This Row],[Product_ID]], Sales_Data[Product_ID],0))</f>
        <v>Returning</v>
      </c>
      <c r="I167" t="str">
        <f>INDEX(Sales_Data[Payment_Method], MATCH(Merged[[#This Row],[Product_ID]], Sales_Data[Product_ID],0))</f>
        <v>Bank Transfer</v>
      </c>
      <c r="J167">
        <f>INDEX(Sales_Data[Discount],MATCH(Merged[[#This Row],[Product_ID]], Sales_Data[Product_ID],0))</f>
        <v>0.2</v>
      </c>
      <c r="K167" s="8">
        <f>INDEX(Sales_Data[Discount (%)], MATCH(Merged[[#This Row],[Product_ID]],Sales_Data[Product_ID],0))</f>
        <v>0.2</v>
      </c>
      <c r="L167" s="8" t="str">
        <f>INDEX(Sales_Data[Discount Range], MATCH(Merged[[#This Row],[Product_ID]], Sales_Data[Product_ID],0))</f>
        <v>16-20%</v>
      </c>
      <c r="M167" t="str">
        <f>INDEX(Sales_Data[Sales_Channel],MATCH(Merged[[#This Row],[Product_ID]], Sales_Data[Product_ID],0))</f>
        <v>Retail</v>
      </c>
      <c r="N167" t="str">
        <f>INDEX(Sales_Data[Region_and_Sales_Rep], MATCH(Merged[[#This Row],[Product_ID]],Sales_Data[Product_ID],0))</f>
        <v>South-David</v>
      </c>
    </row>
    <row r="168" spans="1:14" x14ac:dyDescent="0.25">
      <c r="A168">
        <v>1043</v>
      </c>
      <c r="B168" t="str">
        <f>VLOOKUP(Merged[[#This Row],[Product_ID]],Sales_Data[],5,0)</f>
        <v>Bob</v>
      </c>
      <c r="C168" t="str">
        <f>VLOOKUP(Merged[[#This Row],[Product_ID]],Sales_Data[],6,0)</f>
        <v>South</v>
      </c>
      <c r="D168" t="str">
        <f>VLOOKUP(Merged[[#This Row],[Product_ID]],Sales_Data[],3,0)</f>
        <v>November</v>
      </c>
      <c r="E168">
        <f>INDEX(Sales_Data[Sales_Amount],MATCH(Merged[[#This Row],[Product_ID]], Sales_Data[Product_ID],0))</f>
        <v>1710.73</v>
      </c>
      <c r="F168" t="str">
        <f>INDEX(Sales_Data[Product_Category], MATCH(Merged[[#This Row],[Product_ID]],Sales_Data[Product_ID],0))</f>
        <v>Electronics</v>
      </c>
      <c r="G168">
        <f>INDEX(Sales_Data[Quantity_Sold], MATCH(Merged[[#This Row],[Product_ID]],Sales_Data[Product_ID],0))</f>
        <v>3</v>
      </c>
      <c r="H168" t="str">
        <f>INDEX(Sales_Data[Customer_Type], MATCH(Merged[[#This Row],[Product_ID]], Sales_Data[Product_ID],0))</f>
        <v>New</v>
      </c>
      <c r="I168" t="str">
        <f>INDEX(Sales_Data[Payment_Method], MATCH(Merged[[#This Row],[Product_ID]], Sales_Data[Product_ID],0))</f>
        <v>Bank Transfer</v>
      </c>
      <c r="J168">
        <f>INDEX(Sales_Data[Discount],MATCH(Merged[[#This Row],[Product_ID]], Sales_Data[Product_ID],0))</f>
        <v>0.25</v>
      </c>
      <c r="K168" s="8">
        <f>INDEX(Sales_Data[Discount (%)], MATCH(Merged[[#This Row],[Product_ID]],Sales_Data[Product_ID],0))</f>
        <v>0.25</v>
      </c>
      <c r="L168" s="8" t="str">
        <f>INDEX(Sales_Data[Discount Range], MATCH(Merged[[#This Row],[Product_ID]], Sales_Data[Product_ID],0))</f>
        <v>21%+</v>
      </c>
      <c r="M168" t="str">
        <f>INDEX(Sales_Data[Sales_Channel],MATCH(Merged[[#This Row],[Product_ID]], Sales_Data[Product_ID],0))</f>
        <v>Online</v>
      </c>
      <c r="N168" t="str">
        <f>INDEX(Sales_Data[Region_and_Sales_Rep], MATCH(Merged[[#This Row],[Product_ID]],Sales_Data[Product_ID],0))</f>
        <v>South-Bob</v>
      </c>
    </row>
    <row r="169" spans="1:14" x14ac:dyDescent="0.25">
      <c r="A169">
        <v>1029</v>
      </c>
      <c r="B169" t="str">
        <f>VLOOKUP(Merged[[#This Row],[Product_ID]],Sales_Data[],5,0)</f>
        <v>David</v>
      </c>
      <c r="C169" t="str">
        <f>VLOOKUP(Merged[[#This Row],[Product_ID]],Sales_Data[],6,0)</f>
        <v>East</v>
      </c>
      <c r="D169" t="str">
        <f>VLOOKUP(Merged[[#This Row],[Product_ID]],Sales_Data[],3,0)</f>
        <v>March</v>
      </c>
      <c r="E169">
        <f>INDEX(Sales_Data[Sales_Amount],MATCH(Merged[[#This Row],[Product_ID]], Sales_Data[Product_ID],0))</f>
        <v>6773.89</v>
      </c>
      <c r="F169" t="str">
        <f>INDEX(Sales_Data[Product_Category], MATCH(Merged[[#This Row],[Product_ID]],Sales_Data[Product_ID],0))</f>
        <v>Clothing</v>
      </c>
      <c r="G169">
        <f>INDEX(Sales_Data[Quantity_Sold], MATCH(Merged[[#This Row],[Product_ID]],Sales_Data[Product_ID],0))</f>
        <v>28</v>
      </c>
      <c r="H169" t="str">
        <f>INDEX(Sales_Data[Customer_Type], MATCH(Merged[[#This Row],[Product_ID]], Sales_Data[Product_ID],0))</f>
        <v>New</v>
      </c>
      <c r="I169" t="str">
        <f>INDEX(Sales_Data[Payment_Method], MATCH(Merged[[#This Row],[Product_ID]], Sales_Data[Product_ID],0))</f>
        <v>Credit Card</v>
      </c>
      <c r="J169">
        <f>INDEX(Sales_Data[Discount],MATCH(Merged[[#This Row],[Product_ID]], Sales_Data[Product_ID],0))</f>
        <v>0.15</v>
      </c>
      <c r="K169" s="8">
        <f>INDEX(Sales_Data[Discount (%)], MATCH(Merged[[#This Row],[Product_ID]],Sales_Data[Product_ID],0))</f>
        <v>0.15</v>
      </c>
      <c r="L169" s="8" t="str">
        <f>INDEX(Sales_Data[Discount Range], MATCH(Merged[[#This Row],[Product_ID]], Sales_Data[Product_ID],0))</f>
        <v>11-15%</v>
      </c>
      <c r="M169" t="str">
        <f>INDEX(Sales_Data[Sales_Channel],MATCH(Merged[[#This Row],[Product_ID]], Sales_Data[Product_ID],0))</f>
        <v>Retail</v>
      </c>
      <c r="N169" t="str">
        <f>INDEX(Sales_Data[Region_and_Sales_Rep], MATCH(Merged[[#This Row],[Product_ID]],Sales_Data[Product_ID],0))</f>
        <v>East-David</v>
      </c>
    </row>
    <row r="170" spans="1:14" x14ac:dyDescent="0.25">
      <c r="A170">
        <v>1036</v>
      </c>
      <c r="B170" t="str">
        <f>VLOOKUP(Merged[[#This Row],[Product_ID]],Sales_Data[],5,0)</f>
        <v>David</v>
      </c>
      <c r="C170" t="str">
        <f>VLOOKUP(Merged[[#This Row],[Product_ID]],Sales_Data[],6,0)</f>
        <v>North</v>
      </c>
      <c r="D170" t="str">
        <f>VLOOKUP(Merged[[#This Row],[Product_ID]],Sales_Data[],3,0)</f>
        <v>October</v>
      </c>
      <c r="E170">
        <f>INDEX(Sales_Data[Sales_Amount],MATCH(Merged[[#This Row],[Product_ID]], Sales_Data[Product_ID],0))</f>
        <v>6499.94</v>
      </c>
      <c r="F170" t="str">
        <f>INDEX(Sales_Data[Product_Category], MATCH(Merged[[#This Row],[Product_ID]],Sales_Data[Product_ID],0))</f>
        <v>Clothing</v>
      </c>
      <c r="G170">
        <f>INDEX(Sales_Data[Quantity_Sold], MATCH(Merged[[#This Row],[Product_ID]],Sales_Data[Product_ID],0))</f>
        <v>49</v>
      </c>
      <c r="H170" t="str">
        <f>INDEX(Sales_Data[Customer_Type], MATCH(Merged[[#This Row],[Product_ID]], Sales_Data[Product_ID],0))</f>
        <v>New</v>
      </c>
      <c r="I170" t="str">
        <f>INDEX(Sales_Data[Payment_Method], MATCH(Merged[[#This Row],[Product_ID]], Sales_Data[Product_ID],0))</f>
        <v>Cash</v>
      </c>
      <c r="J170">
        <f>INDEX(Sales_Data[Discount],MATCH(Merged[[#This Row],[Product_ID]], Sales_Data[Product_ID],0))</f>
        <v>0.16</v>
      </c>
      <c r="K170" s="8">
        <f>INDEX(Sales_Data[Discount (%)], MATCH(Merged[[#This Row],[Product_ID]],Sales_Data[Product_ID],0))</f>
        <v>0.16</v>
      </c>
      <c r="L170" s="8" t="str">
        <f>INDEX(Sales_Data[Discount Range], MATCH(Merged[[#This Row],[Product_ID]], Sales_Data[Product_ID],0))</f>
        <v>16-20%</v>
      </c>
      <c r="M170" t="str">
        <f>INDEX(Sales_Data[Sales_Channel],MATCH(Merged[[#This Row],[Product_ID]], Sales_Data[Product_ID],0))</f>
        <v>Online</v>
      </c>
      <c r="N170" t="str">
        <f>INDEX(Sales_Data[Region_and_Sales_Rep], MATCH(Merged[[#This Row],[Product_ID]],Sales_Data[Product_ID],0))</f>
        <v>North-David</v>
      </c>
    </row>
    <row r="171" spans="1:14" x14ac:dyDescent="0.25">
      <c r="A171">
        <v>1013</v>
      </c>
      <c r="B171" t="str">
        <f>VLOOKUP(Merged[[#This Row],[Product_ID]],Sales_Data[],5,0)</f>
        <v>David</v>
      </c>
      <c r="C171" t="str">
        <f>VLOOKUP(Merged[[#This Row],[Product_ID]],Sales_Data[],6,0)</f>
        <v>East</v>
      </c>
      <c r="D171" t="str">
        <f>VLOOKUP(Merged[[#This Row],[Product_ID]],Sales_Data[],3,0)</f>
        <v>October</v>
      </c>
      <c r="E171">
        <f>INDEX(Sales_Data[Sales_Amount],MATCH(Merged[[#This Row],[Product_ID]], Sales_Data[Product_ID],0))</f>
        <v>5039.07</v>
      </c>
      <c r="F171" t="str">
        <f>INDEX(Sales_Data[Product_Category], MATCH(Merged[[#This Row],[Product_ID]],Sales_Data[Product_ID],0))</f>
        <v>Electronics</v>
      </c>
      <c r="G171">
        <f>INDEX(Sales_Data[Quantity_Sold], MATCH(Merged[[#This Row],[Product_ID]],Sales_Data[Product_ID],0))</f>
        <v>20</v>
      </c>
      <c r="H171" t="str">
        <f>INDEX(Sales_Data[Customer_Type], MATCH(Merged[[#This Row],[Product_ID]], Sales_Data[Product_ID],0))</f>
        <v>Returning</v>
      </c>
      <c r="I171" t="str">
        <f>INDEX(Sales_Data[Payment_Method], MATCH(Merged[[#This Row],[Product_ID]], Sales_Data[Product_ID],0))</f>
        <v>Bank Transfer</v>
      </c>
      <c r="J171">
        <f>INDEX(Sales_Data[Discount],MATCH(Merged[[#This Row],[Product_ID]], Sales_Data[Product_ID],0))</f>
        <v>0.1</v>
      </c>
      <c r="K171" s="8">
        <f>INDEX(Sales_Data[Discount (%)], MATCH(Merged[[#This Row],[Product_ID]],Sales_Data[Product_ID],0))</f>
        <v>0.1</v>
      </c>
      <c r="L171" s="8" t="str">
        <f>INDEX(Sales_Data[Discount Range], MATCH(Merged[[#This Row],[Product_ID]], Sales_Data[Product_ID],0))</f>
        <v>6-10%</v>
      </c>
      <c r="M171" t="str">
        <f>INDEX(Sales_Data[Sales_Channel],MATCH(Merged[[#This Row],[Product_ID]], Sales_Data[Product_ID],0))</f>
        <v>Online</v>
      </c>
      <c r="N171" t="str">
        <f>INDEX(Sales_Data[Region_and_Sales_Rep], MATCH(Merged[[#This Row],[Product_ID]],Sales_Data[Product_ID],0))</f>
        <v>East-David</v>
      </c>
    </row>
    <row r="172" spans="1:14" x14ac:dyDescent="0.25">
      <c r="A172">
        <v>1032</v>
      </c>
      <c r="B172" t="str">
        <f>VLOOKUP(Merged[[#This Row],[Product_ID]],Sales_Data[],5,0)</f>
        <v>Eve</v>
      </c>
      <c r="C172" t="str">
        <f>VLOOKUP(Merged[[#This Row],[Product_ID]],Sales_Data[],6,0)</f>
        <v>West</v>
      </c>
      <c r="D172" t="str">
        <f>VLOOKUP(Merged[[#This Row],[Product_ID]],Sales_Data[],3,0)</f>
        <v>June</v>
      </c>
      <c r="E172">
        <f>INDEX(Sales_Data[Sales_Amount],MATCH(Merged[[#This Row],[Product_ID]], Sales_Data[Product_ID],0))</f>
        <v>219.82</v>
      </c>
      <c r="F172" t="str">
        <f>INDEX(Sales_Data[Product_Category], MATCH(Merged[[#This Row],[Product_ID]],Sales_Data[Product_ID],0))</f>
        <v>Electronics</v>
      </c>
      <c r="G172">
        <f>INDEX(Sales_Data[Quantity_Sold], MATCH(Merged[[#This Row],[Product_ID]],Sales_Data[Product_ID],0))</f>
        <v>49</v>
      </c>
      <c r="H172" t="str">
        <f>INDEX(Sales_Data[Customer_Type], MATCH(Merged[[#This Row],[Product_ID]], Sales_Data[Product_ID],0))</f>
        <v>Returning</v>
      </c>
      <c r="I172" t="str">
        <f>INDEX(Sales_Data[Payment_Method], MATCH(Merged[[#This Row],[Product_ID]], Sales_Data[Product_ID],0))</f>
        <v>Credit Card</v>
      </c>
      <c r="J172">
        <f>INDEX(Sales_Data[Discount],MATCH(Merged[[#This Row],[Product_ID]], Sales_Data[Product_ID],0))</f>
        <v>0.09</v>
      </c>
      <c r="K172" s="8">
        <f>INDEX(Sales_Data[Discount (%)], MATCH(Merged[[#This Row],[Product_ID]],Sales_Data[Product_ID],0))</f>
        <v>0.09</v>
      </c>
      <c r="L172" s="8" t="str">
        <f>INDEX(Sales_Data[Discount Range], MATCH(Merged[[#This Row],[Product_ID]], Sales_Data[Product_ID],0))</f>
        <v>6-10%</v>
      </c>
      <c r="M172" t="str">
        <f>INDEX(Sales_Data[Sales_Channel],MATCH(Merged[[#This Row],[Product_ID]], Sales_Data[Product_ID],0))</f>
        <v>Online</v>
      </c>
      <c r="N172" t="str">
        <f>INDEX(Sales_Data[Region_and_Sales_Rep], MATCH(Merged[[#This Row],[Product_ID]],Sales_Data[Product_ID],0))</f>
        <v>West-Eve</v>
      </c>
    </row>
    <row r="173" spans="1:14" x14ac:dyDescent="0.25">
      <c r="A173">
        <v>1071</v>
      </c>
      <c r="B173" t="str">
        <f>VLOOKUP(Merged[[#This Row],[Product_ID]],Sales_Data[],5,0)</f>
        <v>Eve</v>
      </c>
      <c r="C173" t="str">
        <f>VLOOKUP(Merged[[#This Row],[Product_ID]],Sales_Data[],6,0)</f>
        <v>West</v>
      </c>
      <c r="D173" t="str">
        <f>VLOOKUP(Merged[[#This Row],[Product_ID]],Sales_Data[],3,0)</f>
        <v>May</v>
      </c>
      <c r="E173">
        <f>INDEX(Sales_Data[Sales_Amount],MATCH(Merged[[#This Row],[Product_ID]], Sales_Data[Product_ID],0))</f>
        <v>3003.76</v>
      </c>
      <c r="F173" t="str">
        <f>INDEX(Sales_Data[Product_Category], MATCH(Merged[[#This Row],[Product_ID]],Sales_Data[Product_ID],0))</f>
        <v>Furniture</v>
      </c>
      <c r="G173">
        <f>INDEX(Sales_Data[Quantity_Sold], MATCH(Merged[[#This Row],[Product_ID]],Sales_Data[Product_ID],0))</f>
        <v>6</v>
      </c>
      <c r="H173" t="str">
        <f>INDEX(Sales_Data[Customer_Type], MATCH(Merged[[#This Row],[Product_ID]], Sales_Data[Product_ID],0))</f>
        <v>Returning</v>
      </c>
      <c r="I173" t="str">
        <f>INDEX(Sales_Data[Payment_Method], MATCH(Merged[[#This Row],[Product_ID]], Sales_Data[Product_ID],0))</f>
        <v>Bank Transfer</v>
      </c>
      <c r="J173">
        <f>INDEX(Sales_Data[Discount],MATCH(Merged[[#This Row],[Product_ID]], Sales_Data[Product_ID],0))</f>
        <v>0.06</v>
      </c>
      <c r="K173" s="8">
        <f>INDEX(Sales_Data[Discount (%)], MATCH(Merged[[#This Row],[Product_ID]],Sales_Data[Product_ID],0))</f>
        <v>0.06</v>
      </c>
      <c r="L173" s="8" t="str">
        <f>INDEX(Sales_Data[Discount Range], MATCH(Merged[[#This Row],[Product_ID]], Sales_Data[Product_ID],0))</f>
        <v>6-10%</v>
      </c>
      <c r="M173" t="str">
        <f>INDEX(Sales_Data[Sales_Channel],MATCH(Merged[[#This Row],[Product_ID]], Sales_Data[Product_ID],0))</f>
        <v>Retail</v>
      </c>
      <c r="N173" t="str">
        <f>INDEX(Sales_Data[Region_and_Sales_Rep], MATCH(Merged[[#This Row],[Product_ID]],Sales_Data[Product_ID],0))</f>
        <v>West-Eve</v>
      </c>
    </row>
    <row r="174" spans="1:14" x14ac:dyDescent="0.25">
      <c r="A174">
        <v>1059</v>
      </c>
      <c r="B174" t="str">
        <f>VLOOKUP(Merged[[#This Row],[Product_ID]],Sales_Data[],5,0)</f>
        <v>Alice</v>
      </c>
      <c r="C174" t="str">
        <f>VLOOKUP(Merged[[#This Row],[Product_ID]],Sales_Data[],6,0)</f>
        <v>North</v>
      </c>
      <c r="D174" t="str">
        <f>VLOOKUP(Merged[[#This Row],[Product_ID]],Sales_Data[],3,0)</f>
        <v>August</v>
      </c>
      <c r="E174">
        <f>INDEX(Sales_Data[Sales_Amount],MATCH(Merged[[#This Row],[Product_ID]], Sales_Data[Product_ID],0))</f>
        <v>1203.97</v>
      </c>
      <c r="F174" t="str">
        <f>INDEX(Sales_Data[Product_Category], MATCH(Merged[[#This Row],[Product_ID]],Sales_Data[Product_ID],0))</f>
        <v>Food</v>
      </c>
      <c r="G174">
        <f>INDEX(Sales_Data[Quantity_Sold], MATCH(Merged[[#This Row],[Product_ID]],Sales_Data[Product_ID],0))</f>
        <v>35</v>
      </c>
      <c r="H174" t="str">
        <f>INDEX(Sales_Data[Customer_Type], MATCH(Merged[[#This Row],[Product_ID]], Sales_Data[Product_ID],0))</f>
        <v>Returning</v>
      </c>
      <c r="I174" t="str">
        <f>INDEX(Sales_Data[Payment_Method], MATCH(Merged[[#This Row],[Product_ID]], Sales_Data[Product_ID],0))</f>
        <v>Credit Card</v>
      </c>
      <c r="J174">
        <f>INDEX(Sales_Data[Discount],MATCH(Merged[[#This Row],[Product_ID]], Sales_Data[Product_ID],0))</f>
        <v>0.02</v>
      </c>
      <c r="K174" s="8">
        <f>INDEX(Sales_Data[Discount (%)], MATCH(Merged[[#This Row],[Product_ID]],Sales_Data[Product_ID],0))</f>
        <v>0.02</v>
      </c>
      <c r="L174" s="8" t="str">
        <f>INDEX(Sales_Data[Discount Range], MATCH(Merged[[#This Row],[Product_ID]], Sales_Data[Product_ID],0))</f>
        <v>0-5%</v>
      </c>
      <c r="M174" t="str">
        <f>INDEX(Sales_Data[Sales_Channel],MATCH(Merged[[#This Row],[Product_ID]], Sales_Data[Product_ID],0))</f>
        <v>Online</v>
      </c>
      <c r="N174" t="str">
        <f>INDEX(Sales_Data[Region_and_Sales_Rep], MATCH(Merged[[#This Row],[Product_ID]],Sales_Data[Product_ID],0))</f>
        <v>North-Alice</v>
      </c>
    </row>
    <row r="175" spans="1:14" x14ac:dyDescent="0.25">
      <c r="A175">
        <v>1086</v>
      </c>
      <c r="B175" t="str">
        <f>VLOOKUP(Merged[[#This Row],[Product_ID]],Sales_Data[],5,0)</f>
        <v>Bob</v>
      </c>
      <c r="C175" t="str">
        <f>VLOOKUP(Merged[[#This Row],[Product_ID]],Sales_Data[],6,0)</f>
        <v>East</v>
      </c>
      <c r="D175" t="str">
        <f>VLOOKUP(Merged[[#This Row],[Product_ID]],Sales_Data[],3,0)</f>
        <v>June</v>
      </c>
      <c r="E175">
        <f>INDEX(Sales_Data[Sales_Amount],MATCH(Merged[[#This Row],[Product_ID]], Sales_Data[Product_ID],0))</f>
        <v>2495.5700000000002</v>
      </c>
      <c r="F175" t="str">
        <f>INDEX(Sales_Data[Product_Category], MATCH(Merged[[#This Row],[Product_ID]],Sales_Data[Product_ID],0))</f>
        <v>Electronics</v>
      </c>
      <c r="G175">
        <f>INDEX(Sales_Data[Quantity_Sold], MATCH(Merged[[#This Row],[Product_ID]],Sales_Data[Product_ID],0))</f>
        <v>3</v>
      </c>
      <c r="H175" t="str">
        <f>INDEX(Sales_Data[Customer_Type], MATCH(Merged[[#This Row],[Product_ID]], Sales_Data[Product_ID],0))</f>
        <v>New</v>
      </c>
      <c r="I175" t="str">
        <f>INDEX(Sales_Data[Payment_Method], MATCH(Merged[[#This Row],[Product_ID]], Sales_Data[Product_ID],0))</f>
        <v>Cash</v>
      </c>
      <c r="J175">
        <f>INDEX(Sales_Data[Discount],MATCH(Merged[[#This Row],[Product_ID]], Sales_Data[Product_ID],0))</f>
        <v>0.27</v>
      </c>
      <c r="K175" s="8">
        <f>INDEX(Sales_Data[Discount (%)], MATCH(Merged[[#This Row],[Product_ID]],Sales_Data[Product_ID],0))</f>
        <v>0.27</v>
      </c>
      <c r="L175" s="8" t="str">
        <f>INDEX(Sales_Data[Discount Range], MATCH(Merged[[#This Row],[Product_ID]], Sales_Data[Product_ID],0))</f>
        <v>21%+</v>
      </c>
      <c r="M175" t="str">
        <f>INDEX(Sales_Data[Sales_Channel],MATCH(Merged[[#This Row],[Product_ID]], Sales_Data[Product_ID],0))</f>
        <v>Online</v>
      </c>
      <c r="N175" t="str">
        <f>INDEX(Sales_Data[Region_and_Sales_Rep], MATCH(Merged[[#This Row],[Product_ID]],Sales_Data[Product_ID],0))</f>
        <v>East-Bob</v>
      </c>
    </row>
    <row r="176" spans="1:14" x14ac:dyDescent="0.25">
      <c r="A176">
        <v>1028</v>
      </c>
      <c r="B176" t="str">
        <f>VLOOKUP(Merged[[#This Row],[Product_ID]],Sales_Data[],5,0)</f>
        <v>Alice</v>
      </c>
      <c r="C176" t="str">
        <f>VLOOKUP(Merged[[#This Row],[Product_ID]],Sales_Data[],6,0)</f>
        <v>East</v>
      </c>
      <c r="D176" t="str">
        <f>VLOOKUP(Merged[[#This Row],[Product_ID]],Sales_Data[],3,0)</f>
        <v>February</v>
      </c>
      <c r="E176">
        <f>INDEX(Sales_Data[Sales_Amount],MATCH(Merged[[#This Row],[Product_ID]], Sales_Data[Product_ID],0))</f>
        <v>2819.57</v>
      </c>
      <c r="F176" t="str">
        <f>INDEX(Sales_Data[Product_Category], MATCH(Merged[[#This Row],[Product_ID]],Sales_Data[Product_ID],0))</f>
        <v>Clothing</v>
      </c>
      <c r="G176">
        <f>INDEX(Sales_Data[Quantity_Sold], MATCH(Merged[[#This Row],[Product_ID]],Sales_Data[Product_ID],0))</f>
        <v>24</v>
      </c>
      <c r="H176" t="str">
        <f>INDEX(Sales_Data[Customer_Type], MATCH(Merged[[#This Row],[Product_ID]], Sales_Data[Product_ID],0))</f>
        <v>Returning</v>
      </c>
      <c r="I176" t="str">
        <f>INDEX(Sales_Data[Payment_Method], MATCH(Merged[[#This Row],[Product_ID]], Sales_Data[Product_ID],0))</f>
        <v>Bank Transfer</v>
      </c>
      <c r="J176">
        <f>INDEX(Sales_Data[Discount],MATCH(Merged[[#This Row],[Product_ID]], Sales_Data[Product_ID],0))</f>
        <v>0.16</v>
      </c>
      <c r="K176" s="8">
        <f>INDEX(Sales_Data[Discount (%)], MATCH(Merged[[#This Row],[Product_ID]],Sales_Data[Product_ID],0))</f>
        <v>0.16</v>
      </c>
      <c r="L176" s="8" t="str">
        <f>INDEX(Sales_Data[Discount Range], MATCH(Merged[[#This Row],[Product_ID]], Sales_Data[Product_ID],0))</f>
        <v>16-20%</v>
      </c>
      <c r="M176" t="str">
        <f>INDEX(Sales_Data[Sales_Channel],MATCH(Merged[[#This Row],[Product_ID]], Sales_Data[Product_ID],0))</f>
        <v>Retail</v>
      </c>
      <c r="N176" t="str">
        <f>INDEX(Sales_Data[Region_and_Sales_Rep], MATCH(Merged[[#This Row],[Product_ID]],Sales_Data[Product_ID],0))</f>
        <v>East-Alice</v>
      </c>
    </row>
    <row r="177" spans="1:14" x14ac:dyDescent="0.25">
      <c r="A177">
        <v>1066</v>
      </c>
      <c r="B177" t="str">
        <f>VLOOKUP(Merged[[#This Row],[Product_ID]],Sales_Data[],5,0)</f>
        <v>Charlie</v>
      </c>
      <c r="C177" t="str">
        <f>VLOOKUP(Merged[[#This Row],[Product_ID]],Sales_Data[],6,0)</f>
        <v>North</v>
      </c>
      <c r="D177" t="str">
        <f>VLOOKUP(Merged[[#This Row],[Product_ID]],Sales_Data[],3,0)</f>
        <v>July</v>
      </c>
      <c r="E177">
        <f>INDEX(Sales_Data[Sales_Amount],MATCH(Merged[[#This Row],[Product_ID]], Sales_Data[Product_ID],0))</f>
        <v>6380.2</v>
      </c>
      <c r="F177" t="str">
        <f>INDEX(Sales_Data[Product_Category], MATCH(Merged[[#This Row],[Product_ID]],Sales_Data[Product_ID],0))</f>
        <v>Furniture</v>
      </c>
      <c r="G177">
        <f>INDEX(Sales_Data[Quantity_Sold], MATCH(Merged[[#This Row],[Product_ID]],Sales_Data[Product_ID],0))</f>
        <v>15</v>
      </c>
      <c r="H177" t="str">
        <f>INDEX(Sales_Data[Customer_Type], MATCH(Merged[[#This Row],[Product_ID]], Sales_Data[Product_ID],0))</f>
        <v>Returning</v>
      </c>
      <c r="I177" t="str">
        <f>INDEX(Sales_Data[Payment_Method], MATCH(Merged[[#This Row],[Product_ID]], Sales_Data[Product_ID],0))</f>
        <v>Bank Transfer</v>
      </c>
      <c r="J177">
        <f>INDEX(Sales_Data[Discount],MATCH(Merged[[#This Row],[Product_ID]], Sales_Data[Product_ID],0))</f>
        <v>0.04</v>
      </c>
      <c r="K177" s="8">
        <f>INDEX(Sales_Data[Discount (%)], MATCH(Merged[[#This Row],[Product_ID]],Sales_Data[Product_ID],0))</f>
        <v>0.04</v>
      </c>
      <c r="L177" s="8" t="str">
        <f>INDEX(Sales_Data[Discount Range], MATCH(Merged[[#This Row],[Product_ID]], Sales_Data[Product_ID],0))</f>
        <v>0-5%</v>
      </c>
      <c r="M177" t="str">
        <f>INDEX(Sales_Data[Sales_Channel],MATCH(Merged[[#This Row],[Product_ID]], Sales_Data[Product_ID],0))</f>
        <v>Retail</v>
      </c>
      <c r="N177" t="str">
        <f>INDEX(Sales_Data[Region_and_Sales_Rep], MATCH(Merged[[#This Row],[Product_ID]],Sales_Data[Product_ID],0))</f>
        <v>North-Charlie</v>
      </c>
    </row>
    <row r="178" spans="1:14" x14ac:dyDescent="0.25">
      <c r="A178">
        <v>1042</v>
      </c>
      <c r="B178" t="str">
        <f>VLOOKUP(Merged[[#This Row],[Product_ID]],Sales_Data[],5,0)</f>
        <v>Alice</v>
      </c>
      <c r="C178" t="str">
        <f>VLOOKUP(Merged[[#This Row],[Product_ID]],Sales_Data[],6,0)</f>
        <v>North</v>
      </c>
      <c r="D178" t="str">
        <f>VLOOKUP(Merged[[#This Row],[Product_ID]],Sales_Data[],3,0)</f>
        <v>January</v>
      </c>
      <c r="E178">
        <f>INDEX(Sales_Data[Sales_Amount],MATCH(Merged[[#This Row],[Product_ID]], Sales_Data[Product_ID],0))</f>
        <v>5207.03</v>
      </c>
      <c r="F178" t="str">
        <f>INDEX(Sales_Data[Product_Category], MATCH(Merged[[#This Row],[Product_ID]],Sales_Data[Product_ID],0))</f>
        <v>Food</v>
      </c>
      <c r="G178">
        <f>INDEX(Sales_Data[Quantity_Sold], MATCH(Merged[[#This Row],[Product_ID]],Sales_Data[Product_ID],0))</f>
        <v>11</v>
      </c>
      <c r="H178" t="str">
        <f>INDEX(Sales_Data[Customer_Type], MATCH(Merged[[#This Row],[Product_ID]], Sales_Data[Product_ID],0))</f>
        <v>Returning</v>
      </c>
      <c r="I178" t="str">
        <f>INDEX(Sales_Data[Payment_Method], MATCH(Merged[[#This Row],[Product_ID]], Sales_Data[Product_ID],0))</f>
        <v>Cash</v>
      </c>
      <c r="J178">
        <f>INDEX(Sales_Data[Discount],MATCH(Merged[[#This Row],[Product_ID]], Sales_Data[Product_ID],0))</f>
        <v>0.02</v>
      </c>
      <c r="K178" s="8">
        <f>INDEX(Sales_Data[Discount (%)], MATCH(Merged[[#This Row],[Product_ID]],Sales_Data[Product_ID],0))</f>
        <v>0.02</v>
      </c>
      <c r="L178" s="8" t="str">
        <f>INDEX(Sales_Data[Discount Range], MATCH(Merged[[#This Row],[Product_ID]], Sales_Data[Product_ID],0))</f>
        <v>0-5%</v>
      </c>
      <c r="M178" t="str">
        <f>INDEX(Sales_Data[Sales_Channel],MATCH(Merged[[#This Row],[Product_ID]], Sales_Data[Product_ID],0))</f>
        <v>Online</v>
      </c>
      <c r="N178" t="str">
        <f>INDEX(Sales_Data[Region_and_Sales_Rep], MATCH(Merged[[#This Row],[Product_ID]],Sales_Data[Product_ID],0))</f>
        <v>North-Alice</v>
      </c>
    </row>
    <row r="179" spans="1:14" x14ac:dyDescent="0.25">
      <c r="A179">
        <v>1045</v>
      </c>
      <c r="B179" t="str">
        <f>VLOOKUP(Merged[[#This Row],[Product_ID]],Sales_Data[],5,0)</f>
        <v>David</v>
      </c>
      <c r="C179" t="str">
        <f>VLOOKUP(Merged[[#This Row],[Product_ID]],Sales_Data[],6,0)</f>
        <v>South</v>
      </c>
      <c r="D179" t="str">
        <f>VLOOKUP(Merged[[#This Row],[Product_ID]],Sales_Data[],3,0)</f>
        <v>December</v>
      </c>
      <c r="E179">
        <f>INDEX(Sales_Data[Sales_Amount],MATCH(Merged[[#This Row],[Product_ID]], Sales_Data[Product_ID],0))</f>
        <v>3517.4</v>
      </c>
      <c r="F179" t="str">
        <f>INDEX(Sales_Data[Product_Category], MATCH(Merged[[#This Row],[Product_ID]],Sales_Data[Product_ID],0))</f>
        <v>Clothing</v>
      </c>
      <c r="G179">
        <f>INDEX(Sales_Data[Quantity_Sold], MATCH(Merged[[#This Row],[Product_ID]],Sales_Data[Product_ID],0))</f>
        <v>42</v>
      </c>
      <c r="H179" t="str">
        <f>INDEX(Sales_Data[Customer_Type], MATCH(Merged[[#This Row],[Product_ID]], Sales_Data[Product_ID],0))</f>
        <v>Returning</v>
      </c>
      <c r="I179" t="str">
        <f>INDEX(Sales_Data[Payment_Method], MATCH(Merged[[#This Row],[Product_ID]], Sales_Data[Product_ID],0))</f>
        <v>Cash</v>
      </c>
      <c r="J179">
        <f>INDEX(Sales_Data[Discount],MATCH(Merged[[#This Row],[Product_ID]], Sales_Data[Product_ID],0))</f>
        <v>0.1</v>
      </c>
      <c r="K179" s="8">
        <f>INDEX(Sales_Data[Discount (%)], MATCH(Merged[[#This Row],[Product_ID]],Sales_Data[Product_ID],0))</f>
        <v>0.1</v>
      </c>
      <c r="L179" s="8" t="str">
        <f>INDEX(Sales_Data[Discount Range], MATCH(Merged[[#This Row],[Product_ID]], Sales_Data[Product_ID],0))</f>
        <v>6-10%</v>
      </c>
      <c r="M179" t="str">
        <f>INDEX(Sales_Data[Sales_Channel],MATCH(Merged[[#This Row],[Product_ID]], Sales_Data[Product_ID],0))</f>
        <v>Online</v>
      </c>
      <c r="N179" t="str">
        <f>INDEX(Sales_Data[Region_and_Sales_Rep], MATCH(Merged[[#This Row],[Product_ID]],Sales_Data[Product_ID],0))</f>
        <v>South-David</v>
      </c>
    </row>
    <row r="180" spans="1:14" x14ac:dyDescent="0.25">
      <c r="A180">
        <v>1062</v>
      </c>
      <c r="B180" t="str">
        <f>VLOOKUP(Merged[[#This Row],[Product_ID]],Sales_Data[],5,0)</f>
        <v>Eve</v>
      </c>
      <c r="C180" t="str">
        <f>VLOOKUP(Merged[[#This Row],[Product_ID]],Sales_Data[],6,0)</f>
        <v>East</v>
      </c>
      <c r="D180" t="str">
        <f>VLOOKUP(Merged[[#This Row],[Product_ID]],Sales_Data[],3,0)</f>
        <v>January</v>
      </c>
      <c r="E180">
        <f>INDEX(Sales_Data[Sales_Amount],MATCH(Merged[[#This Row],[Product_ID]], Sales_Data[Product_ID],0))</f>
        <v>3439.72</v>
      </c>
      <c r="F180" t="str">
        <f>INDEX(Sales_Data[Product_Category], MATCH(Merged[[#This Row],[Product_ID]],Sales_Data[Product_ID],0))</f>
        <v>Clothing</v>
      </c>
      <c r="G180">
        <f>INDEX(Sales_Data[Quantity_Sold], MATCH(Merged[[#This Row],[Product_ID]],Sales_Data[Product_ID],0))</f>
        <v>15</v>
      </c>
      <c r="H180" t="str">
        <f>INDEX(Sales_Data[Customer_Type], MATCH(Merged[[#This Row],[Product_ID]], Sales_Data[Product_ID],0))</f>
        <v>New</v>
      </c>
      <c r="I180" t="str">
        <f>INDEX(Sales_Data[Payment_Method], MATCH(Merged[[#This Row],[Product_ID]], Sales_Data[Product_ID],0))</f>
        <v>Credit Card</v>
      </c>
      <c r="J180">
        <f>INDEX(Sales_Data[Discount],MATCH(Merged[[#This Row],[Product_ID]], Sales_Data[Product_ID],0))</f>
        <v>0.28999999999999998</v>
      </c>
      <c r="K180" s="8">
        <f>INDEX(Sales_Data[Discount (%)], MATCH(Merged[[#This Row],[Product_ID]],Sales_Data[Product_ID],0))</f>
        <v>0.28999999999999998</v>
      </c>
      <c r="L180" s="8" t="str">
        <f>INDEX(Sales_Data[Discount Range], MATCH(Merged[[#This Row],[Product_ID]], Sales_Data[Product_ID],0))</f>
        <v>21%+</v>
      </c>
      <c r="M180" t="str">
        <f>INDEX(Sales_Data[Sales_Channel],MATCH(Merged[[#This Row],[Product_ID]], Sales_Data[Product_ID],0))</f>
        <v>Online</v>
      </c>
      <c r="N180" t="str">
        <f>INDEX(Sales_Data[Region_and_Sales_Rep], MATCH(Merged[[#This Row],[Product_ID]],Sales_Data[Product_ID],0))</f>
        <v>East-Eve</v>
      </c>
    </row>
    <row r="181" spans="1:14" x14ac:dyDescent="0.25">
      <c r="A181">
        <v>1057</v>
      </c>
      <c r="B181" t="str">
        <f>VLOOKUP(Merged[[#This Row],[Product_ID]],Sales_Data[],5,0)</f>
        <v>Charlie</v>
      </c>
      <c r="C181" t="str">
        <f>VLOOKUP(Merged[[#This Row],[Product_ID]],Sales_Data[],6,0)</f>
        <v>West</v>
      </c>
      <c r="D181" t="str">
        <f>VLOOKUP(Merged[[#This Row],[Product_ID]],Sales_Data[],3,0)</f>
        <v>September</v>
      </c>
      <c r="E181">
        <f>INDEX(Sales_Data[Sales_Amount],MATCH(Merged[[#This Row],[Product_ID]], Sales_Data[Product_ID],0))</f>
        <v>7315.73</v>
      </c>
      <c r="F181" t="str">
        <f>INDEX(Sales_Data[Product_Category], MATCH(Merged[[#This Row],[Product_ID]],Sales_Data[Product_ID],0))</f>
        <v>Food</v>
      </c>
      <c r="G181">
        <f>INDEX(Sales_Data[Quantity_Sold], MATCH(Merged[[#This Row],[Product_ID]],Sales_Data[Product_ID],0))</f>
        <v>25</v>
      </c>
      <c r="H181" t="str">
        <f>INDEX(Sales_Data[Customer_Type], MATCH(Merged[[#This Row],[Product_ID]], Sales_Data[Product_ID],0))</f>
        <v>New</v>
      </c>
      <c r="I181" t="str">
        <f>INDEX(Sales_Data[Payment_Method], MATCH(Merged[[#This Row],[Product_ID]], Sales_Data[Product_ID],0))</f>
        <v>Bank Transfer</v>
      </c>
      <c r="J181">
        <f>INDEX(Sales_Data[Discount],MATCH(Merged[[#This Row],[Product_ID]], Sales_Data[Product_ID],0))</f>
        <v>0.02</v>
      </c>
      <c r="K181" s="8">
        <f>INDEX(Sales_Data[Discount (%)], MATCH(Merged[[#This Row],[Product_ID]],Sales_Data[Product_ID],0))</f>
        <v>0.02</v>
      </c>
      <c r="L181" s="8" t="str">
        <f>INDEX(Sales_Data[Discount Range], MATCH(Merged[[#This Row],[Product_ID]], Sales_Data[Product_ID],0))</f>
        <v>0-5%</v>
      </c>
      <c r="M181" t="str">
        <f>INDEX(Sales_Data[Sales_Channel],MATCH(Merged[[#This Row],[Product_ID]], Sales_Data[Product_ID],0))</f>
        <v>Retail</v>
      </c>
      <c r="N181" t="str">
        <f>INDEX(Sales_Data[Region_and_Sales_Rep], MATCH(Merged[[#This Row],[Product_ID]],Sales_Data[Product_ID],0))</f>
        <v>West-Charlie</v>
      </c>
    </row>
    <row r="182" spans="1:14" x14ac:dyDescent="0.25">
      <c r="A182">
        <v>1006</v>
      </c>
      <c r="B182" t="str">
        <f>VLOOKUP(Merged[[#This Row],[Product_ID]],Sales_Data[],5,0)</f>
        <v>Bob</v>
      </c>
      <c r="C182" t="str">
        <f>VLOOKUP(Merged[[#This Row],[Product_ID]],Sales_Data[],6,0)</f>
        <v>North</v>
      </c>
      <c r="D182" t="str">
        <f>VLOOKUP(Merged[[#This Row],[Product_ID]],Sales_Data[],3,0)</f>
        <v>September</v>
      </c>
      <c r="E182">
        <f>INDEX(Sales_Data[Sales_Amount],MATCH(Merged[[#This Row],[Product_ID]], Sales_Data[Product_ID],0))</f>
        <v>8995.75</v>
      </c>
      <c r="F182" t="str">
        <f>INDEX(Sales_Data[Product_Category], MATCH(Merged[[#This Row],[Product_ID]],Sales_Data[Product_ID],0))</f>
        <v>Food</v>
      </c>
      <c r="G182">
        <f>INDEX(Sales_Data[Quantity_Sold], MATCH(Merged[[#This Row],[Product_ID]],Sales_Data[Product_ID],0))</f>
        <v>49</v>
      </c>
      <c r="H182" t="str">
        <f>INDEX(Sales_Data[Customer_Type], MATCH(Merged[[#This Row],[Product_ID]], Sales_Data[Product_ID],0))</f>
        <v>New</v>
      </c>
      <c r="I182" t="str">
        <f>INDEX(Sales_Data[Payment_Method], MATCH(Merged[[#This Row],[Product_ID]], Sales_Data[Product_ID],0))</f>
        <v>Cash</v>
      </c>
      <c r="J182">
        <f>INDEX(Sales_Data[Discount],MATCH(Merged[[#This Row],[Product_ID]], Sales_Data[Product_ID],0))</f>
        <v>0.08</v>
      </c>
      <c r="K182" s="8">
        <f>INDEX(Sales_Data[Discount (%)], MATCH(Merged[[#This Row],[Product_ID]],Sales_Data[Product_ID],0))</f>
        <v>0.08</v>
      </c>
      <c r="L182" s="8" t="str">
        <f>INDEX(Sales_Data[Discount Range], MATCH(Merged[[#This Row],[Product_ID]], Sales_Data[Product_ID],0))</f>
        <v>6-10%</v>
      </c>
      <c r="M182" t="str">
        <f>INDEX(Sales_Data[Sales_Channel],MATCH(Merged[[#This Row],[Product_ID]], Sales_Data[Product_ID],0))</f>
        <v>Retail</v>
      </c>
      <c r="N182" t="str">
        <f>INDEX(Sales_Data[Region_and_Sales_Rep], MATCH(Merged[[#This Row],[Product_ID]],Sales_Data[Product_ID],0))</f>
        <v>North-Bob</v>
      </c>
    </row>
    <row r="183" spans="1:14" x14ac:dyDescent="0.25">
      <c r="A183">
        <v>1028</v>
      </c>
      <c r="B183" t="str">
        <f>VLOOKUP(Merged[[#This Row],[Product_ID]],Sales_Data[],5,0)</f>
        <v>Alice</v>
      </c>
      <c r="C183" t="str">
        <f>VLOOKUP(Merged[[#This Row],[Product_ID]],Sales_Data[],6,0)</f>
        <v>East</v>
      </c>
      <c r="D183" t="str">
        <f>VLOOKUP(Merged[[#This Row],[Product_ID]],Sales_Data[],3,0)</f>
        <v>February</v>
      </c>
      <c r="E183">
        <f>INDEX(Sales_Data[Sales_Amount],MATCH(Merged[[#This Row],[Product_ID]], Sales_Data[Product_ID],0))</f>
        <v>2819.57</v>
      </c>
      <c r="F183" t="str">
        <f>INDEX(Sales_Data[Product_Category], MATCH(Merged[[#This Row],[Product_ID]],Sales_Data[Product_ID],0))</f>
        <v>Clothing</v>
      </c>
      <c r="G183">
        <f>INDEX(Sales_Data[Quantity_Sold], MATCH(Merged[[#This Row],[Product_ID]],Sales_Data[Product_ID],0))</f>
        <v>24</v>
      </c>
      <c r="H183" t="str">
        <f>INDEX(Sales_Data[Customer_Type], MATCH(Merged[[#This Row],[Product_ID]], Sales_Data[Product_ID],0))</f>
        <v>Returning</v>
      </c>
      <c r="I183" t="str">
        <f>INDEX(Sales_Data[Payment_Method], MATCH(Merged[[#This Row],[Product_ID]], Sales_Data[Product_ID],0))</f>
        <v>Bank Transfer</v>
      </c>
      <c r="J183">
        <f>INDEX(Sales_Data[Discount],MATCH(Merged[[#This Row],[Product_ID]], Sales_Data[Product_ID],0))</f>
        <v>0.16</v>
      </c>
      <c r="K183" s="8">
        <f>INDEX(Sales_Data[Discount (%)], MATCH(Merged[[#This Row],[Product_ID]],Sales_Data[Product_ID],0))</f>
        <v>0.16</v>
      </c>
      <c r="L183" s="8" t="str">
        <f>INDEX(Sales_Data[Discount Range], MATCH(Merged[[#This Row],[Product_ID]], Sales_Data[Product_ID],0))</f>
        <v>16-20%</v>
      </c>
      <c r="M183" t="str">
        <f>INDEX(Sales_Data[Sales_Channel],MATCH(Merged[[#This Row],[Product_ID]], Sales_Data[Product_ID],0))</f>
        <v>Retail</v>
      </c>
      <c r="N183" t="str">
        <f>INDEX(Sales_Data[Region_and_Sales_Rep], MATCH(Merged[[#This Row],[Product_ID]],Sales_Data[Product_ID],0))</f>
        <v>East-Alice</v>
      </c>
    </row>
    <row r="184" spans="1:14" x14ac:dyDescent="0.25">
      <c r="A184">
        <v>1028</v>
      </c>
      <c r="B184" t="str">
        <f>VLOOKUP(Merged[[#This Row],[Product_ID]],Sales_Data[],5,0)</f>
        <v>Alice</v>
      </c>
      <c r="C184" t="str">
        <f>VLOOKUP(Merged[[#This Row],[Product_ID]],Sales_Data[],6,0)</f>
        <v>East</v>
      </c>
      <c r="D184" t="str">
        <f>VLOOKUP(Merged[[#This Row],[Product_ID]],Sales_Data[],3,0)</f>
        <v>February</v>
      </c>
      <c r="E184">
        <f>INDEX(Sales_Data[Sales_Amount],MATCH(Merged[[#This Row],[Product_ID]], Sales_Data[Product_ID],0))</f>
        <v>2819.57</v>
      </c>
      <c r="F184" t="str">
        <f>INDEX(Sales_Data[Product_Category], MATCH(Merged[[#This Row],[Product_ID]],Sales_Data[Product_ID],0))</f>
        <v>Clothing</v>
      </c>
      <c r="G184">
        <f>INDEX(Sales_Data[Quantity_Sold], MATCH(Merged[[#This Row],[Product_ID]],Sales_Data[Product_ID],0))</f>
        <v>24</v>
      </c>
      <c r="H184" t="str">
        <f>INDEX(Sales_Data[Customer_Type], MATCH(Merged[[#This Row],[Product_ID]], Sales_Data[Product_ID],0))</f>
        <v>Returning</v>
      </c>
      <c r="I184" t="str">
        <f>INDEX(Sales_Data[Payment_Method], MATCH(Merged[[#This Row],[Product_ID]], Sales_Data[Product_ID],0))</f>
        <v>Bank Transfer</v>
      </c>
      <c r="J184">
        <f>INDEX(Sales_Data[Discount],MATCH(Merged[[#This Row],[Product_ID]], Sales_Data[Product_ID],0))</f>
        <v>0.16</v>
      </c>
      <c r="K184" s="8">
        <f>INDEX(Sales_Data[Discount (%)], MATCH(Merged[[#This Row],[Product_ID]],Sales_Data[Product_ID],0))</f>
        <v>0.16</v>
      </c>
      <c r="L184" s="8" t="str">
        <f>INDEX(Sales_Data[Discount Range], MATCH(Merged[[#This Row],[Product_ID]], Sales_Data[Product_ID],0))</f>
        <v>16-20%</v>
      </c>
      <c r="M184" t="str">
        <f>INDEX(Sales_Data[Sales_Channel],MATCH(Merged[[#This Row],[Product_ID]], Sales_Data[Product_ID],0))</f>
        <v>Retail</v>
      </c>
      <c r="N184" t="str">
        <f>INDEX(Sales_Data[Region_and_Sales_Rep], MATCH(Merged[[#This Row],[Product_ID]],Sales_Data[Product_ID],0))</f>
        <v>East-Alice</v>
      </c>
    </row>
    <row r="185" spans="1:14" x14ac:dyDescent="0.25">
      <c r="A185">
        <v>1044</v>
      </c>
      <c r="B185" t="str">
        <f>VLOOKUP(Merged[[#This Row],[Product_ID]],Sales_Data[],5,0)</f>
        <v>David</v>
      </c>
      <c r="C185" t="str">
        <f>VLOOKUP(Merged[[#This Row],[Product_ID]],Sales_Data[],6,0)</f>
        <v>South</v>
      </c>
      <c r="D185" t="str">
        <f>VLOOKUP(Merged[[#This Row],[Product_ID]],Sales_Data[],3,0)</f>
        <v>February</v>
      </c>
      <c r="E185">
        <f>INDEX(Sales_Data[Sales_Amount],MATCH(Merged[[#This Row],[Product_ID]], Sales_Data[Product_ID],0))</f>
        <v>7754.1</v>
      </c>
      <c r="F185" t="str">
        <f>INDEX(Sales_Data[Product_Category], MATCH(Merged[[#This Row],[Product_ID]],Sales_Data[Product_ID],0))</f>
        <v>Food</v>
      </c>
      <c r="G185">
        <f>INDEX(Sales_Data[Quantity_Sold], MATCH(Merged[[#This Row],[Product_ID]],Sales_Data[Product_ID],0))</f>
        <v>22</v>
      </c>
      <c r="H185" t="str">
        <f>INDEX(Sales_Data[Customer_Type], MATCH(Merged[[#This Row],[Product_ID]], Sales_Data[Product_ID],0))</f>
        <v>Returning</v>
      </c>
      <c r="I185" t="str">
        <f>INDEX(Sales_Data[Payment_Method], MATCH(Merged[[#This Row],[Product_ID]], Sales_Data[Product_ID],0))</f>
        <v>Bank Transfer</v>
      </c>
      <c r="J185">
        <f>INDEX(Sales_Data[Discount],MATCH(Merged[[#This Row],[Product_ID]], Sales_Data[Product_ID],0))</f>
        <v>0.22</v>
      </c>
      <c r="K185" s="8">
        <f>INDEX(Sales_Data[Discount (%)], MATCH(Merged[[#This Row],[Product_ID]],Sales_Data[Product_ID],0))</f>
        <v>0.22</v>
      </c>
      <c r="L185" s="8" t="str">
        <f>INDEX(Sales_Data[Discount Range], MATCH(Merged[[#This Row],[Product_ID]], Sales_Data[Product_ID],0))</f>
        <v>21%+</v>
      </c>
      <c r="M185" t="str">
        <f>INDEX(Sales_Data[Sales_Channel],MATCH(Merged[[#This Row],[Product_ID]], Sales_Data[Product_ID],0))</f>
        <v>Retail</v>
      </c>
      <c r="N185" t="str">
        <f>INDEX(Sales_Data[Region_and_Sales_Rep], MATCH(Merged[[#This Row],[Product_ID]],Sales_Data[Product_ID],0))</f>
        <v>South-David</v>
      </c>
    </row>
    <row r="186" spans="1:14" x14ac:dyDescent="0.25">
      <c r="A186">
        <v>1084</v>
      </c>
      <c r="B186" t="str">
        <f>VLOOKUP(Merged[[#This Row],[Product_ID]],Sales_Data[],5,0)</f>
        <v>Alice</v>
      </c>
      <c r="C186" t="str">
        <f>VLOOKUP(Merged[[#This Row],[Product_ID]],Sales_Data[],6,0)</f>
        <v>West</v>
      </c>
      <c r="D186" t="str">
        <f>VLOOKUP(Merged[[#This Row],[Product_ID]],Sales_Data[],3,0)</f>
        <v>August</v>
      </c>
      <c r="E186">
        <f>INDEX(Sales_Data[Sales_Amount],MATCH(Merged[[#This Row],[Product_ID]], Sales_Data[Product_ID],0))</f>
        <v>1290.05</v>
      </c>
      <c r="F186" t="str">
        <f>INDEX(Sales_Data[Product_Category], MATCH(Merged[[#This Row],[Product_ID]],Sales_Data[Product_ID],0))</f>
        <v>Furniture</v>
      </c>
      <c r="G186">
        <f>INDEX(Sales_Data[Quantity_Sold], MATCH(Merged[[#This Row],[Product_ID]],Sales_Data[Product_ID],0))</f>
        <v>21</v>
      </c>
      <c r="H186" t="str">
        <f>INDEX(Sales_Data[Customer_Type], MATCH(Merged[[#This Row],[Product_ID]], Sales_Data[Product_ID],0))</f>
        <v>New</v>
      </c>
      <c r="I186" t="str">
        <f>INDEX(Sales_Data[Payment_Method], MATCH(Merged[[#This Row],[Product_ID]], Sales_Data[Product_ID],0))</f>
        <v>Cash</v>
      </c>
      <c r="J186">
        <f>INDEX(Sales_Data[Discount],MATCH(Merged[[#This Row],[Product_ID]], Sales_Data[Product_ID],0))</f>
        <v>0.08</v>
      </c>
      <c r="K186" s="8">
        <f>INDEX(Sales_Data[Discount (%)], MATCH(Merged[[#This Row],[Product_ID]],Sales_Data[Product_ID],0))</f>
        <v>0.08</v>
      </c>
      <c r="L186" s="8" t="str">
        <f>INDEX(Sales_Data[Discount Range], MATCH(Merged[[#This Row],[Product_ID]], Sales_Data[Product_ID],0))</f>
        <v>6-10%</v>
      </c>
      <c r="M186" t="str">
        <f>INDEX(Sales_Data[Sales_Channel],MATCH(Merged[[#This Row],[Product_ID]], Sales_Data[Product_ID],0))</f>
        <v>Online</v>
      </c>
      <c r="N186" t="str">
        <f>INDEX(Sales_Data[Region_and_Sales_Rep], MATCH(Merged[[#This Row],[Product_ID]],Sales_Data[Product_ID],0))</f>
        <v>West-Alice</v>
      </c>
    </row>
    <row r="187" spans="1:14" x14ac:dyDescent="0.25">
      <c r="A187">
        <v>1030</v>
      </c>
      <c r="B187" t="str">
        <f>VLOOKUP(Merged[[#This Row],[Product_ID]],Sales_Data[],5,0)</f>
        <v>David</v>
      </c>
      <c r="C187" t="str">
        <f>VLOOKUP(Merged[[#This Row],[Product_ID]],Sales_Data[],6,0)</f>
        <v>West</v>
      </c>
      <c r="D187" t="str">
        <f>VLOOKUP(Merged[[#This Row],[Product_ID]],Sales_Data[],3,0)</f>
        <v>July</v>
      </c>
      <c r="E187">
        <f>INDEX(Sales_Data[Sales_Amount],MATCH(Merged[[#This Row],[Product_ID]], Sales_Data[Product_ID],0))</f>
        <v>3023.48</v>
      </c>
      <c r="F187" t="str">
        <f>INDEX(Sales_Data[Product_Category], MATCH(Merged[[#This Row],[Product_ID]],Sales_Data[Product_ID],0))</f>
        <v>Clothing</v>
      </c>
      <c r="G187">
        <f>INDEX(Sales_Data[Quantity_Sold], MATCH(Merged[[#This Row],[Product_ID]],Sales_Data[Product_ID],0))</f>
        <v>19</v>
      </c>
      <c r="H187" t="str">
        <f>INDEX(Sales_Data[Customer_Type], MATCH(Merged[[#This Row],[Product_ID]], Sales_Data[Product_ID],0))</f>
        <v>Returning</v>
      </c>
      <c r="I187" t="str">
        <f>INDEX(Sales_Data[Payment_Method], MATCH(Merged[[#This Row],[Product_ID]], Sales_Data[Product_ID],0))</f>
        <v>Cash</v>
      </c>
      <c r="J187">
        <f>INDEX(Sales_Data[Discount],MATCH(Merged[[#This Row],[Product_ID]], Sales_Data[Product_ID],0))</f>
        <v>0.26</v>
      </c>
      <c r="K187" s="8">
        <f>INDEX(Sales_Data[Discount (%)], MATCH(Merged[[#This Row],[Product_ID]],Sales_Data[Product_ID],0))</f>
        <v>0.26</v>
      </c>
      <c r="L187" s="8" t="str">
        <f>INDEX(Sales_Data[Discount Range], MATCH(Merged[[#This Row],[Product_ID]], Sales_Data[Product_ID],0))</f>
        <v>21%+</v>
      </c>
      <c r="M187" t="str">
        <f>INDEX(Sales_Data[Sales_Channel],MATCH(Merged[[#This Row],[Product_ID]], Sales_Data[Product_ID],0))</f>
        <v>Online</v>
      </c>
      <c r="N187" t="str">
        <f>INDEX(Sales_Data[Region_and_Sales_Rep], MATCH(Merged[[#This Row],[Product_ID]],Sales_Data[Product_ID],0))</f>
        <v>West-David</v>
      </c>
    </row>
    <row r="188" spans="1:14" x14ac:dyDescent="0.25">
      <c r="A188">
        <v>1062</v>
      </c>
      <c r="B188" t="str">
        <f>VLOOKUP(Merged[[#This Row],[Product_ID]],Sales_Data[],5,0)</f>
        <v>Eve</v>
      </c>
      <c r="C188" t="str">
        <f>VLOOKUP(Merged[[#This Row],[Product_ID]],Sales_Data[],6,0)</f>
        <v>East</v>
      </c>
      <c r="D188" t="str">
        <f>VLOOKUP(Merged[[#This Row],[Product_ID]],Sales_Data[],3,0)</f>
        <v>January</v>
      </c>
      <c r="E188">
        <f>INDEX(Sales_Data[Sales_Amount],MATCH(Merged[[#This Row],[Product_ID]], Sales_Data[Product_ID],0))</f>
        <v>3439.72</v>
      </c>
      <c r="F188" t="str">
        <f>INDEX(Sales_Data[Product_Category], MATCH(Merged[[#This Row],[Product_ID]],Sales_Data[Product_ID],0))</f>
        <v>Clothing</v>
      </c>
      <c r="G188">
        <f>INDEX(Sales_Data[Quantity_Sold], MATCH(Merged[[#This Row],[Product_ID]],Sales_Data[Product_ID],0))</f>
        <v>15</v>
      </c>
      <c r="H188" t="str">
        <f>INDEX(Sales_Data[Customer_Type], MATCH(Merged[[#This Row],[Product_ID]], Sales_Data[Product_ID],0))</f>
        <v>New</v>
      </c>
      <c r="I188" t="str">
        <f>INDEX(Sales_Data[Payment_Method], MATCH(Merged[[#This Row],[Product_ID]], Sales_Data[Product_ID],0))</f>
        <v>Credit Card</v>
      </c>
      <c r="J188">
        <f>INDEX(Sales_Data[Discount],MATCH(Merged[[#This Row],[Product_ID]], Sales_Data[Product_ID],0))</f>
        <v>0.28999999999999998</v>
      </c>
      <c r="K188" s="8">
        <f>INDEX(Sales_Data[Discount (%)], MATCH(Merged[[#This Row],[Product_ID]],Sales_Data[Product_ID],0))</f>
        <v>0.28999999999999998</v>
      </c>
      <c r="L188" s="8" t="str">
        <f>INDEX(Sales_Data[Discount Range], MATCH(Merged[[#This Row],[Product_ID]], Sales_Data[Product_ID],0))</f>
        <v>21%+</v>
      </c>
      <c r="M188" t="str">
        <f>INDEX(Sales_Data[Sales_Channel],MATCH(Merged[[#This Row],[Product_ID]], Sales_Data[Product_ID],0))</f>
        <v>Online</v>
      </c>
      <c r="N188" t="str">
        <f>INDEX(Sales_Data[Region_and_Sales_Rep], MATCH(Merged[[#This Row],[Product_ID]],Sales_Data[Product_ID],0))</f>
        <v>East-Eve</v>
      </c>
    </row>
    <row r="189" spans="1:14" x14ac:dyDescent="0.25">
      <c r="A189">
        <v>1075</v>
      </c>
      <c r="B189" t="str">
        <f>VLOOKUP(Merged[[#This Row],[Product_ID]],Sales_Data[],5,0)</f>
        <v>David</v>
      </c>
      <c r="C189" t="str">
        <f>VLOOKUP(Merged[[#This Row],[Product_ID]],Sales_Data[],6,0)</f>
        <v>South</v>
      </c>
      <c r="D189" t="str">
        <f>VLOOKUP(Merged[[#This Row],[Product_ID]],Sales_Data[],3,0)</f>
        <v>June</v>
      </c>
      <c r="E189">
        <f>INDEX(Sales_Data[Sales_Amount],MATCH(Merged[[#This Row],[Product_ID]], Sales_Data[Product_ID],0))</f>
        <v>4223.3900000000003</v>
      </c>
      <c r="F189" t="str">
        <f>INDEX(Sales_Data[Product_Category], MATCH(Merged[[#This Row],[Product_ID]],Sales_Data[Product_ID],0))</f>
        <v>Furniture</v>
      </c>
      <c r="G189">
        <f>INDEX(Sales_Data[Quantity_Sold], MATCH(Merged[[#This Row],[Product_ID]],Sales_Data[Product_ID],0))</f>
        <v>30</v>
      </c>
      <c r="H189" t="str">
        <f>INDEX(Sales_Data[Customer_Type], MATCH(Merged[[#This Row],[Product_ID]], Sales_Data[Product_ID],0))</f>
        <v>New</v>
      </c>
      <c r="I189" t="str">
        <f>INDEX(Sales_Data[Payment_Method], MATCH(Merged[[#This Row],[Product_ID]], Sales_Data[Product_ID],0))</f>
        <v>Bank Transfer</v>
      </c>
      <c r="J189">
        <f>INDEX(Sales_Data[Discount],MATCH(Merged[[#This Row],[Product_ID]], Sales_Data[Product_ID],0))</f>
        <v>0.05</v>
      </c>
      <c r="K189" s="8">
        <f>INDEX(Sales_Data[Discount (%)], MATCH(Merged[[#This Row],[Product_ID]],Sales_Data[Product_ID],0))</f>
        <v>0.05</v>
      </c>
      <c r="L189" s="8" t="str">
        <f>INDEX(Sales_Data[Discount Range], MATCH(Merged[[#This Row],[Product_ID]], Sales_Data[Product_ID],0))</f>
        <v>0-5%</v>
      </c>
      <c r="M189" t="str">
        <f>INDEX(Sales_Data[Sales_Channel],MATCH(Merged[[#This Row],[Product_ID]], Sales_Data[Product_ID],0))</f>
        <v>Online</v>
      </c>
      <c r="N189" t="str">
        <f>INDEX(Sales_Data[Region_and_Sales_Rep], MATCH(Merged[[#This Row],[Product_ID]],Sales_Data[Product_ID],0))</f>
        <v>South-David</v>
      </c>
    </row>
    <row r="190" spans="1:14" x14ac:dyDescent="0.25">
      <c r="A190">
        <v>1092</v>
      </c>
      <c r="B190" t="str">
        <f>VLOOKUP(Merged[[#This Row],[Product_ID]],Sales_Data[],5,0)</f>
        <v>David</v>
      </c>
      <c r="C190" t="str">
        <f>VLOOKUP(Merged[[#This Row],[Product_ID]],Sales_Data[],6,0)</f>
        <v>West</v>
      </c>
      <c r="D190" t="str">
        <f>VLOOKUP(Merged[[#This Row],[Product_ID]],Sales_Data[],3,0)</f>
        <v>February</v>
      </c>
      <c r="E190">
        <f>INDEX(Sales_Data[Sales_Amount],MATCH(Merged[[#This Row],[Product_ID]], Sales_Data[Product_ID],0))</f>
        <v>2749.17</v>
      </c>
      <c r="F190" t="str">
        <f>INDEX(Sales_Data[Product_Category], MATCH(Merged[[#This Row],[Product_ID]],Sales_Data[Product_ID],0))</f>
        <v>Furniture</v>
      </c>
      <c r="G190">
        <f>INDEX(Sales_Data[Quantity_Sold], MATCH(Merged[[#This Row],[Product_ID]],Sales_Data[Product_ID],0))</f>
        <v>34</v>
      </c>
      <c r="H190" t="str">
        <f>INDEX(Sales_Data[Customer_Type], MATCH(Merged[[#This Row],[Product_ID]], Sales_Data[Product_ID],0))</f>
        <v>New</v>
      </c>
      <c r="I190" t="str">
        <f>INDEX(Sales_Data[Payment_Method], MATCH(Merged[[#This Row],[Product_ID]], Sales_Data[Product_ID],0))</f>
        <v>Credit Card</v>
      </c>
      <c r="J190">
        <f>INDEX(Sales_Data[Discount],MATCH(Merged[[#This Row],[Product_ID]], Sales_Data[Product_ID],0))</f>
        <v>0.3</v>
      </c>
      <c r="K190" s="8">
        <f>INDEX(Sales_Data[Discount (%)], MATCH(Merged[[#This Row],[Product_ID]],Sales_Data[Product_ID],0))</f>
        <v>0.3</v>
      </c>
      <c r="L190" s="8" t="str">
        <f>INDEX(Sales_Data[Discount Range], MATCH(Merged[[#This Row],[Product_ID]], Sales_Data[Product_ID],0))</f>
        <v>21%+</v>
      </c>
      <c r="M190" t="str">
        <f>INDEX(Sales_Data[Sales_Channel],MATCH(Merged[[#This Row],[Product_ID]], Sales_Data[Product_ID],0))</f>
        <v>Online</v>
      </c>
      <c r="N190" t="str">
        <f>INDEX(Sales_Data[Region_and_Sales_Rep], MATCH(Merged[[#This Row],[Product_ID]],Sales_Data[Product_ID],0))</f>
        <v>West-David</v>
      </c>
    </row>
    <row r="191" spans="1:14" x14ac:dyDescent="0.25">
      <c r="A191">
        <v>1089</v>
      </c>
      <c r="B191" t="str">
        <f>VLOOKUP(Merged[[#This Row],[Product_ID]],Sales_Data[],5,0)</f>
        <v>Bob</v>
      </c>
      <c r="C191" t="str">
        <f>VLOOKUP(Merged[[#This Row],[Product_ID]],Sales_Data[],6,0)</f>
        <v>West</v>
      </c>
      <c r="D191" t="str">
        <f>VLOOKUP(Merged[[#This Row],[Product_ID]],Sales_Data[],3,0)</f>
        <v>November</v>
      </c>
      <c r="E191">
        <f>INDEX(Sales_Data[Sales_Amount],MATCH(Merged[[#This Row],[Product_ID]], Sales_Data[Product_ID],0))</f>
        <v>2945.36</v>
      </c>
      <c r="F191" t="str">
        <f>INDEX(Sales_Data[Product_Category], MATCH(Merged[[#This Row],[Product_ID]],Sales_Data[Product_ID],0))</f>
        <v>Furniture</v>
      </c>
      <c r="G191">
        <f>INDEX(Sales_Data[Quantity_Sold], MATCH(Merged[[#This Row],[Product_ID]],Sales_Data[Product_ID],0))</f>
        <v>47</v>
      </c>
      <c r="H191" t="str">
        <f>INDEX(Sales_Data[Customer_Type], MATCH(Merged[[#This Row],[Product_ID]], Sales_Data[Product_ID],0))</f>
        <v>New</v>
      </c>
      <c r="I191" t="str">
        <f>INDEX(Sales_Data[Payment_Method], MATCH(Merged[[#This Row],[Product_ID]], Sales_Data[Product_ID],0))</f>
        <v>Bank Transfer</v>
      </c>
      <c r="J191">
        <f>INDEX(Sales_Data[Discount],MATCH(Merged[[#This Row],[Product_ID]], Sales_Data[Product_ID],0))</f>
        <v>0.17</v>
      </c>
      <c r="K191" s="8">
        <f>INDEX(Sales_Data[Discount (%)], MATCH(Merged[[#This Row],[Product_ID]],Sales_Data[Product_ID],0))</f>
        <v>0.17</v>
      </c>
      <c r="L191" s="8" t="str">
        <f>INDEX(Sales_Data[Discount Range], MATCH(Merged[[#This Row],[Product_ID]], Sales_Data[Product_ID],0))</f>
        <v>16-20%</v>
      </c>
      <c r="M191" t="str">
        <f>INDEX(Sales_Data[Sales_Channel],MATCH(Merged[[#This Row],[Product_ID]], Sales_Data[Product_ID],0))</f>
        <v>Retail</v>
      </c>
      <c r="N191" t="str">
        <f>INDEX(Sales_Data[Region_and_Sales_Rep], MATCH(Merged[[#This Row],[Product_ID]],Sales_Data[Product_ID],0))</f>
        <v>West-Bob</v>
      </c>
    </row>
    <row r="192" spans="1:14" x14ac:dyDescent="0.25">
      <c r="A192">
        <v>1062</v>
      </c>
      <c r="B192" t="str">
        <f>VLOOKUP(Merged[[#This Row],[Product_ID]],Sales_Data[],5,0)</f>
        <v>Eve</v>
      </c>
      <c r="C192" t="str">
        <f>VLOOKUP(Merged[[#This Row],[Product_ID]],Sales_Data[],6,0)</f>
        <v>East</v>
      </c>
      <c r="D192" t="str">
        <f>VLOOKUP(Merged[[#This Row],[Product_ID]],Sales_Data[],3,0)</f>
        <v>January</v>
      </c>
      <c r="E192">
        <f>INDEX(Sales_Data[Sales_Amount],MATCH(Merged[[#This Row],[Product_ID]], Sales_Data[Product_ID],0))</f>
        <v>3439.72</v>
      </c>
      <c r="F192" t="str">
        <f>INDEX(Sales_Data[Product_Category], MATCH(Merged[[#This Row],[Product_ID]],Sales_Data[Product_ID],0))</f>
        <v>Clothing</v>
      </c>
      <c r="G192">
        <f>INDEX(Sales_Data[Quantity_Sold], MATCH(Merged[[#This Row],[Product_ID]],Sales_Data[Product_ID],0))</f>
        <v>15</v>
      </c>
      <c r="H192" t="str">
        <f>INDEX(Sales_Data[Customer_Type], MATCH(Merged[[#This Row],[Product_ID]], Sales_Data[Product_ID],0))</f>
        <v>New</v>
      </c>
      <c r="I192" t="str">
        <f>INDEX(Sales_Data[Payment_Method], MATCH(Merged[[#This Row],[Product_ID]], Sales_Data[Product_ID],0))</f>
        <v>Credit Card</v>
      </c>
      <c r="J192">
        <f>INDEX(Sales_Data[Discount],MATCH(Merged[[#This Row],[Product_ID]], Sales_Data[Product_ID],0))</f>
        <v>0.28999999999999998</v>
      </c>
      <c r="K192" s="8">
        <f>INDEX(Sales_Data[Discount (%)], MATCH(Merged[[#This Row],[Product_ID]],Sales_Data[Product_ID],0))</f>
        <v>0.28999999999999998</v>
      </c>
      <c r="L192" s="8" t="str">
        <f>INDEX(Sales_Data[Discount Range], MATCH(Merged[[#This Row],[Product_ID]], Sales_Data[Product_ID],0))</f>
        <v>21%+</v>
      </c>
      <c r="M192" t="str">
        <f>INDEX(Sales_Data[Sales_Channel],MATCH(Merged[[#This Row],[Product_ID]], Sales_Data[Product_ID],0))</f>
        <v>Online</v>
      </c>
      <c r="N192" t="str">
        <f>INDEX(Sales_Data[Region_and_Sales_Rep], MATCH(Merged[[#This Row],[Product_ID]],Sales_Data[Product_ID],0))</f>
        <v>East-Eve</v>
      </c>
    </row>
    <row r="193" spans="1:14" x14ac:dyDescent="0.25">
      <c r="A193">
        <v>1097</v>
      </c>
      <c r="B193" t="str">
        <f>VLOOKUP(Merged[[#This Row],[Product_ID]],Sales_Data[],5,0)</f>
        <v>Alice</v>
      </c>
      <c r="C193" t="str">
        <f>VLOOKUP(Merged[[#This Row],[Product_ID]],Sales_Data[],6,0)</f>
        <v>East</v>
      </c>
      <c r="D193" t="str">
        <f>VLOOKUP(Merged[[#This Row],[Product_ID]],Sales_Data[],3,0)</f>
        <v>October</v>
      </c>
      <c r="E193">
        <f>INDEX(Sales_Data[Sales_Amount],MATCH(Merged[[#This Row],[Product_ID]], Sales_Data[Product_ID],0))</f>
        <v>7633.98</v>
      </c>
      <c r="F193" t="str">
        <f>INDEX(Sales_Data[Product_Category], MATCH(Merged[[#This Row],[Product_ID]],Sales_Data[Product_ID],0))</f>
        <v>Electronics</v>
      </c>
      <c r="G193">
        <f>INDEX(Sales_Data[Quantity_Sold], MATCH(Merged[[#This Row],[Product_ID]],Sales_Data[Product_ID],0))</f>
        <v>27</v>
      </c>
      <c r="H193" t="str">
        <f>INDEX(Sales_Data[Customer_Type], MATCH(Merged[[#This Row],[Product_ID]], Sales_Data[Product_ID],0))</f>
        <v>Returning</v>
      </c>
      <c r="I193" t="str">
        <f>INDEX(Sales_Data[Payment_Method], MATCH(Merged[[#This Row],[Product_ID]], Sales_Data[Product_ID],0))</f>
        <v>Credit Card</v>
      </c>
      <c r="J193">
        <f>INDEX(Sales_Data[Discount],MATCH(Merged[[#This Row],[Product_ID]], Sales_Data[Product_ID],0))</f>
        <v>0.05</v>
      </c>
      <c r="K193" s="8">
        <f>INDEX(Sales_Data[Discount (%)], MATCH(Merged[[#This Row],[Product_ID]],Sales_Data[Product_ID],0))</f>
        <v>0.05</v>
      </c>
      <c r="L193" s="8" t="str">
        <f>INDEX(Sales_Data[Discount Range], MATCH(Merged[[#This Row],[Product_ID]], Sales_Data[Product_ID],0))</f>
        <v>0-5%</v>
      </c>
      <c r="M193" t="str">
        <f>INDEX(Sales_Data[Sales_Channel],MATCH(Merged[[#This Row],[Product_ID]], Sales_Data[Product_ID],0))</f>
        <v>Retail</v>
      </c>
      <c r="N193" t="str">
        <f>INDEX(Sales_Data[Region_and_Sales_Rep], MATCH(Merged[[#This Row],[Product_ID]],Sales_Data[Product_ID],0))</f>
        <v>East-Alice</v>
      </c>
    </row>
    <row r="194" spans="1:14" x14ac:dyDescent="0.25">
      <c r="A194">
        <v>1001</v>
      </c>
      <c r="B194" t="str">
        <f>VLOOKUP(Merged[[#This Row],[Product_ID]],Sales_Data[],5,0)</f>
        <v>Alice</v>
      </c>
      <c r="C194" t="str">
        <f>VLOOKUP(Merged[[#This Row],[Product_ID]],Sales_Data[],6,0)</f>
        <v>North</v>
      </c>
      <c r="D194" t="str">
        <f>VLOOKUP(Merged[[#This Row],[Product_ID]],Sales_Data[],3,0)</f>
        <v>November</v>
      </c>
      <c r="E194">
        <f>INDEX(Sales_Data[Sales_Amount],MATCH(Merged[[#This Row],[Product_ID]], Sales_Data[Product_ID],0))</f>
        <v>715.81</v>
      </c>
      <c r="F194" t="str">
        <f>INDEX(Sales_Data[Product_Category], MATCH(Merged[[#This Row],[Product_ID]],Sales_Data[Product_ID],0))</f>
        <v>Electronics</v>
      </c>
      <c r="G194">
        <f>INDEX(Sales_Data[Quantity_Sold], MATCH(Merged[[#This Row],[Product_ID]],Sales_Data[Product_ID],0))</f>
        <v>8</v>
      </c>
      <c r="H194" t="str">
        <f>INDEX(Sales_Data[Customer_Type], MATCH(Merged[[#This Row],[Product_ID]], Sales_Data[Product_ID],0))</f>
        <v>New</v>
      </c>
      <c r="I194" t="str">
        <f>INDEX(Sales_Data[Payment_Method], MATCH(Merged[[#This Row],[Product_ID]], Sales_Data[Product_ID],0))</f>
        <v>Bank Transfer</v>
      </c>
      <c r="J194">
        <f>INDEX(Sales_Data[Discount],MATCH(Merged[[#This Row],[Product_ID]], Sales_Data[Product_ID],0))</f>
        <v>0.09</v>
      </c>
      <c r="K194" s="8">
        <f>INDEX(Sales_Data[Discount (%)], MATCH(Merged[[#This Row],[Product_ID]],Sales_Data[Product_ID],0))</f>
        <v>0.09</v>
      </c>
      <c r="L194" s="8" t="str">
        <f>INDEX(Sales_Data[Discount Range], MATCH(Merged[[#This Row],[Product_ID]], Sales_Data[Product_ID],0))</f>
        <v>6-10%</v>
      </c>
      <c r="M194" t="str">
        <f>INDEX(Sales_Data[Sales_Channel],MATCH(Merged[[#This Row],[Product_ID]], Sales_Data[Product_ID],0))</f>
        <v>Retail</v>
      </c>
      <c r="N194" t="str">
        <f>INDEX(Sales_Data[Region_and_Sales_Rep], MATCH(Merged[[#This Row],[Product_ID]],Sales_Data[Product_ID],0))</f>
        <v>North-Alice</v>
      </c>
    </row>
    <row r="195" spans="1:14" x14ac:dyDescent="0.25">
      <c r="A195">
        <v>1027</v>
      </c>
      <c r="B195" t="str">
        <f>VLOOKUP(Merged[[#This Row],[Product_ID]],Sales_Data[],5,0)</f>
        <v>Bob</v>
      </c>
      <c r="C195" t="str">
        <f>VLOOKUP(Merged[[#This Row],[Product_ID]],Sales_Data[],6,0)</f>
        <v>West</v>
      </c>
      <c r="D195" t="str">
        <f>VLOOKUP(Merged[[#This Row],[Product_ID]],Sales_Data[],3,0)</f>
        <v>January</v>
      </c>
      <c r="E195">
        <f>INDEX(Sales_Data[Sales_Amount],MATCH(Merged[[#This Row],[Product_ID]], Sales_Data[Product_ID],0))</f>
        <v>6261.2</v>
      </c>
      <c r="F195" t="str">
        <f>INDEX(Sales_Data[Product_Category], MATCH(Merged[[#This Row],[Product_ID]],Sales_Data[Product_ID],0))</f>
        <v>Food</v>
      </c>
      <c r="G195">
        <f>INDEX(Sales_Data[Quantity_Sold], MATCH(Merged[[#This Row],[Product_ID]],Sales_Data[Product_ID],0))</f>
        <v>26</v>
      </c>
      <c r="H195" t="str">
        <f>INDEX(Sales_Data[Customer_Type], MATCH(Merged[[#This Row],[Product_ID]], Sales_Data[Product_ID],0))</f>
        <v>Returning</v>
      </c>
      <c r="I195" t="str">
        <f>INDEX(Sales_Data[Payment_Method], MATCH(Merged[[#This Row],[Product_ID]], Sales_Data[Product_ID],0))</f>
        <v>Cash</v>
      </c>
      <c r="J195">
        <f>INDEX(Sales_Data[Discount],MATCH(Merged[[#This Row],[Product_ID]], Sales_Data[Product_ID],0))</f>
        <v>0.14000000000000001</v>
      </c>
      <c r="K195" s="8">
        <f>INDEX(Sales_Data[Discount (%)], MATCH(Merged[[#This Row],[Product_ID]],Sales_Data[Product_ID],0))</f>
        <v>0.14000000000000001</v>
      </c>
      <c r="L195" s="8" t="str">
        <f>INDEX(Sales_Data[Discount Range], MATCH(Merged[[#This Row],[Product_ID]], Sales_Data[Product_ID],0))</f>
        <v>11-15%</v>
      </c>
      <c r="M195" t="str">
        <f>INDEX(Sales_Data[Sales_Channel],MATCH(Merged[[#This Row],[Product_ID]], Sales_Data[Product_ID],0))</f>
        <v>Retail</v>
      </c>
      <c r="N195" t="str">
        <f>INDEX(Sales_Data[Region_and_Sales_Rep], MATCH(Merged[[#This Row],[Product_ID]],Sales_Data[Product_ID],0))</f>
        <v>West-Bob</v>
      </c>
    </row>
    <row r="196" spans="1:14" x14ac:dyDescent="0.25">
      <c r="A196">
        <v>1062</v>
      </c>
      <c r="B196" t="str">
        <f>VLOOKUP(Merged[[#This Row],[Product_ID]],Sales_Data[],5,0)</f>
        <v>Eve</v>
      </c>
      <c r="C196" t="str">
        <f>VLOOKUP(Merged[[#This Row],[Product_ID]],Sales_Data[],6,0)</f>
        <v>East</v>
      </c>
      <c r="D196" t="str">
        <f>VLOOKUP(Merged[[#This Row],[Product_ID]],Sales_Data[],3,0)</f>
        <v>January</v>
      </c>
      <c r="E196">
        <f>INDEX(Sales_Data[Sales_Amount],MATCH(Merged[[#This Row],[Product_ID]], Sales_Data[Product_ID],0))</f>
        <v>3439.72</v>
      </c>
      <c r="F196" t="str">
        <f>INDEX(Sales_Data[Product_Category], MATCH(Merged[[#This Row],[Product_ID]],Sales_Data[Product_ID],0))</f>
        <v>Clothing</v>
      </c>
      <c r="G196">
        <f>INDEX(Sales_Data[Quantity_Sold], MATCH(Merged[[#This Row],[Product_ID]],Sales_Data[Product_ID],0))</f>
        <v>15</v>
      </c>
      <c r="H196" t="str">
        <f>INDEX(Sales_Data[Customer_Type], MATCH(Merged[[#This Row],[Product_ID]], Sales_Data[Product_ID],0))</f>
        <v>New</v>
      </c>
      <c r="I196" t="str">
        <f>INDEX(Sales_Data[Payment_Method], MATCH(Merged[[#This Row],[Product_ID]], Sales_Data[Product_ID],0))</f>
        <v>Credit Card</v>
      </c>
      <c r="J196">
        <f>INDEX(Sales_Data[Discount],MATCH(Merged[[#This Row],[Product_ID]], Sales_Data[Product_ID],0))</f>
        <v>0.28999999999999998</v>
      </c>
      <c r="K196" s="8">
        <f>INDEX(Sales_Data[Discount (%)], MATCH(Merged[[#This Row],[Product_ID]],Sales_Data[Product_ID],0))</f>
        <v>0.28999999999999998</v>
      </c>
      <c r="L196" s="8" t="str">
        <f>INDEX(Sales_Data[Discount Range], MATCH(Merged[[#This Row],[Product_ID]], Sales_Data[Product_ID],0))</f>
        <v>21%+</v>
      </c>
      <c r="M196" t="str">
        <f>INDEX(Sales_Data[Sales_Channel],MATCH(Merged[[#This Row],[Product_ID]], Sales_Data[Product_ID],0))</f>
        <v>Online</v>
      </c>
      <c r="N196" t="str">
        <f>INDEX(Sales_Data[Region_and_Sales_Rep], MATCH(Merged[[#This Row],[Product_ID]],Sales_Data[Product_ID],0))</f>
        <v>East-Eve</v>
      </c>
    </row>
    <row r="197" spans="1:14" x14ac:dyDescent="0.25">
      <c r="A197">
        <v>1077</v>
      </c>
      <c r="B197" t="str">
        <f>VLOOKUP(Merged[[#This Row],[Product_ID]],Sales_Data[],5,0)</f>
        <v>Eve</v>
      </c>
      <c r="C197" t="str">
        <f>VLOOKUP(Merged[[#This Row],[Product_ID]],Sales_Data[],6,0)</f>
        <v>West</v>
      </c>
      <c r="D197" t="str">
        <f>VLOOKUP(Merged[[#This Row],[Product_ID]],Sales_Data[],3,0)</f>
        <v>February</v>
      </c>
      <c r="E197">
        <f>INDEX(Sales_Data[Sales_Amount],MATCH(Merged[[#This Row],[Product_ID]], Sales_Data[Product_ID],0))</f>
        <v>9605.34</v>
      </c>
      <c r="F197" t="str">
        <f>INDEX(Sales_Data[Product_Category], MATCH(Merged[[#This Row],[Product_ID]],Sales_Data[Product_ID],0))</f>
        <v>Clothing</v>
      </c>
      <c r="G197">
        <f>INDEX(Sales_Data[Quantity_Sold], MATCH(Merged[[#This Row],[Product_ID]],Sales_Data[Product_ID],0))</f>
        <v>12</v>
      </c>
      <c r="H197" t="str">
        <f>INDEX(Sales_Data[Customer_Type], MATCH(Merged[[#This Row],[Product_ID]], Sales_Data[Product_ID],0))</f>
        <v>New</v>
      </c>
      <c r="I197" t="str">
        <f>INDEX(Sales_Data[Payment_Method], MATCH(Merged[[#This Row],[Product_ID]], Sales_Data[Product_ID],0))</f>
        <v>Credit Card</v>
      </c>
      <c r="J197">
        <f>INDEX(Sales_Data[Discount],MATCH(Merged[[#This Row],[Product_ID]], Sales_Data[Product_ID],0))</f>
        <v>0.28999999999999998</v>
      </c>
      <c r="K197" s="8">
        <f>INDEX(Sales_Data[Discount (%)], MATCH(Merged[[#This Row],[Product_ID]],Sales_Data[Product_ID],0))</f>
        <v>0.28999999999999998</v>
      </c>
      <c r="L197" s="8" t="str">
        <f>INDEX(Sales_Data[Discount Range], MATCH(Merged[[#This Row],[Product_ID]], Sales_Data[Product_ID],0))</f>
        <v>21%+</v>
      </c>
      <c r="M197" t="str">
        <f>INDEX(Sales_Data[Sales_Channel],MATCH(Merged[[#This Row],[Product_ID]], Sales_Data[Product_ID],0))</f>
        <v>Retail</v>
      </c>
      <c r="N197" t="str">
        <f>INDEX(Sales_Data[Region_and_Sales_Rep], MATCH(Merged[[#This Row],[Product_ID]],Sales_Data[Product_ID],0))</f>
        <v>West-Eve</v>
      </c>
    </row>
    <row r="198" spans="1:14" x14ac:dyDescent="0.25">
      <c r="A198">
        <v>1003</v>
      </c>
      <c r="B198" t="str">
        <f>VLOOKUP(Merged[[#This Row],[Product_ID]],Sales_Data[],5,0)</f>
        <v>Alice</v>
      </c>
      <c r="C198" t="str">
        <f>VLOOKUP(Merged[[#This Row],[Product_ID]],Sales_Data[],6,0)</f>
        <v>South</v>
      </c>
      <c r="D198" t="str">
        <f>VLOOKUP(Merged[[#This Row],[Product_ID]],Sales_Data[],3,0)</f>
        <v>December</v>
      </c>
      <c r="E198">
        <f>INDEX(Sales_Data[Sales_Amount],MATCH(Merged[[#This Row],[Product_ID]], Sales_Data[Product_ID],0))</f>
        <v>4775.59</v>
      </c>
      <c r="F198" t="str">
        <f>INDEX(Sales_Data[Product_Category], MATCH(Merged[[#This Row],[Product_ID]],Sales_Data[Product_ID],0))</f>
        <v>Furniture</v>
      </c>
      <c r="G198">
        <f>INDEX(Sales_Data[Quantity_Sold], MATCH(Merged[[#This Row],[Product_ID]],Sales_Data[Product_ID],0))</f>
        <v>30</v>
      </c>
      <c r="H198" t="str">
        <f>INDEX(Sales_Data[Customer_Type], MATCH(Merged[[#This Row],[Product_ID]], Sales_Data[Product_ID],0))</f>
        <v>New</v>
      </c>
      <c r="I198" t="str">
        <f>INDEX(Sales_Data[Payment_Method], MATCH(Merged[[#This Row],[Product_ID]], Sales_Data[Product_ID],0))</f>
        <v>Cash</v>
      </c>
      <c r="J198">
        <f>INDEX(Sales_Data[Discount],MATCH(Merged[[#This Row],[Product_ID]], Sales_Data[Product_ID],0))</f>
        <v>0.2</v>
      </c>
      <c r="K198" s="8">
        <f>INDEX(Sales_Data[Discount (%)], MATCH(Merged[[#This Row],[Product_ID]],Sales_Data[Product_ID],0))</f>
        <v>0.2</v>
      </c>
      <c r="L198" s="8" t="str">
        <f>INDEX(Sales_Data[Discount Range], MATCH(Merged[[#This Row],[Product_ID]], Sales_Data[Product_ID],0))</f>
        <v>16-20%</v>
      </c>
      <c r="M198" t="str">
        <f>INDEX(Sales_Data[Sales_Channel],MATCH(Merged[[#This Row],[Product_ID]], Sales_Data[Product_ID],0))</f>
        <v>Online</v>
      </c>
      <c r="N198" t="str">
        <f>INDEX(Sales_Data[Region_and_Sales_Rep], MATCH(Merged[[#This Row],[Product_ID]],Sales_Data[Product_ID],0))</f>
        <v>South-Alice</v>
      </c>
    </row>
    <row r="199" spans="1:14" x14ac:dyDescent="0.25">
      <c r="A199">
        <v>1070</v>
      </c>
      <c r="B199" t="str">
        <f>VLOOKUP(Merged[[#This Row],[Product_ID]],Sales_Data[],5,0)</f>
        <v>David</v>
      </c>
      <c r="C199" t="str">
        <f>VLOOKUP(Merged[[#This Row],[Product_ID]],Sales_Data[],6,0)</f>
        <v>North</v>
      </c>
      <c r="D199" t="str">
        <f>VLOOKUP(Merged[[#This Row],[Product_ID]],Sales_Data[],3,0)</f>
        <v>November</v>
      </c>
      <c r="E199">
        <f>INDEX(Sales_Data[Sales_Amount],MATCH(Merged[[#This Row],[Product_ID]], Sales_Data[Product_ID],0))</f>
        <v>5813.51</v>
      </c>
      <c r="F199" t="str">
        <f>INDEX(Sales_Data[Product_Category], MATCH(Merged[[#This Row],[Product_ID]],Sales_Data[Product_ID],0))</f>
        <v>Furniture</v>
      </c>
      <c r="G199">
        <f>INDEX(Sales_Data[Quantity_Sold], MATCH(Merged[[#This Row],[Product_ID]],Sales_Data[Product_ID],0))</f>
        <v>40</v>
      </c>
      <c r="H199" t="str">
        <f>INDEX(Sales_Data[Customer_Type], MATCH(Merged[[#This Row],[Product_ID]], Sales_Data[Product_ID],0))</f>
        <v>New</v>
      </c>
      <c r="I199" t="str">
        <f>INDEX(Sales_Data[Payment_Method], MATCH(Merged[[#This Row],[Product_ID]], Sales_Data[Product_ID],0))</f>
        <v>Cash</v>
      </c>
      <c r="J199">
        <f>INDEX(Sales_Data[Discount],MATCH(Merged[[#This Row],[Product_ID]], Sales_Data[Product_ID],0))</f>
        <v>0.28999999999999998</v>
      </c>
      <c r="K199" s="8">
        <f>INDEX(Sales_Data[Discount (%)], MATCH(Merged[[#This Row],[Product_ID]],Sales_Data[Product_ID],0))</f>
        <v>0.28999999999999998</v>
      </c>
      <c r="L199" s="8" t="str">
        <f>INDEX(Sales_Data[Discount Range], MATCH(Merged[[#This Row],[Product_ID]], Sales_Data[Product_ID],0))</f>
        <v>21%+</v>
      </c>
      <c r="M199" t="str">
        <f>INDEX(Sales_Data[Sales_Channel],MATCH(Merged[[#This Row],[Product_ID]], Sales_Data[Product_ID],0))</f>
        <v>Online</v>
      </c>
      <c r="N199" t="str">
        <f>INDEX(Sales_Data[Region_and_Sales_Rep], MATCH(Merged[[#This Row],[Product_ID]],Sales_Data[Product_ID],0))</f>
        <v>North-David</v>
      </c>
    </row>
    <row r="200" spans="1:14" x14ac:dyDescent="0.25">
      <c r="A200">
        <v>1072</v>
      </c>
      <c r="B200" t="str">
        <f>VLOOKUP(Merged[[#This Row],[Product_ID]],Sales_Data[],5,0)</f>
        <v>Bob</v>
      </c>
      <c r="C200" t="str">
        <f>VLOOKUP(Merged[[#This Row],[Product_ID]],Sales_Data[],6,0)</f>
        <v>South</v>
      </c>
      <c r="D200" t="str">
        <f>VLOOKUP(Merged[[#This Row],[Product_ID]],Sales_Data[],3,0)</f>
        <v>August</v>
      </c>
      <c r="E200">
        <f>INDEX(Sales_Data[Sales_Amount],MATCH(Merged[[#This Row],[Product_ID]], Sales_Data[Product_ID],0))</f>
        <v>2167.94</v>
      </c>
      <c r="F200" t="str">
        <f>INDEX(Sales_Data[Product_Category], MATCH(Merged[[#This Row],[Product_ID]],Sales_Data[Product_ID],0))</f>
        <v>Clothing</v>
      </c>
      <c r="G200">
        <f>INDEX(Sales_Data[Quantity_Sold], MATCH(Merged[[#This Row],[Product_ID]],Sales_Data[Product_ID],0))</f>
        <v>39</v>
      </c>
      <c r="H200" t="str">
        <f>INDEX(Sales_Data[Customer_Type], MATCH(Merged[[#This Row],[Product_ID]], Sales_Data[Product_ID],0))</f>
        <v>New</v>
      </c>
      <c r="I200" t="str">
        <f>INDEX(Sales_Data[Payment_Method], MATCH(Merged[[#This Row],[Product_ID]], Sales_Data[Product_ID],0))</f>
        <v>Credit Card</v>
      </c>
      <c r="J200">
        <f>INDEX(Sales_Data[Discount],MATCH(Merged[[#This Row],[Product_ID]], Sales_Data[Product_ID],0))</f>
        <v>0.02</v>
      </c>
      <c r="K200" s="8">
        <f>INDEX(Sales_Data[Discount (%)], MATCH(Merged[[#This Row],[Product_ID]],Sales_Data[Product_ID],0))</f>
        <v>0.02</v>
      </c>
      <c r="L200" s="8" t="str">
        <f>INDEX(Sales_Data[Discount Range], MATCH(Merged[[#This Row],[Product_ID]], Sales_Data[Product_ID],0))</f>
        <v>0-5%</v>
      </c>
      <c r="M200" t="str">
        <f>INDEX(Sales_Data[Sales_Channel],MATCH(Merged[[#This Row],[Product_ID]], Sales_Data[Product_ID],0))</f>
        <v>Retail</v>
      </c>
      <c r="N200" t="str">
        <f>INDEX(Sales_Data[Region_and_Sales_Rep], MATCH(Merged[[#This Row],[Product_ID]],Sales_Data[Product_ID],0))</f>
        <v>South-Bob</v>
      </c>
    </row>
    <row r="201" spans="1:14" x14ac:dyDescent="0.25">
      <c r="A201">
        <v>1027</v>
      </c>
      <c r="B201" t="str">
        <f>VLOOKUP(Merged[[#This Row],[Product_ID]],Sales_Data[],5,0)</f>
        <v>Bob</v>
      </c>
      <c r="C201" t="str">
        <f>VLOOKUP(Merged[[#This Row],[Product_ID]],Sales_Data[],6,0)</f>
        <v>West</v>
      </c>
      <c r="D201" t="str">
        <f>VLOOKUP(Merged[[#This Row],[Product_ID]],Sales_Data[],3,0)</f>
        <v>January</v>
      </c>
      <c r="E201">
        <f>INDEX(Sales_Data[Sales_Amount],MATCH(Merged[[#This Row],[Product_ID]], Sales_Data[Product_ID],0))</f>
        <v>6261.2</v>
      </c>
      <c r="F201" t="str">
        <f>INDEX(Sales_Data[Product_Category], MATCH(Merged[[#This Row],[Product_ID]],Sales_Data[Product_ID],0))</f>
        <v>Food</v>
      </c>
      <c r="G201">
        <f>INDEX(Sales_Data[Quantity_Sold], MATCH(Merged[[#This Row],[Product_ID]],Sales_Data[Product_ID],0))</f>
        <v>26</v>
      </c>
      <c r="H201" t="str">
        <f>INDEX(Sales_Data[Customer_Type], MATCH(Merged[[#This Row],[Product_ID]], Sales_Data[Product_ID],0))</f>
        <v>Returning</v>
      </c>
      <c r="I201" t="str">
        <f>INDEX(Sales_Data[Payment_Method], MATCH(Merged[[#This Row],[Product_ID]], Sales_Data[Product_ID],0))</f>
        <v>Cash</v>
      </c>
      <c r="J201">
        <f>INDEX(Sales_Data[Discount],MATCH(Merged[[#This Row],[Product_ID]], Sales_Data[Product_ID],0))</f>
        <v>0.14000000000000001</v>
      </c>
      <c r="K201" s="8">
        <f>INDEX(Sales_Data[Discount (%)], MATCH(Merged[[#This Row],[Product_ID]],Sales_Data[Product_ID],0))</f>
        <v>0.14000000000000001</v>
      </c>
      <c r="L201" s="8" t="str">
        <f>INDEX(Sales_Data[Discount Range], MATCH(Merged[[#This Row],[Product_ID]], Sales_Data[Product_ID],0))</f>
        <v>11-15%</v>
      </c>
      <c r="M201" t="str">
        <f>INDEX(Sales_Data[Sales_Channel],MATCH(Merged[[#This Row],[Product_ID]], Sales_Data[Product_ID],0))</f>
        <v>Retail</v>
      </c>
      <c r="N201" t="str">
        <f>INDEX(Sales_Data[Region_and_Sales_Rep], MATCH(Merged[[#This Row],[Product_ID]],Sales_Data[Product_ID],0))</f>
        <v>West-Bob</v>
      </c>
    </row>
    <row r="202" spans="1:14" x14ac:dyDescent="0.25">
      <c r="A202">
        <v>1009</v>
      </c>
      <c r="B202" t="str">
        <f>VLOOKUP(Merged[[#This Row],[Product_ID]],Sales_Data[],5,0)</f>
        <v>Alice</v>
      </c>
      <c r="C202" t="str">
        <f>VLOOKUP(Merged[[#This Row],[Product_ID]],Sales_Data[],6,0)</f>
        <v>North</v>
      </c>
      <c r="D202" t="str">
        <f>VLOOKUP(Merged[[#This Row],[Product_ID]],Sales_Data[],3,0)</f>
        <v>April</v>
      </c>
      <c r="E202">
        <f>INDEX(Sales_Data[Sales_Amount],MATCH(Merged[[#This Row],[Product_ID]], Sales_Data[Product_ID],0))</f>
        <v>1342.95</v>
      </c>
      <c r="F202" t="str">
        <f>INDEX(Sales_Data[Product_Category], MATCH(Merged[[#This Row],[Product_ID]],Sales_Data[Product_ID],0))</f>
        <v>Clothing</v>
      </c>
      <c r="G202">
        <f>INDEX(Sales_Data[Quantity_Sold], MATCH(Merged[[#This Row],[Product_ID]],Sales_Data[Product_ID],0))</f>
        <v>33</v>
      </c>
      <c r="H202" t="str">
        <f>INDEX(Sales_Data[Customer_Type], MATCH(Merged[[#This Row],[Product_ID]], Sales_Data[Product_ID],0))</f>
        <v>New</v>
      </c>
      <c r="I202" t="str">
        <f>INDEX(Sales_Data[Payment_Method], MATCH(Merged[[#This Row],[Product_ID]], Sales_Data[Product_ID],0))</f>
        <v>Credit Card</v>
      </c>
      <c r="J202">
        <f>INDEX(Sales_Data[Discount],MATCH(Merged[[#This Row],[Product_ID]], Sales_Data[Product_ID],0))</f>
        <v>0.05</v>
      </c>
      <c r="K202" s="8">
        <f>INDEX(Sales_Data[Discount (%)], MATCH(Merged[[#This Row],[Product_ID]],Sales_Data[Product_ID],0))</f>
        <v>0.05</v>
      </c>
      <c r="L202" s="8" t="str">
        <f>INDEX(Sales_Data[Discount Range], MATCH(Merged[[#This Row],[Product_ID]], Sales_Data[Product_ID],0))</f>
        <v>0-5%</v>
      </c>
      <c r="M202" t="str">
        <f>INDEX(Sales_Data[Sales_Channel],MATCH(Merged[[#This Row],[Product_ID]], Sales_Data[Product_ID],0))</f>
        <v>Online</v>
      </c>
      <c r="N202" t="str">
        <f>INDEX(Sales_Data[Region_and_Sales_Rep], MATCH(Merged[[#This Row],[Product_ID]],Sales_Data[Product_ID],0))</f>
        <v>North-Alice</v>
      </c>
    </row>
    <row r="203" spans="1:14" x14ac:dyDescent="0.25">
      <c r="A203">
        <v>1062</v>
      </c>
      <c r="B203" t="str">
        <f>VLOOKUP(Merged[[#This Row],[Product_ID]],Sales_Data[],5,0)</f>
        <v>Eve</v>
      </c>
      <c r="C203" t="str">
        <f>VLOOKUP(Merged[[#This Row],[Product_ID]],Sales_Data[],6,0)</f>
        <v>East</v>
      </c>
      <c r="D203" t="str">
        <f>VLOOKUP(Merged[[#This Row],[Product_ID]],Sales_Data[],3,0)</f>
        <v>January</v>
      </c>
      <c r="E203">
        <f>INDEX(Sales_Data[Sales_Amount],MATCH(Merged[[#This Row],[Product_ID]], Sales_Data[Product_ID],0))</f>
        <v>3439.72</v>
      </c>
      <c r="F203" t="str">
        <f>INDEX(Sales_Data[Product_Category], MATCH(Merged[[#This Row],[Product_ID]],Sales_Data[Product_ID],0))</f>
        <v>Clothing</v>
      </c>
      <c r="G203">
        <f>INDEX(Sales_Data[Quantity_Sold], MATCH(Merged[[#This Row],[Product_ID]],Sales_Data[Product_ID],0))</f>
        <v>15</v>
      </c>
      <c r="H203" t="str">
        <f>INDEX(Sales_Data[Customer_Type], MATCH(Merged[[#This Row],[Product_ID]], Sales_Data[Product_ID],0))</f>
        <v>New</v>
      </c>
      <c r="I203" t="str">
        <f>INDEX(Sales_Data[Payment_Method], MATCH(Merged[[#This Row],[Product_ID]], Sales_Data[Product_ID],0))</f>
        <v>Credit Card</v>
      </c>
      <c r="J203">
        <f>INDEX(Sales_Data[Discount],MATCH(Merged[[#This Row],[Product_ID]], Sales_Data[Product_ID],0))</f>
        <v>0.28999999999999998</v>
      </c>
      <c r="K203" s="8">
        <f>INDEX(Sales_Data[Discount (%)], MATCH(Merged[[#This Row],[Product_ID]],Sales_Data[Product_ID],0))</f>
        <v>0.28999999999999998</v>
      </c>
      <c r="L203" s="8" t="str">
        <f>INDEX(Sales_Data[Discount Range], MATCH(Merged[[#This Row],[Product_ID]], Sales_Data[Product_ID],0))</f>
        <v>21%+</v>
      </c>
      <c r="M203" t="str">
        <f>INDEX(Sales_Data[Sales_Channel],MATCH(Merged[[#This Row],[Product_ID]], Sales_Data[Product_ID],0))</f>
        <v>Online</v>
      </c>
      <c r="N203" t="str">
        <f>INDEX(Sales_Data[Region_and_Sales_Rep], MATCH(Merged[[#This Row],[Product_ID]],Sales_Data[Product_ID],0))</f>
        <v>East-Eve</v>
      </c>
    </row>
    <row r="204" spans="1:14" x14ac:dyDescent="0.25">
      <c r="A204">
        <v>1037</v>
      </c>
      <c r="B204" t="str">
        <f>VLOOKUP(Merged[[#This Row],[Product_ID]],Sales_Data[],5,0)</f>
        <v>Bob</v>
      </c>
      <c r="C204" t="str">
        <f>VLOOKUP(Merged[[#This Row],[Product_ID]],Sales_Data[],6,0)</f>
        <v>North</v>
      </c>
      <c r="D204" t="str">
        <f>VLOOKUP(Merged[[#This Row],[Product_ID]],Sales_Data[],3,0)</f>
        <v>January</v>
      </c>
      <c r="E204">
        <f>INDEX(Sales_Data[Sales_Amount],MATCH(Merged[[#This Row],[Product_ID]], Sales_Data[Product_ID],0))</f>
        <v>9813.81</v>
      </c>
      <c r="F204" t="str">
        <f>INDEX(Sales_Data[Product_Category], MATCH(Merged[[#This Row],[Product_ID]],Sales_Data[Product_ID],0))</f>
        <v>Clothing</v>
      </c>
      <c r="G204">
        <f>INDEX(Sales_Data[Quantity_Sold], MATCH(Merged[[#This Row],[Product_ID]],Sales_Data[Product_ID],0))</f>
        <v>40</v>
      </c>
      <c r="H204" t="str">
        <f>INDEX(Sales_Data[Customer_Type], MATCH(Merged[[#This Row],[Product_ID]], Sales_Data[Product_ID],0))</f>
        <v>Returning</v>
      </c>
      <c r="I204" t="str">
        <f>INDEX(Sales_Data[Payment_Method], MATCH(Merged[[#This Row],[Product_ID]], Sales_Data[Product_ID],0))</f>
        <v>Bank Transfer</v>
      </c>
      <c r="J204">
        <f>INDEX(Sales_Data[Discount],MATCH(Merged[[#This Row],[Product_ID]], Sales_Data[Product_ID],0))</f>
        <v>0.26</v>
      </c>
      <c r="K204" s="8">
        <f>INDEX(Sales_Data[Discount (%)], MATCH(Merged[[#This Row],[Product_ID]],Sales_Data[Product_ID],0))</f>
        <v>0.26</v>
      </c>
      <c r="L204" s="8" t="str">
        <f>INDEX(Sales_Data[Discount Range], MATCH(Merged[[#This Row],[Product_ID]], Sales_Data[Product_ID],0))</f>
        <v>21%+</v>
      </c>
      <c r="M204" t="str">
        <f>INDEX(Sales_Data[Sales_Channel],MATCH(Merged[[#This Row],[Product_ID]], Sales_Data[Product_ID],0))</f>
        <v>Online</v>
      </c>
      <c r="N204" t="str">
        <f>INDEX(Sales_Data[Region_and_Sales_Rep], MATCH(Merged[[#This Row],[Product_ID]],Sales_Data[Product_ID],0))</f>
        <v>North-Bob</v>
      </c>
    </row>
    <row r="205" spans="1:14" x14ac:dyDescent="0.25">
      <c r="A205">
        <v>1097</v>
      </c>
      <c r="B205" t="str">
        <f>VLOOKUP(Merged[[#This Row],[Product_ID]],Sales_Data[],5,0)</f>
        <v>Alice</v>
      </c>
      <c r="C205" t="str">
        <f>VLOOKUP(Merged[[#This Row],[Product_ID]],Sales_Data[],6,0)</f>
        <v>East</v>
      </c>
      <c r="D205" t="str">
        <f>VLOOKUP(Merged[[#This Row],[Product_ID]],Sales_Data[],3,0)</f>
        <v>October</v>
      </c>
      <c r="E205">
        <f>INDEX(Sales_Data[Sales_Amount],MATCH(Merged[[#This Row],[Product_ID]], Sales_Data[Product_ID],0))</f>
        <v>7633.98</v>
      </c>
      <c r="F205" t="str">
        <f>INDEX(Sales_Data[Product_Category], MATCH(Merged[[#This Row],[Product_ID]],Sales_Data[Product_ID],0))</f>
        <v>Electronics</v>
      </c>
      <c r="G205">
        <f>INDEX(Sales_Data[Quantity_Sold], MATCH(Merged[[#This Row],[Product_ID]],Sales_Data[Product_ID],0))</f>
        <v>27</v>
      </c>
      <c r="H205" t="str">
        <f>INDEX(Sales_Data[Customer_Type], MATCH(Merged[[#This Row],[Product_ID]], Sales_Data[Product_ID],0))</f>
        <v>Returning</v>
      </c>
      <c r="I205" t="str">
        <f>INDEX(Sales_Data[Payment_Method], MATCH(Merged[[#This Row],[Product_ID]], Sales_Data[Product_ID],0))</f>
        <v>Credit Card</v>
      </c>
      <c r="J205">
        <f>INDEX(Sales_Data[Discount],MATCH(Merged[[#This Row],[Product_ID]], Sales_Data[Product_ID],0))</f>
        <v>0.05</v>
      </c>
      <c r="K205" s="8">
        <f>INDEX(Sales_Data[Discount (%)], MATCH(Merged[[#This Row],[Product_ID]],Sales_Data[Product_ID],0))</f>
        <v>0.05</v>
      </c>
      <c r="L205" s="8" t="str">
        <f>INDEX(Sales_Data[Discount Range], MATCH(Merged[[#This Row],[Product_ID]], Sales_Data[Product_ID],0))</f>
        <v>0-5%</v>
      </c>
      <c r="M205" t="str">
        <f>INDEX(Sales_Data[Sales_Channel],MATCH(Merged[[#This Row],[Product_ID]], Sales_Data[Product_ID],0))</f>
        <v>Retail</v>
      </c>
      <c r="N205" t="str">
        <f>INDEX(Sales_Data[Region_and_Sales_Rep], MATCH(Merged[[#This Row],[Product_ID]],Sales_Data[Product_ID],0))</f>
        <v>East-Alice</v>
      </c>
    </row>
    <row r="206" spans="1:14" x14ac:dyDescent="0.25">
      <c r="A206">
        <v>1051</v>
      </c>
      <c r="B206" t="str">
        <f>VLOOKUP(Merged[[#This Row],[Product_ID]],Sales_Data[],5,0)</f>
        <v>Eve</v>
      </c>
      <c r="C206" t="str">
        <f>VLOOKUP(Merged[[#This Row],[Product_ID]],Sales_Data[],6,0)</f>
        <v>North</v>
      </c>
      <c r="D206" t="str">
        <f>VLOOKUP(Merged[[#This Row],[Product_ID]],Sales_Data[],3,0)</f>
        <v>January</v>
      </c>
      <c r="E206">
        <f>INDEX(Sales_Data[Sales_Amount],MATCH(Merged[[#This Row],[Product_ID]], Sales_Data[Product_ID],0))</f>
        <v>4979.3599999999997</v>
      </c>
      <c r="F206" t="str">
        <f>INDEX(Sales_Data[Product_Category], MATCH(Merged[[#This Row],[Product_ID]],Sales_Data[Product_ID],0))</f>
        <v>Electronics</v>
      </c>
      <c r="G206">
        <f>INDEX(Sales_Data[Quantity_Sold], MATCH(Merged[[#This Row],[Product_ID]],Sales_Data[Product_ID],0))</f>
        <v>14</v>
      </c>
      <c r="H206" t="str">
        <f>INDEX(Sales_Data[Customer_Type], MATCH(Merged[[#This Row],[Product_ID]], Sales_Data[Product_ID],0))</f>
        <v>New</v>
      </c>
      <c r="I206" t="str">
        <f>INDEX(Sales_Data[Payment_Method], MATCH(Merged[[#This Row],[Product_ID]], Sales_Data[Product_ID],0))</f>
        <v>Bank Transfer</v>
      </c>
      <c r="J206">
        <f>INDEX(Sales_Data[Discount],MATCH(Merged[[#This Row],[Product_ID]], Sales_Data[Product_ID],0))</f>
        <v>0.1</v>
      </c>
      <c r="K206" s="8">
        <f>INDEX(Sales_Data[Discount (%)], MATCH(Merged[[#This Row],[Product_ID]],Sales_Data[Product_ID],0))</f>
        <v>0.1</v>
      </c>
      <c r="L206" s="8" t="str">
        <f>INDEX(Sales_Data[Discount Range], MATCH(Merged[[#This Row],[Product_ID]], Sales_Data[Product_ID],0))</f>
        <v>6-10%</v>
      </c>
      <c r="M206" t="str">
        <f>INDEX(Sales_Data[Sales_Channel],MATCH(Merged[[#This Row],[Product_ID]], Sales_Data[Product_ID],0))</f>
        <v>Retail</v>
      </c>
      <c r="N206" t="str">
        <f>INDEX(Sales_Data[Region_and_Sales_Rep], MATCH(Merged[[#This Row],[Product_ID]],Sales_Data[Product_ID],0))</f>
        <v>North-Eve</v>
      </c>
    </row>
    <row r="207" spans="1:14" x14ac:dyDescent="0.25">
      <c r="A207">
        <v>1044</v>
      </c>
      <c r="B207" t="str">
        <f>VLOOKUP(Merged[[#This Row],[Product_ID]],Sales_Data[],5,0)</f>
        <v>David</v>
      </c>
      <c r="C207" t="str">
        <f>VLOOKUP(Merged[[#This Row],[Product_ID]],Sales_Data[],6,0)</f>
        <v>South</v>
      </c>
      <c r="D207" t="str">
        <f>VLOOKUP(Merged[[#This Row],[Product_ID]],Sales_Data[],3,0)</f>
        <v>February</v>
      </c>
      <c r="E207">
        <f>INDEX(Sales_Data[Sales_Amount],MATCH(Merged[[#This Row],[Product_ID]], Sales_Data[Product_ID],0))</f>
        <v>7754.1</v>
      </c>
      <c r="F207" t="str">
        <f>INDEX(Sales_Data[Product_Category], MATCH(Merged[[#This Row],[Product_ID]],Sales_Data[Product_ID],0))</f>
        <v>Food</v>
      </c>
      <c r="G207">
        <f>INDEX(Sales_Data[Quantity_Sold], MATCH(Merged[[#This Row],[Product_ID]],Sales_Data[Product_ID],0))</f>
        <v>22</v>
      </c>
      <c r="H207" t="str">
        <f>INDEX(Sales_Data[Customer_Type], MATCH(Merged[[#This Row],[Product_ID]], Sales_Data[Product_ID],0))</f>
        <v>Returning</v>
      </c>
      <c r="I207" t="str">
        <f>INDEX(Sales_Data[Payment_Method], MATCH(Merged[[#This Row],[Product_ID]], Sales_Data[Product_ID],0))</f>
        <v>Bank Transfer</v>
      </c>
      <c r="J207">
        <f>INDEX(Sales_Data[Discount],MATCH(Merged[[#This Row],[Product_ID]], Sales_Data[Product_ID],0))</f>
        <v>0.22</v>
      </c>
      <c r="K207" s="8">
        <f>INDEX(Sales_Data[Discount (%)], MATCH(Merged[[#This Row],[Product_ID]],Sales_Data[Product_ID],0))</f>
        <v>0.22</v>
      </c>
      <c r="L207" s="8" t="str">
        <f>INDEX(Sales_Data[Discount Range], MATCH(Merged[[#This Row],[Product_ID]], Sales_Data[Product_ID],0))</f>
        <v>21%+</v>
      </c>
      <c r="M207" t="str">
        <f>INDEX(Sales_Data[Sales_Channel],MATCH(Merged[[#This Row],[Product_ID]], Sales_Data[Product_ID],0))</f>
        <v>Retail</v>
      </c>
      <c r="N207" t="str">
        <f>INDEX(Sales_Data[Region_and_Sales_Rep], MATCH(Merged[[#This Row],[Product_ID]],Sales_Data[Product_ID],0))</f>
        <v>South-David</v>
      </c>
    </row>
    <row r="208" spans="1:14" x14ac:dyDescent="0.25">
      <c r="A208">
        <v>1024</v>
      </c>
      <c r="B208" t="str">
        <f>VLOOKUP(Merged[[#This Row],[Product_ID]],Sales_Data[],5,0)</f>
        <v>Eve</v>
      </c>
      <c r="C208" t="str">
        <f>VLOOKUP(Merged[[#This Row],[Product_ID]],Sales_Data[],6,0)</f>
        <v>West</v>
      </c>
      <c r="D208" t="str">
        <f>VLOOKUP(Merged[[#This Row],[Product_ID]],Sales_Data[],3,0)</f>
        <v>November</v>
      </c>
      <c r="E208">
        <f>INDEX(Sales_Data[Sales_Amount],MATCH(Merged[[#This Row],[Product_ID]], Sales_Data[Product_ID],0))</f>
        <v>6607.8</v>
      </c>
      <c r="F208" t="str">
        <f>INDEX(Sales_Data[Product_Category], MATCH(Merged[[#This Row],[Product_ID]],Sales_Data[Product_ID],0))</f>
        <v>Food</v>
      </c>
      <c r="G208">
        <f>INDEX(Sales_Data[Quantity_Sold], MATCH(Merged[[#This Row],[Product_ID]],Sales_Data[Product_ID],0))</f>
        <v>21</v>
      </c>
      <c r="H208" t="str">
        <f>INDEX(Sales_Data[Customer_Type], MATCH(Merged[[#This Row],[Product_ID]], Sales_Data[Product_ID],0))</f>
        <v>Returning</v>
      </c>
      <c r="I208" t="str">
        <f>INDEX(Sales_Data[Payment_Method], MATCH(Merged[[#This Row],[Product_ID]], Sales_Data[Product_ID],0))</f>
        <v>Bank Transfer</v>
      </c>
      <c r="J208">
        <f>INDEX(Sales_Data[Discount],MATCH(Merged[[#This Row],[Product_ID]], Sales_Data[Product_ID],0))</f>
        <v>0</v>
      </c>
      <c r="K208" s="8">
        <f>INDEX(Sales_Data[Discount (%)], MATCH(Merged[[#This Row],[Product_ID]],Sales_Data[Product_ID],0))</f>
        <v>0</v>
      </c>
      <c r="L208" s="8" t="str">
        <f>INDEX(Sales_Data[Discount Range], MATCH(Merged[[#This Row],[Product_ID]], Sales_Data[Product_ID],0))</f>
        <v>0-5%</v>
      </c>
      <c r="M208" t="str">
        <f>INDEX(Sales_Data[Sales_Channel],MATCH(Merged[[#This Row],[Product_ID]], Sales_Data[Product_ID],0))</f>
        <v>Retail</v>
      </c>
      <c r="N208" t="str">
        <f>INDEX(Sales_Data[Region_and_Sales_Rep], MATCH(Merged[[#This Row],[Product_ID]],Sales_Data[Product_ID],0))</f>
        <v>West-Eve</v>
      </c>
    </row>
    <row r="209" spans="1:14" x14ac:dyDescent="0.25">
      <c r="A209">
        <v>1079</v>
      </c>
      <c r="B209" t="str">
        <f>VLOOKUP(Merged[[#This Row],[Product_ID]],Sales_Data[],5,0)</f>
        <v>David</v>
      </c>
      <c r="C209" t="str">
        <f>VLOOKUP(Merged[[#This Row],[Product_ID]],Sales_Data[],6,0)</f>
        <v>South</v>
      </c>
      <c r="D209" t="str">
        <f>VLOOKUP(Merged[[#This Row],[Product_ID]],Sales_Data[],3,0)</f>
        <v>June</v>
      </c>
      <c r="E209">
        <f>INDEX(Sales_Data[Sales_Amount],MATCH(Merged[[#This Row],[Product_ID]], Sales_Data[Product_ID],0))</f>
        <v>1982.07</v>
      </c>
      <c r="F209" t="str">
        <f>INDEX(Sales_Data[Product_Category], MATCH(Merged[[#This Row],[Product_ID]],Sales_Data[Product_ID],0))</f>
        <v>Furniture</v>
      </c>
      <c r="G209">
        <f>INDEX(Sales_Data[Quantity_Sold], MATCH(Merged[[#This Row],[Product_ID]],Sales_Data[Product_ID],0))</f>
        <v>34</v>
      </c>
      <c r="H209" t="str">
        <f>INDEX(Sales_Data[Customer_Type], MATCH(Merged[[#This Row],[Product_ID]], Sales_Data[Product_ID],0))</f>
        <v>Returning</v>
      </c>
      <c r="I209" t="str">
        <f>INDEX(Sales_Data[Payment_Method], MATCH(Merged[[#This Row],[Product_ID]], Sales_Data[Product_ID],0))</f>
        <v>Credit Card</v>
      </c>
      <c r="J209">
        <f>INDEX(Sales_Data[Discount],MATCH(Merged[[#This Row],[Product_ID]], Sales_Data[Product_ID],0))</f>
        <v>0.15</v>
      </c>
      <c r="K209" s="8">
        <f>INDEX(Sales_Data[Discount (%)], MATCH(Merged[[#This Row],[Product_ID]],Sales_Data[Product_ID],0))</f>
        <v>0.15</v>
      </c>
      <c r="L209" s="8" t="str">
        <f>INDEX(Sales_Data[Discount Range], MATCH(Merged[[#This Row],[Product_ID]], Sales_Data[Product_ID],0))</f>
        <v>11-15%</v>
      </c>
      <c r="M209" t="str">
        <f>INDEX(Sales_Data[Sales_Channel],MATCH(Merged[[#This Row],[Product_ID]], Sales_Data[Product_ID],0))</f>
        <v>Online</v>
      </c>
      <c r="N209" t="str">
        <f>INDEX(Sales_Data[Region_and_Sales_Rep], MATCH(Merged[[#This Row],[Product_ID]],Sales_Data[Product_ID],0))</f>
        <v>South-David</v>
      </c>
    </row>
    <row r="210" spans="1:14" x14ac:dyDescent="0.25">
      <c r="A210">
        <v>1059</v>
      </c>
      <c r="B210" t="str">
        <f>VLOOKUP(Merged[[#This Row],[Product_ID]],Sales_Data[],5,0)</f>
        <v>Alice</v>
      </c>
      <c r="C210" t="str">
        <f>VLOOKUP(Merged[[#This Row],[Product_ID]],Sales_Data[],6,0)</f>
        <v>North</v>
      </c>
      <c r="D210" t="str">
        <f>VLOOKUP(Merged[[#This Row],[Product_ID]],Sales_Data[],3,0)</f>
        <v>August</v>
      </c>
      <c r="E210">
        <f>INDEX(Sales_Data[Sales_Amount],MATCH(Merged[[#This Row],[Product_ID]], Sales_Data[Product_ID],0))</f>
        <v>1203.97</v>
      </c>
      <c r="F210" t="str">
        <f>INDEX(Sales_Data[Product_Category], MATCH(Merged[[#This Row],[Product_ID]],Sales_Data[Product_ID],0))</f>
        <v>Food</v>
      </c>
      <c r="G210">
        <f>INDEX(Sales_Data[Quantity_Sold], MATCH(Merged[[#This Row],[Product_ID]],Sales_Data[Product_ID],0))</f>
        <v>35</v>
      </c>
      <c r="H210" t="str">
        <f>INDEX(Sales_Data[Customer_Type], MATCH(Merged[[#This Row],[Product_ID]], Sales_Data[Product_ID],0))</f>
        <v>Returning</v>
      </c>
      <c r="I210" t="str">
        <f>INDEX(Sales_Data[Payment_Method], MATCH(Merged[[#This Row],[Product_ID]], Sales_Data[Product_ID],0))</f>
        <v>Credit Card</v>
      </c>
      <c r="J210">
        <f>INDEX(Sales_Data[Discount],MATCH(Merged[[#This Row],[Product_ID]], Sales_Data[Product_ID],0))</f>
        <v>0.02</v>
      </c>
      <c r="K210" s="8">
        <f>INDEX(Sales_Data[Discount (%)], MATCH(Merged[[#This Row],[Product_ID]],Sales_Data[Product_ID],0))</f>
        <v>0.02</v>
      </c>
      <c r="L210" s="8" t="str">
        <f>INDEX(Sales_Data[Discount Range], MATCH(Merged[[#This Row],[Product_ID]], Sales_Data[Product_ID],0))</f>
        <v>0-5%</v>
      </c>
      <c r="M210" t="str">
        <f>INDEX(Sales_Data[Sales_Channel],MATCH(Merged[[#This Row],[Product_ID]], Sales_Data[Product_ID],0))</f>
        <v>Online</v>
      </c>
      <c r="N210" t="str">
        <f>INDEX(Sales_Data[Region_and_Sales_Rep], MATCH(Merged[[#This Row],[Product_ID]],Sales_Data[Product_ID],0))</f>
        <v>North-Alice</v>
      </c>
    </row>
    <row r="211" spans="1:14" x14ac:dyDescent="0.25">
      <c r="A211">
        <v>1032</v>
      </c>
      <c r="B211" t="str">
        <f>VLOOKUP(Merged[[#This Row],[Product_ID]],Sales_Data[],5,0)</f>
        <v>Eve</v>
      </c>
      <c r="C211" t="str">
        <f>VLOOKUP(Merged[[#This Row],[Product_ID]],Sales_Data[],6,0)</f>
        <v>West</v>
      </c>
      <c r="D211" t="str">
        <f>VLOOKUP(Merged[[#This Row],[Product_ID]],Sales_Data[],3,0)</f>
        <v>June</v>
      </c>
      <c r="E211">
        <f>INDEX(Sales_Data[Sales_Amount],MATCH(Merged[[#This Row],[Product_ID]], Sales_Data[Product_ID],0))</f>
        <v>219.82</v>
      </c>
      <c r="F211" t="str">
        <f>INDEX(Sales_Data[Product_Category], MATCH(Merged[[#This Row],[Product_ID]],Sales_Data[Product_ID],0))</f>
        <v>Electronics</v>
      </c>
      <c r="G211">
        <f>INDEX(Sales_Data[Quantity_Sold], MATCH(Merged[[#This Row],[Product_ID]],Sales_Data[Product_ID],0))</f>
        <v>49</v>
      </c>
      <c r="H211" t="str">
        <f>INDEX(Sales_Data[Customer_Type], MATCH(Merged[[#This Row],[Product_ID]], Sales_Data[Product_ID],0))</f>
        <v>Returning</v>
      </c>
      <c r="I211" t="str">
        <f>INDEX(Sales_Data[Payment_Method], MATCH(Merged[[#This Row],[Product_ID]], Sales_Data[Product_ID],0))</f>
        <v>Credit Card</v>
      </c>
      <c r="J211">
        <f>INDEX(Sales_Data[Discount],MATCH(Merged[[#This Row],[Product_ID]], Sales_Data[Product_ID],0))</f>
        <v>0.09</v>
      </c>
      <c r="K211" s="8">
        <f>INDEX(Sales_Data[Discount (%)], MATCH(Merged[[#This Row],[Product_ID]],Sales_Data[Product_ID],0))</f>
        <v>0.09</v>
      </c>
      <c r="L211" s="8" t="str">
        <f>INDEX(Sales_Data[Discount Range], MATCH(Merged[[#This Row],[Product_ID]], Sales_Data[Product_ID],0))</f>
        <v>6-10%</v>
      </c>
      <c r="M211" t="str">
        <f>INDEX(Sales_Data[Sales_Channel],MATCH(Merged[[#This Row],[Product_ID]], Sales_Data[Product_ID],0))</f>
        <v>Online</v>
      </c>
      <c r="N211" t="str">
        <f>INDEX(Sales_Data[Region_and_Sales_Rep], MATCH(Merged[[#This Row],[Product_ID]],Sales_Data[Product_ID],0))</f>
        <v>West-Eve</v>
      </c>
    </row>
    <row r="212" spans="1:14" x14ac:dyDescent="0.25">
      <c r="A212">
        <v>1096</v>
      </c>
      <c r="B212" t="str">
        <f>VLOOKUP(Merged[[#This Row],[Product_ID]],Sales_Data[],5,0)</f>
        <v>Eve</v>
      </c>
      <c r="C212" t="str">
        <f>VLOOKUP(Merged[[#This Row],[Product_ID]],Sales_Data[],6,0)</f>
        <v>South</v>
      </c>
      <c r="D212" t="str">
        <f>VLOOKUP(Merged[[#This Row],[Product_ID]],Sales_Data[],3,0)</f>
        <v>September</v>
      </c>
      <c r="E212">
        <f>INDEX(Sales_Data[Sales_Amount],MATCH(Merged[[#This Row],[Product_ID]], Sales_Data[Product_ID],0))</f>
        <v>7597.37</v>
      </c>
      <c r="F212" t="str">
        <f>INDEX(Sales_Data[Product_Category], MATCH(Merged[[#This Row],[Product_ID]],Sales_Data[Product_ID],0))</f>
        <v>Electronics</v>
      </c>
      <c r="G212">
        <f>INDEX(Sales_Data[Quantity_Sold], MATCH(Merged[[#This Row],[Product_ID]],Sales_Data[Product_ID],0))</f>
        <v>23</v>
      </c>
      <c r="H212" t="str">
        <f>INDEX(Sales_Data[Customer_Type], MATCH(Merged[[#This Row],[Product_ID]], Sales_Data[Product_ID],0))</f>
        <v>New</v>
      </c>
      <c r="I212" t="str">
        <f>INDEX(Sales_Data[Payment_Method], MATCH(Merged[[#This Row],[Product_ID]], Sales_Data[Product_ID],0))</f>
        <v>Cash</v>
      </c>
      <c r="J212">
        <f>INDEX(Sales_Data[Discount],MATCH(Merged[[#This Row],[Product_ID]], Sales_Data[Product_ID],0))</f>
        <v>0.25</v>
      </c>
      <c r="K212" s="8">
        <f>INDEX(Sales_Data[Discount (%)], MATCH(Merged[[#This Row],[Product_ID]],Sales_Data[Product_ID],0))</f>
        <v>0.25</v>
      </c>
      <c r="L212" s="8" t="str">
        <f>INDEX(Sales_Data[Discount Range], MATCH(Merged[[#This Row],[Product_ID]], Sales_Data[Product_ID],0))</f>
        <v>21%+</v>
      </c>
      <c r="M212" t="str">
        <f>INDEX(Sales_Data[Sales_Channel],MATCH(Merged[[#This Row],[Product_ID]], Sales_Data[Product_ID],0))</f>
        <v>Retail</v>
      </c>
      <c r="N212" t="str">
        <f>INDEX(Sales_Data[Region_and_Sales_Rep], MATCH(Merged[[#This Row],[Product_ID]],Sales_Data[Product_ID],0))</f>
        <v>South-Eve</v>
      </c>
    </row>
    <row r="213" spans="1:14" x14ac:dyDescent="0.25">
      <c r="A213">
        <v>1088</v>
      </c>
      <c r="B213" t="str">
        <f>VLOOKUP(Merged[[#This Row],[Product_ID]],Sales_Data[],5,0)</f>
        <v>Eve</v>
      </c>
      <c r="C213" t="str">
        <f>VLOOKUP(Merged[[#This Row],[Product_ID]],Sales_Data[],6,0)</f>
        <v>North</v>
      </c>
      <c r="D213" t="str">
        <f>VLOOKUP(Merged[[#This Row],[Product_ID]],Sales_Data[],3,0)</f>
        <v>November</v>
      </c>
      <c r="E213">
        <f>INDEX(Sales_Data[Sales_Amount],MATCH(Merged[[#This Row],[Product_ID]], Sales_Data[Product_ID],0))</f>
        <v>8518.4500000000007</v>
      </c>
      <c r="F213" t="str">
        <f>INDEX(Sales_Data[Product_Category], MATCH(Merged[[#This Row],[Product_ID]],Sales_Data[Product_ID],0))</f>
        <v>Furniture</v>
      </c>
      <c r="G213">
        <f>INDEX(Sales_Data[Quantity_Sold], MATCH(Merged[[#This Row],[Product_ID]],Sales_Data[Product_ID],0))</f>
        <v>13</v>
      </c>
      <c r="H213" t="str">
        <f>INDEX(Sales_Data[Customer_Type], MATCH(Merged[[#This Row],[Product_ID]], Sales_Data[Product_ID],0))</f>
        <v>New</v>
      </c>
      <c r="I213" t="str">
        <f>INDEX(Sales_Data[Payment_Method], MATCH(Merged[[#This Row],[Product_ID]], Sales_Data[Product_ID],0))</f>
        <v>Bank Transfer</v>
      </c>
      <c r="J213">
        <f>INDEX(Sales_Data[Discount],MATCH(Merged[[#This Row],[Product_ID]], Sales_Data[Product_ID],0))</f>
        <v>0.23</v>
      </c>
      <c r="K213" s="8">
        <f>INDEX(Sales_Data[Discount (%)], MATCH(Merged[[#This Row],[Product_ID]],Sales_Data[Product_ID],0))</f>
        <v>0.23</v>
      </c>
      <c r="L213" s="8" t="str">
        <f>INDEX(Sales_Data[Discount Range], MATCH(Merged[[#This Row],[Product_ID]], Sales_Data[Product_ID],0))</f>
        <v>21%+</v>
      </c>
      <c r="M213" t="str">
        <f>INDEX(Sales_Data[Sales_Channel],MATCH(Merged[[#This Row],[Product_ID]], Sales_Data[Product_ID],0))</f>
        <v>Retail</v>
      </c>
      <c r="N213" t="str">
        <f>INDEX(Sales_Data[Region_and_Sales_Rep], MATCH(Merged[[#This Row],[Product_ID]],Sales_Data[Product_ID],0))</f>
        <v>North-Eve</v>
      </c>
    </row>
    <row r="214" spans="1:14" x14ac:dyDescent="0.25">
      <c r="A214">
        <v>1052</v>
      </c>
      <c r="B214" t="str">
        <f>VLOOKUP(Merged[[#This Row],[Product_ID]],Sales_Data[],5,0)</f>
        <v>Bob</v>
      </c>
      <c r="C214" t="str">
        <f>VLOOKUP(Merged[[#This Row],[Product_ID]],Sales_Data[],6,0)</f>
        <v>North</v>
      </c>
      <c r="D214" t="str">
        <f>VLOOKUP(Merged[[#This Row],[Product_ID]],Sales_Data[],3,0)</f>
        <v>February</v>
      </c>
      <c r="E214">
        <f>INDEX(Sales_Data[Sales_Amount],MATCH(Merged[[#This Row],[Product_ID]], Sales_Data[Product_ID],0))</f>
        <v>5053.97</v>
      </c>
      <c r="F214" t="str">
        <f>INDEX(Sales_Data[Product_Category], MATCH(Merged[[#This Row],[Product_ID]],Sales_Data[Product_ID],0))</f>
        <v>Furniture</v>
      </c>
      <c r="G214">
        <f>INDEX(Sales_Data[Quantity_Sold], MATCH(Merged[[#This Row],[Product_ID]],Sales_Data[Product_ID],0))</f>
        <v>18</v>
      </c>
      <c r="H214" t="str">
        <f>INDEX(Sales_Data[Customer_Type], MATCH(Merged[[#This Row],[Product_ID]], Sales_Data[Product_ID],0))</f>
        <v>Returning</v>
      </c>
      <c r="I214" t="str">
        <f>INDEX(Sales_Data[Payment_Method], MATCH(Merged[[#This Row],[Product_ID]], Sales_Data[Product_ID],0))</f>
        <v>Cash</v>
      </c>
      <c r="J214">
        <f>INDEX(Sales_Data[Discount],MATCH(Merged[[#This Row],[Product_ID]], Sales_Data[Product_ID],0))</f>
        <v>0.09</v>
      </c>
      <c r="K214" s="8">
        <f>INDEX(Sales_Data[Discount (%)], MATCH(Merged[[#This Row],[Product_ID]],Sales_Data[Product_ID],0))</f>
        <v>0.09</v>
      </c>
      <c r="L214" s="8" t="str">
        <f>INDEX(Sales_Data[Discount Range], MATCH(Merged[[#This Row],[Product_ID]], Sales_Data[Product_ID],0))</f>
        <v>6-10%</v>
      </c>
      <c r="M214" t="str">
        <f>INDEX(Sales_Data[Sales_Channel],MATCH(Merged[[#This Row],[Product_ID]], Sales_Data[Product_ID],0))</f>
        <v>Online</v>
      </c>
      <c r="N214" t="str">
        <f>INDEX(Sales_Data[Region_and_Sales_Rep], MATCH(Merged[[#This Row],[Product_ID]],Sales_Data[Product_ID],0))</f>
        <v>North-Bob</v>
      </c>
    </row>
    <row r="215" spans="1:14" x14ac:dyDescent="0.25">
      <c r="A215">
        <v>1062</v>
      </c>
      <c r="B215" t="str">
        <f>VLOOKUP(Merged[[#This Row],[Product_ID]],Sales_Data[],5,0)</f>
        <v>Eve</v>
      </c>
      <c r="C215" t="str">
        <f>VLOOKUP(Merged[[#This Row],[Product_ID]],Sales_Data[],6,0)</f>
        <v>East</v>
      </c>
      <c r="D215" t="str">
        <f>VLOOKUP(Merged[[#This Row],[Product_ID]],Sales_Data[],3,0)</f>
        <v>January</v>
      </c>
      <c r="E215">
        <f>INDEX(Sales_Data[Sales_Amount],MATCH(Merged[[#This Row],[Product_ID]], Sales_Data[Product_ID],0))</f>
        <v>3439.72</v>
      </c>
      <c r="F215" t="str">
        <f>INDEX(Sales_Data[Product_Category], MATCH(Merged[[#This Row],[Product_ID]],Sales_Data[Product_ID],0))</f>
        <v>Clothing</v>
      </c>
      <c r="G215">
        <f>INDEX(Sales_Data[Quantity_Sold], MATCH(Merged[[#This Row],[Product_ID]],Sales_Data[Product_ID],0))</f>
        <v>15</v>
      </c>
      <c r="H215" t="str">
        <f>INDEX(Sales_Data[Customer_Type], MATCH(Merged[[#This Row],[Product_ID]], Sales_Data[Product_ID],0))</f>
        <v>New</v>
      </c>
      <c r="I215" t="str">
        <f>INDEX(Sales_Data[Payment_Method], MATCH(Merged[[#This Row],[Product_ID]], Sales_Data[Product_ID],0))</f>
        <v>Credit Card</v>
      </c>
      <c r="J215">
        <f>INDEX(Sales_Data[Discount],MATCH(Merged[[#This Row],[Product_ID]], Sales_Data[Product_ID],0))</f>
        <v>0.28999999999999998</v>
      </c>
      <c r="K215" s="8">
        <f>INDEX(Sales_Data[Discount (%)], MATCH(Merged[[#This Row],[Product_ID]],Sales_Data[Product_ID],0))</f>
        <v>0.28999999999999998</v>
      </c>
      <c r="L215" s="8" t="str">
        <f>INDEX(Sales_Data[Discount Range], MATCH(Merged[[#This Row],[Product_ID]], Sales_Data[Product_ID],0))</f>
        <v>21%+</v>
      </c>
      <c r="M215" t="str">
        <f>INDEX(Sales_Data[Sales_Channel],MATCH(Merged[[#This Row],[Product_ID]], Sales_Data[Product_ID],0))</f>
        <v>Online</v>
      </c>
      <c r="N215" t="str">
        <f>INDEX(Sales_Data[Region_and_Sales_Rep], MATCH(Merged[[#This Row],[Product_ID]],Sales_Data[Product_ID],0))</f>
        <v>East-Eve</v>
      </c>
    </row>
    <row r="216" spans="1:14" x14ac:dyDescent="0.25">
      <c r="A216">
        <v>1058</v>
      </c>
      <c r="B216" t="str">
        <f>VLOOKUP(Merged[[#This Row],[Product_ID]],Sales_Data[],5,0)</f>
        <v>Alice</v>
      </c>
      <c r="C216" t="str">
        <f>VLOOKUP(Merged[[#This Row],[Product_ID]],Sales_Data[],6,0)</f>
        <v>North</v>
      </c>
      <c r="D216" t="str">
        <f>VLOOKUP(Merged[[#This Row],[Product_ID]],Sales_Data[],3,0)</f>
        <v>April</v>
      </c>
      <c r="E216">
        <f>INDEX(Sales_Data[Sales_Amount],MATCH(Merged[[#This Row],[Product_ID]], Sales_Data[Product_ID],0))</f>
        <v>2072.23</v>
      </c>
      <c r="F216" t="str">
        <f>INDEX(Sales_Data[Product_Category], MATCH(Merged[[#This Row],[Product_ID]],Sales_Data[Product_ID],0))</f>
        <v>Furniture</v>
      </c>
      <c r="G216">
        <f>INDEX(Sales_Data[Quantity_Sold], MATCH(Merged[[#This Row],[Product_ID]],Sales_Data[Product_ID],0))</f>
        <v>33</v>
      </c>
      <c r="H216" t="str">
        <f>INDEX(Sales_Data[Customer_Type], MATCH(Merged[[#This Row],[Product_ID]], Sales_Data[Product_ID],0))</f>
        <v>Returning</v>
      </c>
      <c r="I216" t="str">
        <f>INDEX(Sales_Data[Payment_Method], MATCH(Merged[[#This Row],[Product_ID]], Sales_Data[Product_ID],0))</f>
        <v>Bank Transfer</v>
      </c>
      <c r="J216">
        <f>INDEX(Sales_Data[Discount],MATCH(Merged[[#This Row],[Product_ID]], Sales_Data[Product_ID],0))</f>
        <v>7.0000000000000007E-2</v>
      </c>
      <c r="K216" s="8">
        <f>INDEX(Sales_Data[Discount (%)], MATCH(Merged[[#This Row],[Product_ID]],Sales_Data[Product_ID],0))</f>
        <v>7.0000000000000007E-2</v>
      </c>
      <c r="L216" s="8" t="str">
        <f>INDEX(Sales_Data[Discount Range], MATCH(Merged[[#This Row],[Product_ID]], Sales_Data[Product_ID],0))</f>
        <v>6-10%</v>
      </c>
      <c r="M216" t="str">
        <f>INDEX(Sales_Data[Sales_Channel],MATCH(Merged[[#This Row],[Product_ID]], Sales_Data[Product_ID],0))</f>
        <v>Retail</v>
      </c>
      <c r="N216" t="str">
        <f>INDEX(Sales_Data[Region_and_Sales_Rep], MATCH(Merged[[#This Row],[Product_ID]],Sales_Data[Product_ID],0))</f>
        <v>North-Alice</v>
      </c>
    </row>
    <row r="217" spans="1:14" x14ac:dyDescent="0.25">
      <c r="A217">
        <v>1052</v>
      </c>
      <c r="B217" t="str">
        <f>VLOOKUP(Merged[[#This Row],[Product_ID]],Sales_Data[],5,0)</f>
        <v>Bob</v>
      </c>
      <c r="C217" t="str">
        <f>VLOOKUP(Merged[[#This Row],[Product_ID]],Sales_Data[],6,0)</f>
        <v>North</v>
      </c>
      <c r="D217" t="str">
        <f>VLOOKUP(Merged[[#This Row],[Product_ID]],Sales_Data[],3,0)</f>
        <v>February</v>
      </c>
      <c r="E217">
        <f>INDEX(Sales_Data[Sales_Amount],MATCH(Merged[[#This Row],[Product_ID]], Sales_Data[Product_ID],0))</f>
        <v>5053.97</v>
      </c>
      <c r="F217" t="str">
        <f>INDEX(Sales_Data[Product_Category], MATCH(Merged[[#This Row],[Product_ID]],Sales_Data[Product_ID],0))</f>
        <v>Furniture</v>
      </c>
      <c r="G217">
        <f>INDEX(Sales_Data[Quantity_Sold], MATCH(Merged[[#This Row],[Product_ID]],Sales_Data[Product_ID],0))</f>
        <v>18</v>
      </c>
      <c r="H217" t="str">
        <f>INDEX(Sales_Data[Customer_Type], MATCH(Merged[[#This Row],[Product_ID]], Sales_Data[Product_ID],0))</f>
        <v>Returning</v>
      </c>
      <c r="I217" t="str">
        <f>INDEX(Sales_Data[Payment_Method], MATCH(Merged[[#This Row],[Product_ID]], Sales_Data[Product_ID],0))</f>
        <v>Cash</v>
      </c>
      <c r="J217">
        <f>INDEX(Sales_Data[Discount],MATCH(Merged[[#This Row],[Product_ID]], Sales_Data[Product_ID],0))</f>
        <v>0.09</v>
      </c>
      <c r="K217" s="8">
        <f>INDEX(Sales_Data[Discount (%)], MATCH(Merged[[#This Row],[Product_ID]],Sales_Data[Product_ID],0))</f>
        <v>0.09</v>
      </c>
      <c r="L217" s="8" t="str">
        <f>INDEX(Sales_Data[Discount Range], MATCH(Merged[[#This Row],[Product_ID]], Sales_Data[Product_ID],0))</f>
        <v>6-10%</v>
      </c>
      <c r="M217" t="str">
        <f>INDEX(Sales_Data[Sales_Channel],MATCH(Merged[[#This Row],[Product_ID]], Sales_Data[Product_ID],0))</f>
        <v>Online</v>
      </c>
      <c r="N217" t="str">
        <f>INDEX(Sales_Data[Region_and_Sales_Rep], MATCH(Merged[[#This Row],[Product_ID]],Sales_Data[Product_ID],0))</f>
        <v>North-Bob</v>
      </c>
    </row>
    <row r="218" spans="1:14" x14ac:dyDescent="0.25">
      <c r="A218">
        <v>1012</v>
      </c>
      <c r="B218" t="str">
        <f>VLOOKUP(Merged[[#This Row],[Product_ID]],Sales_Data[],5,0)</f>
        <v>David</v>
      </c>
      <c r="C218" t="str">
        <f>VLOOKUP(Merged[[#This Row],[Product_ID]],Sales_Data[],6,0)</f>
        <v>North</v>
      </c>
      <c r="D218" t="str">
        <f>VLOOKUP(Merged[[#This Row],[Product_ID]],Sales_Data[],3,0)</f>
        <v>October</v>
      </c>
      <c r="E218">
        <f>INDEX(Sales_Data[Sales_Amount],MATCH(Merged[[#This Row],[Product_ID]], Sales_Data[Product_ID],0))</f>
        <v>4384.88</v>
      </c>
      <c r="F218" t="str">
        <f>INDEX(Sales_Data[Product_Category], MATCH(Merged[[#This Row],[Product_ID]],Sales_Data[Product_ID],0))</f>
        <v>Furniture</v>
      </c>
      <c r="G218">
        <f>INDEX(Sales_Data[Quantity_Sold], MATCH(Merged[[#This Row],[Product_ID]],Sales_Data[Product_ID],0))</f>
        <v>34</v>
      </c>
      <c r="H218" t="str">
        <f>INDEX(Sales_Data[Customer_Type], MATCH(Merged[[#This Row],[Product_ID]], Sales_Data[Product_ID],0))</f>
        <v>New</v>
      </c>
      <c r="I218" t="str">
        <f>INDEX(Sales_Data[Payment_Method], MATCH(Merged[[#This Row],[Product_ID]], Sales_Data[Product_ID],0))</f>
        <v>Bank Transfer</v>
      </c>
      <c r="J218">
        <f>INDEX(Sales_Data[Discount],MATCH(Merged[[#This Row],[Product_ID]], Sales_Data[Product_ID],0))</f>
        <v>0.21</v>
      </c>
      <c r="K218" s="8">
        <f>INDEX(Sales_Data[Discount (%)], MATCH(Merged[[#This Row],[Product_ID]],Sales_Data[Product_ID],0))</f>
        <v>0.21</v>
      </c>
      <c r="L218" s="8" t="str">
        <f>INDEX(Sales_Data[Discount Range], MATCH(Merged[[#This Row],[Product_ID]], Sales_Data[Product_ID],0))</f>
        <v>21%+</v>
      </c>
      <c r="M218" t="str">
        <f>INDEX(Sales_Data[Sales_Channel],MATCH(Merged[[#This Row],[Product_ID]], Sales_Data[Product_ID],0))</f>
        <v>Retail</v>
      </c>
      <c r="N218" t="str">
        <f>INDEX(Sales_Data[Region_and_Sales_Rep], MATCH(Merged[[#This Row],[Product_ID]],Sales_Data[Product_ID],0))</f>
        <v>North-David</v>
      </c>
    </row>
    <row r="219" spans="1:14" x14ac:dyDescent="0.25">
      <c r="A219">
        <v>1039</v>
      </c>
      <c r="B219" t="str">
        <f>VLOOKUP(Merged[[#This Row],[Product_ID]],Sales_Data[],5,0)</f>
        <v>Alice</v>
      </c>
      <c r="C219" t="str">
        <f>VLOOKUP(Merged[[#This Row],[Product_ID]],Sales_Data[],6,0)</f>
        <v>East</v>
      </c>
      <c r="D219" t="str">
        <f>VLOOKUP(Merged[[#This Row],[Product_ID]],Sales_Data[],3,0)</f>
        <v>July</v>
      </c>
      <c r="E219">
        <f>INDEX(Sales_Data[Sales_Amount],MATCH(Merged[[#This Row],[Product_ID]], Sales_Data[Product_ID],0))</f>
        <v>6807.67</v>
      </c>
      <c r="F219" t="str">
        <f>INDEX(Sales_Data[Product_Category], MATCH(Merged[[#This Row],[Product_ID]],Sales_Data[Product_ID],0))</f>
        <v>Clothing</v>
      </c>
      <c r="G219">
        <f>INDEX(Sales_Data[Quantity_Sold], MATCH(Merged[[#This Row],[Product_ID]],Sales_Data[Product_ID],0))</f>
        <v>42</v>
      </c>
      <c r="H219" t="str">
        <f>INDEX(Sales_Data[Customer_Type], MATCH(Merged[[#This Row],[Product_ID]], Sales_Data[Product_ID],0))</f>
        <v>Returning</v>
      </c>
      <c r="I219" t="str">
        <f>INDEX(Sales_Data[Payment_Method], MATCH(Merged[[#This Row],[Product_ID]], Sales_Data[Product_ID],0))</f>
        <v>Credit Card</v>
      </c>
      <c r="J219">
        <f>INDEX(Sales_Data[Discount],MATCH(Merged[[#This Row],[Product_ID]], Sales_Data[Product_ID],0))</f>
        <v>0.19</v>
      </c>
      <c r="K219" s="8">
        <f>INDEX(Sales_Data[Discount (%)], MATCH(Merged[[#This Row],[Product_ID]],Sales_Data[Product_ID],0))</f>
        <v>0.19</v>
      </c>
      <c r="L219" s="8" t="str">
        <f>INDEX(Sales_Data[Discount Range], MATCH(Merged[[#This Row],[Product_ID]], Sales_Data[Product_ID],0))</f>
        <v>16-20%</v>
      </c>
      <c r="M219" t="str">
        <f>INDEX(Sales_Data[Sales_Channel],MATCH(Merged[[#This Row],[Product_ID]], Sales_Data[Product_ID],0))</f>
        <v>Retail</v>
      </c>
      <c r="N219" t="str">
        <f>INDEX(Sales_Data[Region_and_Sales_Rep], MATCH(Merged[[#This Row],[Product_ID]],Sales_Data[Product_ID],0))</f>
        <v>East-Alice</v>
      </c>
    </row>
    <row r="220" spans="1:14" x14ac:dyDescent="0.25">
      <c r="A220">
        <v>1002</v>
      </c>
      <c r="B220" t="str">
        <f>VLOOKUP(Merged[[#This Row],[Product_ID]],Sales_Data[],5,0)</f>
        <v>David</v>
      </c>
      <c r="C220" t="str">
        <f>VLOOKUP(Merged[[#This Row],[Product_ID]],Sales_Data[],6,0)</f>
        <v>North</v>
      </c>
      <c r="D220" t="str">
        <f>VLOOKUP(Merged[[#This Row],[Product_ID]],Sales_Data[],3,0)</f>
        <v>May</v>
      </c>
      <c r="E220">
        <f>INDEX(Sales_Data[Sales_Amount],MATCH(Merged[[#This Row],[Product_ID]], Sales_Data[Product_ID],0))</f>
        <v>6810.35</v>
      </c>
      <c r="F220" t="str">
        <f>INDEX(Sales_Data[Product_Category], MATCH(Merged[[#This Row],[Product_ID]],Sales_Data[Product_ID],0))</f>
        <v>Furniture</v>
      </c>
      <c r="G220">
        <f>INDEX(Sales_Data[Quantity_Sold], MATCH(Merged[[#This Row],[Product_ID]],Sales_Data[Product_ID],0))</f>
        <v>17</v>
      </c>
      <c r="H220" t="str">
        <f>INDEX(Sales_Data[Customer_Type], MATCH(Merged[[#This Row],[Product_ID]], Sales_Data[Product_ID],0))</f>
        <v>Returning</v>
      </c>
      <c r="I220" t="str">
        <f>INDEX(Sales_Data[Payment_Method], MATCH(Merged[[#This Row],[Product_ID]], Sales_Data[Product_ID],0))</f>
        <v>Cash</v>
      </c>
      <c r="J220">
        <f>INDEX(Sales_Data[Discount],MATCH(Merged[[#This Row],[Product_ID]], Sales_Data[Product_ID],0))</f>
        <v>0.04</v>
      </c>
      <c r="K220" s="8">
        <f>INDEX(Sales_Data[Discount (%)], MATCH(Merged[[#This Row],[Product_ID]],Sales_Data[Product_ID],0))</f>
        <v>0.04</v>
      </c>
      <c r="L220" s="8" t="str">
        <f>INDEX(Sales_Data[Discount Range], MATCH(Merged[[#This Row],[Product_ID]], Sales_Data[Product_ID],0))</f>
        <v>0-5%</v>
      </c>
      <c r="M220" t="str">
        <f>INDEX(Sales_Data[Sales_Channel],MATCH(Merged[[#This Row],[Product_ID]], Sales_Data[Product_ID],0))</f>
        <v>Online</v>
      </c>
      <c r="N220" t="str">
        <f>INDEX(Sales_Data[Region_and_Sales_Rep], MATCH(Merged[[#This Row],[Product_ID]],Sales_Data[Product_ID],0))</f>
        <v>North-David</v>
      </c>
    </row>
    <row r="221" spans="1:14" x14ac:dyDescent="0.25">
      <c r="A221">
        <v>1003</v>
      </c>
      <c r="B221" t="str">
        <f>VLOOKUP(Merged[[#This Row],[Product_ID]],Sales_Data[],5,0)</f>
        <v>Alice</v>
      </c>
      <c r="C221" t="str">
        <f>VLOOKUP(Merged[[#This Row],[Product_ID]],Sales_Data[],6,0)</f>
        <v>South</v>
      </c>
      <c r="D221" t="str">
        <f>VLOOKUP(Merged[[#This Row],[Product_ID]],Sales_Data[],3,0)</f>
        <v>December</v>
      </c>
      <c r="E221">
        <f>INDEX(Sales_Data[Sales_Amount],MATCH(Merged[[#This Row],[Product_ID]], Sales_Data[Product_ID],0))</f>
        <v>4775.59</v>
      </c>
      <c r="F221" t="str">
        <f>INDEX(Sales_Data[Product_Category], MATCH(Merged[[#This Row],[Product_ID]],Sales_Data[Product_ID],0))</f>
        <v>Furniture</v>
      </c>
      <c r="G221">
        <f>INDEX(Sales_Data[Quantity_Sold], MATCH(Merged[[#This Row],[Product_ID]],Sales_Data[Product_ID],0))</f>
        <v>30</v>
      </c>
      <c r="H221" t="str">
        <f>INDEX(Sales_Data[Customer_Type], MATCH(Merged[[#This Row],[Product_ID]], Sales_Data[Product_ID],0))</f>
        <v>New</v>
      </c>
      <c r="I221" t="str">
        <f>INDEX(Sales_Data[Payment_Method], MATCH(Merged[[#This Row],[Product_ID]], Sales_Data[Product_ID],0))</f>
        <v>Cash</v>
      </c>
      <c r="J221">
        <f>INDEX(Sales_Data[Discount],MATCH(Merged[[#This Row],[Product_ID]], Sales_Data[Product_ID],0))</f>
        <v>0.2</v>
      </c>
      <c r="K221" s="8">
        <f>INDEX(Sales_Data[Discount (%)], MATCH(Merged[[#This Row],[Product_ID]],Sales_Data[Product_ID],0))</f>
        <v>0.2</v>
      </c>
      <c r="L221" s="8" t="str">
        <f>INDEX(Sales_Data[Discount Range], MATCH(Merged[[#This Row],[Product_ID]], Sales_Data[Product_ID],0))</f>
        <v>16-20%</v>
      </c>
      <c r="M221" t="str">
        <f>INDEX(Sales_Data[Sales_Channel],MATCH(Merged[[#This Row],[Product_ID]], Sales_Data[Product_ID],0))</f>
        <v>Online</v>
      </c>
      <c r="N221" t="str">
        <f>INDEX(Sales_Data[Region_and_Sales_Rep], MATCH(Merged[[#This Row],[Product_ID]],Sales_Data[Product_ID],0))</f>
        <v>South-Alice</v>
      </c>
    </row>
    <row r="222" spans="1:14" x14ac:dyDescent="0.25">
      <c r="A222">
        <v>1056</v>
      </c>
      <c r="B222" t="str">
        <f>VLOOKUP(Merged[[#This Row],[Product_ID]],Sales_Data[],5,0)</f>
        <v>David</v>
      </c>
      <c r="C222" t="str">
        <f>VLOOKUP(Merged[[#This Row],[Product_ID]],Sales_Data[],6,0)</f>
        <v>East</v>
      </c>
      <c r="D222" t="str">
        <f>VLOOKUP(Merged[[#This Row],[Product_ID]],Sales_Data[],3,0)</f>
        <v>May</v>
      </c>
      <c r="E222">
        <f>INDEX(Sales_Data[Sales_Amount],MATCH(Merged[[#This Row],[Product_ID]], Sales_Data[Product_ID],0))</f>
        <v>7611.88</v>
      </c>
      <c r="F222" t="str">
        <f>INDEX(Sales_Data[Product_Category], MATCH(Merged[[#This Row],[Product_ID]],Sales_Data[Product_ID],0))</f>
        <v>Clothing</v>
      </c>
      <c r="G222">
        <f>INDEX(Sales_Data[Quantity_Sold], MATCH(Merged[[#This Row],[Product_ID]],Sales_Data[Product_ID],0))</f>
        <v>28</v>
      </c>
      <c r="H222" t="str">
        <f>INDEX(Sales_Data[Customer_Type], MATCH(Merged[[#This Row],[Product_ID]], Sales_Data[Product_ID],0))</f>
        <v>Returning</v>
      </c>
      <c r="I222" t="str">
        <f>INDEX(Sales_Data[Payment_Method], MATCH(Merged[[#This Row],[Product_ID]], Sales_Data[Product_ID],0))</f>
        <v>Bank Transfer</v>
      </c>
      <c r="J222">
        <f>INDEX(Sales_Data[Discount],MATCH(Merged[[#This Row],[Product_ID]], Sales_Data[Product_ID],0))</f>
        <v>0.2</v>
      </c>
      <c r="K222" s="8">
        <f>INDEX(Sales_Data[Discount (%)], MATCH(Merged[[#This Row],[Product_ID]],Sales_Data[Product_ID],0))</f>
        <v>0.2</v>
      </c>
      <c r="L222" s="8" t="str">
        <f>INDEX(Sales_Data[Discount Range], MATCH(Merged[[#This Row],[Product_ID]], Sales_Data[Product_ID],0))</f>
        <v>16-20%</v>
      </c>
      <c r="M222" t="str">
        <f>INDEX(Sales_Data[Sales_Channel],MATCH(Merged[[#This Row],[Product_ID]], Sales_Data[Product_ID],0))</f>
        <v>Online</v>
      </c>
      <c r="N222" t="str">
        <f>INDEX(Sales_Data[Region_and_Sales_Rep], MATCH(Merged[[#This Row],[Product_ID]],Sales_Data[Product_ID],0))</f>
        <v>East-David</v>
      </c>
    </row>
    <row r="223" spans="1:14" x14ac:dyDescent="0.25">
      <c r="A223">
        <v>1081</v>
      </c>
      <c r="B223" t="str">
        <f>VLOOKUP(Merged[[#This Row],[Product_ID]],Sales_Data[],5,0)</f>
        <v>David</v>
      </c>
      <c r="C223" t="str">
        <f>VLOOKUP(Merged[[#This Row],[Product_ID]],Sales_Data[],6,0)</f>
        <v>East</v>
      </c>
      <c r="D223" t="str">
        <f>VLOOKUP(Merged[[#This Row],[Product_ID]],Sales_Data[],3,0)</f>
        <v>February</v>
      </c>
      <c r="E223">
        <f>INDEX(Sales_Data[Sales_Amount],MATCH(Merged[[#This Row],[Product_ID]], Sales_Data[Product_ID],0))</f>
        <v>3068.03</v>
      </c>
      <c r="F223" t="str">
        <f>INDEX(Sales_Data[Product_Category], MATCH(Merged[[#This Row],[Product_ID]],Sales_Data[Product_ID],0))</f>
        <v>Furniture</v>
      </c>
      <c r="G223">
        <f>INDEX(Sales_Data[Quantity_Sold], MATCH(Merged[[#This Row],[Product_ID]],Sales_Data[Product_ID],0))</f>
        <v>41</v>
      </c>
      <c r="H223" t="str">
        <f>INDEX(Sales_Data[Customer_Type], MATCH(Merged[[#This Row],[Product_ID]], Sales_Data[Product_ID],0))</f>
        <v>New</v>
      </c>
      <c r="I223" t="str">
        <f>INDEX(Sales_Data[Payment_Method], MATCH(Merged[[#This Row],[Product_ID]], Sales_Data[Product_ID],0))</f>
        <v>Bank Transfer</v>
      </c>
      <c r="J223">
        <f>INDEX(Sales_Data[Discount],MATCH(Merged[[#This Row],[Product_ID]], Sales_Data[Product_ID],0))</f>
        <v>0.21</v>
      </c>
      <c r="K223" s="8">
        <f>INDEX(Sales_Data[Discount (%)], MATCH(Merged[[#This Row],[Product_ID]],Sales_Data[Product_ID],0))</f>
        <v>0.21</v>
      </c>
      <c r="L223" s="8" t="str">
        <f>INDEX(Sales_Data[Discount Range], MATCH(Merged[[#This Row],[Product_ID]], Sales_Data[Product_ID],0))</f>
        <v>21%+</v>
      </c>
      <c r="M223" t="str">
        <f>INDEX(Sales_Data[Sales_Channel],MATCH(Merged[[#This Row],[Product_ID]], Sales_Data[Product_ID],0))</f>
        <v>Online</v>
      </c>
      <c r="N223" t="str">
        <f>INDEX(Sales_Data[Region_and_Sales_Rep], MATCH(Merged[[#This Row],[Product_ID]],Sales_Data[Product_ID],0))</f>
        <v>East-David</v>
      </c>
    </row>
    <row r="224" spans="1:14" x14ac:dyDescent="0.25">
      <c r="A224">
        <v>1059</v>
      </c>
      <c r="B224" t="str">
        <f>VLOOKUP(Merged[[#This Row],[Product_ID]],Sales_Data[],5,0)</f>
        <v>Alice</v>
      </c>
      <c r="C224" t="str">
        <f>VLOOKUP(Merged[[#This Row],[Product_ID]],Sales_Data[],6,0)</f>
        <v>North</v>
      </c>
      <c r="D224" t="str">
        <f>VLOOKUP(Merged[[#This Row],[Product_ID]],Sales_Data[],3,0)</f>
        <v>August</v>
      </c>
      <c r="E224">
        <f>INDEX(Sales_Data[Sales_Amount],MATCH(Merged[[#This Row],[Product_ID]], Sales_Data[Product_ID],0))</f>
        <v>1203.97</v>
      </c>
      <c r="F224" t="str">
        <f>INDEX(Sales_Data[Product_Category], MATCH(Merged[[#This Row],[Product_ID]],Sales_Data[Product_ID],0))</f>
        <v>Food</v>
      </c>
      <c r="G224">
        <f>INDEX(Sales_Data[Quantity_Sold], MATCH(Merged[[#This Row],[Product_ID]],Sales_Data[Product_ID],0))</f>
        <v>35</v>
      </c>
      <c r="H224" t="str">
        <f>INDEX(Sales_Data[Customer_Type], MATCH(Merged[[#This Row],[Product_ID]], Sales_Data[Product_ID],0))</f>
        <v>Returning</v>
      </c>
      <c r="I224" t="str">
        <f>INDEX(Sales_Data[Payment_Method], MATCH(Merged[[#This Row],[Product_ID]], Sales_Data[Product_ID],0))</f>
        <v>Credit Card</v>
      </c>
      <c r="J224">
        <f>INDEX(Sales_Data[Discount],MATCH(Merged[[#This Row],[Product_ID]], Sales_Data[Product_ID],0))</f>
        <v>0.02</v>
      </c>
      <c r="K224" s="8">
        <f>INDEX(Sales_Data[Discount (%)], MATCH(Merged[[#This Row],[Product_ID]],Sales_Data[Product_ID],0))</f>
        <v>0.02</v>
      </c>
      <c r="L224" s="8" t="str">
        <f>INDEX(Sales_Data[Discount Range], MATCH(Merged[[#This Row],[Product_ID]], Sales_Data[Product_ID],0))</f>
        <v>0-5%</v>
      </c>
      <c r="M224" t="str">
        <f>INDEX(Sales_Data[Sales_Channel],MATCH(Merged[[#This Row],[Product_ID]], Sales_Data[Product_ID],0))</f>
        <v>Online</v>
      </c>
      <c r="N224" t="str">
        <f>INDEX(Sales_Data[Region_and_Sales_Rep], MATCH(Merged[[#This Row],[Product_ID]],Sales_Data[Product_ID],0))</f>
        <v>North-Alice</v>
      </c>
    </row>
    <row r="225" spans="1:14" x14ac:dyDescent="0.25">
      <c r="A225">
        <v>1002</v>
      </c>
      <c r="B225" t="str">
        <f>VLOOKUP(Merged[[#This Row],[Product_ID]],Sales_Data[],5,0)</f>
        <v>David</v>
      </c>
      <c r="C225" t="str">
        <f>VLOOKUP(Merged[[#This Row],[Product_ID]],Sales_Data[],6,0)</f>
        <v>North</v>
      </c>
      <c r="D225" t="str">
        <f>VLOOKUP(Merged[[#This Row],[Product_ID]],Sales_Data[],3,0)</f>
        <v>May</v>
      </c>
      <c r="E225">
        <f>INDEX(Sales_Data[Sales_Amount],MATCH(Merged[[#This Row],[Product_ID]], Sales_Data[Product_ID],0))</f>
        <v>6810.35</v>
      </c>
      <c r="F225" t="str">
        <f>INDEX(Sales_Data[Product_Category], MATCH(Merged[[#This Row],[Product_ID]],Sales_Data[Product_ID],0))</f>
        <v>Furniture</v>
      </c>
      <c r="G225">
        <f>INDEX(Sales_Data[Quantity_Sold], MATCH(Merged[[#This Row],[Product_ID]],Sales_Data[Product_ID],0))</f>
        <v>17</v>
      </c>
      <c r="H225" t="str">
        <f>INDEX(Sales_Data[Customer_Type], MATCH(Merged[[#This Row],[Product_ID]], Sales_Data[Product_ID],0))</f>
        <v>Returning</v>
      </c>
      <c r="I225" t="str">
        <f>INDEX(Sales_Data[Payment_Method], MATCH(Merged[[#This Row],[Product_ID]], Sales_Data[Product_ID],0))</f>
        <v>Cash</v>
      </c>
      <c r="J225">
        <f>INDEX(Sales_Data[Discount],MATCH(Merged[[#This Row],[Product_ID]], Sales_Data[Product_ID],0))</f>
        <v>0.04</v>
      </c>
      <c r="K225" s="8">
        <f>INDEX(Sales_Data[Discount (%)], MATCH(Merged[[#This Row],[Product_ID]],Sales_Data[Product_ID],0))</f>
        <v>0.04</v>
      </c>
      <c r="L225" s="8" t="str">
        <f>INDEX(Sales_Data[Discount Range], MATCH(Merged[[#This Row],[Product_ID]], Sales_Data[Product_ID],0))</f>
        <v>0-5%</v>
      </c>
      <c r="M225" t="str">
        <f>INDEX(Sales_Data[Sales_Channel],MATCH(Merged[[#This Row],[Product_ID]], Sales_Data[Product_ID],0))</f>
        <v>Online</v>
      </c>
      <c r="N225" t="str">
        <f>INDEX(Sales_Data[Region_and_Sales_Rep], MATCH(Merged[[#This Row],[Product_ID]],Sales_Data[Product_ID],0))</f>
        <v>North-David</v>
      </c>
    </row>
    <row r="226" spans="1:14" x14ac:dyDescent="0.25">
      <c r="A226">
        <v>1002</v>
      </c>
      <c r="B226" t="str">
        <f>VLOOKUP(Merged[[#This Row],[Product_ID]],Sales_Data[],5,0)</f>
        <v>David</v>
      </c>
      <c r="C226" t="str">
        <f>VLOOKUP(Merged[[#This Row],[Product_ID]],Sales_Data[],6,0)</f>
        <v>North</v>
      </c>
      <c r="D226" t="str">
        <f>VLOOKUP(Merged[[#This Row],[Product_ID]],Sales_Data[],3,0)</f>
        <v>May</v>
      </c>
      <c r="E226">
        <f>INDEX(Sales_Data[Sales_Amount],MATCH(Merged[[#This Row],[Product_ID]], Sales_Data[Product_ID],0))</f>
        <v>6810.35</v>
      </c>
      <c r="F226" t="str">
        <f>INDEX(Sales_Data[Product_Category], MATCH(Merged[[#This Row],[Product_ID]],Sales_Data[Product_ID],0))</f>
        <v>Furniture</v>
      </c>
      <c r="G226">
        <f>INDEX(Sales_Data[Quantity_Sold], MATCH(Merged[[#This Row],[Product_ID]],Sales_Data[Product_ID],0))</f>
        <v>17</v>
      </c>
      <c r="H226" t="str">
        <f>INDEX(Sales_Data[Customer_Type], MATCH(Merged[[#This Row],[Product_ID]], Sales_Data[Product_ID],0))</f>
        <v>Returning</v>
      </c>
      <c r="I226" t="str">
        <f>INDEX(Sales_Data[Payment_Method], MATCH(Merged[[#This Row],[Product_ID]], Sales_Data[Product_ID],0))</f>
        <v>Cash</v>
      </c>
      <c r="J226">
        <f>INDEX(Sales_Data[Discount],MATCH(Merged[[#This Row],[Product_ID]], Sales_Data[Product_ID],0))</f>
        <v>0.04</v>
      </c>
      <c r="K226" s="8">
        <f>INDEX(Sales_Data[Discount (%)], MATCH(Merged[[#This Row],[Product_ID]],Sales_Data[Product_ID],0))</f>
        <v>0.04</v>
      </c>
      <c r="L226" s="8" t="str">
        <f>INDEX(Sales_Data[Discount Range], MATCH(Merged[[#This Row],[Product_ID]], Sales_Data[Product_ID],0))</f>
        <v>0-5%</v>
      </c>
      <c r="M226" t="str">
        <f>INDEX(Sales_Data[Sales_Channel],MATCH(Merged[[#This Row],[Product_ID]], Sales_Data[Product_ID],0))</f>
        <v>Online</v>
      </c>
      <c r="N226" t="str">
        <f>INDEX(Sales_Data[Region_and_Sales_Rep], MATCH(Merged[[#This Row],[Product_ID]],Sales_Data[Product_ID],0))</f>
        <v>North-David</v>
      </c>
    </row>
    <row r="227" spans="1:14" x14ac:dyDescent="0.25">
      <c r="A227">
        <v>1092</v>
      </c>
      <c r="B227" t="str">
        <f>VLOOKUP(Merged[[#This Row],[Product_ID]],Sales_Data[],5,0)</f>
        <v>David</v>
      </c>
      <c r="C227" t="str">
        <f>VLOOKUP(Merged[[#This Row],[Product_ID]],Sales_Data[],6,0)</f>
        <v>West</v>
      </c>
      <c r="D227" t="str">
        <f>VLOOKUP(Merged[[#This Row],[Product_ID]],Sales_Data[],3,0)</f>
        <v>February</v>
      </c>
      <c r="E227">
        <f>INDEX(Sales_Data[Sales_Amount],MATCH(Merged[[#This Row],[Product_ID]], Sales_Data[Product_ID],0))</f>
        <v>2749.17</v>
      </c>
      <c r="F227" t="str">
        <f>INDEX(Sales_Data[Product_Category], MATCH(Merged[[#This Row],[Product_ID]],Sales_Data[Product_ID],0))</f>
        <v>Furniture</v>
      </c>
      <c r="G227">
        <f>INDEX(Sales_Data[Quantity_Sold], MATCH(Merged[[#This Row],[Product_ID]],Sales_Data[Product_ID],0))</f>
        <v>34</v>
      </c>
      <c r="H227" t="str">
        <f>INDEX(Sales_Data[Customer_Type], MATCH(Merged[[#This Row],[Product_ID]], Sales_Data[Product_ID],0))</f>
        <v>New</v>
      </c>
      <c r="I227" t="str">
        <f>INDEX(Sales_Data[Payment_Method], MATCH(Merged[[#This Row],[Product_ID]], Sales_Data[Product_ID],0))</f>
        <v>Credit Card</v>
      </c>
      <c r="J227">
        <f>INDEX(Sales_Data[Discount],MATCH(Merged[[#This Row],[Product_ID]], Sales_Data[Product_ID],0))</f>
        <v>0.3</v>
      </c>
      <c r="K227" s="8">
        <f>INDEX(Sales_Data[Discount (%)], MATCH(Merged[[#This Row],[Product_ID]],Sales_Data[Product_ID],0))</f>
        <v>0.3</v>
      </c>
      <c r="L227" s="8" t="str">
        <f>INDEX(Sales_Data[Discount Range], MATCH(Merged[[#This Row],[Product_ID]], Sales_Data[Product_ID],0))</f>
        <v>21%+</v>
      </c>
      <c r="M227" t="str">
        <f>INDEX(Sales_Data[Sales_Channel],MATCH(Merged[[#This Row],[Product_ID]], Sales_Data[Product_ID],0))</f>
        <v>Online</v>
      </c>
      <c r="N227" t="str">
        <f>INDEX(Sales_Data[Region_and_Sales_Rep], MATCH(Merged[[#This Row],[Product_ID]],Sales_Data[Product_ID],0))</f>
        <v>West-David</v>
      </c>
    </row>
    <row r="228" spans="1:14" x14ac:dyDescent="0.25">
      <c r="A228">
        <v>1054</v>
      </c>
      <c r="B228" t="str">
        <f>VLOOKUP(Merged[[#This Row],[Product_ID]],Sales_Data[],5,0)</f>
        <v>Bob</v>
      </c>
      <c r="C228" t="str">
        <f>VLOOKUP(Merged[[#This Row],[Product_ID]],Sales_Data[],6,0)</f>
        <v>South</v>
      </c>
      <c r="D228" t="str">
        <f>VLOOKUP(Merged[[#This Row],[Product_ID]],Sales_Data[],3,0)</f>
        <v>June</v>
      </c>
      <c r="E228">
        <f>INDEX(Sales_Data[Sales_Amount],MATCH(Merged[[#This Row],[Product_ID]], Sales_Data[Product_ID],0))</f>
        <v>7853.66</v>
      </c>
      <c r="F228" t="str">
        <f>INDEX(Sales_Data[Product_Category], MATCH(Merged[[#This Row],[Product_ID]],Sales_Data[Product_ID],0))</f>
        <v>Furniture</v>
      </c>
      <c r="G228">
        <f>INDEX(Sales_Data[Quantity_Sold], MATCH(Merged[[#This Row],[Product_ID]],Sales_Data[Product_ID],0))</f>
        <v>21</v>
      </c>
      <c r="H228" t="str">
        <f>INDEX(Sales_Data[Customer_Type], MATCH(Merged[[#This Row],[Product_ID]], Sales_Data[Product_ID],0))</f>
        <v>New</v>
      </c>
      <c r="I228" t="str">
        <f>INDEX(Sales_Data[Payment_Method], MATCH(Merged[[#This Row],[Product_ID]], Sales_Data[Product_ID],0))</f>
        <v>Bank Transfer</v>
      </c>
      <c r="J228">
        <f>INDEX(Sales_Data[Discount],MATCH(Merged[[#This Row],[Product_ID]], Sales_Data[Product_ID],0))</f>
        <v>0.05</v>
      </c>
      <c r="K228" s="8">
        <f>INDEX(Sales_Data[Discount (%)], MATCH(Merged[[#This Row],[Product_ID]],Sales_Data[Product_ID],0))</f>
        <v>0.05</v>
      </c>
      <c r="L228" s="8" t="str">
        <f>INDEX(Sales_Data[Discount Range], MATCH(Merged[[#This Row],[Product_ID]], Sales_Data[Product_ID],0))</f>
        <v>0-5%</v>
      </c>
      <c r="M228" t="str">
        <f>INDEX(Sales_Data[Sales_Channel],MATCH(Merged[[#This Row],[Product_ID]], Sales_Data[Product_ID],0))</f>
        <v>Online</v>
      </c>
      <c r="N228" t="str">
        <f>INDEX(Sales_Data[Region_and_Sales_Rep], MATCH(Merged[[#This Row],[Product_ID]],Sales_Data[Product_ID],0))</f>
        <v>South-Bob</v>
      </c>
    </row>
    <row r="229" spans="1:14" x14ac:dyDescent="0.25">
      <c r="A229">
        <v>1087</v>
      </c>
      <c r="B229" t="str">
        <f>VLOOKUP(Merged[[#This Row],[Product_ID]],Sales_Data[],5,0)</f>
        <v>Eve</v>
      </c>
      <c r="C229" t="str">
        <f>VLOOKUP(Merged[[#This Row],[Product_ID]],Sales_Data[],6,0)</f>
        <v>South</v>
      </c>
      <c r="D229" t="str">
        <f>VLOOKUP(Merged[[#This Row],[Product_ID]],Sales_Data[],3,0)</f>
        <v>January</v>
      </c>
      <c r="E229">
        <f>INDEX(Sales_Data[Sales_Amount],MATCH(Merged[[#This Row],[Product_ID]], Sales_Data[Product_ID],0))</f>
        <v>7698.92</v>
      </c>
      <c r="F229" t="str">
        <f>INDEX(Sales_Data[Product_Category], MATCH(Merged[[#This Row],[Product_ID]],Sales_Data[Product_ID],0))</f>
        <v>Furniture</v>
      </c>
      <c r="G229">
        <f>INDEX(Sales_Data[Quantity_Sold], MATCH(Merged[[#This Row],[Product_ID]],Sales_Data[Product_ID],0))</f>
        <v>46</v>
      </c>
      <c r="H229" t="str">
        <f>INDEX(Sales_Data[Customer_Type], MATCH(Merged[[#This Row],[Product_ID]], Sales_Data[Product_ID],0))</f>
        <v>New</v>
      </c>
      <c r="I229" t="str">
        <f>INDEX(Sales_Data[Payment_Method], MATCH(Merged[[#This Row],[Product_ID]], Sales_Data[Product_ID],0))</f>
        <v>Bank Transfer</v>
      </c>
      <c r="J229">
        <f>INDEX(Sales_Data[Discount],MATCH(Merged[[#This Row],[Product_ID]], Sales_Data[Product_ID],0))</f>
        <v>0.12</v>
      </c>
      <c r="K229" s="8">
        <f>INDEX(Sales_Data[Discount (%)], MATCH(Merged[[#This Row],[Product_ID]],Sales_Data[Product_ID],0))</f>
        <v>0.12</v>
      </c>
      <c r="L229" s="8" t="str">
        <f>INDEX(Sales_Data[Discount Range], MATCH(Merged[[#This Row],[Product_ID]], Sales_Data[Product_ID],0))</f>
        <v>11-15%</v>
      </c>
      <c r="M229" t="str">
        <f>INDEX(Sales_Data[Sales_Channel],MATCH(Merged[[#This Row],[Product_ID]], Sales_Data[Product_ID],0))</f>
        <v>Online</v>
      </c>
      <c r="N229" t="str">
        <f>INDEX(Sales_Data[Region_and_Sales_Rep], MATCH(Merged[[#This Row],[Product_ID]],Sales_Data[Product_ID],0))</f>
        <v>South-Eve</v>
      </c>
    </row>
    <row r="230" spans="1:14" x14ac:dyDescent="0.25">
      <c r="A230">
        <v>1096</v>
      </c>
      <c r="B230" t="str">
        <f>VLOOKUP(Merged[[#This Row],[Product_ID]],Sales_Data[],5,0)</f>
        <v>Eve</v>
      </c>
      <c r="C230" t="str">
        <f>VLOOKUP(Merged[[#This Row],[Product_ID]],Sales_Data[],6,0)</f>
        <v>South</v>
      </c>
      <c r="D230" t="str">
        <f>VLOOKUP(Merged[[#This Row],[Product_ID]],Sales_Data[],3,0)</f>
        <v>September</v>
      </c>
      <c r="E230">
        <f>INDEX(Sales_Data[Sales_Amount],MATCH(Merged[[#This Row],[Product_ID]], Sales_Data[Product_ID],0))</f>
        <v>7597.37</v>
      </c>
      <c r="F230" t="str">
        <f>INDEX(Sales_Data[Product_Category], MATCH(Merged[[#This Row],[Product_ID]],Sales_Data[Product_ID],0))</f>
        <v>Electronics</v>
      </c>
      <c r="G230">
        <f>INDEX(Sales_Data[Quantity_Sold], MATCH(Merged[[#This Row],[Product_ID]],Sales_Data[Product_ID],0))</f>
        <v>23</v>
      </c>
      <c r="H230" t="str">
        <f>INDEX(Sales_Data[Customer_Type], MATCH(Merged[[#This Row],[Product_ID]], Sales_Data[Product_ID],0))</f>
        <v>New</v>
      </c>
      <c r="I230" t="str">
        <f>INDEX(Sales_Data[Payment_Method], MATCH(Merged[[#This Row],[Product_ID]], Sales_Data[Product_ID],0))</f>
        <v>Cash</v>
      </c>
      <c r="J230">
        <f>INDEX(Sales_Data[Discount],MATCH(Merged[[#This Row],[Product_ID]], Sales_Data[Product_ID],0))</f>
        <v>0.25</v>
      </c>
      <c r="K230" s="8">
        <f>INDEX(Sales_Data[Discount (%)], MATCH(Merged[[#This Row],[Product_ID]],Sales_Data[Product_ID],0))</f>
        <v>0.25</v>
      </c>
      <c r="L230" s="8" t="str">
        <f>INDEX(Sales_Data[Discount Range], MATCH(Merged[[#This Row],[Product_ID]], Sales_Data[Product_ID],0))</f>
        <v>21%+</v>
      </c>
      <c r="M230" t="str">
        <f>INDEX(Sales_Data[Sales_Channel],MATCH(Merged[[#This Row],[Product_ID]], Sales_Data[Product_ID],0))</f>
        <v>Retail</v>
      </c>
      <c r="N230" t="str">
        <f>INDEX(Sales_Data[Region_and_Sales_Rep], MATCH(Merged[[#This Row],[Product_ID]],Sales_Data[Product_ID],0))</f>
        <v>South-Eve</v>
      </c>
    </row>
    <row r="231" spans="1:14" x14ac:dyDescent="0.25">
      <c r="A231">
        <v>1097</v>
      </c>
      <c r="B231" t="str">
        <f>VLOOKUP(Merged[[#This Row],[Product_ID]],Sales_Data[],5,0)</f>
        <v>Alice</v>
      </c>
      <c r="C231" t="str">
        <f>VLOOKUP(Merged[[#This Row],[Product_ID]],Sales_Data[],6,0)</f>
        <v>East</v>
      </c>
      <c r="D231" t="str">
        <f>VLOOKUP(Merged[[#This Row],[Product_ID]],Sales_Data[],3,0)</f>
        <v>October</v>
      </c>
      <c r="E231">
        <f>INDEX(Sales_Data[Sales_Amount],MATCH(Merged[[#This Row],[Product_ID]], Sales_Data[Product_ID],0))</f>
        <v>7633.98</v>
      </c>
      <c r="F231" t="str">
        <f>INDEX(Sales_Data[Product_Category], MATCH(Merged[[#This Row],[Product_ID]],Sales_Data[Product_ID],0))</f>
        <v>Electronics</v>
      </c>
      <c r="G231">
        <f>INDEX(Sales_Data[Quantity_Sold], MATCH(Merged[[#This Row],[Product_ID]],Sales_Data[Product_ID],0))</f>
        <v>27</v>
      </c>
      <c r="H231" t="str">
        <f>INDEX(Sales_Data[Customer_Type], MATCH(Merged[[#This Row],[Product_ID]], Sales_Data[Product_ID],0))</f>
        <v>Returning</v>
      </c>
      <c r="I231" t="str">
        <f>INDEX(Sales_Data[Payment_Method], MATCH(Merged[[#This Row],[Product_ID]], Sales_Data[Product_ID],0))</f>
        <v>Credit Card</v>
      </c>
      <c r="J231">
        <f>INDEX(Sales_Data[Discount],MATCH(Merged[[#This Row],[Product_ID]], Sales_Data[Product_ID],0))</f>
        <v>0.05</v>
      </c>
      <c r="K231" s="8">
        <f>INDEX(Sales_Data[Discount (%)], MATCH(Merged[[#This Row],[Product_ID]],Sales_Data[Product_ID],0))</f>
        <v>0.05</v>
      </c>
      <c r="L231" s="8" t="str">
        <f>INDEX(Sales_Data[Discount Range], MATCH(Merged[[#This Row],[Product_ID]], Sales_Data[Product_ID],0))</f>
        <v>0-5%</v>
      </c>
      <c r="M231" t="str">
        <f>INDEX(Sales_Data[Sales_Channel],MATCH(Merged[[#This Row],[Product_ID]], Sales_Data[Product_ID],0))</f>
        <v>Retail</v>
      </c>
      <c r="N231" t="str">
        <f>INDEX(Sales_Data[Region_and_Sales_Rep], MATCH(Merged[[#This Row],[Product_ID]],Sales_Data[Product_ID],0))</f>
        <v>East-Alice</v>
      </c>
    </row>
    <row r="232" spans="1:14" x14ac:dyDescent="0.25">
      <c r="A232">
        <v>1001</v>
      </c>
      <c r="B232" t="str">
        <f>VLOOKUP(Merged[[#This Row],[Product_ID]],Sales_Data[],5,0)</f>
        <v>Alice</v>
      </c>
      <c r="C232" t="str">
        <f>VLOOKUP(Merged[[#This Row],[Product_ID]],Sales_Data[],6,0)</f>
        <v>North</v>
      </c>
      <c r="D232" t="str">
        <f>VLOOKUP(Merged[[#This Row],[Product_ID]],Sales_Data[],3,0)</f>
        <v>November</v>
      </c>
      <c r="E232">
        <f>INDEX(Sales_Data[Sales_Amount],MATCH(Merged[[#This Row],[Product_ID]], Sales_Data[Product_ID],0))</f>
        <v>715.81</v>
      </c>
      <c r="F232" t="str">
        <f>INDEX(Sales_Data[Product_Category], MATCH(Merged[[#This Row],[Product_ID]],Sales_Data[Product_ID],0))</f>
        <v>Electronics</v>
      </c>
      <c r="G232">
        <f>INDEX(Sales_Data[Quantity_Sold], MATCH(Merged[[#This Row],[Product_ID]],Sales_Data[Product_ID],0))</f>
        <v>8</v>
      </c>
      <c r="H232" t="str">
        <f>INDEX(Sales_Data[Customer_Type], MATCH(Merged[[#This Row],[Product_ID]], Sales_Data[Product_ID],0))</f>
        <v>New</v>
      </c>
      <c r="I232" t="str">
        <f>INDEX(Sales_Data[Payment_Method], MATCH(Merged[[#This Row],[Product_ID]], Sales_Data[Product_ID],0))</f>
        <v>Bank Transfer</v>
      </c>
      <c r="J232">
        <f>INDEX(Sales_Data[Discount],MATCH(Merged[[#This Row],[Product_ID]], Sales_Data[Product_ID],0))</f>
        <v>0.09</v>
      </c>
      <c r="K232" s="8">
        <f>INDEX(Sales_Data[Discount (%)], MATCH(Merged[[#This Row],[Product_ID]],Sales_Data[Product_ID],0))</f>
        <v>0.09</v>
      </c>
      <c r="L232" s="8" t="str">
        <f>INDEX(Sales_Data[Discount Range], MATCH(Merged[[#This Row],[Product_ID]], Sales_Data[Product_ID],0))</f>
        <v>6-10%</v>
      </c>
      <c r="M232" t="str">
        <f>INDEX(Sales_Data[Sales_Channel],MATCH(Merged[[#This Row],[Product_ID]], Sales_Data[Product_ID],0))</f>
        <v>Retail</v>
      </c>
      <c r="N232" t="str">
        <f>INDEX(Sales_Data[Region_and_Sales_Rep], MATCH(Merged[[#This Row],[Product_ID]],Sales_Data[Product_ID],0))</f>
        <v>North-Alice</v>
      </c>
    </row>
    <row r="233" spans="1:14" x14ac:dyDescent="0.25">
      <c r="A233">
        <v>1019</v>
      </c>
      <c r="B233" t="str">
        <f>VLOOKUP(Merged[[#This Row],[Product_ID]],Sales_Data[],5,0)</f>
        <v>David</v>
      </c>
      <c r="C233" t="str">
        <f>VLOOKUP(Merged[[#This Row],[Product_ID]],Sales_Data[],6,0)</f>
        <v>West</v>
      </c>
      <c r="D233" t="str">
        <f>VLOOKUP(Merged[[#This Row],[Product_ID]],Sales_Data[],3,0)</f>
        <v>October</v>
      </c>
      <c r="E233">
        <f>INDEX(Sales_Data[Sales_Amount],MATCH(Merged[[#This Row],[Product_ID]], Sales_Data[Product_ID],0))</f>
        <v>5952.19</v>
      </c>
      <c r="F233" t="str">
        <f>INDEX(Sales_Data[Product_Category], MATCH(Merged[[#This Row],[Product_ID]],Sales_Data[Product_ID],0))</f>
        <v>Food</v>
      </c>
      <c r="G233">
        <f>INDEX(Sales_Data[Quantity_Sold], MATCH(Merged[[#This Row],[Product_ID]],Sales_Data[Product_ID],0))</f>
        <v>31</v>
      </c>
      <c r="H233" t="str">
        <f>INDEX(Sales_Data[Customer_Type], MATCH(Merged[[#This Row],[Product_ID]], Sales_Data[Product_ID],0))</f>
        <v>New</v>
      </c>
      <c r="I233" t="str">
        <f>INDEX(Sales_Data[Payment_Method], MATCH(Merged[[#This Row],[Product_ID]], Sales_Data[Product_ID],0))</f>
        <v>Bank Transfer</v>
      </c>
      <c r="J233">
        <f>INDEX(Sales_Data[Discount],MATCH(Merged[[#This Row],[Product_ID]], Sales_Data[Product_ID],0))</f>
        <v>0.04</v>
      </c>
      <c r="K233" s="8">
        <f>INDEX(Sales_Data[Discount (%)], MATCH(Merged[[#This Row],[Product_ID]],Sales_Data[Product_ID],0))</f>
        <v>0.04</v>
      </c>
      <c r="L233" s="8" t="str">
        <f>INDEX(Sales_Data[Discount Range], MATCH(Merged[[#This Row],[Product_ID]], Sales_Data[Product_ID],0))</f>
        <v>0-5%</v>
      </c>
      <c r="M233" t="str">
        <f>INDEX(Sales_Data[Sales_Channel],MATCH(Merged[[#This Row],[Product_ID]], Sales_Data[Product_ID],0))</f>
        <v>Online</v>
      </c>
      <c r="N233" t="str">
        <f>INDEX(Sales_Data[Region_and_Sales_Rep], MATCH(Merged[[#This Row],[Product_ID]],Sales_Data[Product_ID],0))</f>
        <v>West-David</v>
      </c>
    </row>
    <row r="234" spans="1:14" x14ac:dyDescent="0.25">
      <c r="A234">
        <v>1002</v>
      </c>
      <c r="B234" t="str">
        <f>VLOOKUP(Merged[[#This Row],[Product_ID]],Sales_Data[],5,0)</f>
        <v>David</v>
      </c>
      <c r="C234" t="str">
        <f>VLOOKUP(Merged[[#This Row],[Product_ID]],Sales_Data[],6,0)</f>
        <v>North</v>
      </c>
      <c r="D234" t="str">
        <f>VLOOKUP(Merged[[#This Row],[Product_ID]],Sales_Data[],3,0)</f>
        <v>May</v>
      </c>
      <c r="E234">
        <f>INDEX(Sales_Data[Sales_Amount],MATCH(Merged[[#This Row],[Product_ID]], Sales_Data[Product_ID],0))</f>
        <v>6810.35</v>
      </c>
      <c r="F234" t="str">
        <f>INDEX(Sales_Data[Product_Category], MATCH(Merged[[#This Row],[Product_ID]],Sales_Data[Product_ID],0))</f>
        <v>Furniture</v>
      </c>
      <c r="G234">
        <f>INDEX(Sales_Data[Quantity_Sold], MATCH(Merged[[#This Row],[Product_ID]],Sales_Data[Product_ID],0))</f>
        <v>17</v>
      </c>
      <c r="H234" t="str">
        <f>INDEX(Sales_Data[Customer_Type], MATCH(Merged[[#This Row],[Product_ID]], Sales_Data[Product_ID],0))</f>
        <v>Returning</v>
      </c>
      <c r="I234" t="str">
        <f>INDEX(Sales_Data[Payment_Method], MATCH(Merged[[#This Row],[Product_ID]], Sales_Data[Product_ID],0))</f>
        <v>Cash</v>
      </c>
      <c r="J234">
        <f>INDEX(Sales_Data[Discount],MATCH(Merged[[#This Row],[Product_ID]], Sales_Data[Product_ID],0))</f>
        <v>0.04</v>
      </c>
      <c r="K234" s="8">
        <f>INDEX(Sales_Data[Discount (%)], MATCH(Merged[[#This Row],[Product_ID]],Sales_Data[Product_ID],0))</f>
        <v>0.04</v>
      </c>
      <c r="L234" s="8" t="str">
        <f>INDEX(Sales_Data[Discount Range], MATCH(Merged[[#This Row],[Product_ID]], Sales_Data[Product_ID],0))</f>
        <v>0-5%</v>
      </c>
      <c r="M234" t="str">
        <f>INDEX(Sales_Data[Sales_Channel],MATCH(Merged[[#This Row],[Product_ID]], Sales_Data[Product_ID],0))</f>
        <v>Online</v>
      </c>
      <c r="N234" t="str">
        <f>INDEX(Sales_Data[Region_and_Sales_Rep], MATCH(Merged[[#This Row],[Product_ID]],Sales_Data[Product_ID],0))</f>
        <v>North-David</v>
      </c>
    </row>
    <row r="235" spans="1:14" x14ac:dyDescent="0.25">
      <c r="A235">
        <v>1053</v>
      </c>
      <c r="B235" t="str">
        <f>VLOOKUP(Merged[[#This Row],[Product_ID]],Sales_Data[],5,0)</f>
        <v>Bob</v>
      </c>
      <c r="C235" t="str">
        <f>VLOOKUP(Merged[[#This Row],[Product_ID]],Sales_Data[],6,0)</f>
        <v>North</v>
      </c>
      <c r="D235" t="str">
        <f>VLOOKUP(Merged[[#This Row],[Product_ID]],Sales_Data[],3,0)</f>
        <v>October</v>
      </c>
      <c r="E235">
        <f>INDEX(Sales_Data[Sales_Amount],MATCH(Merged[[#This Row],[Product_ID]], Sales_Data[Product_ID],0))</f>
        <v>2235.83</v>
      </c>
      <c r="F235" t="str">
        <f>INDEX(Sales_Data[Product_Category], MATCH(Merged[[#This Row],[Product_ID]],Sales_Data[Product_ID],0))</f>
        <v>Furniture</v>
      </c>
      <c r="G235">
        <f>INDEX(Sales_Data[Quantity_Sold], MATCH(Merged[[#This Row],[Product_ID]],Sales_Data[Product_ID],0))</f>
        <v>48</v>
      </c>
      <c r="H235" t="str">
        <f>INDEX(Sales_Data[Customer_Type], MATCH(Merged[[#This Row],[Product_ID]], Sales_Data[Product_ID],0))</f>
        <v>New</v>
      </c>
      <c r="I235" t="str">
        <f>INDEX(Sales_Data[Payment_Method], MATCH(Merged[[#This Row],[Product_ID]], Sales_Data[Product_ID],0))</f>
        <v>Cash</v>
      </c>
      <c r="J235">
        <f>INDEX(Sales_Data[Discount],MATCH(Merged[[#This Row],[Product_ID]], Sales_Data[Product_ID],0))</f>
        <v>0.18</v>
      </c>
      <c r="K235" s="8">
        <f>INDEX(Sales_Data[Discount (%)], MATCH(Merged[[#This Row],[Product_ID]],Sales_Data[Product_ID],0))</f>
        <v>0.18</v>
      </c>
      <c r="L235" s="8" t="str">
        <f>INDEX(Sales_Data[Discount Range], MATCH(Merged[[#This Row],[Product_ID]], Sales_Data[Product_ID],0))</f>
        <v>16-20%</v>
      </c>
      <c r="M235" t="str">
        <f>INDEX(Sales_Data[Sales_Channel],MATCH(Merged[[#This Row],[Product_ID]], Sales_Data[Product_ID],0))</f>
        <v>Retail</v>
      </c>
      <c r="N235" t="str">
        <f>INDEX(Sales_Data[Region_and_Sales_Rep], MATCH(Merged[[#This Row],[Product_ID]],Sales_Data[Product_ID],0))</f>
        <v>North-Bob</v>
      </c>
    </row>
    <row r="236" spans="1:14" x14ac:dyDescent="0.25">
      <c r="A236">
        <v>1044</v>
      </c>
      <c r="B236" t="str">
        <f>VLOOKUP(Merged[[#This Row],[Product_ID]],Sales_Data[],5,0)</f>
        <v>David</v>
      </c>
      <c r="C236" t="str">
        <f>VLOOKUP(Merged[[#This Row],[Product_ID]],Sales_Data[],6,0)</f>
        <v>South</v>
      </c>
      <c r="D236" t="str">
        <f>VLOOKUP(Merged[[#This Row],[Product_ID]],Sales_Data[],3,0)</f>
        <v>February</v>
      </c>
      <c r="E236">
        <f>INDEX(Sales_Data[Sales_Amount],MATCH(Merged[[#This Row],[Product_ID]], Sales_Data[Product_ID],0))</f>
        <v>7754.1</v>
      </c>
      <c r="F236" t="str">
        <f>INDEX(Sales_Data[Product_Category], MATCH(Merged[[#This Row],[Product_ID]],Sales_Data[Product_ID],0))</f>
        <v>Food</v>
      </c>
      <c r="G236">
        <f>INDEX(Sales_Data[Quantity_Sold], MATCH(Merged[[#This Row],[Product_ID]],Sales_Data[Product_ID],0))</f>
        <v>22</v>
      </c>
      <c r="H236" t="str">
        <f>INDEX(Sales_Data[Customer_Type], MATCH(Merged[[#This Row],[Product_ID]], Sales_Data[Product_ID],0))</f>
        <v>Returning</v>
      </c>
      <c r="I236" t="str">
        <f>INDEX(Sales_Data[Payment_Method], MATCH(Merged[[#This Row],[Product_ID]], Sales_Data[Product_ID],0))</f>
        <v>Bank Transfer</v>
      </c>
      <c r="J236">
        <f>INDEX(Sales_Data[Discount],MATCH(Merged[[#This Row],[Product_ID]], Sales_Data[Product_ID],0))</f>
        <v>0.22</v>
      </c>
      <c r="K236" s="8">
        <f>INDEX(Sales_Data[Discount (%)], MATCH(Merged[[#This Row],[Product_ID]],Sales_Data[Product_ID],0))</f>
        <v>0.22</v>
      </c>
      <c r="L236" s="8" t="str">
        <f>INDEX(Sales_Data[Discount Range], MATCH(Merged[[#This Row],[Product_ID]], Sales_Data[Product_ID],0))</f>
        <v>21%+</v>
      </c>
      <c r="M236" t="str">
        <f>INDEX(Sales_Data[Sales_Channel],MATCH(Merged[[#This Row],[Product_ID]], Sales_Data[Product_ID],0))</f>
        <v>Retail</v>
      </c>
      <c r="N236" t="str">
        <f>INDEX(Sales_Data[Region_and_Sales_Rep], MATCH(Merged[[#This Row],[Product_ID]],Sales_Data[Product_ID],0))</f>
        <v>South-David</v>
      </c>
    </row>
    <row r="237" spans="1:14" x14ac:dyDescent="0.25">
      <c r="A237">
        <v>1090</v>
      </c>
      <c r="B237" t="str">
        <f>VLOOKUP(Merged[[#This Row],[Product_ID]],Sales_Data[],5,0)</f>
        <v>Alice</v>
      </c>
      <c r="C237" t="str">
        <f>VLOOKUP(Merged[[#This Row],[Product_ID]],Sales_Data[],6,0)</f>
        <v>West</v>
      </c>
      <c r="D237" t="str">
        <f>VLOOKUP(Merged[[#This Row],[Product_ID]],Sales_Data[],3,0)</f>
        <v>November</v>
      </c>
      <c r="E237">
        <f>INDEX(Sales_Data[Sales_Amount],MATCH(Merged[[#This Row],[Product_ID]], Sales_Data[Product_ID],0))</f>
        <v>267.77999999999997</v>
      </c>
      <c r="F237" t="str">
        <f>INDEX(Sales_Data[Product_Category], MATCH(Merged[[#This Row],[Product_ID]],Sales_Data[Product_ID],0))</f>
        <v>Electronics</v>
      </c>
      <c r="G237">
        <f>INDEX(Sales_Data[Quantity_Sold], MATCH(Merged[[#This Row],[Product_ID]],Sales_Data[Product_ID],0))</f>
        <v>32</v>
      </c>
      <c r="H237" t="str">
        <f>INDEX(Sales_Data[Customer_Type], MATCH(Merged[[#This Row],[Product_ID]], Sales_Data[Product_ID],0))</f>
        <v>Returning</v>
      </c>
      <c r="I237" t="str">
        <f>INDEX(Sales_Data[Payment_Method], MATCH(Merged[[#This Row],[Product_ID]], Sales_Data[Product_ID],0))</f>
        <v>Cash</v>
      </c>
      <c r="J237">
        <f>INDEX(Sales_Data[Discount],MATCH(Merged[[#This Row],[Product_ID]], Sales_Data[Product_ID],0))</f>
        <v>0.22</v>
      </c>
      <c r="K237" s="8">
        <f>INDEX(Sales_Data[Discount (%)], MATCH(Merged[[#This Row],[Product_ID]],Sales_Data[Product_ID],0))</f>
        <v>0.22</v>
      </c>
      <c r="L237" s="8" t="str">
        <f>INDEX(Sales_Data[Discount Range], MATCH(Merged[[#This Row],[Product_ID]], Sales_Data[Product_ID],0))</f>
        <v>21%+</v>
      </c>
      <c r="M237" t="str">
        <f>INDEX(Sales_Data[Sales_Channel],MATCH(Merged[[#This Row],[Product_ID]], Sales_Data[Product_ID],0))</f>
        <v>Retail</v>
      </c>
      <c r="N237" t="str">
        <f>INDEX(Sales_Data[Region_and_Sales_Rep], MATCH(Merged[[#This Row],[Product_ID]],Sales_Data[Product_ID],0))</f>
        <v>West-Alice</v>
      </c>
    </row>
    <row r="238" spans="1:14" x14ac:dyDescent="0.25">
      <c r="A238">
        <v>1032</v>
      </c>
      <c r="B238" t="str">
        <f>VLOOKUP(Merged[[#This Row],[Product_ID]],Sales_Data[],5,0)</f>
        <v>Eve</v>
      </c>
      <c r="C238" t="str">
        <f>VLOOKUP(Merged[[#This Row],[Product_ID]],Sales_Data[],6,0)</f>
        <v>West</v>
      </c>
      <c r="D238" t="str">
        <f>VLOOKUP(Merged[[#This Row],[Product_ID]],Sales_Data[],3,0)</f>
        <v>June</v>
      </c>
      <c r="E238">
        <f>INDEX(Sales_Data[Sales_Amount],MATCH(Merged[[#This Row],[Product_ID]], Sales_Data[Product_ID],0))</f>
        <v>219.82</v>
      </c>
      <c r="F238" t="str">
        <f>INDEX(Sales_Data[Product_Category], MATCH(Merged[[#This Row],[Product_ID]],Sales_Data[Product_ID],0))</f>
        <v>Electronics</v>
      </c>
      <c r="G238">
        <f>INDEX(Sales_Data[Quantity_Sold], MATCH(Merged[[#This Row],[Product_ID]],Sales_Data[Product_ID],0))</f>
        <v>49</v>
      </c>
      <c r="H238" t="str">
        <f>INDEX(Sales_Data[Customer_Type], MATCH(Merged[[#This Row],[Product_ID]], Sales_Data[Product_ID],0))</f>
        <v>Returning</v>
      </c>
      <c r="I238" t="str">
        <f>INDEX(Sales_Data[Payment_Method], MATCH(Merged[[#This Row],[Product_ID]], Sales_Data[Product_ID],0))</f>
        <v>Credit Card</v>
      </c>
      <c r="J238">
        <f>INDEX(Sales_Data[Discount],MATCH(Merged[[#This Row],[Product_ID]], Sales_Data[Product_ID],0))</f>
        <v>0.09</v>
      </c>
      <c r="K238" s="8">
        <f>INDEX(Sales_Data[Discount (%)], MATCH(Merged[[#This Row],[Product_ID]],Sales_Data[Product_ID],0))</f>
        <v>0.09</v>
      </c>
      <c r="L238" s="8" t="str">
        <f>INDEX(Sales_Data[Discount Range], MATCH(Merged[[#This Row],[Product_ID]], Sales_Data[Product_ID],0))</f>
        <v>6-10%</v>
      </c>
      <c r="M238" t="str">
        <f>INDEX(Sales_Data[Sales_Channel],MATCH(Merged[[#This Row],[Product_ID]], Sales_Data[Product_ID],0))</f>
        <v>Online</v>
      </c>
      <c r="N238" t="str">
        <f>INDEX(Sales_Data[Region_and_Sales_Rep], MATCH(Merged[[#This Row],[Product_ID]],Sales_Data[Product_ID],0))</f>
        <v>West-Eve</v>
      </c>
    </row>
    <row r="239" spans="1:14" x14ac:dyDescent="0.25">
      <c r="A239">
        <v>1070</v>
      </c>
      <c r="B239" t="str">
        <f>VLOOKUP(Merged[[#This Row],[Product_ID]],Sales_Data[],5,0)</f>
        <v>David</v>
      </c>
      <c r="C239" t="str">
        <f>VLOOKUP(Merged[[#This Row],[Product_ID]],Sales_Data[],6,0)</f>
        <v>North</v>
      </c>
      <c r="D239" t="str">
        <f>VLOOKUP(Merged[[#This Row],[Product_ID]],Sales_Data[],3,0)</f>
        <v>November</v>
      </c>
      <c r="E239">
        <f>INDEX(Sales_Data[Sales_Amount],MATCH(Merged[[#This Row],[Product_ID]], Sales_Data[Product_ID],0))</f>
        <v>5813.51</v>
      </c>
      <c r="F239" t="str">
        <f>INDEX(Sales_Data[Product_Category], MATCH(Merged[[#This Row],[Product_ID]],Sales_Data[Product_ID],0))</f>
        <v>Furniture</v>
      </c>
      <c r="G239">
        <f>INDEX(Sales_Data[Quantity_Sold], MATCH(Merged[[#This Row],[Product_ID]],Sales_Data[Product_ID],0))</f>
        <v>40</v>
      </c>
      <c r="H239" t="str">
        <f>INDEX(Sales_Data[Customer_Type], MATCH(Merged[[#This Row],[Product_ID]], Sales_Data[Product_ID],0))</f>
        <v>New</v>
      </c>
      <c r="I239" t="str">
        <f>INDEX(Sales_Data[Payment_Method], MATCH(Merged[[#This Row],[Product_ID]], Sales_Data[Product_ID],0))</f>
        <v>Cash</v>
      </c>
      <c r="J239">
        <f>INDEX(Sales_Data[Discount],MATCH(Merged[[#This Row],[Product_ID]], Sales_Data[Product_ID],0))</f>
        <v>0.28999999999999998</v>
      </c>
      <c r="K239" s="8">
        <f>INDEX(Sales_Data[Discount (%)], MATCH(Merged[[#This Row],[Product_ID]],Sales_Data[Product_ID],0))</f>
        <v>0.28999999999999998</v>
      </c>
      <c r="L239" s="8" t="str">
        <f>INDEX(Sales_Data[Discount Range], MATCH(Merged[[#This Row],[Product_ID]], Sales_Data[Product_ID],0))</f>
        <v>21%+</v>
      </c>
      <c r="M239" t="str">
        <f>INDEX(Sales_Data[Sales_Channel],MATCH(Merged[[#This Row],[Product_ID]], Sales_Data[Product_ID],0))</f>
        <v>Online</v>
      </c>
      <c r="N239" t="str">
        <f>INDEX(Sales_Data[Region_and_Sales_Rep], MATCH(Merged[[#This Row],[Product_ID]],Sales_Data[Product_ID],0))</f>
        <v>North-David</v>
      </c>
    </row>
    <row r="240" spans="1:14" x14ac:dyDescent="0.25">
      <c r="A240">
        <v>1032</v>
      </c>
      <c r="B240" t="str">
        <f>VLOOKUP(Merged[[#This Row],[Product_ID]],Sales_Data[],5,0)</f>
        <v>Eve</v>
      </c>
      <c r="C240" t="str">
        <f>VLOOKUP(Merged[[#This Row],[Product_ID]],Sales_Data[],6,0)</f>
        <v>West</v>
      </c>
      <c r="D240" t="str">
        <f>VLOOKUP(Merged[[#This Row],[Product_ID]],Sales_Data[],3,0)</f>
        <v>June</v>
      </c>
      <c r="E240">
        <f>INDEX(Sales_Data[Sales_Amount],MATCH(Merged[[#This Row],[Product_ID]], Sales_Data[Product_ID],0))</f>
        <v>219.82</v>
      </c>
      <c r="F240" t="str">
        <f>INDEX(Sales_Data[Product_Category], MATCH(Merged[[#This Row],[Product_ID]],Sales_Data[Product_ID],0))</f>
        <v>Electronics</v>
      </c>
      <c r="G240">
        <f>INDEX(Sales_Data[Quantity_Sold], MATCH(Merged[[#This Row],[Product_ID]],Sales_Data[Product_ID],0))</f>
        <v>49</v>
      </c>
      <c r="H240" t="str">
        <f>INDEX(Sales_Data[Customer_Type], MATCH(Merged[[#This Row],[Product_ID]], Sales_Data[Product_ID],0))</f>
        <v>Returning</v>
      </c>
      <c r="I240" t="str">
        <f>INDEX(Sales_Data[Payment_Method], MATCH(Merged[[#This Row],[Product_ID]], Sales_Data[Product_ID],0))</f>
        <v>Credit Card</v>
      </c>
      <c r="J240">
        <f>INDEX(Sales_Data[Discount],MATCH(Merged[[#This Row],[Product_ID]], Sales_Data[Product_ID],0))</f>
        <v>0.09</v>
      </c>
      <c r="K240" s="8">
        <f>INDEX(Sales_Data[Discount (%)], MATCH(Merged[[#This Row],[Product_ID]],Sales_Data[Product_ID],0))</f>
        <v>0.09</v>
      </c>
      <c r="L240" s="8" t="str">
        <f>INDEX(Sales_Data[Discount Range], MATCH(Merged[[#This Row],[Product_ID]], Sales_Data[Product_ID],0))</f>
        <v>6-10%</v>
      </c>
      <c r="M240" t="str">
        <f>INDEX(Sales_Data[Sales_Channel],MATCH(Merged[[#This Row],[Product_ID]], Sales_Data[Product_ID],0))</f>
        <v>Online</v>
      </c>
      <c r="N240" t="str">
        <f>INDEX(Sales_Data[Region_and_Sales_Rep], MATCH(Merged[[#This Row],[Product_ID]],Sales_Data[Product_ID],0))</f>
        <v>West-Eve</v>
      </c>
    </row>
    <row r="241" spans="1:14" x14ac:dyDescent="0.25">
      <c r="A241">
        <v>1068</v>
      </c>
      <c r="B241" t="str">
        <f>VLOOKUP(Merged[[#This Row],[Product_ID]],Sales_Data[],5,0)</f>
        <v>Bob</v>
      </c>
      <c r="C241" t="str">
        <f>VLOOKUP(Merged[[#This Row],[Product_ID]],Sales_Data[],6,0)</f>
        <v>North</v>
      </c>
      <c r="D241" t="str">
        <f>VLOOKUP(Merged[[#This Row],[Product_ID]],Sales_Data[],3,0)</f>
        <v>February</v>
      </c>
      <c r="E241">
        <f>INDEX(Sales_Data[Sales_Amount],MATCH(Merged[[#This Row],[Product_ID]], Sales_Data[Product_ID],0))</f>
        <v>5118.51</v>
      </c>
      <c r="F241" t="str">
        <f>INDEX(Sales_Data[Product_Category], MATCH(Merged[[#This Row],[Product_ID]],Sales_Data[Product_ID],0))</f>
        <v>Clothing</v>
      </c>
      <c r="G241">
        <f>INDEX(Sales_Data[Quantity_Sold], MATCH(Merged[[#This Row],[Product_ID]],Sales_Data[Product_ID],0))</f>
        <v>22</v>
      </c>
      <c r="H241" t="str">
        <f>INDEX(Sales_Data[Customer_Type], MATCH(Merged[[#This Row],[Product_ID]], Sales_Data[Product_ID],0))</f>
        <v>Returning</v>
      </c>
      <c r="I241" t="str">
        <f>INDEX(Sales_Data[Payment_Method], MATCH(Merged[[#This Row],[Product_ID]], Sales_Data[Product_ID],0))</f>
        <v>Bank Transfer</v>
      </c>
      <c r="J241">
        <f>INDEX(Sales_Data[Discount],MATCH(Merged[[#This Row],[Product_ID]], Sales_Data[Product_ID],0))</f>
        <v>0.26</v>
      </c>
      <c r="K241" s="8">
        <f>INDEX(Sales_Data[Discount (%)], MATCH(Merged[[#This Row],[Product_ID]],Sales_Data[Product_ID],0))</f>
        <v>0.26</v>
      </c>
      <c r="L241" s="8" t="str">
        <f>INDEX(Sales_Data[Discount Range], MATCH(Merged[[#This Row],[Product_ID]], Sales_Data[Product_ID],0))</f>
        <v>21%+</v>
      </c>
      <c r="M241" t="str">
        <f>INDEX(Sales_Data[Sales_Channel],MATCH(Merged[[#This Row],[Product_ID]], Sales_Data[Product_ID],0))</f>
        <v>Online</v>
      </c>
      <c r="N241" t="str">
        <f>INDEX(Sales_Data[Region_and_Sales_Rep], MATCH(Merged[[#This Row],[Product_ID]],Sales_Data[Product_ID],0))</f>
        <v>North-Bob</v>
      </c>
    </row>
    <row r="242" spans="1:14" x14ac:dyDescent="0.25">
      <c r="A242">
        <v>1055</v>
      </c>
      <c r="B242" t="str">
        <f>VLOOKUP(Merged[[#This Row],[Product_ID]],Sales_Data[],5,0)</f>
        <v>Charlie</v>
      </c>
      <c r="C242" t="str">
        <f>VLOOKUP(Merged[[#This Row],[Product_ID]],Sales_Data[],6,0)</f>
        <v>West</v>
      </c>
      <c r="D242" t="str">
        <f>VLOOKUP(Merged[[#This Row],[Product_ID]],Sales_Data[],3,0)</f>
        <v>December</v>
      </c>
      <c r="E242">
        <f>INDEX(Sales_Data[Sales_Amount],MATCH(Merged[[#This Row],[Product_ID]], Sales_Data[Product_ID],0))</f>
        <v>4102.47</v>
      </c>
      <c r="F242" t="str">
        <f>INDEX(Sales_Data[Product_Category], MATCH(Merged[[#This Row],[Product_ID]],Sales_Data[Product_ID],0))</f>
        <v>Furniture</v>
      </c>
      <c r="G242">
        <f>INDEX(Sales_Data[Quantity_Sold], MATCH(Merged[[#This Row],[Product_ID]],Sales_Data[Product_ID],0))</f>
        <v>8</v>
      </c>
      <c r="H242" t="str">
        <f>INDEX(Sales_Data[Customer_Type], MATCH(Merged[[#This Row],[Product_ID]], Sales_Data[Product_ID],0))</f>
        <v>Returning</v>
      </c>
      <c r="I242" t="str">
        <f>INDEX(Sales_Data[Payment_Method], MATCH(Merged[[#This Row],[Product_ID]], Sales_Data[Product_ID],0))</f>
        <v>Bank Transfer</v>
      </c>
      <c r="J242">
        <f>INDEX(Sales_Data[Discount],MATCH(Merged[[#This Row],[Product_ID]], Sales_Data[Product_ID],0))</f>
        <v>0.13</v>
      </c>
      <c r="K242" s="8">
        <f>INDEX(Sales_Data[Discount (%)], MATCH(Merged[[#This Row],[Product_ID]],Sales_Data[Product_ID],0))</f>
        <v>0.13</v>
      </c>
      <c r="L242" s="8" t="str">
        <f>INDEX(Sales_Data[Discount Range], MATCH(Merged[[#This Row],[Product_ID]], Sales_Data[Product_ID],0))</f>
        <v>11-15%</v>
      </c>
      <c r="M242" t="str">
        <f>INDEX(Sales_Data[Sales_Channel],MATCH(Merged[[#This Row],[Product_ID]], Sales_Data[Product_ID],0))</f>
        <v>Online</v>
      </c>
      <c r="N242" t="str">
        <f>INDEX(Sales_Data[Region_and_Sales_Rep], MATCH(Merged[[#This Row],[Product_ID]],Sales_Data[Product_ID],0))</f>
        <v>West-Charlie</v>
      </c>
    </row>
    <row r="243" spans="1:14" x14ac:dyDescent="0.25">
      <c r="A243">
        <v>1075</v>
      </c>
      <c r="B243" t="str">
        <f>VLOOKUP(Merged[[#This Row],[Product_ID]],Sales_Data[],5,0)</f>
        <v>David</v>
      </c>
      <c r="C243" t="str">
        <f>VLOOKUP(Merged[[#This Row],[Product_ID]],Sales_Data[],6,0)</f>
        <v>South</v>
      </c>
      <c r="D243" t="str">
        <f>VLOOKUP(Merged[[#This Row],[Product_ID]],Sales_Data[],3,0)</f>
        <v>June</v>
      </c>
      <c r="E243">
        <f>INDEX(Sales_Data[Sales_Amount],MATCH(Merged[[#This Row],[Product_ID]], Sales_Data[Product_ID],0))</f>
        <v>4223.3900000000003</v>
      </c>
      <c r="F243" t="str">
        <f>INDEX(Sales_Data[Product_Category], MATCH(Merged[[#This Row],[Product_ID]],Sales_Data[Product_ID],0))</f>
        <v>Furniture</v>
      </c>
      <c r="G243">
        <f>INDEX(Sales_Data[Quantity_Sold], MATCH(Merged[[#This Row],[Product_ID]],Sales_Data[Product_ID],0))</f>
        <v>30</v>
      </c>
      <c r="H243" t="str">
        <f>INDEX(Sales_Data[Customer_Type], MATCH(Merged[[#This Row],[Product_ID]], Sales_Data[Product_ID],0))</f>
        <v>New</v>
      </c>
      <c r="I243" t="str">
        <f>INDEX(Sales_Data[Payment_Method], MATCH(Merged[[#This Row],[Product_ID]], Sales_Data[Product_ID],0))</f>
        <v>Bank Transfer</v>
      </c>
      <c r="J243">
        <f>INDEX(Sales_Data[Discount],MATCH(Merged[[#This Row],[Product_ID]], Sales_Data[Product_ID],0))</f>
        <v>0.05</v>
      </c>
      <c r="K243" s="8">
        <f>INDEX(Sales_Data[Discount (%)], MATCH(Merged[[#This Row],[Product_ID]],Sales_Data[Product_ID],0))</f>
        <v>0.05</v>
      </c>
      <c r="L243" s="8" t="str">
        <f>INDEX(Sales_Data[Discount Range], MATCH(Merged[[#This Row],[Product_ID]], Sales_Data[Product_ID],0))</f>
        <v>0-5%</v>
      </c>
      <c r="M243" t="str">
        <f>INDEX(Sales_Data[Sales_Channel],MATCH(Merged[[#This Row],[Product_ID]], Sales_Data[Product_ID],0))</f>
        <v>Online</v>
      </c>
      <c r="N243" t="str">
        <f>INDEX(Sales_Data[Region_and_Sales_Rep], MATCH(Merged[[#This Row],[Product_ID]],Sales_Data[Product_ID],0))</f>
        <v>South-David</v>
      </c>
    </row>
    <row r="244" spans="1:14" x14ac:dyDescent="0.25">
      <c r="A244">
        <v>1056</v>
      </c>
      <c r="B244" t="str">
        <f>VLOOKUP(Merged[[#This Row],[Product_ID]],Sales_Data[],5,0)</f>
        <v>David</v>
      </c>
      <c r="C244" t="str">
        <f>VLOOKUP(Merged[[#This Row],[Product_ID]],Sales_Data[],6,0)</f>
        <v>East</v>
      </c>
      <c r="D244" t="str">
        <f>VLOOKUP(Merged[[#This Row],[Product_ID]],Sales_Data[],3,0)</f>
        <v>May</v>
      </c>
      <c r="E244">
        <f>INDEX(Sales_Data[Sales_Amount],MATCH(Merged[[#This Row],[Product_ID]], Sales_Data[Product_ID],0))</f>
        <v>7611.88</v>
      </c>
      <c r="F244" t="str">
        <f>INDEX(Sales_Data[Product_Category], MATCH(Merged[[#This Row],[Product_ID]],Sales_Data[Product_ID],0))</f>
        <v>Clothing</v>
      </c>
      <c r="G244">
        <f>INDEX(Sales_Data[Quantity_Sold], MATCH(Merged[[#This Row],[Product_ID]],Sales_Data[Product_ID],0))</f>
        <v>28</v>
      </c>
      <c r="H244" t="str">
        <f>INDEX(Sales_Data[Customer_Type], MATCH(Merged[[#This Row],[Product_ID]], Sales_Data[Product_ID],0))</f>
        <v>Returning</v>
      </c>
      <c r="I244" t="str">
        <f>INDEX(Sales_Data[Payment_Method], MATCH(Merged[[#This Row],[Product_ID]], Sales_Data[Product_ID],0))</f>
        <v>Bank Transfer</v>
      </c>
      <c r="J244">
        <f>INDEX(Sales_Data[Discount],MATCH(Merged[[#This Row],[Product_ID]], Sales_Data[Product_ID],0))</f>
        <v>0.2</v>
      </c>
      <c r="K244" s="8">
        <f>INDEX(Sales_Data[Discount (%)], MATCH(Merged[[#This Row],[Product_ID]],Sales_Data[Product_ID],0))</f>
        <v>0.2</v>
      </c>
      <c r="L244" s="8" t="str">
        <f>INDEX(Sales_Data[Discount Range], MATCH(Merged[[#This Row],[Product_ID]], Sales_Data[Product_ID],0))</f>
        <v>16-20%</v>
      </c>
      <c r="M244" t="str">
        <f>INDEX(Sales_Data[Sales_Channel],MATCH(Merged[[#This Row],[Product_ID]], Sales_Data[Product_ID],0))</f>
        <v>Online</v>
      </c>
      <c r="N244" t="str">
        <f>INDEX(Sales_Data[Region_and_Sales_Rep], MATCH(Merged[[#This Row],[Product_ID]],Sales_Data[Product_ID],0))</f>
        <v>East-David</v>
      </c>
    </row>
    <row r="245" spans="1:14" x14ac:dyDescent="0.25">
      <c r="A245">
        <v>1017</v>
      </c>
      <c r="B245" t="str">
        <f>VLOOKUP(Merged[[#This Row],[Product_ID]],Sales_Data[],5,0)</f>
        <v>David</v>
      </c>
      <c r="C245" t="str">
        <f>VLOOKUP(Merged[[#This Row],[Product_ID]],Sales_Data[],6,0)</f>
        <v>East</v>
      </c>
      <c r="D245" t="str">
        <f>VLOOKUP(Merged[[#This Row],[Product_ID]],Sales_Data[],3,0)</f>
        <v>July</v>
      </c>
      <c r="E245">
        <f>INDEX(Sales_Data[Sales_Amount],MATCH(Merged[[#This Row],[Product_ID]], Sales_Data[Product_ID],0))</f>
        <v>3388.69</v>
      </c>
      <c r="F245" t="str">
        <f>INDEX(Sales_Data[Product_Category], MATCH(Merged[[#This Row],[Product_ID]],Sales_Data[Product_ID],0))</f>
        <v>Food</v>
      </c>
      <c r="G245">
        <f>INDEX(Sales_Data[Quantity_Sold], MATCH(Merged[[#This Row],[Product_ID]],Sales_Data[Product_ID],0))</f>
        <v>1</v>
      </c>
      <c r="H245" t="str">
        <f>INDEX(Sales_Data[Customer_Type], MATCH(Merged[[#This Row],[Product_ID]], Sales_Data[Product_ID],0))</f>
        <v>Returning</v>
      </c>
      <c r="I245" t="str">
        <f>INDEX(Sales_Data[Payment_Method], MATCH(Merged[[#This Row],[Product_ID]], Sales_Data[Product_ID],0))</f>
        <v>Bank Transfer</v>
      </c>
      <c r="J245">
        <f>INDEX(Sales_Data[Discount],MATCH(Merged[[#This Row],[Product_ID]], Sales_Data[Product_ID],0))</f>
        <v>0.28999999999999998</v>
      </c>
      <c r="K245" s="8">
        <f>INDEX(Sales_Data[Discount (%)], MATCH(Merged[[#This Row],[Product_ID]],Sales_Data[Product_ID],0))</f>
        <v>0.28999999999999998</v>
      </c>
      <c r="L245" s="8" t="str">
        <f>INDEX(Sales_Data[Discount Range], MATCH(Merged[[#This Row],[Product_ID]], Sales_Data[Product_ID],0))</f>
        <v>21%+</v>
      </c>
      <c r="M245" t="str">
        <f>INDEX(Sales_Data[Sales_Channel],MATCH(Merged[[#This Row],[Product_ID]], Sales_Data[Product_ID],0))</f>
        <v>Online</v>
      </c>
      <c r="N245" t="str">
        <f>INDEX(Sales_Data[Region_and_Sales_Rep], MATCH(Merged[[#This Row],[Product_ID]],Sales_Data[Product_ID],0))</f>
        <v>East-David</v>
      </c>
    </row>
    <row r="246" spans="1:14" x14ac:dyDescent="0.25">
      <c r="A246">
        <v>1038</v>
      </c>
      <c r="B246" t="str">
        <f>VLOOKUP(Merged[[#This Row],[Product_ID]],Sales_Data[],5,0)</f>
        <v>Bob</v>
      </c>
      <c r="C246" t="str">
        <f>VLOOKUP(Merged[[#This Row],[Product_ID]],Sales_Data[],6,0)</f>
        <v>South</v>
      </c>
      <c r="D246" t="str">
        <f>VLOOKUP(Merged[[#This Row],[Product_ID]],Sales_Data[],3,0)</f>
        <v>March</v>
      </c>
      <c r="E246">
        <f>INDEX(Sales_Data[Sales_Amount],MATCH(Merged[[#This Row],[Product_ID]], Sales_Data[Product_ID],0))</f>
        <v>1452.35</v>
      </c>
      <c r="F246" t="str">
        <f>INDEX(Sales_Data[Product_Category], MATCH(Merged[[#This Row],[Product_ID]],Sales_Data[Product_ID],0))</f>
        <v>Clothing</v>
      </c>
      <c r="G246">
        <f>INDEX(Sales_Data[Quantity_Sold], MATCH(Merged[[#This Row],[Product_ID]],Sales_Data[Product_ID],0))</f>
        <v>15</v>
      </c>
      <c r="H246" t="str">
        <f>INDEX(Sales_Data[Customer_Type], MATCH(Merged[[#This Row],[Product_ID]], Sales_Data[Product_ID],0))</f>
        <v>Returning</v>
      </c>
      <c r="I246" t="str">
        <f>INDEX(Sales_Data[Payment_Method], MATCH(Merged[[#This Row],[Product_ID]], Sales_Data[Product_ID],0))</f>
        <v>Cash</v>
      </c>
      <c r="J246">
        <f>INDEX(Sales_Data[Discount],MATCH(Merged[[#This Row],[Product_ID]], Sales_Data[Product_ID],0))</f>
        <v>7.0000000000000007E-2</v>
      </c>
      <c r="K246" s="8">
        <f>INDEX(Sales_Data[Discount (%)], MATCH(Merged[[#This Row],[Product_ID]],Sales_Data[Product_ID],0))</f>
        <v>7.0000000000000007E-2</v>
      </c>
      <c r="L246" s="8" t="str">
        <f>INDEX(Sales_Data[Discount Range], MATCH(Merged[[#This Row],[Product_ID]], Sales_Data[Product_ID],0))</f>
        <v>6-10%</v>
      </c>
      <c r="M246" t="str">
        <f>INDEX(Sales_Data[Sales_Channel],MATCH(Merged[[#This Row],[Product_ID]], Sales_Data[Product_ID],0))</f>
        <v>Online</v>
      </c>
      <c r="N246" t="str">
        <f>INDEX(Sales_Data[Region_and_Sales_Rep], MATCH(Merged[[#This Row],[Product_ID]],Sales_Data[Product_ID],0))</f>
        <v>South-Bob</v>
      </c>
    </row>
    <row r="247" spans="1:14" x14ac:dyDescent="0.25">
      <c r="A247">
        <v>1024</v>
      </c>
      <c r="B247" t="str">
        <f>VLOOKUP(Merged[[#This Row],[Product_ID]],Sales_Data[],5,0)</f>
        <v>Eve</v>
      </c>
      <c r="C247" t="str">
        <f>VLOOKUP(Merged[[#This Row],[Product_ID]],Sales_Data[],6,0)</f>
        <v>West</v>
      </c>
      <c r="D247" t="str">
        <f>VLOOKUP(Merged[[#This Row],[Product_ID]],Sales_Data[],3,0)</f>
        <v>November</v>
      </c>
      <c r="E247">
        <f>INDEX(Sales_Data[Sales_Amount],MATCH(Merged[[#This Row],[Product_ID]], Sales_Data[Product_ID],0))</f>
        <v>6607.8</v>
      </c>
      <c r="F247" t="str">
        <f>INDEX(Sales_Data[Product_Category], MATCH(Merged[[#This Row],[Product_ID]],Sales_Data[Product_ID],0))</f>
        <v>Food</v>
      </c>
      <c r="G247">
        <f>INDEX(Sales_Data[Quantity_Sold], MATCH(Merged[[#This Row],[Product_ID]],Sales_Data[Product_ID],0))</f>
        <v>21</v>
      </c>
      <c r="H247" t="str">
        <f>INDEX(Sales_Data[Customer_Type], MATCH(Merged[[#This Row],[Product_ID]], Sales_Data[Product_ID],0))</f>
        <v>Returning</v>
      </c>
      <c r="I247" t="str">
        <f>INDEX(Sales_Data[Payment_Method], MATCH(Merged[[#This Row],[Product_ID]], Sales_Data[Product_ID],0))</f>
        <v>Bank Transfer</v>
      </c>
      <c r="J247">
        <f>INDEX(Sales_Data[Discount],MATCH(Merged[[#This Row],[Product_ID]], Sales_Data[Product_ID],0))</f>
        <v>0</v>
      </c>
      <c r="K247" s="8">
        <f>INDEX(Sales_Data[Discount (%)], MATCH(Merged[[#This Row],[Product_ID]],Sales_Data[Product_ID],0))</f>
        <v>0</v>
      </c>
      <c r="L247" s="8" t="str">
        <f>INDEX(Sales_Data[Discount Range], MATCH(Merged[[#This Row],[Product_ID]], Sales_Data[Product_ID],0))</f>
        <v>0-5%</v>
      </c>
      <c r="M247" t="str">
        <f>INDEX(Sales_Data[Sales_Channel],MATCH(Merged[[#This Row],[Product_ID]], Sales_Data[Product_ID],0))</f>
        <v>Retail</v>
      </c>
      <c r="N247" t="str">
        <f>INDEX(Sales_Data[Region_and_Sales_Rep], MATCH(Merged[[#This Row],[Product_ID]],Sales_Data[Product_ID],0))</f>
        <v>West-Eve</v>
      </c>
    </row>
    <row r="248" spans="1:14" x14ac:dyDescent="0.25">
      <c r="A248">
        <v>1069</v>
      </c>
      <c r="B248" t="str">
        <f>VLOOKUP(Merged[[#This Row],[Product_ID]],Sales_Data[],5,0)</f>
        <v>David</v>
      </c>
      <c r="C248" t="str">
        <f>VLOOKUP(Merged[[#This Row],[Product_ID]],Sales_Data[],6,0)</f>
        <v>West</v>
      </c>
      <c r="D248" t="str">
        <f>VLOOKUP(Merged[[#This Row],[Product_ID]],Sales_Data[],3,0)</f>
        <v>June</v>
      </c>
      <c r="E248">
        <f>INDEX(Sales_Data[Sales_Amount],MATCH(Merged[[#This Row],[Product_ID]], Sales_Data[Product_ID],0))</f>
        <v>6581.04</v>
      </c>
      <c r="F248" t="str">
        <f>INDEX(Sales_Data[Product_Category], MATCH(Merged[[#This Row],[Product_ID]],Sales_Data[Product_ID],0))</f>
        <v>Clothing</v>
      </c>
      <c r="G248">
        <f>INDEX(Sales_Data[Quantity_Sold], MATCH(Merged[[#This Row],[Product_ID]],Sales_Data[Product_ID],0))</f>
        <v>42</v>
      </c>
      <c r="H248" t="str">
        <f>INDEX(Sales_Data[Customer_Type], MATCH(Merged[[#This Row],[Product_ID]], Sales_Data[Product_ID],0))</f>
        <v>New</v>
      </c>
      <c r="I248" t="str">
        <f>INDEX(Sales_Data[Payment_Method], MATCH(Merged[[#This Row],[Product_ID]], Sales_Data[Product_ID],0))</f>
        <v>Credit Card</v>
      </c>
      <c r="J248">
        <f>INDEX(Sales_Data[Discount],MATCH(Merged[[#This Row],[Product_ID]], Sales_Data[Product_ID],0))</f>
        <v>0.28000000000000003</v>
      </c>
      <c r="K248" s="8">
        <f>INDEX(Sales_Data[Discount (%)], MATCH(Merged[[#This Row],[Product_ID]],Sales_Data[Product_ID],0))</f>
        <v>0.28000000000000003</v>
      </c>
      <c r="L248" s="8" t="str">
        <f>INDEX(Sales_Data[Discount Range], MATCH(Merged[[#This Row],[Product_ID]], Sales_Data[Product_ID],0))</f>
        <v>21%+</v>
      </c>
      <c r="M248" t="str">
        <f>INDEX(Sales_Data[Sales_Channel],MATCH(Merged[[#This Row],[Product_ID]], Sales_Data[Product_ID],0))</f>
        <v>Retail</v>
      </c>
      <c r="N248" t="str">
        <f>INDEX(Sales_Data[Region_and_Sales_Rep], MATCH(Merged[[#This Row],[Product_ID]],Sales_Data[Product_ID],0))</f>
        <v>West-David</v>
      </c>
    </row>
    <row r="249" spans="1:14" x14ac:dyDescent="0.25">
      <c r="A249">
        <v>1098</v>
      </c>
      <c r="B249" t="str">
        <f>VLOOKUP(Merged[[#This Row],[Product_ID]],Sales_Data[],5,0)</f>
        <v>Eve</v>
      </c>
      <c r="C249" t="str">
        <f>VLOOKUP(Merged[[#This Row],[Product_ID]],Sales_Data[],6,0)</f>
        <v>West</v>
      </c>
      <c r="D249" t="str">
        <f>VLOOKUP(Merged[[#This Row],[Product_ID]],Sales_Data[],3,0)</f>
        <v>October</v>
      </c>
      <c r="E249">
        <f>INDEX(Sales_Data[Sales_Amount],MATCH(Merged[[#This Row],[Product_ID]], Sales_Data[Product_ID],0))</f>
        <v>1600.79</v>
      </c>
      <c r="F249" t="str">
        <f>INDEX(Sales_Data[Product_Category], MATCH(Merged[[#This Row],[Product_ID]],Sales_Data[Product_ID],0))</f>
        <v>Furniture</v>
      </c>
      <c r="G249">
        <f>INDEX(Sales_Data[Quantity_Sold], MATCH(Merged[[#This Row],[Product_ID]],Sales_Data[Product_ID],0))</f>
        <v>21</v>
      </c>
      <c r="H249" t="str">
        <f>INDEX(Sales_Data[Customer_Type], MATCH(Merged[[#This Row],[Product_ID]], Sales_Data[Product_ID],0))</f>
        <v>New</v>
      </c>
      <c r="I249" t="str">
        <f>INDEX(Sales_Data[Payment_Method], MATCH(Merged[[#This Row],[Product_ID]], Sales_Data[Product_ID],0))</f>
        <v>Bank Transfer</v>
      </c>
      <c r="J249">
        <f>INDEX(Sales_Data[Discount],MATCH(Merged[[#This Row],[Product_ID]], Sales_Data[Product_ID],0))</f>
        <v>0.18</v>
      </c>
      <c r="K249" s="8">
        <f>INDEX(Sales_Data[Discount (%)], MATCH(Merged[[#This Row],[Product_ID]],Sales_Data[Product_ID],0))</f>
        <v>0.18</v>
      </c>
      <c r="L249" s="8" t="str">
        <f>INDEX(Sales_Data[Discount Range], MATCH(Merged[[#This Row],[Product_ID]], Sales_Data[Product_ID],0))</f>
        <v>16-20%</v>
      </c>
      <c r="M249" t="str">
        <f>INDEX(Sales_Data[Sales_Channel],MATCH(Merged[[#This Row],[Product_ID]], Sales_Data[Product_ID],0))</f>
        <v>Online</v>
      </c>
      <c r="N249" t="str">
        <f>INDEX(Sales_Data[Region_and_Sales_Rep], MATCH(Merged[[#This Row],[Product_ID]],Sales_Data[Product_ID],0))</f>
        <v>West-Eve</v>
      </c>
    </row>
    <row r="250" spans="1:14" x14ac:dyDescent="0.25">
      <c r="A250">
        <v>1070</v>
      </c>
      <c r="B250" t="str">
        <f>VLOOKUP(Merged[[#This Row],[Product_ID]],Sales_Data[],5,0)</f>
        <v>David</v>
      </c>
      <c r="C250" t="str">
        <f>VLOOKUP(Merged[[#This Row],[Product_ID]],Sales_Data[],6,0)</f>
        <v>North</v>
      </c>
      <c r="D250" t="str">
        <f>VLOOKUP(Merged[[#This Row],[Product_ID]],Sales_Data[],3,0)</f>
        <v>November</v>
      </c>
      <c r="E250">
        <f>INDEX(Sales_Data[Sales_Amount],MATCH(Merged[[#This Row],[Product_ID]], Sales_Data[Product_ID],0))</f>
        <v>5813.51</v>
      </c>
      <c r="F250" t="str">
        <f>INDEX(Sales_Data[Product_Category], MATCH(Merged[[#This Row],[Product_ID]],Sales_Data[Product_ID],0))</f>
        <v>Furniture</v>
      </c>
      <c r="G250">
        <f>INDEX(Sales_Data[Quantity_Sold], MATCH(Merged[[#This Row],[Product_ID]],Sales_Data[Product_ID],0))</f>
        <v>40</v>
      </c>
      <c r="H250" t="str">
        <f>INDEX(Sales_Data[Customer_Type], MATCH(Merged[[#This Row],[Product_ID]], Sales_Data[Product_ID],0))</f>
        <v>New</v>
      </c>
      <c r="I250" t="str">
        <f>INDEX(Sales_Data[Payment_Method], MATCH(Merged[[#This Row],[Product_ID]], Sales_Data[Product_ID],0))</f>
        <v>Cash</v>
      </c>
      <c r="J250">
        <f>INDEX(Sales_Data[Discount],MATCH(Merged[[#This Row],[Product_ID]], Sales_Data[Product_ID],0))</f>
        <v>0.28999999999999998</v>
      </c>
      <c r="K250" s="8">
        <f>INDEX(Sales_Data[Discount (%)], MATCH(Merged[[#This Row],[Product_ID]],Sales_Data[Product_ID],0))</f>
        <v>0.28999999999999998</v>
      </c>
      <c r="L250" s="8" t="str">
        <f>INDEX(Sales_Data[Discount Range], MATCH(Merged[[#This Row],[Product_ID]], Sales_Data[Product_ID],0))</f>
        <v>21%+</v>
      </c>
      <c r="M250" t="str">
        <f>INDEX(Sales_Data[Sales_Channel],MATCH(Merged[[#This Row],[Product_ID]], Sales_Data[Product_ID],0))</f>
        <v>Online</v>
      </c>
      <c r="N250" t="str">
        <f>INDEX(Sales_Data[Region_and_Sales_Rep], MATCH(Merged[[#This Row],[Product_ID]],Sales_Data[Product_ID],0))</f>
        <v>North-David</v>
      </c>
    </row>
    <row r="251" spans="1:14" x14ac:dyDescent="0.25">
      <c r="A251">
        <v>1086</v>
      </c>
      <c r="B251" t="str">
        <f>VLOOKUP(Merged[[#This Row],[Product_ID]],Sales_Data[],5,0)</f>
        <v>Bob</v>
      </c>
      <c r="C251" t="str">
        <f>VLOOKUP(Merged[[#This Row],[Product_ID]],Sales_Data[],6,0)</f>
        <v>East</v>
      </c>
      <c r="D251" t="str">
        <f>VLOOKUP(Merged[[#This Row],[Product_ID]],Sales_Data[],3,0)</f>
        <v>June</v>
      </c>
      <c r="E251">
        <f>INDEX(Sales_Data[Sales_Amount],MATCH(Merged[[#This Row],[Product_ID]], Sales_Data[Product_ID],0))</f>
        <v>2495.5700000000002</v>
      </c>
      <c r="F251" t="str">
        <f>INDEX(Sales_Data[Product_Category], MATCH(Merged[[#This Row],[Product_ID]],Sales_Data[Product_ID],0))</f>
        <v>Electronics</v>
      </c>
      <c r="G251">
        <f>INDEX(Sales_Data[Quantity_Sold], MATCH(Merged[[#This Row],[Product_ID]],Sales_Data[Product_ID],0))</f>
        <v>3</v>
      </c>
      <c r="H251" t="str">
        <f>INDEX(Sales_Data[Customer_Type], MATCH(Merged[[#This Row],[Product_ID]], Sales_Data[Product_ID],0))</f>
        <v>New</v>
      </c>
      <c r="I251" t="str">
        <f>INDEX(Sales_Data[Payment_Method], MATCH(Merged[[#This Row],[Product_ID]], Sales_Data[Product_ID],0))</f>
        <v>Cash</v>
      </c>
      <c r="J251">
        <f>INDEX(Sales_Data[Discount],MATCH(Merged[[#This Row],[Product_ID]], Sales_Data[Product_ID],0))</f>
        <v>0.27</v>
      </c>
      <c r="K251" s="8">
        <f>INDEX(Sales_Data[Discount (%)], MATCH(Merged[[#This Row],[Product_ID]],Sales_Data[Product_ID],0))</f>
        <v>0.27</v>
      </c>
      <c r="L251" s="8" t="str">
        <f>INDEX(Sales_Data[Discount Range], MATCH(Merged[[#This Row],[Product_ID]], Sales_Data[Product_ID],0))</f>
        <v>21%+</v>
      </c>
      <c r="M251" t="str">
        <f>INDEX(Sales_Data[Sales_Channel],MATCH(Merged[[#This Row],[Product_ID]], Sales_Data[Product_ID],0))</f>
        <v>Online</v>
      </c>
      <c r="N251" t="str">
        <f>INDEX(Sales_Data[Region_and_Sales_Rep], MATCH(Merged[[#This Row],[Product_ID]],Sales_Data[Product_ID],0))</f>
        <v>East-Bob</v>
      </c>
    </row>
    <row r="252" spans="1:14" x14ac:dyDescent="0.25">
      <c r="A252">
        <v>1011</v>
      </c>
      <c r="B252" t="str">
        <f>VLOOKUP(Merged[[#This Row],[Product_ID]],Sales_Data[],5,0)</f>
        <v>Alice</v>
      </c>
      <c r="C252" t="str">
        <f>VLOOKUP(Merged[[#This Row],[Product_ID]],Sales_Data[],6,0)</f>
        <v>South</v>
      </c>
      <c r="D252" t="str">
        <f>VLOOKUP(Merged[[#This Row],[Product_ID]],Sales_Data[],3,0)</f>
        <v>June</v>
      </c>
      <c r="E252">
        <f>INDEX(Sales_Data[Sales_Amount],MATCH(Merged[[#This Row],[Product_ID]], Sales_Data[Product_ID],0))</f>
        <v>4531.97</v>
      </c>
      <c r="F252" t="str">
        <f>INDEX(Sales_Data[Product_Category], MATCH(Merged[[#This Row],[Product_ID]],Sales_Data[Product_ID],0))</f>
        <v>Furniture</v>
      </c>
      <c r="G252">
        <f>INDEX(Sales_Data[Quantity_Sold], MATCH(Merged[[#This Row],[Product_ID]],Sales_Data[Product_ID],0))</f>
        <v>38</v>
      </c>
      <c r="H252" t="str">
        <f>INDEX(Sales_Data[Customer_Type], MATCH(Merged[[#This Row],[Product_ID]], Sales_Data[Product_ID],0))</f>
        <v>New</v>
      </c>
      <c r="I252" t="str">
        <f>INDEX(Sales_Data[Payment_Method], MATCH(Merged[[#This Row],[Product_ID]], Sales_Data[Product_ID],0))</f>
        <v>Bank Transfer</v>
      </c>
      <c r="J252">
        <f>INDEX(Sales_Data[Discount],MATCH(Merged[[#This Row],[Product_ID]], Sales_Data[Product_ID],0))</f>
        <v>0.06</v>
      </c>
      <c r="K252" s="8">
        <f>INDEX(Sales_Data[Discount (%)], MATCH(Merged[[#This Row],[Product_ID]],Sales_Data[Product_ID],0))</f>
        <v>0.06</v>
      </c>
      <c r="L252" s="8" t="str">
        <f>INDEX(Sales_Data[Discount Range], MATCH(Merged[[#This Row],[Product_ID]], Sales_Data[Product_ID],0))</f>
        <v>6-10%</v>
      </c>
      <c r="M252" t="str">
        <f>INDEX(Sales_Data[Sales_Channel],MATCH(Merged[[#This Row],[Product_ID]], Sales_Data[Product_ID],0))</f>
        <v>Online</v>
      </c>
      <c r="N252" t="str">
        <f>INDEX(Sales_Data[Region_and_Sales_Rep], MATCH(Merged[[#This Row],[Product_ID]],Sales_Data[Product_ID],0))</f>
        <v>South-Alice</v>
      </c>
    </row>
    <row r="253" spans="1:14" x14ac:dyDescent="0.25">
      <c r="A253">
        <v>1016</v>
      </c>
      <c r="B253" t="str">
        <f>VLOOKUP(Merged[[#This Row],[Product_ID]],Sales_Data[],5,0)</f>
        <v>Eve</v>
      </c>
      <c r="C253" t="str">
        <f>VLOOKUP(Merged[[#This Row],[Product_ID]],Sales_Data[],6,0)</f>
        <v>East</v>
      </c>
      <c r="D253" t="str">
        <f>VLOOKUP(Merged[[#This Row],[Product_ID]],Sales_Data[],3,0)</f>
        <v>March</v>
      </c>
      <c r="E253">
        <f>INDEX(Sales_Data[Sales_Amount],MATCH(Merged[[#This Row],[Product_ID]], Sales_Data[Product_ID],0))</f>
        <v>4309.76</v>
      </c>
      <c r="F253" t="str">
        <f>INDEX(Sales_Data[Product_Category], MATCH(Merged[[#This Row],[Product_ID]],Sales_Data[Product_ID],0))</f>
        <v>Electronics</v>
      </c>
      <c r="G253">
        <f>INDEX(Sales_Data[Quantity_Sold], MATCH(Merged[[#This Row],[Product_ID]],Sales_Data[Product_ID],0))</f>
        <v>38</v>
      </c>
      <c r="H253" t="str">
        <f>INDEX(Sales_Data[Customer_Type], MATCH(Merged[[#This Row],[Product_ID]], Sales_Data[Product_ID],0))</f>
        <v>Returning</v>
      </c>
      <c r="I253" t="str">
        <f>INDEX(Sales_Data[Payment_Method], MATCH(Merged[[#This Row],[Product_ID]], Sales_Data[Product_ID],0))</f>
        <v>Cash</v>
      </c>
      <c r="J253">
        <f>INDEX(Sales_Data[Discount],MATCH(Merged[[#This Row],[Product_ID]], Sales_Data[Product_ID],0))</f>
        <v>0.26</v>
      </c>
      <c r="K253" s="8">
        <f>INDEX(Sales_Data[Discount (%)], MATCH(Merged[[#This Row],[Product_ID]],Sales_Data[Product_ID],0))</f>
        <v>0.26</v>
      </c>
      <c r="L253" s="8" t="str">
        <f>INDEX(Sales_Data[Discount Range], MATCH(Merged[[#This Row],[Product_ID]], Sales_Data[Product_ID],0))</f>
        <v>21%+</v>
      </c>
      <c r="M253" t="str">
        <f>INDEX(Sales_Data[Sales_Channel],MATCH(Merged[[#This Row],[Product_ID]], Sales_Data[Product_ID],0))</f>
        <v>Online</v>
      </c>
      <c r="N253" t="str">
        <f>INDEX(Sales_Data[Region_and_Sales_Rep], MATCH(Merged[[#This Row],[Product_ID]],Sales_Data[Product_ID],0))</f>
        <v>East-Eve</v>
      </c>
    </row>
    <row r="254" spans="1:14" x14ac:dyDescent="0.25">
      <c r="A254">
        <v>1097</v>
      </c>
      <c r="B254" t="str">
        <f>VLOOKUP(Merged[[#This Row],[Product_ID]],Sales_Data[],5,0)</f>
        <v>Alice</v>
      </c>
      <c r="C254" t="str">
        <f>VLOOKUP(Merged[[#This Row],[Product_ID]],Sales_Data[],6,0)</f>
        <v>East</v>
      </c>
      <c r="D254" t="str">
        <f>VLOOKUP(Merged[[#This Row],[Product_ID]],Sales_Data[],3,0)</f>
        <v>October</v>
      </c>
      <c r="E254">
        <f>INDEX(Sales_Data[Sales_Amount],MATCH(Merged[[#This Row],[Product_ID]], Sales_Data[Product_ID],0))</f>
        <v>7633.98</v>
      </c>
      <c r="F254" t="str">
        <f>INDEX(Sales_Data[Product_Category], MATCH(Merged[[#This Row],[Product_ID]],Sales_Data[Product_ID],0))</f>
        <v>Electronics</v>
      </c>
      <c r="G254">
        <f>INDEX(Sales_Data[Quantity_Sold], MATCH(Merged[[#This Row],[Product_ID]],Sales_Data[Product_ID],0))</f>
        <v>27</v>
      </c>
      <c r="H254" t="str">
        <f>INDEX(Sales_Data[Customer_Type], MATCH(Merged[[#This Row],[Product_ID]], Sales_Data[Product_ID],0))</f>
        <v>Returning</v>
      </c>
      <c r="I254" t="str">
        <f>INDEX(Sales_Data[Payment_Method], MATCH(Merged[[#This Row],[Product_ID]], Sales_Data[Product_ID],0))</f>
        <v>Credit Card</v>
      </c>
      <c r="J254">
        <f>INDEX(Sales_Data[Discount],MATCH(Merged[[#This Row],[Product_ID]], Sales_Data[Product_ID],0))</f>
        <v>0.05</v>
      </c>
      <c r="K254" s="8">
        <f>INDEX(Sales_Data[Discount (%)], MATCH(Merged[[#This Row],[Product_ID]],Sales_Data[Product_ID],0))</f>
        <v>0.05</v>
      </c>
      <c r="L254" s="8" t="str">
        <f>INDEX(Sales_Data[Discount Range], MATCH(Merged[[#This Row],[Product_ID]], Sales_Data[Product_ID],0))</f>
        <v>0-5%</v>
      </c>
      <c r="M254" t="str">
        <f>INDEX(Sales_Data[Sales_Channel],MATCH(Merged[[#This Row],[Product_ID]], Sales_Data[Product_ID],0))</f>
        <v>Retail</v>
      </c>
      <c r="N254" t="str">
        <f>INDEX(Sales_Data[Region_and_Sales_Rep], MATCH(Merged[[#This Row],[Product_ID]],Sales_Data[Product_ID],0))</f>
        <v>East-Alice</v>
      </c>
    </row>
    <row r="255" spans="1:14" x14ac:dyDescent="0.25">
      <c r="A255">
        <v>1073</v>
      </c>
      <c r="B255" t="str">
        <f>VLOOKUP(Merged[[#This Row],[Product_ID]],Sales_Data[],5,0)</f>
        <v>David</v>
      </c>
      <c r="C255" t="str">
        <f>VLOOKUP(Merged[[#This Row],[Product_ID]],Sales_Data[],6,0)</f>
        <v>West</v>
      </c>
      <c r="D255" t="str">
        <f>VLOOKUP(Merged[[#This Row],[Product_ID]],Sales_Data[],3,0)</f>
        <v>December</v>
      </c>
      <c r="E255">
        <f>INDEX(Sales_Data[Sales_Amount],MATCH(Merged[[#This Row],[Product_ID]], Sales_Data[Product_ID],0))</f>
        <v>5238.42</v>
      </c>
      <c r="F255" t="str">
        <f>INDEX(Sales_Data[Product_Category], MATCH(Merged[[#This Row],[Product_ID]],Sales_Data[Product_ID],0))</f>
        <v>Furniture</v>
      </c>
      <c r="G255">
        <f>INDEX(Sales_Data[Quantity_Sold], MATCH(Merged[[#This Row],[Product_ID]],Sales_Data[Product_ID],0))</f>
        <v>40</v>
      </c>
      <c r="H255" t="str">
        <f>INDEX(Sales_Data[Customer_Type], MATCH(Merged[[#This Row],[Product_ID]], Sales_Data[Product_ID],0))</f>
        <v>Returning</v>
      </c>
      <c r="I255" t="str">
        <f>INDEX(Sales_Data[Payment_Method], MATCH(Merged[[#This Row],[Product_ID]], Sales_Data[Product_ID],0))</f>
        <v>Credit Card</v>
      </c>
      <c r="J255">
        <f>INDEX(Sales_Data[Discount],MATCH(Merged[[#This Row],[Product_ID]], Sales_Data[Product_ID],0))</f>
        <v>0.17</v>
      </c>
      <c r="K255" s="8">
        <f>INDEX(Sales_Data[Discount (%)], MATCH(Merged[[#This Row],[Product_ID]],Sales_Data[Product_ID],0))</f>
        <v>0.17</v>
      </c>
      <c r="L255" s="8" t="str">
        <f>INDEX(Sales_Data[Discount Range], MATCH(Merged[[#This Row],[Product_ID]], Sales_Data[Product_ID],0))</f>
        <v>16-20%</v>
      </c>
      <c r="M255" t="str">
        <f>INDEX(Sales_Data[Sales_Channel],MATCH(Merged[[#This Row],[Product_ID]], Sales_Data[Product_ID],0))</f>
        <v>Retail</v>
      </c>
      <c r="N255" t="str">
        <f>INDEX(Sales_Data[Region_and_Sales_Rep], MATCH(Merged[[#This Row],[Product_ID]],Sales_Data[Product_ID],0))</f>
        <v>West-David</v>
      </c>
    </row>
    <row r="256" spans="1:14" x14ac:dyDescent="0.25">
      <c r="A256">
        <v>1059</v>
      </c>
      <c r="B256" t="str">
        <f>VLOOKUP(Merged[[#This Row],[Product_ID]],Sales_Data[],5,0)</f>
        <v>Alice</v>
      </c>
      <c r="C256" t="str">
        <f>VLOOKUP(Merged[[#This Row],[Product_ID]],Sales_Data[],6,0)</f>
        <v>North</v>
      </c>
      <c r="D256" t="str">
        <f>VLOOKUP(Merged[[#This Row],[Product_ID]],Sales_Data[],3,0)</f>
        <v>August</v>
      </c>
      <c r="E256">
        <f>INDEX(Sales_Data[Sales_Amount],MATCH(Merged[[#This Row],[Product_ID]], Sales_Data[Product_ID],0))</f>
        <v>1203.97</v>
      </c>
      <c r="F256" t="str">
        <f>INDEX(Sales_Data[Product_Category], MATCH(Merged[[#This Row],[Product_ID]],Sales_Data[Product_ID],0))</f>
        <v>Food</v>
      </c>
      <c r="G256">
        <f>INDEX(Sales_Data[Quantity_Sold], MATCH(Merged[[#This Row],[Product_ID]],Sales_Data[Product_ID],0))</f>
        <v>35</v>
      </c>
      <c r="H256" t="str">
        <f>INDEX(Sales_Data[Customer_Type], MATCH(Merged[[#This Row],[Product_ID]], Sales_Data[Product_ID],0))</f>
        <v>Returning</v>
      </c>
      <c r="I256" t="str">
        <f>INDEX(Sales_Data[Payment_Method], MATCH(Merged[[#This Row],[Product_ID]], Sales_Data[Product_ID],0))</f>
        <v>Credit Card</v>
      </c>
      <c r="J256">
        <f>INDEX(Sales_Data[Discount],MATCH(Merged[[#This Row],[Product_ID]], Sales_Data[Product_ID],0))</f>
        <v>0.02</v>
      </c>
      <c r="K256" s="8">
        <f>INDEX(Sales_Data[Discount (%)], MATCH(Merged[[#This Row],[Product_ID]],Sales_Data[Product_ID],0))</f>
        <v>0.02</v>
      </c>
      <c r="L256" s="8" t="str">
        <f>INDEX(Sales_Data[Discount Range], MATCH(Merged[[#This Row],[Product_ID]], Sales_Data[Product_ID],0))</f>
        <v>0-5%</v>
      </c>
      <c r="M256" t="str">
        <f>INDEX(Sales_Data[Sales_Channel],MATCH(Merged[[#This Row],[Product_ID]], Sales_Data[Product_ID],0))</f>
        <v>Online</v>
      </c>
      <c r="N256" t="str">
        <f>INDEX(Sales_Data[Region_and_Sales_Rep], MATCH(Merged[[#This Row],[Product_ID]],Sales_Data[Product_ID],0))</f>
        <v>North-Alice</v>
      </c>
    </row>
    <row r="257" spans="1:14" x14ac:dyDescent="0.25">
      <c r="A257">
        <v>1070</v>
      </c>
      <c r="B257" t="str">
        <f>VLOOKUP(Merged[[#This Row],[Product_ID]],Sales_Data[],5,0)</f>
        <v>David</v>
      </c>
      <c r="C257" t="str">
        <f>VLOOKUP(Merged[[#This Row],[Product_ID]],Sales_Data[],6,0)</f>
        <v>North</v>
      </c>
      <c r="D257" t="str">
        <f>VLOOKUP(Merged[[#This Row],[Product_ID]],Sales_Data[],3,0)</f>
        <v>November</v>
      </c>
      <c r="E257">
        <f>INDEX(Sales_Data[Sales_Amount],MATCH(Merged[[#This Row],[Product_ID]], Sales_Data[Product_ID],0))</f>
        <v>5813.51</v>
      </c>
      <c r="F257" t="str">
        <f>INDEX(Sales_Data[Product_Category], MATCH(Merged[[#This Row],[Product_ID]],Sales_Data[Product_ID],0))</f>
        <v>Furniture</v>
      </c>
      <c r="G257">
        <f>INDEX(Sales_Data[Quantity_Sold], MATCH(Merged[[#This Row],[Product_ID]],Sales_Data[Product_ID],0))</f>
        <v>40</v>
      </c>
      <c r="H257" t="str">
        <f>INDEX(Sales_Data[Customer_Type], MATCH(Merged[[#This Row],[Product_ID]], Sales_Data[Product_ID],0))</f>
        <v>New</v>
      </c>
      <c r="I257" t="str">
        <f>INDEX(Sales_Data[Payment_Method], MATCH(Merged[[#This Row],[Product_ID]], Sales_Data[Product_ID],0))</f>
        <v>Cash</v>
      </c>
      <c r="J257">
        <f>INDEX(Sales_Data[Discount],MATCH(Merged[[#This Row],[Product_ID]], Sales_Data[Product_ID],0))</f>
        <v>0.28999999999999998</v>
      </c>
      <c r="K257" s="8">
        <f>INDEX(Sales_Data[Discount (%)], MATCH(Merged[[#This Row],[Product_ID]],Sales_Data[Product_ID],0))</f>
        <v>0.28999999999999998</v>
      </c>
      <c r="L257" s="8" t="str">
        <f>INDEX(Sales_Data[Discount Range], MATCH(Merged[[#This Row],[Product_ID]], Sales_Data[Product_ID],0))</f>
        <v>21%+</v>
      </c>
      <c r="M257" t="str">
        <f>INDEX(Sales_Data[Sales_Channel],MATCH(Merged[[#This Row],[Product_ID]], Sales_Data[Product_ID],0))</f>
        <v>Online</v>
      </c>
      <c r="N257" t="str">
        <f>INDEX(Sales_Data[Region_and_Sales_Rep], MATCH(Merged[[#This Row],[Product_ID]],Sales_Data[Product_ID],0))</f>
        <v>North-David</v>
      </c>
    </row>
    <row r="258" spans="1:14" x14ac:dyDescent="0.25">
      <c r="A258">
        <v>1080</v>
      </c>
      <c r="B258" t="str">
        <f>VLOOKUP(Merged[[#This Row],[Product_ID]],Sales_Data[],5,0)</f>
        <v>Charlie</v>
      </c>
      <c r="C258" t="str">
        <f>VLOOKUP(Merged[[#This Row],[Product_ID]],Sales_Data[],6,0)</f>
        <v>South</v>
      </c>
      <c r="D258" t="str">
        <f>VLOOKUP(Merged[[#This Row],[Product_ID]],Sales_Data[],3,0)</f>
        <v>February</v>
      </c>
      <c r="E258">
        <f>INDEX(Sales_Data[Sales_Amount],MATCH(Merged[[#This Row],[Product_ID]], Sales_Data[Product_ID],0))</f>
        <v>245.46</v>
      </c>
      <c r="F258" t="str">
        <f>INDEX(Sales_Data[Product_Category], MATCH(Merged[[#This Row],[Product_ID]],Sales_Data[Product_ID],0))</f>
        <v>Electronics</v>
      </c>
      <c r="G258">
        <f>INDEX(Sales_Data[Quantity_Sold], MATCH(Merged[[#This Row],[Product_ID]],Sales_Data[Product_ID],0))</f>
        <v>9</v>
      </c>
      <c r="H258" t="str">
        <f>INDEX(Sales_Data[Customer_Type], MATCH(Merged[[#This Row],[Product_ID]], Sales_Data[Product_ID],0))</f>
        <v>New</v>
      </c>
      <c r="I258" t="str">
        <f>INDEX(Sales_Data[Payment_Method], MATCH(Merged[[#This Row],[Product_ID]], Sales_Data[Product_ID],0))</f>
        <v>Credit Card</v>
      </c>
      <c r="J258">
        <f>INDEX(Sales_Data[Discount],MATCH(Merged[[#This Row],[Product_ID]], Sales_Data[Product_ID],0))</f>
        <v>0.28000000000000003</v>
      </c>
      <c r="K258" s="8">
        <f>INDEX(Sales_Data[Discount (%)], MATCH(Merged[[#This Row],[Product_ID]],Sales_Data[Product_ID],0))</f>
        <v>0.28000000000000003</v>
      </c>
      <c r="L258" s="8" t="str">
        <f>INDEX(Sales_Data[Discount Range], MATCH(Merged[[#This Row],[Product_ID]], Sales_Data[Product_ID],0))</f>
        <v>21%+</v>
      </c>
      <c r="M258" t="str">
        <f>INDEX(Sales_Data[Sales_Channel],MATCH(Merged[[#This Row],[Product_ID]], Sales_Data[Product_ID],0))</f>
        <v>Retail</v>
      </c>
      <c r="N258" t="str">
        <f>INDEX(Sales_Data[Region_and_Sales_Rep], MATCH(Merged[[#This Row],[Product_ID]],Sales_Data[Product_ID],0))</f>
        <v>South-Charlie</v>
      </c>
    </row>
    <row r="259" spans="1:14" x14ac:dyDescent="0.25">
      <c r="A259">
        <v>1093</v>
      </c>
      <c r="B259" t="str">
        <f>VLOOKUP(Merged[[#This Row],[Product_ID]],Sales_Data[],5,0)</f>
        <v>Bob</v>
      </c>
      <c r="C259" t="str">
        <f>VLOOKUP(Merged[[#This Row],[Product_ID]],Sales_Data[],6,0)</f>
        <v>West</v>
      </c>
      <c r="D259" t="str">
        <f>VLOOKUP(Merged[[#This Row],[Product_ID]],Sales_Data[],3,0)</f>
        <v>April</v>
      </c>
      <c r="E259">
        <f>INDEX(Sales_Data[Sales_Amount],MATCH(Merged[[#This Row],[Product_ID]], Sales_Data[Product_ID],0))</f>
        <v>4384.0200000000004</v>
      </c>
      <c r="F259" t="str">
        <f>INDEX(Sales_Data[Product_Category], MATCH(Merged[[#This Row],[Product_ID]],Sales_Data[Product_ID],0))</f>
        <v>Furniture</v>
      </c>
      <c r="G259">
        <f>INDEX(Sales_Data[Quantity_Sold], MATCH(Merged[[#This Row],[Product_ID]],Sales_Data[Product_ID],0))</f>
        <v>17</v>
      </c>
      <c r="H259" t="str">
        <f>INDEX(Sales_Data[Customer_Type], MATCH(Merged[[#This Row],[Product_ID]], Sales_Data[Product_ID],0))</f>
        <v>Returning</v>
      </c>
      <c r="I259" t="str">
        <f>INDEX(Sales_Data[Payment_Method], MATCH(Merged[[#This Row],[Product_ID]], Sales_Data[Product_ID],0))</f>
        <v>Cash</v>
      </c>
      <c r="J259">
        <f>INDEX(Sales_Data[Discount],MATCH(Merged[[#This Row],[Product_ID]], Sales_Data[Product_ID],0))</f>
        <v>0.11</v>
      </c>
      <c r="K259" s="8">
        <f>INDEX(Sales_Data[Discount (%)], MATCH(Merged[[#This Row],[Product_ID]],Sales_Data[Product_ID],0))</f>
        <v>0.11</v>
      </c>
      <c r="L259" s="8" t="str">
        <f>INDEX(Sales_Data[Discount Range], MATCH(Merged[[#This Row],[Product_ID]], Sales_Data[Product_ID],0))</f>
        <v>11-15%</v>
      </c>
      <c r="M259" t="str">
        <f>INDEX(Sales_Data[Sales_Channel],MATCH(Merged[[#This Row],[Product_ID]], Sales_Data[Product_ID],0))</f>
        <v>Retail</v>
      </c>
      <c r="N259" t="str">
        <f>INDEX(Sales_Data[Region_and_Sales_Rep], MATCH(Merged[[#This Row],[Product_ID]],Sales_Data[Product_ID],0))</f>
        <v>West-Bob</v>
      </c>
    </row>
    <row r="260" spans="1:14" x14ac:dyDescent="0.25">
      <c r="A260">
        <v>1003</v>
      </c>
      <c r="B260" t="str">
        <f>VLOOKUP(Merged[[#This Row],[Product_ID]],Sales_Data[],5,0)</f>
        <v>Alice</v>
      </c>
      <c r="C260" t="str">
        <f>VLOOKUP(Merged[[#This Row],[Product_ID]],Sales_Data[],6,0)</f>
        <v>South</v>
      </c>
      <c r="D260" t="str">
        <f>VLOOKUP(Merged[[#This Row],[Product_ID]],Sales_Data[],3,0)</f>
        <v>December</v>
      </c>
      <c r="E260">
        <f>INDEX(Sales_Data[Sales_Amount],MATCH(Merged[[#This Row],[Product_ID]], Sales_Data[Product_ID],0))</f>
        <v>4775.59</v>
      </c>
      <c r="F260" t="str">
        <f>INDEX(Sales_Data[Product_Category], MATCH(Merged[[#This Row],[Product_ID]],Sales_Data[Product_ID],0))</f>
        <v>Furniture</v>
      </c>
      <c r="G260">
        <f>INDEX(Sales_Data[Quantity_Sold], MATCH(Merged[[#This Row],[Product_ID]],Sales_Data[Product_ID],0))</f>
        <v>30</v>
      </c>
      <c r="H260" t="str">
        <f>INDEX(Sales_Data[Customer_Type], MATCH(Merged[[#This Row],[Product_ID]], Sales_Data[Product_ID],0))</f>
        <v>New</v>
      </c>
      <c r="I260" t="str">
        <f>INDEX(Sales_Data[Payment_Method], MATCH(Merged[[#This Row],[Product_ID]], Sales_Data[Product_ID],0))</f>
        <v>Cash</v>
      </c>
      <c r="J260">
        <f>INDEX(Sales_Data[Discount],MATCH(Merged[[#This Row],[Product_ID]], Sales_Data[Product_ID],0))</f>
        <v>0.2</v>
      </c>
      <c r="K260" s="8">
        <f>INDEX(Sales_Data[Discount (%)], MATCH(Merged[[#This Row],[Product_ID]],Sales_Data[Product_ID],0))</f>
        <v>0.2</v>
      </c>
      <c r="L260" s="8" t="str">
        <f>INDEX(Sales_Data[Discount Range], MATCH(Merged[[#This Row],[Product_ID]], Sales_Data[Product_ID],0))</f>
        <v>16-20%</v>
      </c>
      <c r="M260" t="str">
        <f>INDEX(Sales_Data[Sales_Channel],MATCH(Merged[[#This Row],[Product_ID]], Sales_Data[Product_ID],0))</f>
        <v>Online</v>
      </c>
      <c r="N260" t="str">
        <f>INDEX(Sales_Data[Region_and_Sales_Rep], MATCH(Merged[[#This Row],[Product_ID]],Sales_Data[Product_ID],0))</f>
        <v>South-Alice</v>
      </c>
    </row>
    <row r="261" spans="1:14" x14ac:dyDescent="0.25">
      <c r="A261">
        <v>1020</v>
      </c>
      <c r="B261" t="str">
        <f>VLOOKUP(Merged[[#This Row],[Product_ID]],Sales_Data[],5,0)</f>
        <v>Eve</v>
      </c>
      <c r="C261" t="str">
        <f>VLOOKUP(Merged[[#This Row],[Product_ID]],Sales_Data[],6,0)</f>
        <v>North</v>
      </c>
      <c r="D261" t="str">
        <f>VLOOKUP(Merged[[#This Row],[Product_ID]],Sales_Data[],3,0)</f>
        <v>September</v>
      </c>
      <c r="E261">
        <f>INDEX(Sales_Data[Sales_Amount],MATCH(Merged[[#This Row],[Product_ID]], Sales_Data[Product_ID],0))</f>
        <v>9733.4699999999993</v>
      </c>
      <c r="F261" t="str">
        <f>INDEX(Sales_Data[Product_Category], MATCH(Merged[[#This Row],[Product_ID]],Sales_Data[Product_ID],0))</f>
        <v>Clothing</v>
      </c>
      <c r="G261">
        <f>INDEX(Sales_Data[Quantity_Sold], MATCH(Merged[[#This Row],[Product_ID]],Sales_Data[Product_ID],0))</f>
        <v>26</v>
      </c>
      <c r="H261" t="str">
        <f>INDEX(Sales_Data[Customer_Type], MATCH(Merged[[#This Row],[Product_ID]], Sales_Data[Product_ID],0))</f>
        <v>New</v>
      </c>
      <c r="I261" t="str">
        <f>INDEX(Sales_Data[Payment_Method], MATCH(Merged[[#This Row],[Product_ID]], Sales_Data[Product_ID],0))</f>
        <v>Credit Card</v>
      </c>
      <c r="J261">
        <f>INDEX(Sales_Data[Discount],MATCH(Merged[[#This Row],[Product_ID]], Sales_Data[Product_ID],0))</f>
        <v>0.01</v>
      </c>
      <c r="K261" s="8">
        <f>INDEX(Sales_Data[Discount (%)], MATCH(Merged[[#This Row],[Product_ID]],Sales_Data[Product_ID],0))</f>
        <v>0.01</v>
      </c>
      <c r="L261" s="8" t="str">
        <f>INDEX(Sales_Data[Discount Range], MATCH(Merged[[#This Row],[Product_ID]], Sales_Data[Product_ID],0))</f>
        <v>0-5%</v>
      </c>
      <c r="M261" t="str">
        <f>INDEX(Sales_Data[Sales_Channel],MATCH(Merged[[#This Row],[Product_ID]], Sales_Data[Product_ID],0))</f>
        <v>Retail</v>
      </c>
      <c r="N261" t="str">
        <f>INDEX(Sales_Data[Region_and_Sales_Rep], MATCH(Merged[[#This Row],[Product_ID]],Sales_Data[Product_ID],0))</f>
        <v>North-Eve</v>
      </c>
    </row>
    <row r="262" spans="1:14" x14ac:dyDescent="0.25">
      <c r="A262">
        <v>1059</v>
      </c>
      <c r="B262" t="str">
        <f>VLOOKUP(Merged[[#This Row],[Product_ID]],Sales_Data[],5,0)</f>
        <v>Alice</v>
      </c>
      <c r="C262" t="str">
        <f>VLOOKUP(Merged[[#This Row],[Product_ID]],Sales_Data[],6,0)</f>
        <v>North</v>
      </c>
      <c r="D262" t="str">
        <f>VLOOKUP(Merged[[#This Row],[Product_ID]],Sales_Data[],3,0)</f>
        <v>August</v>
      </c>
      <c r="E262">
        <f>INDEX(Sales_Data[Sales_Amount],MATCH(Merged[[#This Row],[Product_ID]], Sales_Data[Product_ID],0))</f>
        <v>1203.97</v>
      </c>
      <c r="F262" t="str">
        <f>INDEX(Sales_Data[Product_Category], MATCH(Merged[[#This Row],[Product_ID]],Sales_Data[Product_ID],0))</f>
        <v>Food</v>
      </c>
      <c r="G262">
        <f>INDEX(Sales_Data[Quantity_Sold], MATCH(Merged[[#This Row],[Product_ID]],Sales_Data[Product_ID],0))</f>
        <v>35</v>
      </c>
      <c r="H262" t="str">
        <f>INDEX(Sales_Data[Customer_Type], MATCH(Merged[[#This Row],[Product_ID]], Sales_Data[Product_ID],0))</f>
        <v>Returning</v>
      </c>
      <c r="I262" t="str">
        <f>INDEX(Sales_Data[Payment_Method], MATCH(Merged[[#This Row],[Product_ID]], Sales_Data[Product_ID],0))</f>
        <v>Credit Card</v>
      </c>
      <c r="J262">
        <f>INDEX(Sales_Data[Discount],MATCH(Merged[[#This Row],[Product_ID]], Sales_Data[Product_ID],0))</f>
        <v>0.02</v>
      </c>
      <c r="K262" s="8">
        <f>INDEX(Sales_Data[Discount (%)], MATCH(Merged[[#This Row],[Product_ID]],Sales_Data[Product_ID],0))</f>
        <v>0.02</v>
      </c>
      <c r="L262" s="8" t="str">
        <f>INDEX(Sales_Data[Discount Range], MATCH(Merged[[#This Row],[Product_ID]], Sales_Data[Product_ID],0))</f>
        <v>0-5%</v>
      </c>
      <c r="M262" t="str">
        <f>INDEX(Sales_Data[Sales_Channel],MATCH(Merged[[#This Row],[Product_ID]], Sales_Data[Product_ID],0))</f>
        <v>Online</v>
      </c>
      <c r="N262" t="str">
        <f>INDEX(Sales_Data[Region_and_Sales_Rep], MATCH(Merged[[#This Row],[Product_ID]],Sales_Data[Product_ID],0))</f>
        <v>North-Alice</v>
      </c>
    </row>
    <row r="263" spans="1:14" x14ac:dyDescent="0.25">
      <c r="A263">
        <v>1036</v>
      </c>
      <c r="B263" t="str">
        <f>VLOOKUP(Merged[[#This Row],[Product_ID]],Sales_Data[],5,0)</f>
        <v>David</v>
      </c>
      <c r="C263" t="str">
        <f>VLOOKUP(Merged[[#This Row],[Product_ID]],Sales_Data[],6,0)</f>
        <v>North</v>
      </c>
      <c r="D263" t="str">
        <f>VLOOKUP(Merged[[#This Row],[Product_ID]],Sales_Data[],3,0)</f>
        <v>October</v>
      </c>
      <c r="E263">
        <f>INDEX(Sales_Data[Sales_Amount],MATCH(Merged[[#This Row],[Product_ID]], Sales_Data[Product_ID],0))</f>
        <v>6499.94</v>
      </c>
      <c r="F263" t="str">
        <f>INDEX(Sales_Data[Product_Category], MATCH(Merged[[#This Row],[Product_ID]],Sales_Data[Product_ID],0))</f>
        <v>Clothing</v>
      </c>
      <c r="G263">
        <f>INDEX(Sales_Data[Quantity_Sold], MATCH(Merged[[#This Row],[Product_ID]],Sales_Data[Product_ID],0))</f>
        <v>49</v>
      </c>
      <c r="H263" t="str">
        <f>INDEX(Sales_Data[Customer_Type], MATCH(Merged[[#This Row],[Product_ID]], Sales_Data[Product_ID],0))</f>
        <v>New</v>
      </c>
      <c r="I263" t="str">
        <f>INDEX(Sales_Data[Payment_Method], MATCH(Merged[[#This Row],[Product_ID]], Sales_Data[Product_ID],0))</f>
        <v>Cash</v>
      </c>
      <c r="J263">
        <f>INDEX(Sales_Data[Discount],MATCH(Merged[[#This Row],[Product_ID]], Sales_Data[Product_ID],0))</f>
        <v>0.16</v>
      </c>
      <c r="K263" s="8">
        <f>INDEX(Sales_Data[Discount (%)], MATCH(Merged[[#This Row],[Product_ID]],Sales_Data[Product_ID],0))</f>
        <v>0.16</v>
      </c>
      <c r="L263" s="8" t="str">
        <f>INDEX(Sales_Data[Discount Range], MATCH(Merged[[#This Row],[Product_ID]], Sales_Data[Product_ID],0))</f>
        <v>16-20%</v>
      </c>
      <c r="M263" t="str">
        <f>INDEX(Sales_Data[Sales_Channel],MATCH(Merged[[#This Row],[Product_ID]], Sales_Data[Product_ID],0))</f>
        <v>Online</v>
      </c>
      <c r="N263" t="str">
        <f>INDEX(Sales_Data[Region_and_Sales_Rep], MATCH(Merged[[#This Row],[Product_ID]],Sales_Data[Product_ID],0))</f>
        <v>North-David</v>
      </c>
    </row>
    <row r="264" spans="1:14" x14ac:dyDescent="0.25">
      <c r="A264">
        <v>1019</v>
      </c>
      <c r="B264" t="str">
        <f>VLOOKUP(Merged[[#This Row],[Product_ID]],Sales_Data[],5,0)</f>
        <v>David</v>
      </c>
      <c r="C264" t="str">
        <f>VLOOKUP(Merged[[#This Row],[Product_ID]],Sales_Data[],6,0)</f>
        <v>West</v>
      </c>
      <c r="D264" t="str">
        <f>VLOOKUP(Merged[[#This Row],[Product_ID]],Sales_Data[],3,0)</f>
        <v>October</v>
      </c>
      <c r="E264">
        <f>INDEX(Sales_Data[Sales_Amount],MATCH(Merged[[#This Row],[Product_ID]], Sales_Data[Product_ID],0))</f>
        <v>5952.19</v>
      </c>
      <c r="F264" t="str">
        <f>INDEX(Sales_Data[Product_Category], MATCH(Merged[[#This Row],[Product_ID]],Sales_Data[Product_ID],0))</f>
        <v>Food</v>
      </c>
      <c r="G264">
        <f>INDEX(Sales_Data[Quantity_Sold], MATCH(Merged[[#This Row],[Product_ID]],Sales_Data[Product_ID],0))</f>
        <v>31</v>
      </c>
      <c r="H264" t="str">
        <f>INDEX(Sales_Data[Customer_Type], MATCH(Merged[[#This Row],[Product_ID]], Sales_Data[Product_ID],0))</f>
        <v>New</v>
      </c>
      <c r="I264" t="str">
        <f>INDEX(Sales_Data[Payment_Method], MATCH(Merged[[#This Row],[Product_ID]], Sales_Data[Product_ID],0))</f>
        <v>Bank Transfer</v>
      </c>
      <c r="J264">
        <f>INDEX(Sales_Data[Discount],MATCH(Merged[[#This Row],[Product_ID]], Sales_Data[Product_ID],0))</f>
        <v>0.04</v>
      </c>
      <c r="K264" s="8">
        <f>INDEX(Sales_Data[Discount (%)], MATCH(Merged[[#This Row],[Product_ID]],Sales_Data[Product_ID],0))</f>
        <v>0.04</v>
      </c>
      <c r="L264" s="8" t="str">
        <f>INDEX(Sales_Data[Discount Range], MATCH(Merged[[#This Row],[Product_ID]], Sales_Data[Product_ID],0))</f>
        <v>0-5%</v>
      </c>
      <c r="M264" t="str">
        <f>INDEX(Sales_Data[Sales_Channel],MATCH(Merged[[#This Row],[Product_ID]], Sales_Data[Product_ID],0))</f>
        <v>Online</v>
      </c>
      <c r="N264" t="str">
        <f>INDEX(Sales_Data[Region_and_Sales_Rep], MATCH(Merged[[#This Row],[Product_ID]],Sales_Data[Product_ID],0))</f>
        <v>West-David</v>
      </c>
    </row>
    <row r="265" spans="1:14" x14ac:dyDescent="0.25">
      <c r="A265">
        <v>1090</v>
      </c>
      <c r="B265" t="str">
        <f>VLOOKUP(Merged[[#This Row],[Product_ID]],Sales_Data[],5,0)</f>
        <v>Alice</v>
      </c>
      <c r="C265" t="str">
        <f>VLOOKUP(Merged[[#This Row],[Product_ID]],Sales_Data[],6,0)</f>
        <v>West</v>
      </c>
      <c r="D265" t="str">
        <f>VLOOKUP(Merged[[#This Row],[Product_ID]],Sales_Data[],3,0)</f>
        <v>November</v>
      </c>
      <c r="E265">
        <f>INDEX(Sales_Data[Sales_Amount],MATCH(Merged[[#This Row],[Product_ID]], Sales_Data[Product_ID],0))</f>
        <v>267.77999999999997</v>
      </c>
      <c r="F265" t="str">
        <f>INDEX(Sales_Data[Product_Category], MATCH(Merged[[#This Row],[Product_ID]],Sales_Data[Product_ID],0))</f>
        <v>Electronics</v>
      </c>
      <c r="G265">
        <f>INDEX(Sales_Data[Quantity_Sold], MATCH(Merged[[#This Row],[Product_ID]],Sales_Data[Product_ID],0))</f>
        <v>32</v>
      </c>
      <c r="H265" t="str">
        <f>INDEX(Sales_Data[Customer_Type], MATCH(Merged[[#This Row],[Product_ID]], Sales_Data[Product_ID],0))</f>
        <v>Returning</v>
      </c>
      <c r="I265" t="str">
        <f>INDEX(Sales_Data[Payment_Method], MATCH(Merged[[#This Row],[Product_ID]], Sales_Data[Product_ID],0))</f>
        <v>Cash</v>
      </c>
      <c r="J265">
        <f>INDEX(Sales_Data[Discount],MATCH(Merged[[#This Row],[Product_ID]], Sales_Data[Product_ID],0))</f>
        <v>0.22</v>
      </c>
      <c r="K265" s="8">
        <f>INDEX(Sales_Data[Discount (%)], MATCH(Merged[[#This Row],[Product_ID]],Sales_Data[Product_ID],0))</f>
        <v>0.22</v>
      </c>
      <c r="L265" s="8" t="str">
        <f>INDEX(Sales_Data[Discount Range], MATCH(Merged[[#This Row],[Product_ID]], Sales_Data[Product_ID],0))</f>
        <v>21%+</v>
      </c>
      <c r="M265" t="str">
        <f>INDEX(Sales_Data[Sales_Channel],MATCH(Merged[[#This Row],[Product_ID]], Sales_Data[Product_ID],0))</f>
        <v>Retail</v>
      </c>
      <c r="N265" t="str">
        <f>INDEX(Sales_Data[Region_and_Sales_Rep], MATCH(Merged[[#This Row],[Product_ID]],Sales_Data[Product_ID],0))</f>
        <v>West-Alice</v>
      </c>
    </row>
    <row r="266" spans="1:14" x14ac:dyDescent="0.25">
      <c r="A266">
        <v>1067</v>
      </c>
      <c r="B266" t="str">
        <f>VLOOKUP(Merged[[#This Row],[Product_ID]],Sales_Data[],5,0)</f>
        <v>Eve</v>
      </c>
      <c r="C266" t="str">
        <f>VLOOKUP(Merged[[#This Row],[Product_ID]],Sales_Data[],6,0)</f>
        <v>South</v>
      </c>
      <c r="D266" t="str">
        <f>VLOOKUP(Merged[[#This Row],[Product_ID]],Sales_Data[],3,0)</f>
        <v>June</v>
      </c>
      <c r="E266">
        <f>INDEX(Sales_Data[Sales_Amount],MATCH(Merged[[#This Row],[Product_ID]], Sales_Data[Product_ID],0))</f>
        <v>114.59</v>
      </c>
      <c r="F266" t="str">
        <f>INDEX(Sales_Data[Product_Category], MATCH(Merged[[#This Row],[Product_ID]],Sales_Data[Product_ID],0))</f>
        <v>Food</v>
      </c>
      <c r="G266">
        <f>INDEX(Sales_Data[Quantity_Sold], MATCH(Merged[[#This Row],[Product_ID]],Sales_Data[Product_ID],0))</f>
        <v>48</v>
      </c>
      <c r="H266" t="str">
        <f>INDEX(Sales_Data[Customer_Type], MATCH(Merged[[#This Row],[Product_ID]], Sales_Data[Product_ID],0))</f>
        <v>Returning</v>
      </c>
      <c r="I266" t="str">
        <f>INDEX(Sales_Data[Payment_Method], MATCH(Merged[[#This Row],[Product_ID]], Sales_Data[Product_ID],0))</f>
        <v>Bank Transfer</v>
      </c>
      <c r="J266">
        <f>INDEX(Sales_Data[Discount],MATCH(Merged[[#This Row],[Product_ID]], Sales_Data[Product_ID],0))</f>
        <v>0.1</v>
      </c>
      <c r="K266" s="8">
        <f>INDEX(Sales_Data[Discount (%)], MATCH(Merged[[#This Row],[Product_ID]],Sales_Data[Product_ID],0))</f>
        <v>0.1</v>
      </c>
      <c r="L266" s="8" t="str">
        <f>INDEX(Sales_Data[Discount Range], MATCH(Merged[[#This Row],[Product_ID]], Sales_Data[Product_ID],0))</f>
        <v>6-10%</v>
      </c>
      <c r="M266" t="str">
        <f>INDEX(Sales_Data[Sales_Channel],MATCH(Merged[[#This Row],[Product_ID]], Sales_Data[Product_ID],0))</f>
        <v>Online</v>
      </c>
      <c r="N266" t="str">
        <f>INDEX(Sales_Data[Region_and_Sales_Rep], MATCH(Merged[[#This Row],[Product_ID]],Sales_Data[Product_ID],0))</f>
        <v>South-Eve</v>
      </c>
    </row>
    <row r="267" spans="1:14" x14ac:dyDescent="0.25">
      <c r="A267">
        <v>1019</v>
      </c>
      <c r="B267" t="str">
        <f>VLOOKUP(Merged[[#This Row],[Product_ID]],Sales_Data[],5,0)</f>
        <v>David</v>
      </c>
      <c r="C267" t="str">
        <f>VLOOKUP(Merged[[#This Row],[Product_ID]],Sales_Data[],6,0)</f>
        <v>West</v>
      </c>
      <c r="D267" t="str">
        <f>VLOOKUP(Merged[[#This Row],[Product_ID]],Sales_Data[],3,0)</f>
        <v>October</v>
      </c>
      <c r="E267">
        <f>INDEX(Sales_Data[Sales_Amount],MATCH(Merged[[#This Row],[Product_ID]], Sales_Data[Product_ID],0))</f>
        <v>5952.19</v>
      </c>
      <c r="F267" t="str">
        <f>INDEX(Sales_Data[Product_Category], MATCH(Merged[[#This Row],[Product_ID]],Sales_Data[Product_ID],0))</f>
        <v>Food</v>
      </c>
      <c r="G267">
        <f>INDEX(Sales_Data[Quantity_Sold], MATCH(Merged[[#This Row],[Product_ID]],Sales_Data[Product_ID],0))</f>
        <v>31</v>
      </c>
      <c r="H267" t="str">
        <f>INDEX(Sales_Data[Customer_Type], MATCH(Merged[[#This Row],[Product_ID]], Sales_Data[Product_ID],0))</f>
        <v>New</v>
      </c>
      <c r="I267" t="str">
        <f>INDEX(Sales_Data[Payment_Method], MATCH(Merged[[#This Row],[Product_ID]], Sales_Data[Product_ID],0))</f>
        <v>Bank Transfer</v>
      </c>
      <c r="J267">
        <f>INDEX(Sales_Data[Discount],MATCH(Merged[[#This Row],[Product_ID]], Sales_Data[Product_ID],0))</f>
        <v>0.04</v>
      </c>
      <c r="K267" s="8">
        <f>INDEX(Sales_Data[Discount (%)], MATCH(Merged[[#This Row],[Product_ID]],Sales_Data[Product_ID],0))</f>
        <v>0.04</v>
      </c>
      <c r="L267" s="8" t="str">
        <f>INDEX(Sales_Data[Discount Range], MATCH(Merged[[#This Row],[Product_ID]], Sales_Data[Product_ID],0))</f>
        <v>0-5%</v>
      </c>
      <c r="M267" t="str">
        <f>INDEX(Sales_Data[Sales_Channel],MATCH(Merged[[#This Row],[Product_ID]], Sales_Data[Product_ID],0))</f>
        <v>Online</v>
      </c>
      <c r="N267" t="str">
        <f>INDEX(Sales_Data[Region_and_Sales_Rep], MATCH(Merged[[#This Row],[Product_ID]],Sales_Data[Product_ID],0))</f>
        <v>West-David</v>
      </c>
    </row>
    <row r="268" spans="1:14" x14ac:dyDescent="0.25">
      <c r="A268">
        <v>1020</v>
      </c>
      <c r="B268" t="str">
        <f>VLOOKUP(Merged[[#This Row],[Product_ID]],Sales_Data[],5,0)</f>
        <v>Eve</v>
      </c>
      <c r="C268" t="str">
        <f>VLOOKUP(Merged[[#This Row],[Product_ID]],Sales_Data[],6,0)</f>
        <v>North</v>
      </c>
      <c r="D268" t="str">
        <f>VLOOKUP(Merged[[#This Row],[Product_ID]],Sales_Data[],3,0)</f>
        <v>September</v>
      </c>
      <c r="E268">
        <f>INDEX(Sales_Data[Sales_Amount],MATCH(Merged[[#This Row],[Product_ID]], Sales_Data[Product_ID],0))</f>
        <v>9733.4699999999993</v>
      </c>
      <c r="F268" t="str">
        <f>INDEX(Sales_Data[Product_Category], MATCH(Merged[[#This Row],[Product_ID]],Sales_Data[Product_ID],0))</f>
        <v>Clothing</v>
      </c>
      <c r="G268">
        <f>INDEX(Sales_Data[Quantity_Sold], MATCH(Merged[[#This Row],[Product_ID]],Sales_Data[Product_ID],0))</f>
        <v>26</v>
      </c>
      <c r="H268" t="str">
        <f>INDEX(Sales_Data[Customer_Type], MATCH(Merged[[#This Row],[Product_ID]], Sales_Data[Product_ID],0))</f>
        <v>New</v>
      </c>
      <c r="I268" t="str">
        <f>INDEX(Sales_Data[Payment_Method], MATCH(Merged[[#This Row],[Product_ID]], Sales_Data[Product_ID],0))</f>
        <v>Credit Card</v>
      </c>
      <c r="J268">
        <f>INDEX(Sales_Data[Discount],MATCH(Merged[[#This Row],[Product_ID]], Sales_Data[Product_ID],0))</f>
        <v>0.01</v>
      </c>
      <c r="K268" s="8">
        <f>INDEX(Sales_Data[Discount (%)], MATCH(Merged[[#This Row],[Product_ID]],Sales_Data[Product_ID],0))</f>
        <v>0.01</v>
      </c>
      <c r="L268" s="8" t="str">
        <f>INDEX(Sales_Data[Discount Range], MATCH(Merged[[#This Row],[Product_ID]], Sales_Data[Product_ID],0))</f>
        <v>0-5%</v>
      </c>
      <c r="M268" t="str">
        <f>INDEX(Sales_Data[Sales_Channel],MATCH(Merged[[#This Row],[Product_ID]], Sales_Data[Product_ID],0))</f>
        <v>Retail</v>
      </c>
      <c r="N268" t="str">
        <f>INDEX(Sales_Data[Region_and_Sales_Rep], MATCH(Merged[[#This Row],[Product_ID]],Sales_Data[Product_ID],0))</f>
        <v>North-Eve</v>
      </c>
    </row>
    <row r="269" spans="1:14" x14ac:dyDescent="0.25">
      <c r="A269">
        <v>1096</v>
      </c>
      <c r="B269" t="str">
        <f>VLOOKUP(Merged[[#This Row],[Product_ID]],Sales_Data[],5,0)</f>
        <v>Eve</v>
      </c>
      <c r="C269" t="str">
        <f>VLOOKUP(Merged[[#This Row],[Product_ID]],Sales_Data[],6,0)</f>
        <v>South</v>
      </c>
      <c r="D269" t="str">
        <f>VLOOKUP(Merged[[#This Row],[Product_ID]],Sales_Data[],3,0)</f>
        <v>September</v>
      </c>
      <c r="E269">
        <f>INDEX(Sales_Data[Sales_Amount],MATCH(Merged[[#This Row],[Product_ID]], Sales_Data[Product_ID],0))</f>
        <v>7597.37</v>
      </c>
      <c r="F269" t="str">
        <f>INDEX(Sales_Data[Product_Category], MATCH(Merged[[#This Row],[Product_ID]],Sales_Data[Product_ID],0))</f>
        <v>Electronics</v>
      </c>
      <c r="G269">
        <f>INDEX(Sales_Data[Quantity_Sold], MATCH(Merged[[#This Row],[Product_ID]],Sales_Data[Product_ID],0))</f>
        <v>23</v>
      </c>
      <c r="H269" t="str">
        <f>INDEX(Sales_Data[Customer_Type], MATCH(Merged[[#This Row],[Product_ID]], Sales_Data[Product_ID],0))</f>
        <v>New</v>
      </c>
      <c r="I269" t="str">
        <f>INDEX(Sales_Data[Payment_Method], MATCH(Merged[[#This Row],[Product_ID]], Sales_Data[Product_ID],0))</f>
        <v>Cash</v>
      </c>
      <c r="J269">
        <f>INDEX(Sales_Data[Discount],MATCH(Merged[[#This Row],[Product_ID]], Sales_Data[Product_ID],0))</f>
        <v>0.25</v>
      </c>
      <c r="K269" s="8">
        <f>INDEX(Sales_Data[Discount (%)], MATCH(Merged[[#This Row],[Product_ID]],Sales_Data[Product_ID],0))</f>
        <v>0.25</v>
      </c>
      <c r="L269" s="8" t="str">
        <f>INDEX(Sales_Data[Discount Range], MATCH(Merged[[#This Row],[Product_ID]], Sales_Data[Product_ID],0))</f>
        <v>21%+</v>
      </c>
      <c r="M269" t="str">
        <f>INDEX(Sales_Data[Sales_Channel],MATCH(Merged[[#This Row],[Product_ID]], Sales_Data[Product_ID],0))</f>
        <v>Retail</v>
      </c>
      <c r="N269" t="str">
        <f>INDEX(Sales_Data[Region_and_Sales_Rep], MATCH(Merged[[#This Row],[Product_ID]],Sales_Data[Product_ID],0))</f>
        <v>South-Eve</v>
      </c>
    </row>
    <row r="270" spans="1:14" x14ac:dyDescent="0.25">
      <c r="A270">
        <v>1071</v>
      </c>
      <c r="B270" t="str">
        <f>VLOOKUP(Merged[[#This Row],[Product_ID]],Sales_Data[],5,0)</f>
        <v>Eve</v>
      </c>
      <c r="C270" t="str">
        <f>VLOOKUP(Merged[[#This Row],[Product_ID]],Sales_Data[],6,0)</f>
        <v>West</v>
      </c>
      <c r="D270" t="str">
        <f>VLOOKUP(Merged[[#This Row],[Product_ID]],Sales_Data[],3,0)</f>
        <v>May</v>
      </c>
      <c r="E270">
        <f>INDEX(Sales_Data[Sales_Amount],MATCH(Merged[[#This Row],[Product_ID]], Sales_Data[Product_ID],0))</f>
        <v>3003.76</v>
      </c>
      <c r="F270" t="str">
        <f>INDEX(Sales_Data[Product_Category], MATCH(Merged[[#This Row],[Product_ID]],Sales_Data[Product_ID],0))</f>
        <v>Furniture</v>
      </c>
      <c r="G270">
        <f>INDEX(Sales_Data[Quantity_Sold], MATCH(Merged[[#This Row],[Product_ID]],Sales_Data[Product_ID],0))</f>
        <v>6</v>
      </c>
      <c r="H270" t="str">
        <f>INDEX(Sales_Data[Customer_Type], MATCH(Merged[[#This Row],[Product_ID]], Sales_Data[Product_ID],0))</f>
        <v>Returning</v>
      </c>
      <c r="I270" t="str">
        <f>INDEX(Sales_Data[Payment_Method], MATCH(Merged[[#This Row],[Product_ID]], Sales_Data[Product_ID],0))</f>
        <v>Bank Transfer</v>
      </c>
      <c r="J270">
        <f>INDEX(Sales_Data[Discount],MATCH(Merged[[#This Row],[Product_ID]], Sales_Data[Product_ID],0))</f>
        <v>0.06</v>
      </c>
      <c r="K270" s="8">
        <f>INDEX(Sales_Data[Discount (%)], MATCH(Merged[[#This Row],[Product_ID]],Sales_Data[Product_ID],0))</f>
        <v>0.06</v>
      </c>
      <c r="L270" s="8" t="str">
        <f>INDEX(Sales_Data[Discount Range], MATCH(Merged[[#This Row],[Product_ID]], Sales_Data[Product_ID],0))</f>
        <v>6-10%</v>
      </c>
      <c r="M270" t="str">
        <f>INDEX(Sales_Data[Sales_Channel],MATCH(Merged[[#This Row],[Product_ID]], Sales_Data[Product_ID],0))</f>
        <v>Retail</v>
      </c>
      <c r="N270" t="str">
        <f>INDEX(Sales_Data[Region_and_Sales_Rep], MATCH(Merged[[#This Row],[Product_ID]],Sales_Data[Product_ID],0))</f>
        <v>West-Eve</v>
      </c>
    </row>
    <row r="271" spans="1:14" x14ac:dyDescent="0.25">
      <c r="A271">
        <v>1052</v>
      </c>
      <c r="B271" t="str">
        <f>VLOOKUP(Merged[[#This Row],[Product_ID]],Sales_Data[],5,0)</f>
        <v>Bob</v>
      </c>
      <c r="C271" t="str">
        <f>VLOOKUP(Merged[[#This Row],[Product_ID]],Sales_Data[],6,0)</f>
        <v>North</v>
      </c>
      <c r="D271" t="str">
        <f>VLOOKUP(Merged[[#This Row],[Product_ID]],Sales_Data[],3,0)</f>
        <v>February</v>
      </c>
      <c r="E271">
        <f>INDEX(Sales_Data[Sales_Amount],MATCH(Merged[[#This Row],[Product_ID]], Sales_Data[Product_ID],0))</f>
        <v>5053.97</v>
      </c>
      <c r="F271" t="str">
        <f>INDEX(Sales_Data[Product_Category], MATCH(Merged[[#This Row],[Product_ID]],Sales_Data[Product_ID],0))</f>
        <v>Furniture</v>
      </c>
      <c r="G271">
        <f>INDEX(Sales_Data[Quantity_Sold], MATCH(Merged[[#This Row],[Product_ID]],Sales_Data[Product_ID],0))</f>
        <v>18</v>
      </c>
      <c r="H271" t="str">
        <f>INDEX(Sales_Data[Customer_Type], MATCH(Merged[[#This Row],[Product_ID]], Sales_Data[Product_ID],0))</f>
        <v>Returning</v>
      </c>
      <c r="I271" t="str">
        <f>INDEX(Sales_Data[Payment_Method], MATCH(Merged[[#This Row],[Product_ID]], Sales_Data[Product_ID],0))</f>
        <v>Cash</v>
      </c>
      <c r="J271">
        <f>INDEX(Sales_Data[Discount],MATCH(Merged[[#This Row],[Product_ID]], Sales_Data[Product_ID],0))</f>
        <v>0.09</v>
      </c>
      <c r="K271" s="8">
        <f>INDEX(Sales_Data[Discount (%)], MATCH(Merged[[#This Row],[Product_ID]],Sales_Data[Product_ID],0))</f>
        <v>0.09</v>
      </c>
      <c r="L271" s="8" t="str">
        <f>INDEX(Sales_Data[Discount Range], MATCH(Merged[[#This Row],[Product_ID]], Sales_Data[Product_ID],0))</f>
        <v>6-10%</v>
      </c>
      <c r="M271" t="str">
        <f>INDEX(Sales_Data[Sales_Channel],MATCH(Merged[[#This Row],[Product_ID]], Sales_Data[Product_ID],0))</f>
        <v>Online</v>
      </c>
      <c r="N271" t="str">
        <f>INDEX(Sales_Data[Region_and_Sales_Rep], MATCH(Merged[[#This Row],[Product_ID]],Sales_Data[Product_ID],0))</f>
        <v>North-Bob</v>
      </c>
    </row>
    <row r="272" spans="1:14" x14ac:dyDescent="0.25">
      <c r="A272">
        <v>1033</v>
      </c>
      <c r="B272" t="str">
        <f>VLOOKUP(Merged[[#This Row],[Product_ID]],Sales_Data[],5,0)</f>
        <v>David</v>
      </c>
      <c r="C272" t="str">
        <f>VLOOKUP(Merged[[#This Row],[Product_ID]],Sales_Data[],6,0)</f>
        <v>South</v>
      </c>
      <c r="D272" t="str">
        <f>VLOOKUP(Merged[[#This Row],[Product_ID]],Sales_Data[],3,0)</f>
        <v>November</v>
      </c>
      <c r="E272">
        <f>INDEX(Sales_Data[Sales_Amount],MATCH(Merged[[#This Row],[Product_ID]], Sales_Data[Product_ID],0))</f>
        <v>4011.8</v>
      </c>
      <c r="F272" t="str">
        <f>INDEX(Sales_Data[Product_Category], MATCH(Merged[[#This Row],[Product_ID]],Sales_Data[Product_ID],0))</f>
        <v>Furniture</v>
      </c>
      <c r="G272">
        <f>INDEX(Sales_Data[Quantity_Sold], MATCH(Merged[[#This Row],[Product_ID]],Sales_Data[Product_ID],0))</f>
        <v>23</v>
      </c>
      <c r="H272" t="str">
        <f>INDEX(Sales_Data[Customer_Type], MATCH(Merged[[#This Row],[Product_ID]], Sales_Data[Product_ID],0))</f>
        <v>Returning</v>
      </c>
      <c r="I272" t="str">
        <f>INDEX(Sales_Data[Payment_Method], MATCH(Merged[[#This Row],[Product_ID]], Sales_Data[Product_ID],0))</f>
        <v>Bank Transfer</v>
      </c>
      <c r="J272">
        <f>INDEX(Sales_Data[Discount],MATCH(Merged[[#This Row],[Product_ID]], Sales_Data[Product_ID],0))</f>
        <v>0.22</v>
      </c>
      <c r="K272" s="8">
        <f>INDEX(Sales_Data[Discount (%)], MATCH(Merged[[#This Row],[Product_ID]],Sales_Data[Product_ID],0))</f>
        <v>0.22</v>
      </c>
      <c r="L272" s="8" t="str">
        <f>INDEX(Sales_Data[Discount Range], MATCH(Merged[[#This Row],[Product_ID]], Sales_Data[Product_ID],0))</f>
        <v>21%+</v>
      </c>
      <c r="M272" t="str">
        <f>INDEX(Sales_Data[Sales_Channel],MATCH(Merged[[#This Row],[Product_ID]], Sales_Data[Product_ID],0))</f>
        <v>Retail</v>
      </c>
      <c r="N272" t="str">
        <f>INDEX(Sales_Data[Region_and_Sales_Rep], MATCH(Merged[[#This Row],[Product_ID]],Sales_Data[Product_ID],0))</f>
        <v>South-David</v>
      </c>
    </row>
    <row r="273" spans="1:14" x14ac:dyDescent="0.25">
      <c r="A273">
        <v>1040</v>
      </c>
      <c r="B273" t="str">
        <f>VLOOKUP(Merged[[#This Row],[Product_ID]],Sales_Data[],5,0)</f>
        <v>Charlie</v>
      </c>
      <c r="C273" t="str">
        <f>VLOOKUP(Merged[[#This Row],[Product_ID]],Sales_Data[],6,0)</f>
        <v>East</v>
      </c>
      <c r="D273" t="str">
        <f>VLOOKUP(Merged[[#This Row],[Product_ID]],Sales_Data[],3,0)</f>
        <v>March</v>
      </c>
      <c r="E273">
        <f>INDEX(Sales_Data[Sales_Amount],MATCH(Merged[[#This Row],[Product_ID]], Sales_Data[Product_ID],0))</f>
        <v>2331.27</v>
      </c>
      <c r="F273" t="str">
        <f>INDEX(Sales_Data[Product_Category], MATCH(Merged[[#This Row],[Product_ID]],Sales_Data[Product_ID],0))</f>
        <v>Clothing</v>
      </c>
      <c r="G273">
        <f>INDEX(Sales_Data[Quantity_Sold], MATCH(Merged[[#This Row],[Product_ID]],Sales_Data[Product_ID],0))</f>
        <v>13</v>
      </c>
      <c r="H273" t="str">
        <f>INDEX(Sales_Data[Customer_Type], MATCH(Merged[[#This Row],[Product_ID]], Sales_Data[Product_ID],0))</f>
        <v>Returning</v>
      </c>
      <c r="I273" t="str">
        <f>INDEX(Sales_Data[Payment_Method], MATCH(Merged[[#This Row],[Product_ID]], Sales_Data[Product_ID],0))</f>
        <v>Credit Card</v>
      </c>
      <c r="J273">
        <f>INDEX(Sales_Data[Discount],MATCH(Merged[[#This Row],[Product_ID]], Sales_Data[Product_ID],0))</f>
        <v>0.24</v>
      </c>
      <c r="K273" s="8">
        <f>INDEX(Sales_Data[Discount (%)], MATCH(Merged[[#This Row],[Product_ID]],Sales_Data[Product_ID],0))</f>
        <v>0.24</v>
      </c>
      <c r="L273" s="8" t="str">
        <f>INDEX(Sales_Data[Discount Range], MATCH(Merged[[#This Row],[Product_ID]], Sales_Data[Product_ID],0))</f>
        <v>21%+</v>
      </c>
      <c r="M273" t="str">
        <f>INDEX(Sales_Data[Sales_Channel],MATCH(Merged[[#This Row],[Product_ID]], Sales_Data[Product_ID],0))</f>
        <v>Online</v>
      </c>
      <c r="N273" t="str">
        <f>INDEX(Sales_Data[Region_and_Sales_Rep], MATCH(Merged[[#This Row],[Product_ID]],Sales_Data[Product_ID],0))</f>
        <v>East-Charlie</v>
      </c>
    </row>
    <row r="274" spans="1:14" x14ac:dyDescent="0.25">
      <c r="A274">
        <v>1039</v>
      </c>
      <c r="B274" t="str">
        <f>VLOOKUP(Merged[[#This Row],[Product_ID]],Sales_Data[],5,0)</f>
        <v>Alice</v>
      </c>
      <c r="C274" t="str">
        <f>VLOOKUP(Merged[[#This Row],[Product_ID]],Sales_Data[],6,0)</f>
        <v>East</v>
      </c>
      <c r="D274" t="str">
        <f>VLOOKUP(Merged[[#This Row],[Product_ID]],Sales_Data[],3,0)</f>
        <v>July</v>
      </c>
      <c r="E274">
        <f>INDEX(Sales_Data[Sales_Amount],MATCH(Merged[[#This Row],[Product_ID]], Sales_Data[Product_ID],0))</f>
        <v>6807.67</v>
      </c>
      <c r="F274" t="str">
        <f>INDEX(Sales_Data[Product_Category], MATCH(Merged[[#This Row],[Product_ID]],Sales_Data[Product_ID],0))</f>
        <v>Clothing</v>
      </c>
      <c r="G274">
        <f>INDEX(Sales_Data[Quantity_Sold], MATCH(Merged[[#This Row],[Product_ID]],Sales_Data[Product_ID],0))</f>
        <v>42</v>
      </c>
      <c r="H274" t="str">
        <f>INDEX(Sales_Data[Customer_Type], MATCH(Merged[[#This Row],[Product_ID]], Sales_Data[Product_ID],0))</f>
        <v>Returning</v>
      </c>
      <c r="I274" t="str">
        <f>INDEX(Sales_Data[Payment_Method], MATCH(Merged[[#This Row],[Product_ID]], Sales_Data[Product_ID],0))</f>
        <v>Credit Card</v>
      </c>
      <c r="J274">
        <f>INDEX(Sales_Data[Discount],MATCH(Merged[[#This Row],[Product_ID]], Sales_Data[Product_ID],0))</f>
        <v>0.19</v>
      </c>
      <c r="K274" s="8">
        <f>INDEX(Sales_Data[Discount (%)], MATCH(Merged[[#This Row],[Product_ID]],Sales_Data[Product_ID],0))</f>
        <v>0.19</v>
      </c>
      <c r="L274" s="8" t="str">
        <f>INDEX(Sales_Data[Discount Range], MATCH(Merged[[#This Row],[Product_ID]], Sales_Data[Product_ID],0))</f>
        <v>16-20%</v>
      </c>
      <c r="M274" t="str">
        <f>INDEX(Sales_Data[Sales_Channel],MATCH(Merged[[#This Row],[Product_ID]], Sales_Data[Product_ID],0))</f>
        <v>Retail</v>
      </c>
      <c r="N274" t="str">
        <f>INDEX(Sales_Data[Region_and_Sales_Rep], MATCH(Merged[[#This Row],[Product_ID]],Sales_Data[Product_ID],0))</f>
        <v>East-Alice</v>
      </c>
    </row>
    <row r="275" spans="1:14" x14ac:dyDescent="0.25">
      <c r="A275">
        <v>1082</v>
      </c>
      <c r="B275" t="str">
        <f>VLOOKUP(Merged[[#This Row],[Product_ID]],Sales_Data[],5,0)</f>
        <v>Alice</v>
      </c>
      <c r="C275" t="str">
        <f>VLOOKUP(Merged[[#This Row],[Product_ID]],Sales_Data[],6,0)</f>
        <v>South</v>
      </c>
      <c r="D275" t="str">
        <f>VLOOKUP(Merged[[#This Row],[Product_ID]],Sales_Data[],3,0)</f>
        <v>November</v>
      </c>
      <c r="E275">
        <f>INDEX(Sales_Data[Sales_Amount],MATCH(Merged[[#This Row],[Product_ID]], Sales_Data[Product_ID],0))</f>
        <v>6261.9</v>
      </c>
      <c r="F275" t="str">
        <f>INDEX(Sales_Data[Product_Category], MATCH(Merged[[#This Row],[Product_ID]],Sales_Data[Product_ID],0))</f>
        <v>Electronics</v>
      </c>
      <c r="G275">
        <f>INDEX(Sales_Data[Quantity_Sold], MATCH(Merged[[#This Row],[Product_ID]],Sales_Data[Product_ID],0))</f>
        <v>41</v>
      </c>
      <c r="H275" t="str">
        <f>INDEX(Sales_Data[Customer_Type], MATCH(Merged[[#This Row],[Product_ID]], Sales_Data[Product_ID],0))</f>
        <v>Returning</v>
      </c>
      <c r="I275" t="str">
        <f>INDEX(Sales_Data[Payment_Method], MATCH(Merged[[#This Row],[Product_ID]], Sales_Data[Product_ID],0))</f>
        <v>Bank Transfer</v>
      </c>
      <c r="J275">
        <f>INDEX(Sales_Data[Discount],MATCH(Merged[[#This Row],[Product_ID]], Sales_Data[Product_ID],0))</f>
        <v>0.21</v>
      </c>
      <c r="K275" s="8">
        <f>INDEX(Sales_Data[Discount (%)], MATCH(Merged[[#This Row],[Product_ID]],Sales_Data[Product_ID],0))</f>
        <v>0.21</v>
      </c>
      <c r="L275" s="8" t="str">
        <f>INDEX(Sales_Data[Discount Range], MATCH(Merged[[#This Row],[Product_ID]], Sales_Data[Product_ID],0))</f>
        <v>21%+</v>
      </c>
      <c r="M275" t="str">
        <f>INDEX(Sales_Data[Sales_Channel],MATCH(Merged[[#This Row],[Product_ID]], Sales_Data[Product_ID],0))</f>
        <v>Online</v>
      </c>
      <c r="N275" t="str">
        <f>INDEX(Sales_Data[Region_and_Sales_Rep], MATCH(Merged[[#This Row],[Product_ID]],Sales_Data[Product_ID],0))</f>
        <v>South-Alice</v>
      </c>
    </row>
    <row r="276" spans="1:14" x14ac:dyDescent="0.25">
      <c r="A276">
        <v>1001</v>
      </c>
      <c r="B276" t="str">
        <f>VLOOKUP(Merged[[#This Row],[Product_ID]],Sales_Data[],5,0)</f>
        <v>Alice</v>
      </c>
      <c r="C276" t="str">
        <f>VLOOKUP(Merged[[#This Row],[Product_ID]],Sales_Data[],6,0)</f>
        <v>North</v>
      </c>
      <c r="D276" t="str">
        <f>VLOOKUP(Merged[[#This Row],[Product_ID]],Sales_Data[],3,0)</f>
        <v>November</v>
      </c>
      <c r="E276">
        <f>INDEX(Sales_Data[Sales_Amount],MATCH(Merged[[#This Row],[Product_ID]], Sales_Data[Product_ID],0))</f>
        <v>715.81</v>
      </c>
      <c r="F276" t="str">
        <f>INDEX(Sales_Data[Product_Category], MATCH(Merged[[#This Row],[Product_ID]],Sales_Data[Product_ID],0))</f>
        <v>Electronics</v>
      </c>
      <c r="G276">
        <f>INDEX(Sales_Data[Quantity_Sold], MATCH(Merged[[#This Row],[Product_ID]],Sales_Data[Product_ID],0))</f>
        <v>8</v>
      </c>
      <c r="H276" t="str">
        <f>INDEX(Sales_Data[Customer_Type], MATCH(Merged[[#This Row],[Product_ID]], Sales_Data[Product_ID],0))</f>
        <v>New</v>
      </c>
      <c r="I276" t="str">
        <f>INDEX(Sales_Data[Payment_Method], MATCH(Merged[[#This Row],[Product_ID]], Sales_Data[Product_ID],0))</f>
        <v>Bank Transfer</v>
      </c>
      <c r="J276">
        <f>INDEX(Sales_Data[Discount],MATCH(Merged[[#This Row],[Product_ID]], Sales_Data[Product_ID],0))</f>
        <v>0.09</v>
      </c>
      <c r="K276" s="8">
        <f>INDEX(Sales_Data[Discount (%)], MATCH(Merged[[#This Row],[Product_ID]],Sales_Data[Product_ID],0))</f>
        <v>0.09</v>
      </c>
      <c r="L276" s="8" t="str">
        <f>INDEX(Sales_Data[Discount Range], MATCH(Merged[[#This Row],[Product_ID]], Sales_Data[Product_ID],0))</f>
        <v>6-10%</v>
      </c>
      <c r="M276" t="str">
        <f>INDEX(Sales_Data[Sales_Channel],MATCH(Merged[[#This Row],[Product_ID]], Sales_Data[Product_ID],0))</f>
        <v>Retail</v>
      </c>
      <c r="N276" t="str">
        <f>INDEX(Sales_Data[Region_and_Sales_Rep], MATCH(Merged[[#This Row],[Product_ID]],Sales_Data[Product_ID],0))</f>
        <v>North-Alice</v>
      </c>
    </row>
    <row r="277" spans="1:14" x14ac:dyDescent="0.25">
      <c r="A277">
        <v>1011</v>
      </c>
      <c r="B277" t="str">
        <f>VLOOKUP(Merged[[#This Row],[Product_ID]],Sales_Data[],5,0)</f>
        <v>Alice</v>
      </c>
      <c r="C277" t="str">
        <f>VLOOKUP(Merged[[#This Row],[Product_ID]],Sales_Data[],6,0)</f>
        <v>South</v>
      </c>
      <c r="D277" t="str">
        <f>VLOOKUP(Merged[[#This Row],[Product_ID]],Sales_Data[],3,0)</f>
        <v>June</v>
      </c>
      <c r="E277">
        <f>INDEX(Sales_Data[Sales_Amount],MATCH(Merged[[#This Row],[Product_ID]], Sales_Data[Product_ID],0))</f>
        <v>4531.97</v>
      </c>
      <c r="F277" t="str">
        <f>INDEX(Sales_Data[Product_Category], MATCH(Merged[[#This Row],[Product_ID]],Sales_Data[Product_ID],0))</f>
        <v>Furniture</v>
      </c>
      <c r="G277">
        <f>INDEX(Sales_Data[Quantity_Sold], MATCH(Merged[[#This Row],[Product_ID]],Sales_Data[Product_ID],0))</f>
        <v>38</v>
      </c>
      <c r="H277" t="str">
        <f>INDEX(Sales_Data[Customer_Type], MATCH(Merged[[#This Row],[Product_ID]], Sales_Data[Product_ID],0))</f>
        <v>New</v>
      </c>
      <c r="I277" t="str">
        <f>INDEX(Sales_Data[Payment_Method], MATCH(Merged[[#This Row],[Product_ID]], Sales_Data[Product_ID],0))</f>
        <v>Bank Transfer</v>
      </c>
      <c r="J277">
        <f>INDEX(Sales_Data[Discount],MATCH(Merged[[#This Row],[Product_ID]], Sales_Data[Product_ID],0))</f>
        <v>0.06</v>
      </c>
      <c r="K277" s="8">
        <f>INDEX(Sales_Data[Discount (%)], MATCH(Merged[[#This Row],[Product_ID]],Sales_Data[Product_ID],0))</f>
        <v>0.06</v>
      </c>
      <c r="L277" s="8" t="str">
        <f>INDEX(Sales_Data[Discount Range], MATCH(Merged[[#This Row],[Product_ID]], Sales_Data[Product_ID],0))</f>
        <v>6-10%</v>
      </c>
      <c r="M277" t="str">
        <f>INDEX(Sales_Data[Sales_Channel],MATCH(Merged[[#This Row],[Product_ID]], Sales_Data[Product_ID],0))</f>
        <v>Online</v>
      </c>
      <c r="N277" t="str">
        <f>INDEX(Sales_Data[Region_and_Sales_Rep], MATCH(Merged[[#This Row],[Product_ID]],Sales_Data[Product_ID],0))</f>
        <v>South-Alice</v>
      </c>
    </row>
    <row r="278" spans="1:14" x14ac:dyDescent="0.25">
      <c r="A278">
        <v>1092</v>
      </c>
      <c r="B278" t="str">
        <f>VLOOKUP(Merged[[#This Row],[Product_ID]],Sales_Data[],5,0)</f>
        <v>David</v>
      </c>
      <c r="C278" t="str">
        <f>VLOOKUP(Merged[[#This Row],[Product_ID]],Sales_Data[],6,0)</f>
        <v>West</v>
      </c>
      <c r="D278" t="str">
        <f>VLOOKUP(Merged[[#This Row],[Product_ID]],Sales_Data[],3,0)</f>
        <v>February</v>
      </c>
      <c r="E278">
        <f>INDEX(Sales_Data[Sales_Amount],MATCH(Merged[[#This Row],[Product_ID]], Sales_Data[Product_ID],0))</f>
        <v>2749.17</v>
      </c>
      <c r="F278" t="str">
        <f>INDEX(Sales_Data[Product_Category], MATCH(Merged[[#This Row],[Product_ID]],Sales_Data[Product_ID],0))</f>
        <v>Furniture</v>
      </c>
      <c r="G278">
        <f>INDEX(Sales_Data[Quantity_Sold], MATCH(Merged[[#This Row],[Product_ID]],Sales_Data[Product_ID],0))</f>
        <v>34</v>
      </c>
      <c r="H278" t="str">
        <f>INDEX(Sales_Data[Customer_Type], MATCH(Merged[[#This Row],[Product_ID]], Sales_Data[Product_ID],0))</f>
        <v>New</v>
      </c>
      <c r="I278" t="str">
        <f>INDEX(Sales_Data[Payment_Method], MATCH(Merged[[#This Row],[Product_ID]], Sales_Data[Product_ID],0))</f>
        <v>Credit Card</v>
      </c>
      <c r="J278">
        <f>INDEX(Sales_Data[Discount],MATCH(Merged[[#This Row],[Product_ID]], Sales_Data[Product_ID],0))</f>
        <v>0.3</v>
      </c>
      <c r="K278" s="8">
        <f>INDEX(Sales_Data[Discount (%)], MATCH(Merged[[#This Row],[Product_ID]],Sales_Data[Product_ID],0))</f>
        <v>0.3</v>
      </c>
      <c r="L278" s="8" t="str">
        <f>INDEX(Sales_Data[Discount Range], MATCH(Merged[[#This Row],[Product_ID]], Sales_Data[Product_ID],0))</f>
        <v>21%+</v>
      </c>
      <c r="M278" t="str">
        <f>INDEX(Sales_Data[Sales_Channel],MATCH(Merged[[#This Row],[Product_ID]], Sales_Data[Product_ID],0))</f>
        <v>Online</v>
      </c>
      <c r="N278" t="str">
        <f>INDEX(Sales_Data[Region_and_Sales_Rep], MATCH(Merged[[#This Row],[Product_ID]],Sales_Data[Product_ID],0))</f>
        <v>West-David</v>
      </c>
    </row>
    <row r="279" spans="1:14" x14ac:dyDescent="0.25">
      <c r="A279">
        <v>1057</v>
      </c>
      <c r="B279" t="str">
        <f>VLOOKUP(Merged[[#This Row],[Product_ID]],Sales_Data[],5,0)</f>
        <v>Charlie</v>
      </c>
      <c r="C279" t="str">
        <f>VLOOKUP(Merged[[#This Row],[Product_ID]],Sales_Data[],6,0)</f>
        <v>West</v>
      </c>
      <c r="D279" t="str">
        <f>VLOOKUP(Merged[[#This Row],[Product_ID]],Sales_Data[],3,0)</f>
        <v>September</v>
      </c>
      <c r="E279">
        <f>INDEX(Sales_Data[Sales_Amount],MATCH(Merged[[#This Row],[Product_ID]], Sales_Data[Product_ID],0))</f>
        <v>7315.73</v>
      </c>
      <c r="F279" t="str">
        <f>INDEX(Sales_Data[Product_Category], MATCH(Merged[[#This Row],[Product_ID]],Sales_Data[Product_ID],0))</f>
        <v>Food</v>
      </c>
      <c r="G279">
        <f>INDEX(Sales_Data[Quantity_Sold], MATCH(Merged[[#This Row],[Product_ID]],Sales_Data[Product_ID],0))</f>
        <v>25</v>
      </c>
      <c r="H279" t="str">
        <f>INDEX(Sales_Data[Customer_Type], MATCH(Merged[[#This Row],[Product_ID]], Sales_Data[Product_ID],0))</f>
        <v>New</v>
      </c>
      <c r="I279" t="str">
        <f>INDEX(Sales_Data[Payment_Method], MATCH(Merged[[#This Row],[Product_ID]], Sales_Data[Product_ID],0))</f>
        <v>Bank Transfer</v>
      </c>
      <c r="J279">
        <f>INDEX(Sales_Data[Discount],MATCH(Merged[[#This Row],[Product_ID]], Sales_Data[Product_ID],0))</f>
        <v>0.02</v>
      </c>
      <c r="K279" s="8">
        <f>INDEX(Sales_Data[Discount (%)], MATCH(Merged[[#This Row],[Product_ID]],Sales_Data[Product_ID],0))</f>
        <v>0.02</v>
      </c>
      <c r="L279" s="8" t="str">
        <f>INDEX(Sales_Data[Discount Range], MATCH(Merged[[#This Row],[Product_ID]], Sales_Data[Product_ID],0))</f>
        <v>0-5%</v>
      </c>
      <c r="M279" t="str">
        <f>INDEX(Sales_Data[Sales_Channel],MATCH(Merged[[#This Row],[Product_ID]], Sales_Data[Product_ID],0))</f>
        <v>Retail</v>
      </c>
      <c r="N279" t="str">
        <f>INDEX(Sales_Data[Region_and_Sales_Rep], MATCH(Merged[[#This Row],[Product_ID]],Sales_Data[Product_ID],0))</f>
        <v>West-Charlie</v>
      </c>
    </row>
    <row r="280" spans="1:14" x14ac:dyDescent="0.25">
      <c r="A280">
        <v>1089</v>
      </c>
      <c r="B280" t="str">
        <f>VLOOKUP(Merged[[#This Row],[Product_ID]],Sales_Data[],5,0)</f>
        <v>Bob</v>
      </c>
      <c r="C280" t="str">
        <f>VLOOKUP(Merged[[#This Row],[Product_ID]],Sales_Data[],6,0)</f>
        <v>West</v>
      </c>
      <c r="D280" t="str">
        <f>VLOOKUP(Merged[[#This Row],[Product_ID]],Sales_Data[],3,0)</f>
        <v>November</v>
      </c>
      <c r="E280">
        <f>INDEX(Sales_Data[Sales_Amount],MATCH(Merged[[#This Row],[Product_ID]], Sales_Data[Product_ID],0))</f>
        <v>2945.36</v>
      </c>
      <c r="F280" t="str">
        <f>INDEX(Sales_Data[Product_Category], MATCH(Merged[[#This Row],[Product_ID]],Sales_Data[Product_ID],0))</f>
        <v>Furniture</v>
      </c>
      <c r="G280">
        <f>INDEX(Sales_Data[Quantity_Sold], MATCH(Merged[[#This Row],[Product_ID]],Sales_Data[Product_ID],0))</f>
        <v>47</v>
      </c>
      <c r="H280" t="str">
        <f>INDEX(Sales_Data[Customer_Type], MATCH(Merged[[#This Row],[Product_ID]], Sales_Data[Product_ID],0))</f>
        <v>New</v>
      </c>
      <c r="I280" t="str">
        <f>INDEX(Sales_Data[Payment_Method], MATCH(Merged[[#This Row],[Product_ID]], Sales_Data[Product_ID],0))</f>
        <v>Bank Transfer</v>
      </c>
      <c r="J280">
        <f>INDEX(Sales_Data[Discount],MATCH(Merged[[#This Row],[Product_ID]], Sales_Data[Product_ID],0))</f>
        <v>0.17</v>
      </c>
      <c r="K280" s="8">
        <f>INDEX(Sales_Data[Discount (%)], MATCH(Merged[[#This Row],[Product_ID]],Sales_Data[Product_ID],0))</f>
        <v>0.17</v>
      </c>
      <c r="L280" s="8" t="str">
        <f>INDEX(Sales_Data[Discount Range], MATCH(Merged[[#This Row],[Product_ID]], Sales_Data[Product_ID],0))</f>
        <v>16-20%</v>
      </c>
      <c r="M280" t="str">
        <f>INDEX(Sales_Data[Sales_Channel],MATCH(Merged[[#This Row],[Product_ID]], Sales_Data[Product_ID],0))</f>
        <v>Retail</v>
      </c>
      <c r="N280" t="str">
        <f>INDEX(Sales_Data[Region_and_Sales_Rep], MATCH(Merged[[#This Row],[Product_ID]],Sales_Data[Product_ID],0))</f>
        <v>West-Bob</v>
      </c>
    </row>
    <row r="281" spans="1:14" x14ac:dyDescent="0.25">
      <c r="A281">
        <v>1050</v>
      </c>
      <c r="B281" t="str">
        <f>VLOOKUP(Merged[[#This Row],[Product_ID]],Sales_Data[],5,0)</f>
        <v>Charlie</v>
      </c>
      <c r="C281" t="str">
        <f>VLOOKUP(Merged[[#This Row],[Product_ID]],Sales_Data[],6,0)</f>
        <v>East</v>
      </c>
      <c r="D281" t="str">
        <f>VLOOKUP(Merged[[#This Row],[Product_ID]],Sales_Data[],3,0)</f>
        <v>May</v>
      </c>
      <c r="E281">
        <f>INDEX(Sales_Data[Sales_Amount],MATCH(Merged[[#This Row],[Product_ID]], Sales_Data[Product_ID],0))</f>
        <v>9744.52</v>
      </c>
      <c r="F281" t="str">
        <f>INDEX(Sales_Data[Product_Category], MATCH(Merged[[#This Row],[Product_ID]],Sales_Data[Product_ID],0))</f>
        <v>Clothing</v>
      </c>
      <c r="G281">
        <f>INDEX(Sales_Data[Quantity_Sold], MATCH(Merged[[#This Row],[Product_ID]],Sales_Data[Product_ID],0))</f>
        <v>35</v>
      </c>
      <c r="H281" t="str">
        <f>INDEX(Sales_Data[Customer_Type], MATCH(Merged[[#This Row],[Product_ID]], Sales_Data[Product_ID],0))</f>
        <v>Returning</v>
      </c>
      <c r="I281" t="str">
        <f>INDEX(Sales_Data[Payment_Method], MATCH(Merged[[#This Row],[Product_ID]], Sales_Data[Product_ID],0))</f>
        <v>Bank Transfer</v>
      </c>
      <c r="J281">
        <f>INDEX(Sales_Data[Discount],MATCH(Merged[[#This Row],[Product_ID]], Sales_Data[Product_ID],0))</f>
        <v>0.09</v>
      </c>
      <c r="K281" s="8">
        <f>INDEX(Sales_Data[Discount (%)], MATCH(Merged[[#This Row],[Product_ID]],Sales_Data[Product_ID],0))</f>
        <v>0.09</v>
      </c>
      <c r="L281" s="8" t="str">
        <f>INDEX(Sales_Data[Discount Range], MATCH(Merged[[#This Row],[Product_ID]], Sales_Data[Product_ID],0))</f>
        <v>6-10%</v>
      </c>
      <c r="M281" t="str">
        <f>INDEX(Sales_Data[Sales_Channel],MATCH(Merged[[#This Row],[Product_ID]], Sales_Data[Product_ID],0))</f>
        <v>Retail</v>
      </c>
      <c r="N281" t="str">
        <f>INDEX(Sales_Data[Region_and_Sales_Rep], MATCH(Merged[[#This Row],[Product_ID]],Sales_Data[Product_ID],0))</f>
        <v>East-Charlie</v>
      </c>
    </row>
    <row r="282" spans="1:14" x14ac:dyDescent="0.25">
      <c r="A282">
        <v>1023</v>
      </c>
      <c r="B282" t="str">
        <f>VLOOKUP(Merged[[#This Row],[Product_ID]],Sales_Data[],5,0)</f>
        <v>Eve</v>
      </c>
      <c r="C282" t="str">
        <f>VLOOKUP(Merged[[#This Row],[Product_ID]],Sales_Data[],6,0)</f>
        <v>East</v>
      </c>
      <c r="D282" t="str">
        <f>VLOOKUP(Merged[[#This Row],[Product_ID]],Sales_Data[],3,0)</f>
        <v>June</v>
      </c>
      <c r="E282">
        <f>INDEX(Sales_Data[Sales_Amount],MATCH(Merged[[#This Row],[Product_ID]], Sales_Data[Product_ID],0))</f>
        <v>2170.94</v>
      </c>
      <c r="F282" t="str">
        <f>INDEX(Sales_Data[Product_Category], MATCH(Merged[[#This Row],[Product_ID]],Sales_Data[Product_ID],0))</f>
        <v>Clothing</v>
      </c>
      <c r="G282">
        <f>INDEX(Sales_Data[Quantity_Sold], MATCH(Merged[[#This Row],[Product_ID]],Sales_Data[Product_ID],0))</f>
        <v>9</v>
      </c>
      <c r="H282" t="str">
        <f>INDEX(Sales_Data[Customer_Type], MATCH(Merged[[#This Row],[Product_ID]], Sales_Data[Product_ID],0))</f>
        <v>Returning</v>
      </c>
      <c r="I282" t="str">
        <f>INDEX(Sales_Data[Payment_Method], MATCH(Merged[[#This Row],[Product_ID]], Sales_Data[Product_ID],0))</f>
        <v>Cash</v>
      </c>
      <c r="J282">
        <f>INDEX(Sales_Data[Discount],MATCH(Merged[[#This Row],[Product_ID]], Sales_Data[Product_ID],0))</f>
        <v>0.25</v>
      </c>
      <c r="K282" s="8">
        <f>INDEX(Sales_Data[Discount (%)], MATCH(Merged[[#This Row],[Product_ID]],Sales_Data[Product_ID],0))</f>
        <v>0.25</v>
      </c>
      <c r="L282" s="8" t="str">
        <f>INDEX(Sales_Data[Discount Range], MATCH(Merged[[#This Row],[Product_ID]], Sales_Data[Product_ID],0))</f>
        <v>21%+</v>
      </c>
      <c r="M282" t="str">
        <f>INDEX(Sales_Data[Sales_Channel],MATCH(Merged[[#This Row],[Product_ID]], Sales_Data[Product_ID],0))</f>
        <v>Retail</v>
      </c>
      <c r="N282" t="str">
        <f>INDEX(Sales_Data[Region_and_Sales_Rep], MATCH(Merged[[#This Row],[Product_ID]],Sales_Data[Product_ID],0))</f>
        <v>East-Eve</v>
      </c>
    </row>
    <row r="283" spans="1:14" x14ac:dyDescent="0.25">
      <c r="A283">
        <v>1031</v>
      </c>
      <c r="B283" t="str">
        <f>VLOOKUP(Merged[[#This Row],[Product_ID]],Sales_Data[],5,0)</f>
        <v>David</v>
      </c>
      <c r="C283" t="str">
        <f>VLOOKUP(Merged[[#This Row],[Product_ID]],Sales_Data[],6,0)</f>
        <v>North</v>
      </c>
      <c r="D283" t="str">
        <f>VLOOKUP(Merged[[#This Row],[Product_ID]],Sales_Data[],3,0)</f>
        <v>December</v>
      </c>
      <c r="E283">
        <f>INDEX(Sales_Data[Sales_Amount],MATCH(Merged[[#This Row],[Product_ID]], Sales_Data[Product_ID],0))</f>
        <v>7567.06</v>
      </c>
      <c r="F283" t="str">
        <f>INDEX(Sales_Data[Product_Category], MATCH(Merged[[#This Row],[Product_ID]],Sales_Data[Product_ID],0))</f>
        <v>Food</v>
      </c>
      <c r="G283">
        <f>INDEX(Sales_Data[Quantity_Sold], MATCH(Merged[[#This Row],[Product_ID]],Sales_Data[Product_ID],0))</f>
        <v>22</v>
      </c>
      <c r="H283" t="str">
        <f>INDEX(Sales_Data[Customer_Type], MATCH(Merged[[#This Row],[Product_ID]], Sales_Data[Product_ID],0))</f>
        <v>New</v>
      </c>
      <c r="I283" t="str">
        <f>INDEX(Sales_Data[Payment_Method], MATCH(Merged[[#This Row],[Product_ID]], Sales_Data[Product_ID],0))</f>
        <v>Bank Transfer</v>
      </c>
      <c r="J283">
        <f>INDEX(Sales_Data[Discount],MATCH(Merged[[#This Row],[Product_ID]], Sales_Data[Product_ID],0))</f>
        <v>0.2</v>
      </c>
      <c r="K283" s="8">
        <f>INDEX(Sales_Data[Discount (%)], MATCH(Merged[[#This Row],[Product_ID]],Sales_Data[Product_ID],0))</f>
        <v>0.2</v>
      </c>
      <c r="L283" s="8" t="str">
        <f>INDEX(Sales_Data[Discount Range], MATCH(Merged[[#This Row],[Product_ID]], Sales_Data[Product_ID],0))</f>
        <v>16-20%</v>
      </c>
      <c r="M283" t="str">
        <f>INDEX(Sales_Data[Sales_Channel],MATCH(Merged[[#This Row],[Product_ID]], Sales_Data[Product_ID],0))</f>
        <v>Online</v>
      </c>
      <c r="N283" t="str">
        <f>INDEX(Sales_Data[Region_and_Sales_Rep], MATCH(Merged[[#This Row],[Product_ID]],Sales_Data[Product_ID],0))</f>
        <v>North-David</v>
      </c>
    </row>
    <row r="284" spans="1:14" x14ac:dyDescent="0.25">
      <c r="A284">
        <v>1094</v>
      </c>
      <c r="B284" t="str">
        <f>VLOOKUP(Merged[[#This Row],[Product_ID]],Sales_Data[],5,0)</f>
        <v>Eve</v>
      </c>
      <c r="C284" t="str">
        <f>VLOOKUP(Merged[[#This Row],[Product_ID]],Sales_Data[],6,0)</f>
        <v>North</v>
      </c>
      <c r="D284" t="str">
        <f>VLOOKUP(Merged[[#This Row],[Product_ID]],Sales_Data[],3,0)</f>
        <v>January</v>
      </c>
      <c r="E284">
        <f>INDEX(Sales_Data[Sales_Amount],MATCH(Merged[[#This Row],[Product_ID]], Sales_Data[Product_ID],0))</f>
        <v>2548.67</v>
      </c>
      <c r="F284" t="str">
        <f>INDEX(Sales_Data[Product_Category], MATCH(Merged[[#This Row],[Product_ID]],Sales_Data[Product_ID],0))</f>
        <v>Electronics</v>
      </c>
      <c r="G284">
        <f>INDEX(Sales_Data[Quantity_Sold], MATCH(Merged[[#This Row],[Product_ID]],Sales_Data[Product_ID],0))</f>
        <v>25</v>
      </c>
      <c r="H284" t="str">
        <f>INDEX(Sales_Data[Customer_Type], MATCH(Merged[[#This Row],[Product_ID]], Sales_Data[Product_ID],0))</f>
        <v>New</v>
      </c>
      <c r="I284" t="str">
        <f>INDEX(Sales_Data[Payment_Method], MATCH(Merged[[#This Row],[Product_ID]], Sales_Data[Product_ID],0))</f>
        <v>Bank Transfer</v>
      </c>
      <c r="J284">
        <f>INDEX(Sales_Data[Discount],MATCH(Merged[[#This Row],[Product_ID]], Sales_Data[Product_ID],0))</f>
        <v>0.17</v>
      </c>
      <c r="K284" s="8">
        <f>INDEX(Sales_Data[Discount (%)], MATCH(Merged[[#This Row],[Product_ID]],Sales_Data[Product_ID],0))</f>
        <v>0.17</v>
      </c>
      <c r="L284" s="8" t="str">
        <f>INDEX(Sales_Data[Discount Range], MATCH(Merged[[#This Row],[Product_ID]], Sales_Data[Product_ID],0))</f>
        <v>16-20%</v>
      </c>
      <c r="M284" t="str">
        <f>INDEX(Sales_Data[Sales_Channel],MATCH(Merged[[#This Row],[Product_ID]], Sales_Data[Product_ID],0))</f>
        <v>Online</v>
      </c>
      <c r="N284" t="str">
        <f>INDEX(Sales_Data[Region_and_Sales_Rep], MATCH(Merged[[#This Row],[Product_ID]],Sales_Data[Product_ID],0))</f>
        <v>North-Eve</v>
      </c>
    </row>
    <row r="285" spans="1:14" x14ac:dyDescent="0.25">
      <c r="A285">
        <v>1042</v>
      </c>
      <c r="B285" t="str">
        <f>VLOOKUP(Merged[[#This Row],[Product_ID]],Sales_Data[],5,0)</f>
        <v>Alice</v>
      </c>
      <c r="C285" t="str">
        <f>VLOOKUP(Merged[[#This Row],[Product_ID]],Sales_Data[],6,0)</f>
        <v>North</v>
      </c>
      <c r="D285" t="str">
        <f>VLOOKUP(Merged[[#This Row],[Product_ID]],Sales_Data[],3,0)</f>
        <v>January</v>
      </c>
      <c r="E285">
        <f>INDEX(Sales_Data[Sales_Amount],MATCH(Merged[[#This Row],[Product_ID]], Sales_Data[Product_ID],0))</f>
        <v>5207.03</v>
      </c>
      <c r="F285" t="str">
        <f>INDEX(Sales_Data[Product_Category], MATCH(Merged[[#This Row],[Product_ID]],Sales_Data[Product_ID],0))</f>
        <v>Food</v>
      </c>
      <c r="G285">
        <f>INDEX(Sales_Data[Quantity_Sold], MATCH(Merged[[#This Row],[Product_ID]],Sales_Data[Product_ID],0))</f>
        <v>11</v>
      </c>
      <c r="H285" t="str">
        <f>INDEX(Sales_Data[Customer_Type], MATCH(Merged[[#This Row],[Product_ID]], Sales_Data[Product_ID],0))</f>
        <v>Returning</v>
      </c>
      <c r="I285" t="str">
        <f>INDEX(Sales_Data[Payment_Method], MATCH(Merged[[#This Row],[Product_ID]], Sales_Data[Product_ID],0))</f>
        <v>Cash</v>
      </c>
      <c r="J285">
        <f>INDEX(Sales_Data[Discount],MATCH(Merged[[#This Row],[Product_ID]], Sales_Data[Product_ID],0))</f>
        <v>0.02</v>
      </c>
      <c r="K285" s="8">
        <f>INDEX(Sales_Data[Discount (%)], MATCH(Merged[[#This Row],[Product_ID]],Sales_Data[Product_ID],0))</f>
        <v>0.02</v>
      </c>
      <c r="L285" s="8" t="str">
        <f>INDEX(Sales_Data[Discount Range], MATCH(Merged[[#This Row],[Product_ID]], Sales_Data[Product_ID],0))</f>
        <v>0-5%</v>
      </c>
      <c r="M285" t="str">
        <f>INDEX(Sales_Data[Sales_Channel],MATCH(Merged[[#This Row],[Product_ID]], Sales_Data[Product_ID],0))</f>
        <v>Online</v>
      </c>
      <c r="N285" t="str">
        <f>INDEX(Sales_Data[Region_and_Sales_Rep], MATCH(Merged[[#This Row],[Product_ID]],Sales_Data[Product_ID],0))</f>
        <v>North-Alice</v>
      </c>
    </row>
    <row r="286" spans="1:14" x14ac:dyDescent="0.25">
      <c r="A286">
        <v>1099</v>
      </c>
      <c r="B286" t="str">
        <f>VLOOKUP(Merged[[#This Row],[Product_ID]],Sales_Data[],5,0)</f>
        <v>David</v>
      </c>
      <c r="C286" t="str">
        <f>VLOOKUP(Merged[[#This Row],[Product_ID]],Sales_Data[],6,0)</f>
        <v>East</v>
      </c>
      <c r="D286" t="str">
        <f>VLOOKUP(Merged[[#This Row],[Product_ID]],Sales_Data[],3,0)</f>
        <v>March</v>
      </c>
      <c r="E286">
        <f>INDEX(Sales_Data[Sales_Amount],MATCH(Merged[[#This Row],[Product_ID]], Sales_Data[Product_ID],0))</f>
        <v>7952.11</v>
      </c>
      <c r="F286" t="str">
        <f>INDEX(Sales_Data[Product_Category], MATCH(Merged[[#This Row],[Product_ID]],Sales_Data[Product_ID],0))</f>
        <v>Furniture</v>
      </c>
      <c r="G286">
        <f>INDEX(Sales_Data[Quantity_Sold], MATCH(Merged[[#This Row],[Product_ID]],Sales_Data[Product_ID],0))</f>
        <v>10</v>
      </c>
      <c r="H286" t="str">
        <f>INDEX(Sales_Data[Customer_Type], MATCH(Merged[[#This Row],[Product_ID]], Sales_Data[Product_ID],0))</f>
        <v>New</v>
      </c>
      <c r="I286" t="str">
        <f>INDEX(Sales_Data[Payment_Method], MATCH(Merged[[#This Row],[Product_ID]], Sales_Data[Product_ID],0))</f>
        <v>Credit Card</v>
      </c>
      <c r="J286">
        <f>INDEX(Sales_Data[Discount],MATCH(Merged[[#This Row],[Product_ID]], Sales_Data[Product_ID],0))</f>
        <v>0</v>
      </c>
      <c r="K286" s="8">
        <f>INDEX(Sales_Data[Discount (%)], MATCH(Merged[[#This Row],[Product_ID]],Sales_Data[Product_ID],0))</f>
        <v>0</v>
      </c>
      <c r="L286" s="8" t="str">
        <f>INDEX(Sales_Data[Discount Range], MATCH(Merged[[#This Row],[Product_ID]], Sales_Data[Product_ID],0))</f>
        <v>0-5%</v>
      </c>
      <c r="M286" t="str">
        <f>INDEX(Sales_Data[Sales_Channel],MATCH(Merged[[#This Row],[Product_ID]], Sales_Data[Product_ID],0))</f>
        <v>Online</v>
      </c>
      <c r="N286" t="str">
        <f>INDEX(Sales_Data[Region_and_Sales_Rep], MATCH(Merged[[#This Row],[Product_ID]],Sales_Data[Product_ID],0))</f>
        <v>East-David</v>
      </c>
    </row>
    <row r="287" spans="1:14" x14ac:dyDescent="0.25">
      <c r="A287">
        <v>1007</v>
      </c>
      <c r="B287" t="str">
        <f>VLOOKUP(Merged[[#This Row],[Product_ID]],Sales_Data[],5,0)</f>
        <v>Eve</v>
      </c>
      <c r="C287" t="str">
        <f>VLOOKUP(Merged[[#This Row],[Product_ID]],Sales_Data[],6,0)</f>
        <v>West</v>
      </c>
      <c r="D287" t="str">
        <f>VLOOKUP(Merged[[#This Row],[Product_ID]],Sales_Data[],3,0)</f>
        <v>March</v>
      </c>
      <c r="E287">
        <f>INDEX(Sales_Data[Sales_Amount],MATCH(Merged[[#This Row],[Product_ID]], Sales_Data[Product_ID],0))</f>
        <v>4694.54</v>
      </c>
      <c r="F287" t="str">
        <f>INDEX(Sales_Data[Product_Category], MATCH(Merged[[#This Row],[Product_ID]],Sales_Data[Product_ID],0))</f>
        <v>Food</v>
      </c>
      <c r="G287">
        <f>INDEX(Sales_Data[Quantity_Sold], MATCH(Merged[[#This Row],[Product_ID]],Sales_Data[Product_ID],0))</f>
        <v>1</v>
      </c>
      <c r="H287" t="str">
        <f>INDEX(Sales_Data[Customer_Type], MATCH(Merged[[#This Row],[Product_ID]], Sales_Data[Product_ID],0))</f>
        <v>Returning</v>
      </c>
      <c r="I287" t="str">
        <f>INDEX(Sales_Data[Payment_Method], MATCH(Merged[[#This Row],[Product_ID]], Sales_Data[Product_ID],0))</f>
        <v>Credit Card</v>
      </c>
      <c r="J287">
        <f>INDEX(Sales_Data[Discount],MATCH(Merged[[#This Row],[Product_ID]], Sales_Data[Product_ID],0))</f>
        <v>0.2</v>
      </c>
      <c r="K287" s="8">
        <f>INDEX(Sales_Data[Discount (%)], MATCH(Merged[[#This Row],[Product_ID]],Sales_Data[Product_ID],0))</f>
        <v>0.2</v>
      </c>
      <c r="L287" s="8" t="str">
        <f>INDEX(Sales_Data[Discount Range], MATCH(Merged[[#This Row],[Product_ID]], Sales_Data[Product_ID],0))</f>
        <v>16-20%</v>
      </c>
      <c r="M287" t="str">
        <f>INDEX(Sales_Data[Sales_Channel],MATCH(Merged[[#This Row],[Product_ID]], Sales_Data[Product_ID],0))</f>
        <v>Online</v>
      </c>
      <c r="N287" t="str">
        <f>INDEX(Sales_Data[Region_and_Sales_Rep], MATCH(Merged[[#This Row],[Product_ID]],Sales_Data[Product_ID],0))</f>
        <v>West-Eve</v>
      </c>
    </row>
    <row r="288" spans="1:14" x14ac:dyDescent="0.25">
      <c r="A288">
        <v>1016</v>
      </c>
      <c r="B288" t="str">
        <f>VLOOKUP(Merged[[#This Row],[Product_ID]],Sales_Data[],5,0)</f>
        <v>Eve</v>
      </c>
      <c r="C288" t="str">
        <f>VLOOKUP(Merged[[#This Row],[Product_ID]],Sales_Data[],6,0)</f>
        <v>East</v>
      </c>
      <c r="D288" t="str">
        <f>VLOOKUP(Merged[[#This Row],[Product_ID]],Sales_Data[],3,0)</f>
        <v>March</v>
      </c>
      <c r="E288">
        <f>INDEX(Sales_Data[Sales_Amount],MATCH(Merged[[#This Row],[Product_ID]], Sales_Data[Product_ID],0))</f>
        <v>4309.76</v>
      </c>
      <c r="F288" t="str">
        <f>INDEX(Sales_Data[Product_Category], MATCH(Merged[[#This Row],[Product_ID]],Sales_Data[Product_ID],0))</f>
        <v>Electronics</v>
      </c>
      <c r="G288">
        <f>INDEX(Sales_Data[Quantity_Sold], MATCH(Merged[[#This Row],[Product_ID]],Sales_Data[Product_ID],0))</f>
        <v>38</v>
      </c>
      <c r="H288" t="str">
        <f>INDEX(Sales_Data[Customer_Type], MATCH(Merged[[#This Row],[Product_ID]], Sales_Data[Product_ID],0))</f>
        <v>Returning</v>
      </c>
      <c r="I288" t="str">
        <f>INDEX(Sales_Data[Payment_Method], MATCH(Merged[[#This Row],[Product_ID]], Sales_Data[Product_ID],0))</f>
        <v>Cash</v>
      </c>
      <c r="J288">
        <f>INDEX(Sales_Data[Discount],MATCH(Merged[[#This Row],[Product_ID]], Sales_Data[Product_ID],0))</f>
        <v>0.26</v>
      </c>
      <c r="K288" s="8">
        <f>INDEX(Sales_Data[Discount (%)], MATCH(Merged[[#This Row],[Product_ID]],Sales_Data[Product_ID],0))</f>
        <v>0.26</v>
      </c>
      <c r="L288" s="8" t="str">
        <f>INDEX(Sales_Data[Discount Range], MATCH(Merged[[#This Row],[Product_ID]], Sales_Data[Product_ID],0))</f>
        <v>21%+</v>
      </c>
      <c r="M288" t="str">
        <f>INDEX(Sales_Data[Sales_Channel],MATCH(Merged[[#This Row],[Product_ID]], Sales_Data[Product_ID],0))</f>
        <v>Online</v>
      </c>
      <c r="N288" t="str">
        <f>INDEX(Sales_Data[Region_and_Sales_Rep], MATCH(Merged[[#This Row],[Product_ID]],Sales_Data[Product_ID],0))</f>
        <v>East-Eve</v>
      </c>
    </row>
    <row r="289" spans="1:14" x14ac:dyDescent="0.25">
      <c r="A289">
        <v>1090</v>
      </c>
      <c r="B289" t="str">
        <f>VLOOKUP(Merged[[#This Row],[Product_ID]],Sales_Data[],5,0)</f>
        <v>Alice</v>
      </c>
      <c r="C289" t="str">
        <f>VLOOKUP(Merged[[#This Row],[Product_ID]],Sales_Data[],6,0)</f>
        <v>West</v>
      </c>
      <c r="D289" t="str">
        <f>VLOOKUP(Merged[[#This Row],[Product_ID]],Sales_Data[],3,0)</f>
        <v>November</v>
      </c>
      <c r="E289">
        <f>INDEX(Sales_Data[Sales_Amount],MATCH(Merged[[#This Row],[Product_ID]], Sales_Data[Product_ID],0))</f>
        <v>267.77999999999997</v>
      </c>
      <c r="F289" t="str">
        <f>INDEX(Sales_Data[Product_Category], MATCH(Merged[[#This Row],[Product_ID]],Sales_Data[Product_ID],0))</f>
        <v>Electronics</v>
      </c>
      <c r="G289">
        <f>INDEX(Sales_Data[Quantity_Sold], MATCH(Merged[[#This Row],[Product_ID]],Sales_Data[Product_ID],0))</f>
        <v>32</v>
      </c>
      <c r="H289" t="str">
        <f>INDEX(Sales_Data[Customer_Type], MATCH(Merged[[#This Row],[Product_ID]], Sales_Data[Product_ID],0))</f>
        <v>Returning</v>
      </c>
      <c r="I289" t="str">
        <f>INDEX(Sales_Data[Payment_Method], MATCH(Merged[[#This Row],[Product_ID]], Sales_Data[Product_ID],0))</f>
        <v>Cash</v>
      </c>
      <c r="J289">
        <f>INDEX(Sales_Data[Discount],MATCH(Merged[[#This Row],[Product_ID]], Sales_Data[Product_ID],0))</f>
        <v>0.22</v>
      </c>
      <c r="K289" s="8">
        <f>INDEX(Sales_Data[Discount (%)], MATCH(Merged[[#This Row],[Product_ID]],Sales_Data[Product_ID],0))</f>
        <v>0.22</v>
      </c>
      <c r="L289" s="8" t="str">
        <f>INDEX(Sales_Data[Discount Range], MATCH(Merged[[#This Row],[Product_ID]], Sales_Data[Product_ID],0))</f>
        <v>21%+</v>
      </c>
      <c r="M289" t="str">
        <f>INDEX(Sales_Data[Sales_Channel],MATCH(Merged[[#This Row],[Product_ID]], Sales_Data[Product_ID],0))</f>
        <v>Retail</v>
      </c>
      <c r="N289" t="str">
        <f>INDEX(Sales_Data[Region_and_Sales_Rep], MATCH(Merged[[#This Row],[Product_ID]],Sales_Data[Product_ID],0))</f>
        <v>West-Alice</v>
      </c>
    </row>
    <row r="290" spans="1:14" x14ac:dyDescent="0.25">
      <c r="A290">
        <v>1060</v>
      </c>
      <c r="B290" t="str">
        <f>VLOOKUP(Merged[[#This Row],[Product_ID]],Sales_Data[],5,0)</f>
        <v>Eve</v>
      </c>
      <c r="C290" t="str">
        <f>VLOOKUP(Merged[[#This Row],[Product_ID]],Sales_Data[],6,0)</f>
        <v>East</v>
      </c>
      <c r="D290" t="str">
        <f>VLOOKUP(Merged[[#This Row],[Product_ID]],Sales_Data[],3,0)</f>
        <v>December</v>
      </c>
      <c r="E290">
        <f>INDEX(Sales_Data[Sales_Amount],MATCH(Merged[[#This Row],[Product_ID]], Sales_Data[Product_ID],0))</f>
        <v>3224.71</v>
      </c>
      <c r="F290" t="str">
        <f>INDEX(Sales_Data[Product_Category], MATCH(Merged[[#This Row],[Product_ID]],Sales_Data[Product_ID],0))</f>
        <v>Clothing</v>
      </c>
      <c r="G290">
        <f>INDEX(Sales_Data[Quantity_Sold], MATCH(Merged[[#This Row],[Product_ID]],Sales_Data[Product_ID],0))</f>
        <v>44</v>
      </c>
      <c r="H290" t="str">
        <f>INDEX(Sales_Data[Customer_Type], MATCH(Merged[[#This Row],[Product_ID]], Sales_Data[Product_ID],0))</f>
        <v>New</v>
      </c>
      <c r="I290" t="str">
        <f>INDEX(Sales_Data[Payment_Method], MATCH(Merged[[#This Row],[Product_ID]], Sales_Data[Product_ID],0))</f>
        <v>Bank Transfer</v>
      </c>
      <c r="J290">
        <f>INDEX(Sales_Data[Discount],MATCH(Merged[[#This Row],[Product_ID]], Sales_Data[Product_ID],0))</f>
        <v>0.06</v>
      </c>
      <c r="K290" s="8">
        <f>INDEX(Sales_Data[Discount (%)], MATCH(Merged[[#This Row],[Product_ID]],Sales_Data[Product_ID],0))</f>
        <v>0.06</v>
      </c>
      <c r="L290" s="8" t="str">
        <f>INDEX(Sales_Data[Discount Range], MATCH(Merged[[#This Row],[Product_ID]], Sales_Data[Product_ID],0))</f>
        <v>6-10%</v>
      </c>
      <c r="M290" t="str">
        <f>INDEX(Sales_Data[Sales_Channel],MATCH(Merged[[#This Row],[Product_ID]], Sales_Data[Product_ID],0))</f>
        <v>Retail</v>
      </c>
      <c r="N290" t="str">
        <f>INDEX(Sales_Data[Region_and_Sales_Rep], MATCH(Merged[[#This Row],[Product_ID]],Sales_Data[Product_ID],0))</f>
        <v>East-Eve</v>
      </c>
    </row>
    <row r="291" spans="1:14" x14ac:dyDescent="0.25">
      <c r="A291">
        <v>1002</v>
      </c>
      <c r="B291" t="str">
        <f>VLOOKUP(Merged[[#This Row],[Product_ID]],Sales_Data[],5,0)</f>
        <v>David</v>
      </c>
      <c r="C291" t="str">
        <f>VLOOKUP(Merged[[#This Row],[Product_ID]],Sales_Data[],6,0)</f>
        <v>North</v>
      </c>
      <c r="D291" t="str">
        <f>VLOOKUP(Merged[[#This Row],[Product_ID]],Sales_Data[],3,0)</f>
        <v>May</v>
      </c>
      <c r="E291">
        <f>INDEX(Sales_Data[Sales_Amount],MATCH(Merged[[#This Row],[Product_ID]], Sales_Data[Product_ID],0))</f>
        <v>6810.35</v>
      </c>
      <c r="F291" t="str">
        <f>INDEX(Sales_Data[Product_Category], MATCH(Merged[[#This Row],[Product_ID]],Sales_Data[Product_ID],0))</f>
        <v>Furniture</v>
      </c>
      <c r="G291">
        <f>INDEX(Sales_Data[Quantity_Sold], MATCH(Merged[[#This Row],[Product_ID]],Sales_Data[Product_ID],0))</f>
        <v>17</v>
      </c>
      <c r="H291" t="str">
        <f>INDEX(Sales_Data[Customer_Type], MATCH(Merged[[#This Row],[Product_ID]], Sales_Data[Product_ID],0))</f>
        <v>Returning</v>
      </c>
      <c r="I291" t="str">
        <f>INDEX(Sales_Data[Payment_Method], MATCH(Merged[[#This Row],[Product_ID]], Sales_Data[Product_ID],0))</f>
        <v>Cash</v>
      </c>
      <c r="J291">
        <f>INDEX(Sales_Data[Discount],MATCH(Merged[[#This Row],[Product_ID]], Sales_Data[Product_ID],0))</f>
        <v>0.04</v>
      </c>
      <c r="K291" s="8">
        <f>INDEX(Sales_Data[Discount (%)], MATCH(Merged[[#This Row],[Product_ID]],Sales_Data[Product_ID],0))</f>
        <v>0.04</v>
      </c>
      <c r="L291" s="8" t="str">
        <f>INDEX(Sales_Data[Discount Range], MATCH(Merged[[#This Row],[Product_ID]], Sales_Data[Product_ID],0))</f>
        <v>0-5%</v>
      </c>
      <c r="M291" t="str">
        <f>INDEX(Sales_Data[Sales_Channel],MATCH(Merged[[#This Row],[Product_ID]], Sales_Data[Product_ID],0))</f>
        <v>Online</v>
      </c>
      <c r="N291" t="str">
        <f>INDEX(Sales_Data[Region_and_Sales_Rep], MATCH(Merged[[#This Row],[Product_ID]],Sales_Data[Product_ID],0))</f>
        <v>North-David</v>
      </c>
    </row>
    <row r="292" spans="1:14" x14ac:dyDescent="0.25">
      <c r="A292">
        <v>1001</v>
      </c>
      <c r="B292" t="str">
        <f>VLOOKUP(Merged[[#This Row],[Product_ID]],Sales_Data[],5,0)</f>
        <v>Alice</v>
      </c>
      <c r="C292" t="str">
        <f>VLOOKUP(Merged[[#This Row],[Product_ID]],Sales_Data[],6,0)</f>
        <v>North</v>
      </c>
      <c r="D292" t="str">
        <f>VLOOKUP(Merged[[#This Row],[Product_ID]],Sales_Data[],3,0)</f>
        <v>November</v>
      </c>
      <c r="E292">
        <f>INDEX(Sales_Data[Sales_Amount],MATCH(Merged[[#This Row],[Product_ID]], Sales_Data[Product_ID],0))</f>
        <v>715.81</v>
      </c>
      <c r="F292" t="str">
        <f>INDEX(Sales_Data[Product_Category], MATCH(Merged[[#This Row],[Product_ID]],Sales_Data[Product_ID],0))</f>
        <v>Electronics</v>
      </c>
      <c r="G292">
        <f>INDEX(Sales_Data[Quantity_Sold], MATCH(Merged[[#This Row],[Product_ID]],Sales_Data[Product_ID],0))</f>
        <v>8</v>
      </c>
      <c r="H292" t="str">
        <f>INDEX(Sales_Data[Customer_Type], MATCH(Merged[[#This Row],[Product_ID]], Sales_Data[Product_ID],0))</f>
        <v>New</v>
      </c>
      <c r="I292" t="str">
        <f>INDEX(Sales_Data[Payment_Method], MATCH(Merged[[#This Row],[Product_ID]], Sales_Data[Product_ID],0))</f>
        <v>Bank Transfer</v>
      </c>
      <c r="J292">
        <f>INDEX(Sales_Data[Discount],MATCH(Merged[[#This Row],[Product_ID]], Sales_Data[Product_ID],0))</f>
        <v>0.09</v>
      </c>
      <c r="K292" s="8">
        <f>INDEX(Sales_Data[Discount (%)], MATCH(Merged[[#This Row],[Product_ID]],Sales_Data[Product_ID],0))</f>
        <v>0.09</v>
      </c>
      <c r="L292" s="8" t="str">
        <f>INDEX(Sales_Data[Discount Range], MATCH(Merged[[#This Row],[Product_ID]], Sales_Data[Product_ID],0))</f>
        <v>6-10%</v>
      </c>
      <c r="M292" t="str">
        <f>INDEX(Sales_Data[Sales_Channel],MATCH(Merged[[#This Row],[Product_ID]], Sales_Data[Product_ID],0))</f>
        <v>Retail</v>
      </c>
      <c r="N292" t="str">
        <f>INDEX(Sales_Data[Region_and_Sales_Rep], MATCH(Merged[[#This Row],[Product_ID]],Sales_Data[Product_ID],0))</f>
        <v>North-Alice</v>
      </c>
    </row>
    <row r="293" spans="1:14" x14ac:dyDescent="0.25">
      <c r="A293">
        <v>1048</v>
      </c>
      <c r="B293" t="str">
        <f>VLOOKUP(Merged[[#This Row],[Product_ID]],Sales_Data[],5,0)</f>
        <v>Charlie</v>
      </c>
      <c r="C293" t="str">
        <f>VLOOKUP(Merged[[#This Row],[Product_ID]],Sales_Data[],6,0)</f>
        <v>North</v>
      </c>
      <c r="D293" t="str">
        <f>VLOOKUP(Merged[[#This Row],[Product_ID]],Sales_Data[],3,0)</f>
        <v>September</v>
      </c>
      <c r="E293">
        <f>INDEX(Sales_Data[Sales_Amount],MATCH(Merged[[#This Row],[Product_ID]], Sales_Data[Product_ID],0))</f>
        <v>7873.38</v>
      </c>
      <c r="F293" t="str">
        <f>INDEX(Sales_Data[Product_Category], MATCH(Merged[[#This Row],[Product_ID]],Sales_Data[Product_ID],0))</f>
        <v>Furniture</v>
      </c>
      <c r="G293">
        <f>INDEX(Sales_Data[Quantity_Sold], MATCH(Merged[[#This Row],[Product_ID]],Sales_Data[Product_ID],0))</f>
        <v>4</v>
      </c>
      <c r="H293" t="str">
        <f>INDEX(Sales_Data[Customer_Type], MATCH(Merged[[#This Row],[Product_ID]], Sales_Data[Product_ID],0))</f>
        <v>New</v>
      </c>
      <c r="I293" t="str">
        <f>INDEX(Sales_Data[Payment_Method], MATCH(Merged[[#This Row],[Product_ID]], Sales_Data[Product_ID],0))</f>
        <v>Credit Card</v>
      </c>
      <c r="J293">
        <f>INDEX(Sales_Data[Discount],MATCH(Merged[[#This Row],[Product_ID]], Sales_Data[Product_ID],0))</f>
        <v>0.22</v>
      </c>
      <c r="K293" s="8">
        <f>INDEX(Sales_Data[Discount (%)], MATCH(Merged[[#This Row],[Product_ID]],Sales_Data[Product_ID],0))</f>
        <v>0.22</v>
      </c>
      <c r="L293" s="8" t="str">
        <f>INDEX(Sales_Data[Discount Range], MATCH(Merged[[#This Row],[Product_ID]], Sales_Data[Product_ID],0))</f>
        <v>21%+</v>
      </c>
      <c r="M293" t="str">
        <f>INDEX(Sales_Data[Sales_Channel],MATCH(Merged[[#This Row],[Product_ID]], Sales_Data[Product_ID],0))</f>
        <v>Retail</v>
      </c>
      <c r="N293" t="str">
        <f>INDEX(Sales_Data[Region_and_Sales_Rep], MATCH(Merged[[#This Row],[Product_ID]],Sales_Data[Product_ID],0))</f>
        <v>North-Charlie</v>
      </c>
    </row>
    <row r="294" spans="1:14" x14ac:dyDescent="0.25">
      <c r="A294">
        <v>1012</v>
      </c>
      <c r="B294" t="str">
        <f>VLOOKUP(Merged[[#This Row],[Product_ID]],Sales_Data[],5,0)</f>
        <v>David</v>
      </c>
      <c r="C294" t="str">
        <f>VLOOKUP(Merged[[#This Row],[Product_ID]],Sales_Data[],6,0)</f>
        <v>North</v>
      </c>
      <c r="D294" t="str">
        <f>VLOOKUP(Merged[[#This Row],[Product_ID]],Sales_Data[],3,0)</f>
        <v>October</v>
      </c>
      <c r="E294">
        <f>INDEX(Sales_Data[Sales_Amount],MATCH(Merged[[#This Row],[Product_ID]], Sales_Data[Product_ID],0))</f>
        <v>4384.88</v>
      </c>
      <c r="F294" t="str">
        <f>INDEX(Sales_Data[Product_Category], MATCH(Merged[[#This Row],[Product_ID]],Sales_Data[Product_ID],0))</f>
        <v>Furniture</v>
      </c>
      <c r="G294">
        <f>INDEX(Sales_Data[Quantity_Sold], MATCH(Merged[[#This Row],[Product_ID]],Sales_Data[Product_ID],0))</f>
        <v>34</v>
      </c>
      <c r="H294" t="str">
        <f>INDEX(Sales_Data[Customer_Type], MATCH(Merged[[#This Row],[Product_ID]], Sales_Data[Product_ID],0))</f>
        <v>New</v>
      </c>
      <c r="I294" t="str">
        <f>INDEX(Sales_Data[Payment_Method], MATCH(Merged[[#This Row],[Product_ID]], Sales_Data[Product_ID],0))</f>
        <v>Bank Transfer</v>
      </c>
      <c r="J294">
        <f>INDEX(Sales_Data[Discount],MATCH(Merged[[#This Row],[Product_ID]], Sales_Data[Product_ID],0))</f>
        <v>0.21</v>
      </c>
      <c r="K294" s="8">
        <f>INDEX(Sales_Data[Discount (%)], MATCH(Merged[[#This Row],[Product_ID]],Sales_Data[Product_ID],0))</f>
        <v>0.21</v>
      </c>
      <c r="L294" s="8" t="str">
        <f>INDEX(Sales_Data[Discount Range], MATCH(Merged[[#This Row],[Product_ID]], Sales_Data[Product_ID],0))</f>
        <v>21%+</v>
      </c>
      <c r="M294" t="str">
        <f>INDEX(Sales_Data[Sales_Channel],MATCH(Merged[[#This Row],[Product_ID]], Sales_Data[Product_ID],0))</f>
        <v>Retail</v>
      </c>
      <c r="N294" t="str">
        <f>INDEX(Sales_Data[Region_and_Sales_Rep], MATCH(Merged[[#This Row],[Product_ID]],Sales_Data[Product_ID],0))</f>
        <v>North-David</v>
      </c>
    </row>
    <row r="295" spans="1:14" x14ac:dyDescent="0.25">
      <c r="A295">
        <v>1069</v>
      </c>
      <c r="B295" t="str">
        <f>VLOOKUP(Merged[[#This Row],[Product_ID]],Sales_Data[],5,0)</f>
        <v>David</v>
      </c>
      <c r="C295" t="str">
        <f>VLOOKUP(Merged[[#This Row],[Product_ID]],Sales_Data[],6,0)</f>
        <v>West</v>
      </c>
      <c r="D295" t="str">
        <f>VLOOKUP(Merged[[#This Row],[Product_ID]],Sales_Data[],3,0)</f>
        <v>June</v>
      </c>
      <c r="E295">
        <f>INDEX(Sales_Data[Sales_Amount],MATCH(Merged[[#This Row],[Product_ID]], Sales_Data[Product_ID],0))</f>
        <v>6581.04</v>
      </c>
      <c r="F295" t="str">
        <f>INDEX(Sales_Data[Product_Category], MATCH(Merged[[#This Row],[Product_ID]],Sales_Data[Product_ID],0))</f>
        <v>Clothing</v>
      </c>
      <c r="G295">
        <f>INDEX(Sales_Data[Quantity_Sold], MATCH(Merged[[#This Row],[Product_ID]],Sales_Data[Product_ID],0))</f>
        <v>42</v>
      </c>
      <c r="H295" t="str">
        <f>INDEX(Sales_Data[Customer_Type], MATCH(Merged[[#This Row],[Product_ID]], Sales_Data[Product_ID],0))</f>
        <v>New</v>
      </c>
      <c r="I295" t="str">
        <f>INDEX(Sales_Data[Payment_Method], MATCH(Merged[[#This Row],[Product_ID]], Sales_Data[Product_ID],0))</f>
        <v>Credit Card</v>
      </c>
      <c r="J295">
        <f>INDEX(Sales_Data[Discount],MATCH(Merged[[#This Row],[Product_ID]], Sales_Data[Product_ID],0))</f>
        <v>0.28000000000000003</v>
      </c>
      <c r="K295" s="8">
        <f>INDEX(Sales_Data[Discount (%)], MATCH(Merged[[#This Row],[Product_ID]],Sales_Data[Product_ID],0))</f>
        <v>0.28000000000000003</v>
      </c>
      <c r="L295" s="8" t="str">
        <f>INDEX(Sales_Data[Discount Range], MATCH(Merged[[#This Row],[Product_ID]], Sales_Data[Product_ID],0))</f>
        <v>21%+</v>
      </c>
      <c r="M295" t="str">
        <f>INDEX(Sales_Data[Sales_Channel],MATCH(Merged[[#This Row],[Product_ID]], Sales_Data[Product_ID],0))</f>
        <v>Retail</v>
      </c>
      <c r="N295" t="str">
        <f>INDEX(Sales_Data[Region_and_Sales_Rep], MATCH(Merged[[#This Row],[Product_ID]],Sales_Data[Product_ID],0))</f>
        <v>West-David</v>
      </c>
    </row>
    <row r="296" spans="1:14" x14ac:dyDescent="0.25">
      <c r="A296">
        <v>1037</v>
      </c>
      <c r="B296" t="str">
        <f>VLOOKUP(Merged[[#This Row],[Product_ID]],Sales_Data[],5,0)</f>
        <v>Bob</v>
      </c>
      <c r="C296" t="str">
        <f>VLOOKUP(Merged[[#This Row],[Product_ID]],Sales_Data[],6,0)</f>
        <v>North</v>
      </c>
      <c r="D296" t="str">
        <f>VLOOKUP(Merged[[#This Row],[Product_ID]],Sales_Data[],3,0)</f>
        <v>January</v>
      </c>
      <c r="E296">
        <f>INDEX(Sales_Data[Sales_Amount],MATCH(Merged[[#This Row],[Product_ID]], Sales_Data[Product_ID],0))</f>
        <v>9813.81</v>
      </c>
      <c r="F296" t="str">
        <f>INDEX(Sales_Data[Product_Category], MATCH(Merged[[#This Row],[Product_ID]],Sales_Data[Product_ID],0))</f>
        <v>Clothing</v>
      </c>
      <c r="G296">
        <f>INDEX(Sales_Data[Quantity_Sold], MATCH(Merged[[#This Row],[Product_ID]],Sales_Data[Product_ID],0))</f>
        <v>40</v>
      </c>
      <c r="H296" t="str">
        <f>INDEX(Sales_Data[Customer_Type], MATCH(Merged[[#This Row],[Product_ID]], Sales_Data[Product_ID],0))</f>
        <v>Returning</v>
      </c>
      <c r="I296" t="str">
        <f>INDEX(Sales_Data[Payment_Method], MATCH(Merged[[#This Row],[Product_ID]], Sales_Data[Product_ID],0))</f>
        <v>Bank Transfer</v>
      </c>
      <c r="J296">
        <f>INDEX(Sales_Data[Discount],MATCH(Merged[[#This Row],[Product_ID]], Sales_Data[Product_ID],0))</f>
        <v>0.26</v>
      </c>
      <c r="K296" s="8">
        <f>INDEX(Sales_Data[Discount (%)], MATCH(Merged[[#This Row],[Product_ID]],Sales_Data[Product_ID],0))</f>
        <v>0.26</v>
      </c>
      <c r="L296" s="8" t="str">
        <f>INDEX(Sales_Data[Discount Range], MATCH(Merged[[#This Row],[Product_ID]], Sales_Data[Product_ID],0))</f>
        <v>21%+</v>
      </c>
      <c r="M296" t="str">
        <f>INDEX(Sales_Data[Sales_Channel],MATCH(Merged[[#This Row],[Product_ID]], Sales_Data[Product_ID],0))</f>
        <v>Online</v>
      </c>
      <c r="N296" t="str">
        <f>INDEX(Sales_Data[Region_and_Sales_Rep], MATCH(Merged[[#This Row],[Product_ID]],Sales_Data[Product_ID],0))</f>
        <v>North-Bob</v>
      </c>
    </row>
    <row r="297" spans="1:14" x14ac:dyDescent="0.25">
      <c r="A297">
        <v>1032</v>
      </c>
      <c r="B297" t="str">
        <f>VLOOKUP(Merged[[#This Row],[Product_ID]],Sales_Data[],5,0)</f>
        <v>Eve</v>
      </c>
      <c r="C297" t="str">
        <f>VLOOKUP(Merged[[#This Row],[Product_ID]],Sales_Data[],6,0)</f>
        <v>West</v>
      </c>
      <c r="D297" t="str">
        <f>VLOOKUP(Merged[[#This Row],[Product_ID]],Sales_Data[],3,0)</f>
        <v>June</v>
      </c>
      <c r="E297">
        <f>INDEX(Sales_Data[Sales_Amount],MATCH(Merged[[#This Row],[Product_ID]], Sales_Data[Product_ID],0))</f>
        <v>219.82</v>
      </c>
      <c r="F297" t="str">
        <f>INDEX(Sales_Data[Product_Category], MATCH(Merged[[#This Row],[Product_ID]],Sales_Data[Product_ID],0))</f>
        <v>Electronics</v>
      </c>
      <c r="G297">
        <f>INDEX(Sales_Data[Quantity_Sold], MATCH(Merged[[#This Row],[Product_ID]],Sales_Data[Product_ID],0))</f>
        <v>49</v>
      </c>
      <c r="H297" t="str">
        <f>INDEX(Sales_Data[Customer_Type], MATCH(Merged[[#This Row],[Product_ID]], Sales_Data[Product_ID],0))</f>
        <v>Returning</v>
      </c>
      <c r="I297" t="str">
        <f>INDEX(Sales_Data[Payment_Method], MATCH(Merged[[#This Row],[Product_ID]], Sales_Data[Product_ID],0))</f>
        <v>Credit Card</v>
      </c>
      <c r="J297">
        <f>INDEX(Sales_Data[Discount],MATCH(Merged[[#This Row],[Product_ID]], Sales_Data[Product_ID],0))</f>
        <v>0.09</v>
      </c>
      <c r="K297" s="8">
        <f>INDEX(Sales_Data[Discount (%)], MATCH(Merged[[#This Row],[Product_ID]],Sales_Data[Product_ID],0))</f>
        <v>0.09</v>
      </c>
      <c r="L297" s="8" t="str">
        <f>INDEX(Sales_Data[Discount Range], MATCH(Merged[[#This Row],[Product_ID]], Sales_Data[Product_ID],0))</f>
        <v>6-10%</v>
      </c>
      <c r="M297" t="str">
        <f>INDEX(Sales_Data[Sales_Channel],MATCH(Merged[[#This Row],[Product_ID]], Sales_Data[Product_ID],0))</f>
        <v>Online</v>
      </c>
      <c r="N297" t="str">
        <f>INDEX(Sales_Data[Region_and_Sales_Rep], MATCH(Merged[[#This Row],[Product_ID]],Sales_Data[Product_ID],0))</f>
        <v>West-Eve</v>
      </c>
    </row>
    <row r="298" spans="1:14" x14ac:dyDescent="0.25">
      <c r="A298">
        <v>1009</v>
      </c>
      <c r="B298" t="str">
        <f>VLOOKUP(Merged[[#This Row],[Product_ID]],Sales_Data[],5,0)</f>
        <v>Alice</v>
      </c>
      <c r="C298" t="str">
        <f>VLOOKUP(Merged[[#This Row],[Product_ID]],Sales_Data[],6,0)</f>
        <v>North</v>
      </c>
      <c r="D298" t="str">
        <f>VLOOKUP(Merged[[#This Row],[Product_ID]],Sales_Data[],3,0)</f>
        <v>April</v>
      </c>
      <c r="E298">
        <f>INDEX(Sales_Data[Sales_Amount],MATCH(Merged[[#This Row],[Product_ID]], Sales_Data[Product_ID],0))</f>
        <v>1342.95</v>
      </c>
      <c r="F298" t="str">
        <f>INDEX(Sales_Data[Product_Category], MATCH(Merged[[#This Row],[Product_ID]],Sales_Data[Product_ID],0))</f>
        <v>Clothing</v>
      </c>
      <c r="G298">
        <f>INDEX(Sales_Data[Quantity_Sold], MATCH(Merged[[#This Row],[Product_ID]],Sales_Data[Product_ID],0))</f>
        <v>33</v>
      </c>
      <c r="H298" t="str">
        <f>INDEX(Sales_Data[Customer_Type], MATCH(Merged[[#This Row],[Product_ID]], Sales_Data[Product_ID],0))</f>
        <v>New</v>
      </c>
      <c r="I298" t="str">
        <f>INDEX(Sales_Data[Payment_Method], MATCH(Merged[[#This Row],[Product_ID]], Sales_Data[Product_ID],0))</f>
        <v>Credit Card</v>
      </c>
      <c r="J298">
        <f>INDEX(Sales_Data[Discount],MATCH(Merged[[#This Row],[Product_ID]], Sales_Data[Product_ID],0))</f>
        <v>0.05</v>
      </c>
      <c r="K298" s="8">
        <f>INDEX(Sales_Data[Discount (%)], MATCH(Merged[[#This Row],[Product_ID]],Sales_Data[Product_ID],0))</f>
        <v>0.05</v>
      </c>
      <c r="L298" s="8" t="str">
        <f>INDEX(Sales_Data[Discount Range], MATCH(Merged[[#This Row],[Product_ID]], Sales_Data[Product_ID],0))</f>
        <v>0-5%</v>
      </c>
      <c r="M298" t="str">
        <f>INDEX(Sales_Data[Sales_Channel],MATCH(Merged[[#This Row],[Product_ID]], Sales_Data[Product_ID],0))</f>
        <v>Online</v>
      </c>
      <c r="N298" t="str">
        <f>INDEX(Sales_Data[Region_and_Sales_Rep], MATCH(Merged[[#This Row],[Product_ID]],Sales_Data[Product_ID],0))</f>
        <v>North-Alice</v>
      </c>
    </row>
    <row r="299" spans="1:14" x14ac:dyDescent="0.25">
      <c r="A299">
        <v>1099</v>
      </c>
      <c r="B299" t="str">
        <f>VLOOKUP(Merged[[#This Row],[Product_ID]],Sales_Data[],5,0)</f>
        <v>David</v>
      </c>
      <c r="C299" t="str">
        <f>VLOOKUP(Merged[[#This Row],[Product_ID]],Sales_Data[],6,0)</f>
        <v>East</v>
      </c>
      <c r="D299" t="str">
        <f>VLOOKUP(Merged[[#This Row],[Product_ID]],Sales_Data[],3,0)</f>
        <v>March</v>
      </c>
      <c r="E299">
        <f>INDEX(Sales_Data[Sales_Amount],MATCH(Merged[[#This Row],[Product_ID]], Sales_Data[Product_ID],0))</f>
        <v>7952.11</v>
      </c>
      <c r="F299" t="str">
        <f>INDEX(Sales_Data[Product_Category], MATCH(Merged[[#This Row],[Product_ID]],Sales_Data[Product_ID],0))</f>
        <v>Furniture</v>
      </c>
      <c r="G299">
        <f>INDEX(Sales_Data[Quantity_Sold], MATCH(Merged[[#This Row],[Product_ID]],Sales_Data[Product_ID],0))</f>
        <v>10</v>
      </c>
      <c r="H299" t="str">
        <f>INDEX(Sales_Data[Customer_Type], MATCH(Merged[[#This Row],[Product_ID]], Sales_Data[Product_ID],0))</f>
        <v>New</v>
      </c>
      <c r="I299" t="str">
        <f>INDEX(Sales_Data[Payment_Method], MATCH(Merged[[#This Row],[Product_ID]], Sales_Data[Product_ID],0))</f>
        <v>Credit Card</v>
      </c>
      <c r="J299">
        <f>INDEX(Sales_Data[Discount],MATCH(Merged[[#This Row],[Product_ID]], Sales_Data[Product_ID],0))</f>
        <v>0</v>
      </c>
      <c r="K299" s="8">
        <f>INDEX(Sales_Data[Discount (%)], MATCH(Merged[[#This Row],[Product_ID]],Sales_Data[Product_ID],0))</f>
        <v>0</v>
      </c>
      <c r="L299" s="8" t="str">
        <f>INDEX(Sales_Data[Discount Range], MATCH(Merged[[#This Row],[Product_ID]], Sales_Data[Product_ID],0))</f>
        <v>0-5%</v>
      </c>
      <c r="M299" t="str">
        <f>INDEX(Sales_Data[Sales_Channel],MATCH(Merged[[#This Row],[Product_ID]], Sales_Data[Product_ID],0))</f>
        <v>Online</v>
      </c>
      <c r="N299" t="str">
        <f>INDEX(Sales_Data[Region_and_Sales_Rep], MATCH(Merged[[#This Row],[Product_ID]],Sales_Data[Product_ID],0))</f>
        <v>East-David</v>
      </c>
    </row>
    <row r="300" spans="1:14" x14ac:dyDescent="0.25">
      <c r="A300">
        <v>1019</v>
      </c>
      <c r="B300" t="str">
        <f>VLOOKUP(Merged[[#This Row],[Product_ID]],Sales_Data[],5,0)</f>
        <v>David</v>
      </c>
      <c r="C300" t="str">
        <f>VLOOKUP(Merged[[#This Row],[Product_ID]],Sales_Data[],6,0)</f>
        <v>West</v>
      </c>
      <c r="D300" t="str">
        <f>VLOOKUP(Merged[[#This Row],[Product_ID]],Sales_Data[],3,0)</f>
        <v>October</v>
      </c>
      <c r="E300">
        <f>INDEX(Sales_Data[Sales_Amount],MATCH(Merged[[#This Row],[Product_ID]], Sales_Data[Product_ID],0))</f>
        <v>5952.19</v>
      </c>
      <c r="F300" t="str">
        <f>INDEX(Sales_Data[Product_Category], MATCH(Merged[[#This Row],[Product_ID]],Sales_Data[Product_ID],0))</f>
        <v>Food</v>
      </c>
      <c r="G300">
        <f>INDEX(Sales_Data[Quantity_Sold], MATCH(Merged[[#This Row],[Product_ID]],Sales_Data[Product_ID],0))</f>
        <v>31</v>
      </c>
      <c r="H300" t="str">
        <f>INDEX(Sales_Data[Customer_Type], MATCH(Merged[[#This Row],[Product_ID]], Sales_Data[Product_ID],0))</f>
        <v>New</v>
      </c>
      <c r="I300" t="str">
        <f>INDEX(Sales_Data[Payment_Method], MATCH(Merged[[#This Row],[Product_ID]], Sales_Data[Product_ID],0))</f>
        <v>Bank Transfer</v>
      </c>
      <c r="J300">
        <f>INDEX(Sales_Data[Discount],MATCH(Merged[[#This Row],[Product_ID]], Sales_Data[Product_ID],0))</f>
        <v>0.04</v>
      </c>
      <c r="K300" s="8">
        <f>INDEX(Sales_Data[Discount (%)], MATCH(Merged[[#This Row],[Product_ID]],Sales_Data[Product_ID],0))</f>
        <v>0.04</v>
      </c>
      <c r="L300" s="8" t="str">
        <f>INDEX(Sales_Data[Discount Range], MATCH(Merged[[#This Row],[Product_ID]], Sales_Data[Product_ID],0))</f>
        <v>0-5%</v>
      </c>
      <c r="M300" t="str">
        <f>INDEX(Sales_Data[Sales_Channel],MATCH(Merged[[#This Row],[Product_ID]], Sales_Data[Product_ID],0))</f>
        <v>Online</v>
      </c>
      <c r="N300" t="str">
        <f>INDEX(Sales_Data[Region_and_Sales_Rep], MATCH(Merged[[#This Row],[Product_ID]],Sales_Data[Product_ID],0))</f>
        <v>West-David</v>
      </c>
    </row>
    <row r="301" spans="1:14" x14ac:dyDescent="0.25">
      <c r="A301">
        <v>1048</v>
      </c>
      <c r="B301" t="str">
        <f>VLOOKUP(Merged[[#This Row],[Product_ID]],Sales_Data[],5,0)</f>
        <v>Charlie</v>
      </c>
      <c r="C301" t="str">
        <f>VLOOKUP(Merged[[#This Row],[Product_ID]],Sales_Data[],6,0)</f>
        <v>North</v>
      </c>
      <c r="D301" t="str">
        <f>VLOOKUP(Merged[[#This Row],[Product_ID]],Sales_Data[],3,0)</f>
        <v>September</v>
      </c>
      <c r="E301">
        <f>INDEX(Sales_Data[Sales_Amount],MATCH(Merged[[#This Row],[Product_ID]], Sales_Data[Product_ID],0))</f>
        <v>7873.38</v>
      </c>
      <c r="F301" t="str">
        <f>INDEX(Sales_Data[Product_Category], MATCH(Merged[[#This Row],[Product_ID]],Sales_Data[Product_ID],0))</f>
        <v>Furniture</v>
      </c>
      <c r="G301">
        <f>INDEX(Sales_Data[Quantity_Sold], MATCH(Merged[[#This Row],[Product_ID]],Sales_Data[Product_ID],0))</f>
        <v>4</v>
      </c>
      <c r="H301" t="str">
        <f>INDEX(Sales_Data[Customer_Type], MATCH(Merged[[#This Row],[Product_ID]], Sales_Data[Product_ID],0))</f>
        <v>New</v>
      </c>
      <c r="I301" t="str">
        <f>INDEX(Sales_Data[Payment_Method], MATCH(Merged[[#This Row],[Product_ID]], Sales_Data[Product_ID],0))</f>
        <v>Credit Card</v>
      </c>
      <c r="J301">
        <f>INDEX(Sales_Data[Discount],MATCH(Merged[[#This Row],[Product_ID]], Sales_Data[Product_ID],0))</f>
        <v>0.22</v>
      </c>
      <c r="K301" s="8">
        <f>INDEX(Sales_Data[Discount (%)], MATCH(Merged[[#This Row],[Product_ID]],Sales_Data[Product_ID],0))</f>
        <v>0.22</v>
      </c>
      <c r="L301" s="8" t="str">
        <f>INDEX(Sales_Data[Discount Range], MATCH(Merged[[#This Row],[Product_ID]], Sales_Data[Product_ID],0))</f>
        <v>21%+</v>
      </c>
      <c r="M301" t="str">
        <f>INDEX(Sales_Data[Sales_Channel],MATCH(Merged[[#This Row],[Product_ID]], Sales_Data[Product_ID],0))</f>
        <v>Retail</v>
      </c>
      <c r="N301" t="str">
        <f>INDEX(Sales_Data[Region_and_Sales_Rep], MATCH(Merged[[#This Row],[Product_ID]],Sales_Data[Product_ID],0))</f>
        <v>North-Charlie</v>
      </c>
    </row>
    <row r="302" spans="1:14" x14ac:dyDescent="0.25">
      <c r="A302">
        <v>1080</v>
      </c>
      <c r="B302" t="str">
        <f>VLOOKUP(Merged[[#This Row],[Product_ID]],Sales_Data[],5,0)</f>
        <v>Charlie</v>
      </c>
      <c r="C302" t="str">
        <f>VLOOKUP(Merged[[#This Row],[Product_ID]],Sales_Data[],6,0)</f>
        <v>South</v>
      </c>
      <c r="D302" t="str">
        <f>VLOOKUP(Merged[[#This Row],[Product_ID]],Sales_Data[],3,0)</f>
        <v>February</v>
      </c>
      <c r="E302">
        <f>INDEX(Sales_Data[Sales_Amount],MATCH(Merged[[#This Row],[Product_ID]], Sales_Data[Product_ID],0))</f>
        <v>245.46</v>
      </c>
      <c r="F302" t="str">
        <f>INDEX(Sales_Data[Product_Category], MATCH(Merged[[#This Row],[Product_ID]],Sales_Data[Product_ID],0))</f>
        <v>Electronics</v>
      </c>
      <c r="G302">
        <f>INDEX(Sales_Data[Quantity_Sold], MATCH(Merged[[#This Row],[Product_ID]],Sales_Data[Product_ID],0))</f>
        <v>9</v>
      </c>
      <c r="H302" t="str">
        <f>INDEX(Sales_Data[Customer_Type], MATCH(Merged[[#This Row],[Product_ID]], Sales_Data[Product_ID],0))</f>
        <v>New</v>
      </c>
      <c r="I302" t="str">
        <f>INDEX(Sales_Data[Payment_Method], MATCH(Merged[[#This Row],[Product_ID]], Sales_Data[Product_ID],0))</f>
        <v>Credit Card</v>
      </c>
      <c r="J302">
        <f>INDEX(Sales_Data[Discount],MATCH(Merged[[#This Row],[Product_ID]], Sales_Data[Product_ID],0))</f>
        <v>0.28000000000000003</v>
      </c>
      <c r="K302" s="8">
        <f>INDEX(Sales_Data[Discount (%)], MATCH(Merged[[#This Row],[Product_ID]],Sales_Data[Product_ID],0))</f>
        <v>0.28000000000000003</v>
      </c>
      <c r="L302" s="8" t="str">
        <f>INDEX(Sales_Data[Discount Range], MATCH(Merged[[#This Row],[Product_ID]], Sales_Data[Product_ID],0))</f>
        <v>21%+</v>
      </c>
      <c r="M302" t="str">
        <f>INDEX(Sales_Data[Sales_Channel],MATCH(Merged[[#This Row],[Product_ID]], Sales_Data[Product_ID],0))</f>
        <v>Retail</v>
      </c>
      <c r="N302" t="str">
        <f>INDEX(Sales_Data[Region_and_Sales_Rep], MATCH(Merged[[#This Row],[Product_ID]],Sales_Data[Product_ID],0))</f>
        <v>South-Charlie</v>
      </c>
    </row>
    <row r="303" spans="1:14" x14ac:dyDescent="0.25">
      <c r="A303">
        <v>1003</v>
      </c>
      <c r="B303" t="str">
        <f>VLOOKUP(Merged[[#This Row],[Product_ID]],Sales_Data[],5,0)</f>
        <v>Alice</v>
      </c>
      <c r="C303" t="str">
        <f>VLOOKUP(Merged[[#This Row],[Product_ID]],Sales_Data[],6,0)</f>
        <v>South</v>
      </c>
      <c r="D303" t="str">
        <f>VLOOKUP(Merged[[#This Row],[Product_ID]],Sales_Data[],3,0)</f>
        <v>December</v>
      </c>
      <c r="E303">
        <f>INDEX(Sales_Data[Sales_Amount],MATCH(Merged[[#This Row],[Product_ID]], Sales_Data[Product_ID],0))</f>
        <v>4775.59</v>
      </c>
      <c r="F303" t="str">
        <f>INDEX(Sales_Data[Product_Category], MATCH(Merged[[#This Row],[Product_ID]],Sales_Data[Product_ID],0))</f>
        <v>Furniture</v>
      </c>
      <c r="G303">
        <f>INDEX(Sales_Data[Quantity_Sold], MATCH(Merged[[#This Row],[Product_ID]],Sales_Data[Product_ID],0))</f>
        <v>30</v>
      </c>
      <c r="H303" t="str">
        <f>INDEX(Sales_Data[Customer_Type], MATCH(Merged[[#This Row],[Product_ID]], Sales_Data[Product_ID],0))</f>
        <v>New</v>
      </c>
      <c r="I303" t="str">
        <f>INDEX(Sales_Data[Payment_Method], MATCH(Merged[[#This Row],[Product_ID]], Sales_Data[Product_ID],0))</f>
        <v>Cash</v>
      </c>
      <c r="J303">
        <f>INDEX(Sales_Data[Discount],MATCH(Merged[[#This Row],[Product_ID]], Sales_Data[Product_ID],0))</f>
        <v>0.2</v>
      </c>
      <c r="K303" s="8">
        <f>INDEX(Sales_Data[Discount (%)], MATCH(Merged[[#This Row],[Product_ID]],Sales_Data[Product_ID],0))</f>
        <v>0.2</v>
      </c>
      <c r="L303" s="8" t="str">
        <f>INDEX(Sales_Data[Discount Range], MATCH(Merged[[#This Row],[Product_ID]], Sales_Data[Product_ID],0))</f>
        <v>16-20%</v>
      </c>
      <c r="M303" t="str">
        <f>INDEX(Sales_Data[Sales_Channel],MATCH(Merged[[#This Row],[Product_ID]], Sales_Data[Product_ID],0))</f>
        <v>Online</v>
      </c>
      <c r="N303" t="str">
        <f>INDEX(Sales_Data[Region_and_Sales_Rep], MATCH(Merged[[#This Row],[Product_ID]],Sales_Data[Product_ID],0))</f>
        <v>South-Alice</v>
      </c>
    </row>
    <row r="304" spans="1:14" x14ac:dyDescent="0.25">
      <c r="A304">
        <v>1020</v>
      </c>
      <c r="B304" t="str">
        <f>VLOOKUP(Merged[[#This Row],[Product_ID]],Sales_Data[],5,0)</f>
        <v>Eve</v>
      </c>
      <c r="C304" t="str">
        <f>VLOOKUP(Merged[[#This Row],[Product_ID]],Sales_Data[],6,0)</f>
        <v>North</v>
      </c>
      <c r="D304" t="str">
        <f>VLOOKUP(Merged[[#This Row],[Product_ID]],Sales_Data[],3,0)</f>
        <v>September</v>
      </c>
      <c r="E304">
        <f>INDEX(Sales_Data[Sales_Amount],MATCH(Merged[[#This Row],[Product_ID]], Sales_Data[Product_ID],0))</f>
        <v>9733.4699999999993</v>
      </c>
      <c r="F304" t="str">
        <f>INDEX(Sales_Data[Product_Category], MATCH(Merged[[#This Row],[Product_ID]],Sales_Data[Product_ID],0))</f>
        <v>Clothing</v>
      </c>
      <c r="G304">
        <f>INDEX(Sales_Data[Quantity_Sold], MATCH(Merged[[#This Row],[Product_ID]],Sales_Data[Product_ID],0))</f>
        <v>26</v>
      </c>
      <c r="H304" t="str">
        <f>INDEX(Sales_Data[Customer_Type], MATCH(Merged[[#This Row],[Product_ID]], Sales_Data[Product_ID],0))</f>
        <v>New</v>
      </c>
      <c r="I304" t="str">
        <f>INDEX(Sales_Data[Payment_Method], MATCH(Merged[[#This Row],[Product_ID]], Sales_Data[Product_ID],0))</f>
        <v>Credit Card</v>
      </c>
      <c r="J304">
        <f>INDEX(Sales_Data[Discount],MATCH(Merged[[#This Row],[Product_ID]], Sales_Data[Product_ID],0))</f>
        <v>0.01</v>
      </c>
      <c r="K304" s="8">
        <f>INDEX(Sales_Data[Discount (%)], MATCH(Merged[[#This Row],[Product_ID]],Sales_Data[Product_ID],0))</f>
        <v>0.01</v>
      </c>
      <c r="L304" s="8" t="str">
        <f>INDEX(Sales_Data[Discount Range], MATCH(Merged[[#This Row],[Product_ID]], Sales_Data[Product_ID],0))</f>
        <v>0-5%</v>
      </c>
      <c r="M304" t="str">
        <f>INDEX(Sales_Data[Sales_Channel],MATCH(Merged[[#This Row],[Product_ID]], Sales_Data[Product_ID],0))</f>
        <v>Retail</v>
      </c>
      <c r="N304" t="str">
        <f>INDEX(Sales_Data[Region_and_Sales_Rep], MATCH(Merged[[#This Row],[Product_ID]],Sales_Data[Product_ID],0))</f>
        <v>North-Eve</v>
      </c>
    </row>
    <row r="305" spans="1:14" x14ac:dyDescent="0.25">
      <c r="A305">
        <v>1024</v>
      </c>
      <c r="B305" t="str">
        <f>VLOOKUP(Merged[[#This Row],[Product_ID]],Sales_Data[],5,0)</f>
        <v>Eve</v>
      </c>
      <c r="C305" t="str">
        <f>VLOOKUP(Merged[[#This Row],[Product_ID]],Sales_Data[],6,0)</f>
        <v>West</v>
      </c>
      <c r="D305" t="str">
        <f>VLOOKUP(Merged[[#This Row],[Product_ID]],Sales_Data[],3,0)</f>
        <v>November</v>
      </c>
      <c r="E305">
        <f>INDEX(Sales_Data[Sales_Amount],MATCH(Merged[[#This Row],[Product_ID]], Sales_Data[Product_ID],0))</f>
        <v>6607.8</v>
      </c>
      <c r="F305" t="str">
        <f>INDEX(Sales_Data[Product_Category], MATCH(Merged[[#This Row],[Product_ID]],Sales_Data[Product_ID],0))</f>
        <v>Food</v>
      </c>
      <c r="G305">
        <f>INDEX(Sales_Data[Quantity_Sold], MATCH(Merged[[#This Row],[Product_ID]],Sales_Data[Product_ID],0))</f>
        <v>21</v>
      </c>
      <c r="H305" t="str">
        <f>INDEX(Sales_Data[Customer_Type], MATCH(Merged[[#This Row],[Product_ID]], Sales_Data[Product_ID],0))</f>
        <v>Returning</v>
      </c>
      <c r="I305" t="str">
        <f>INDEX(Sales_Data[Payment_Method], MATCH(Merged[[#This Row],[Product_ID]], Sales_Data[Product_ID],0))</f>
        <v>Bank Transfer</v>
      </c>
      <c r="J305">
        <f>INDEX(Sales_Data[Discount],MATCH(Merged[[#This Row],[Product_ID]], Sales_Data[Product_ID],0))</f>
        <v>0</v>
      </c>
      <c r="K305" s="8">
        <f>INDEX(Sales_Data[Discount (%)], MATCH(Merged[[#This Row],[Product_ID]],Sales_Data[Product_ID],0))</f>
        <v>0</v>
      </c>
      <c r="L305" s="8" t="str">
        <f>INDEX(Sales_Data[Discount Range], MATCH(Merged[[#This Row],[Product_ID]], Sales_Data[Product_ID],0))</f>
        <v>0-5%</v>
      </c>
      <c r="M305" t="str">
        <f>INDEX(Sales_Data[Sales_Channel],MATCH(Merged[[#This Row],[Product_ID]], Sales_Data[Product_ID],0))</f>
        <v>Retail</v>
      </c>
      <c r="N305" t="str">
        <f>INDEX(Sales_Data[Region_and_Sales_Rep], MATCH(Merged[[#This Row],[Product_ID]],Sales_Data[Product_ID],0))</f>
        <v>West-Eve</v>
      </c>
    </row>
    <row r="306" spans="1:14" x14ac:dyDescent="0.25">
      <c r="A306">
        <v>1054</v>
      </c>
      <c r="B306" t="str">
        <f>VLOOKUP(Merged[[#This Row],[Product_ID]],Sales_Data[],5,0)</f>
        <v>Bob</v>
      </c>
      <c r="C306" t="str">
        <f>VLOOKUP(Merged[[#This Row],[Product_ID]],Sales_Data[],6,0)</f>
        <v>South</v>
      </c>
      <c r="D306" t="str">
        <f>VLOOKUP(Merged[[#This Row],[Product_ID]],Sales_Data[],3,0)</f>
        <v>June</v>
      </c>
      <c r="E306">
        <f>INDEX(Sales_Data[Sales_Amount],MATCH(Merged[[#This Row],[Product_ID]], Sales_Data[Product_ID],0))</f>
        <v>7853.66</v>
      </c>
      <c r="F306" t="str">
        <f>INDEX(Sales_Data[Product_Category], MATCH(Merged[[#This Row],[Product_ID]],Sales_Data[Product_ID],0))</f>
        <v>Furniture</v>
      </c>
      <c r="G306">
        <f>INDEX(Sales_Data[Quantity_Sold], MATCH(Merged[[#This Row],[Product_ID]],Sales_Data[Product_ID],0))</f>
        <v>21</v>
      </c>
      <c r="H306" t="str">
        <f>INDEX(Sales_Data[Customer_Type], MATCH(Merged[[#This Row],[Product_ID]], Sales_Data[Product_ID],0))</f>
        <v>New</v>
      </c>
      <c r="I306" t="str">
        <f>INDEX(Sales_Data[Payment_Method], MATCH(Merged[[#This Row],[Product_ID]], Sales_Data[Product_ID],0))</f>
        <v>Bank Transfer</v>
      </c>
      <c r="J306">
        <f>INDEX(Sales_Data[Discount],MATCH(Merged[[#This Row],[Product_ID]], Sales_Data[Product_ID],0))</f>
        <v>0.05</v>
      </c>
      <c r="K306" s="8">
        <f>INDEX(Sales_Data[Discount (%)], MATCH(Merged[[#This Row],[Product_ID]],Sales_Data[Product_ID],0))</f>
        <v>0.05</v>
      </c>
      <c r="L306" s="8" t="str">
        <f>INDEX(Sales_Data[Discount Range], MATCH(Merged[[#This Row],[Product_ID]], Sales_Data[Product_ID],0))</f>
        <v>0-5%</v>
      </c>
      <c r="M306" t="str">
        <f>INDEX(Sales_Data[Sales_Channel],MATCH(Merged[[#This Row],[Product_ID]], Sales_Data[Product_ID],0))</f>
        <v>Online</v>
      </c>
      <c r="N306" t="str">
        <f>INDEX(Sales_Data[Region_and_Sales_Rep], MATCH(Merged[[#This Row],[Product_ID]],Sales_Data[Product_ID],0))</f>
        <v>South-Bob</v>
      </c>
    </row>
    <row r="307" spans="1:14" x14ac:dyDescent="0.25">
      <c r="A307">
        <v>1033</v>
      </c>
      <c r="B307" t="str">
        <f>VLOOKUP(Merged[[#This Row],[Product_ID]],Sales_Data[],5,0)</f>
        <v>David</v>
      </c>
      <c r="C307" t="str">
        <f>VLOOKUP(Merged[[#This Row],[Product_ID]],Sales_Data[],6,0)</f>
        <v>South</v>
      </c>
      <c r="D307" t="str">
        <f>VLOOKUP(Merged[[#This Row],[Product_ID]],Sales_Data[],3,0)</f>
        <v>November</v>
      </c>
      <c r="E307">
        <f>INDEX(Sales_Data[Sales_Amount],MATCH(Merged[[#This Row],[Product_ID]], Sales_Data[Product_ID],0))</f>
        <v>4011.8</v>
      </c>
      <c r="F307" t="str">
        <f>INDEX(Sales_Data[Product_Category], MATCH(Merged[[#This Row],[Product_ID]],Sales_Data[Product_ID],0))</f>
        <v>Furniture</v>
      </c>
      <c r="G307">
        <f>INDEX(Sales_Data[Quantity_Sold], MATCH(Merged[[#This Row],[Product_ID]],Sales_Data[Product_ID],0))</f>
        <v>23</v>
      </c>
      <c r="H307" t="str">
        <f>INDEX(Sales_Data[Customer_Type], MATCH(Merged[[#This Row],[Product_ID]], Sales_Data[Product_ID],0))</f>
        <v>Returning</v>
      </c>
      <c r="I307" t="str">
        <f>INDEX(Sales_Data[Payment_Method], MATCH(Merged[[#This Row],[Product_ID]], Sales_Data[Product_ID],0))</f>
        <v>Bank Transfer</v>
      </c>
      <c r="J307">
        <f>INDEX(Sales_Data[Discount],MATCH(Merged[[#This Row],[Product_ID]], Sales_Data[Product_ID],0))</f>
        <v>0.22</v>
      </c>
      <c r="K307" s="8">
        <f>INDEX(Sales_Data[Discount (%)], MATCH(Merged[[#This Row],[Product_ID]],Sales_Data[Product_ID],0))</f>
        <v>0.22</v>
      </c>
      <c r="L307" s="8" t="str">
        <f>INDEX(Sales_Data[Discount Range], MATCH(Merged[[#This Row],[Product_ID]], Sales_Data[Product_ID],0))</f>
        <v>21%+</v>
      </c>
      <c r="M307" t="str">
        <f>INDEX(Sales_Data[Sales_Channel],MATCH(Merged[[#This Row],[Product_ID]], Sales_Data[Product_ID],0))</f>
        <v>Retail</v>
      </c>
      <c r="N307" t="str">
        <f>INDEX(Sales_Data[Region_and_Sales_Rep], MATCH(Merged[[#This Row],[Product_ID]],Sales_Data[Product_ID],0))</f>
        <v>South-David</v>
      </c>
    </row>
    <row r="308" spans="1:14" x14ac:dyDescent="0.25">
      <c r="A308">
        <v>1024</v>
      </c>
      <c r="B308" t="str">
        <f>VLOOKUP(Merged[[#This Row],[Product_ID]],Sales_Data[],5,0)</f>
        <v>Eve</v>
      </c>
      <c r="C308" t="str">
        <f>VLOOKUP(Merged[[#This Row],[Product_ID]],Sales_Data[],6,0)</f>
        <v>West</v>
      </c>
      <c r="D308" t="str">
        <f>VLOOKUP(Merged[[#This Row],[Product_ID]],Sales_Data[],3,0)</f>
        <v>November</v>
      </c>
      <c r="E308">
        <f>INDEX(Sales_Data[Sales_Amount],MATCH(Merged[[#This Row],[Product_ID]], Sales_Data[Product_ID],0))</f>
        <v>6607.8</v>
      </c>
      <c r="F308" t="str">
        <f>INDEX(Sales_Data[Product_Category], MATCH(Merged[[#This Row],[Product_ID]],Sales_Data[Product_ID],0))</f>
        <v>Food</v>
      </c>
      <c r="G308">
        <f>INDEX(Sales_Data[Quantity_Sold], MATCH(Merged[[#This Row],[Product_ID]],Sales_Data[Product_ID],0))</f>
        <v>21</v>
      </c>
      <c r="H308" t="str">
        <f>INDEX(Sales_Data[Customer_Type], MATCH(Merged[[#This Row],[Product_ID]], Sales_Data[Product_ID],0))</f>
        <v>Returning</v>
      </c>
      <c r="I308" t="str">
        <f>INDEX(Sales_Data[Payment_Method], MATCH(Merged[[#This Row],[Product_ID]], Sales_Data[Product_ID],0))</f>
        <v>Bank Transfer</v>
      </c>
      <c r="J308">
        <f>INDEX(Sales_Data[Discount],MATCH(Merged[[#This Row],[Product_ID]], Sales_Data[Product_ID],0))</f>
        <v>0</v>
      </c>
      <c r="K308" s="8">
        <f>INDEX(Sales_Data[Discount (%)], MATCH(Merged[[#This Row],[Product_ID]],Sales_Data[Product_ID],0))</f>
        <v>0</v>
      </c>
      <c r="L308" s="8" t="str">
        <f>INDEX(Sales_Data[Discount Range], MATCH(Merged[[#This Row],[Product_ID]], Sales_Data[Product_ID],0))</f>
        <v>0-5%</v>
      </c>
      <c r="M308" t="str">
        <f>INDEX(Sales_Data[Sales_Channel],MATCH(Merged[[#This Row],[Product_ID]], Sales_Data[Product_ID],0))</f>
        <v>Retail</v>
      </c>
      <c r="N308" t="str">
        <f>INDEX(Sales_Data[Region_and_Sales_Rep], MATCH(Merged[[#This Row],[Product_ID]],Sales_Data[Product_ID],0))</f>
        <v>West-Eve</v>
      </c>
    </row>
    <row r="309" spans="1:14" x14ac:dyDescent="0.25">
      <c r="A309">
        <v>1075</v>
      </c>
      <c r="B309" t="str">
        <f>VLOOKUP(Merged[[#This Row],[Product_ID]],Sales_Data[],5,0)</f>
        <v>David</v>
      </c>
      <c r="C309" t="str">
        <f>VLOOKUP(Merged[[#This Row],[Product_ID]],Sales_Data[],6,0)</f>
        <v>South</v>
      </c>
      <c r="D309" t="str">
        <f>VLOOKUP(Merged[[#This Row],[Product_ID]],Sales_Data[],3,0)</f>
        <v>June</v>
      </c>
      <c r="E309">
        <f>INDEX(Sales_Data[Sales_Amount],MATCH(Merged[[#This Row],[Product_ID]], Sales_Data[Product_ID],0))</f>
        <v>4223.3900000000003</v>
      </c>
      <c r="F309" t="str">
        <f>INDEX(Sales_Data[Product_Category], MATCH(Merged[[#This Row],[Product_ID]],Sales_Data[Product_ID],0))</f>
        <v>Furniture</v>
      </c>
      <c r="G309">
        <f>INDEX(Sales_Data[Quantity_Sold], MATCH(Merged[[#This Row],[Product_ID]],Sales_Data[Product_ID],0))</f>
        <v>30</v>
      </c>
      <c r="H309" t="str">
        <f>INDEX(Sales_Data[Customer_Type], MATCH(Merged[[#This Row],[Product_ID]], Sales_Data[Product_ID],0))</f>
        <v>New</v>
      </c>
      <c r="I309" t="str">
        <f>INDEX(Sales_Data[Payment_Method], MATCH(Merged[[#This Row],[Product_ID]], Sales_Data[Product_ID],0))</f>
        <v>Bank Transfer</v>
      </c>
      <c r="J309">
        <f>INDEX(Sales_Data[Discount],MATCH(Merged[[#This Row],[Product_ID]], Sales_Data[Product_ID],0))</f>
        <v>0.05</v>
      </c>
      <c r="K309" s="8">
        <f>INDEX(Sales_Data[Discount (%)], MATCH(Merged[[#This Row],[Product_ID]],Sales_Data[Product_ID],0))</f>
        <v>0.05</v>
      </c>
      <c r="L309" s="8" t="str">
        <f>INDEX(Sales_Data[Discount Range], MATCH(Merged[[#This Row],[Product_ID]], Sales_Data[Product_ID],0))</f>
        <v>0-5%</v>
      </c>
      <c r="M309" t="str">
        <f>INDEX(Sales_Data[Sales_Channel],MATCH(Merged[[#This Row],[Product_ID]], Sales_Data[Product_ID],0))</f>
        <v>Online</v>
      </c>
      <c r="N309" t="str">
        <f>INDEX(Sales_Data[Region_and_Sales_Rep], MATCH(Merged[[#This Row],[Product_ID]],Sales_Data[Product_ID],0))</f>
        <v>South-David</v>
      </c>
    </row>
    <row r="310" spans="1:14" x14ac:dyDescent="0.25">
      <c r="A310">
        <v>1072</v>
      </c>
      <c r="B310" t="str">
        <f>VLOOKUP(Merged[[#This Row],[Product_ID]],Sales_Data[],5,0)</f>
        <v>Bob</v>
      </c>
      <c r="C310" t="str">
        <f>VLOOKUP(Merged[[#This Row],[Product_ID]],Sales_Data[],6,0)</f>
        <v>South</v>
      </c>
      <c r="D310" t="str">
        <f>VLOOKUP(Merged[[#This Row],[Product_ID]],Sales_Data[],3,0)</f>
        <v>August</v>
      </c>
      <c r="E310">
        <f>INDEX(Sales_Data[Sales_Amount],MATCH(Merged[[#This Row],[Product_ID]], Sales_Data[Product_ID],0))</f>
        <v>2167.94</v>
      </c>
      <c r="F310" t="str">
        <f>INDEX(Sales_Data[Product_Category], MATCH(Merged[[#This Row],[Product_ID]],Sales_Data[Product_ID],0))</f>
        <v>Clothing</v>
      </c>
      <c r="G310">
        <f>INDEX(Sales_Data[Quantity_Sold], MATCH(Merged[[#This Row],[Product_ID]],Sales_Data[Product_ID],0))</f>
        <v>39</v>
      </c>
      <c r="H310" t="str">
        <f>INDEX(Sales_Data[Customer_Type], MATCH(Merged[[#This Row],[Product_ID]], Sales_Data[Product_ID],0))</f>
        <v>New</v>
      </c>
      <c r="I310" t="str">
        <f>INDEX(Sales_Data[Payment_Method], MATCH(Merged[[#This Row],[Product_ID]], Sales_Data[Product_ID],0))</f>
        <v>Credit Card</v>
      </c>
      <c r="J310">
        <f>INDEX(Sales_Data[Discount],MATCH(Merged[[#This Row],[Product_ID]], Sales_Data[Product_ID],0))</f>
        <v>0.02</v>
      </c>
      <c r="K310" s="8">
        <f>INDEX(Sales_Data[Discount (%)], MATCH(Merged[[#This Row],[Product_ID]],Sales_Data[Product_ID],0))</f>
        <v>0.02</v>
      </c>
      <c r="L310" s="8" t="str">
        <f>INDEX(Sales_Data[Discount Range], MATCH(Merged[[#This Row],[Product_ID]], Sales_Data[Product_ID],0))</f>
        <v>0-5%</v>
      </c>
      <c r="M310" t="str">
        <f>INDEX(Sales_Data[Sales_Channel],MATCH(Merged[[#This Row],[Product_ID]], Sales_Data[Product_ID],0))</f>
        <v>Retail</v>
      </c>
      <c r="N310" t="str">
        <f>INDEX(Sales_Data[Region_and_Sales_Rep], MATCH(Merged[[#This Row],[Product_ID]],Sales_Data[Product_ID],0))</f>
        <v>South-Bob</v>
      </c>
    </row>
    <row r="311" spans="1:14" x14ac:dyDescent="0.25">
      <c r="A311">
        <v>1036</v>
      </c>
      <c r="B311" t="str">
        <f>VLOOKUP(Merged[[#This Row],[Product_ID]],Sales_Data[],5,0)</f>
        <v>David</v>
      </c>
      <c r="C311" t="str">
        <f>VLOOKUP(Merged[[#This Row],[Product_ID]],Sales_Data[],6,0)</f>
        <v>North</v>
      </c>
      <c r="D311" t="str">
        <f>VLOOKUP(Merged[[#This Row],[Product_ID]],Sales_Data[],3,0)</f>
        <v>October</v>
      </c>
      <c r="E311">
        <f>INDEX(Sales_Data[Sales_Amount],MATCH(Merged[[#This Row],[Product_ID]], Sales_Data[Product_ID],0))</f>
        <v>6499.94</v>
      </c>
      <c r="F311" t="str">
        <f>INDEX(Sales_Data[Product_Category], MATCH(Merged[[#This Row],[Product_ID]],Sales_Data[Product_ID],0))</f>
        <v>Clothing</v>
      </c>
      <c r="G311">
        <f>INDEX(Sales_Data[Quantity_Sold], MATCH(Merged[[#This Row],[Product_ID]],Sales_Data[Product_ID],0))</f>
        <v>49</v>
      </c>
      <c r="H311" t="str">
        <f>INDEX(Sales_Data[Customer_Type], MATCH(Merged[[#This Row],[Product_ID]], Sales_Data[Product_ID],0))</f>
        <v>New</v>
      </c>
      <c r="I311" t="str">
        <f>INDEX(Sales_Data[Payment_Method], MATCH(Merged[[#This Row],[Product_ID]], Sales_Data[Product_ID],0))</f>
        <v>Cash</v>
      </c>
      <c r="J311">
        <f>INDEX(Sales_Data[Discount],MATCH(Merged[[#This Row],[Product_ID]], Sales_Data[Product_ID],0))</f>
        <v>0.16</v>
      </c>
      <c r="K311" s="8">
        <f>INDEX(Sales_Data[Discount (%)], MATCH(Merged[[#This Row],[Product_ID]],Sales_Data[Product_ID],0))</f>
        <v>0.16</v>
      </c>
      <c r="L311" s="8" t="str">
        <f>INDEX(Sales_Data[Discount Range], MATCH(Merged[[#This Row],[Product_ID]], Sales_Data[Product_ID],0))</f>
        <v>16-20%</v>
      </c>
      <c r="M311" t="str">
        <f>INDEX(Sales_Data[Sales_Channel],MATCH(Merged[[#This Row],[Product_ID]], Sales_Data[Product_ID],0))</f>
        <v>Online</v>
      </c>
      <c r="N311" t="str">
        <f>INDEX(Sales_Data[Region_and_Sales_Rep], MATCH(Merged[[#This Row],[Product_ID]],Sales_Data[Product_ID],0))</f>
        <v>North-David</v>
      </c>
    </row>
    <row r="312" spans="1:14" x14ac:dyDescent="0.25">
      <c r="A312">
        <v>1038</v>
      </c>
      <c r="B312" t="str">
        <f>VLOOKUP(Merged[[#This Row],[Product_ID]],Sales_Data[],5,0)</f>
        <v>Bob</v>
      </c>
      <c r="C312" t="str">
        <f>VLOOKUP(Merged[[#This Row],[Product_ID]],Sales_Data[],6,0)</f>
        <v>South</v>
      </c>
      <c r="D312" t="str">
        <f>VLOOKUP(Merged[[#This Row],[Product_ID]],Sales_Data[],3,0)</f>
        <v>March</v>
      </c>
      <c r="E312">
        <f>INDEX(Sales_Data[Sales_Amount],MATCH(Merged[[#This Row],[Product_ID]], Sales_Data[Product_ID],0))</f>
        <v>1452.35</v>
      </c>
      <c r="F312" t="str">
        <f>INDEX(Sales_Data[Product_Category], MATCH(Merged[[#This Row],[Product_ID]],Sales_Data[Product_ID],0))</f>
        <v>Clothing</v>
      </c>
      <c r="G312">
        <f>INDEX(Sales_Data[Quantity_Sold], MATCH(Merged[[#This Row],[Product_ID]],Sales_Data[Product_ID],0))</f>
        <v>15</v>
      </c>
      <c r="H312" t="str">
        <f>INDEX(Sales_Data[Customer_Type], MATCH(Merged[[#This Row],[Product_ID]], Sales_Data[Product_ID],0))</f>
        <v>Returning</v>
      </c>
      <c r="I312" t="str">
        <f>INDEX(Sales_Data[Payment_Method], MATCH(Merged[[#This Row],[Product_ID]], Sales_Data[Product_ID],0))</f>
        <v>Cash</v>
      </c>
      <c r="J312">
        <f>INDEX(Sales_Data[Discount],MATCH(Merged[[#This Row],[Product_ID]], Sales_Data[Product_ID],0))</f>
        <v>7.0000000000000007E-2</v>
      </c>
      <c r="K312" s="8">
        <f>INDEX(Sales_Data[Discount (%)], MATCH(Merged[[#This Row],[Product_ID]],Sales_Data[Product_ID],0))</f>
        <v>7.0000000000000007E-2</v>
      </c>
      <c r="L312" s="8" t="str">
        <f>INDEX(Sales_Data[Discount Range], MATCH(Merged[[#This Row],[Product_ID]], Sales_Data[Product_ID],0))</f>
        <v>6-10%</v>
      </c>
      <c r="M312" t="str">
        <f>INDEX(Sales_Data[Sales_Channel],MATCH(Merged[[#This Row],[Product_ID]], Sales_Data[Product_ID],0))</f>
        <v>Online</v>
      </c>
      <c r="N312" t="str">
        <f>INDEX(Sales_Data[Region_and_Sales_Rep], MATCH(Merged[[#This Row],[Product_ID]],Sales_Data[Product_ID],0))</f>
        <v>South-Bob</v>
      </c>
    </row>
    <row r="313" spans="1:14" x14ac:dyDescent="0.25">
      <c r="A313">
        <v>1084</v>
      </c>
      <c r="B313" t="str">
        <f>VLOOKUP(Merged[[#This Row],[Product_ID]],Sales_Data[],5,0)</f>
        <v>Alice</v>
      </c>
      <c r="C313" t="str">
        <f>VLOOKUP(Merged[[#This Row],[Product_ID]],Sales_Data[],6,0)</f>
        <v>West</v>
      </c>
      <c r="D313" t="str">
        <f>VLOOKUP(Merged[[#This Row],[Product_ID]],Sales_Data[],3,0)</f>
        <v>August</v>
      </c>
      <c r="E313">
        <f>INDEX(Sales_Data[Sales_Amount],MATCH(Merged[[#This Row],[Product_ID]], Sales_Data[Product_ID],0))</f>
        <v>1290.05</v>
      </c>
      <c r="F313" t="str">
        <f>INDEX(Sales_Data[Product_Category], MATCH(Merged[[#This Row],[Product_ID]],Sales_Data[Product_ID],0))</f>
        <v>Furniture</v>
      </c>
      <c r="G313">
        <f>INDEX(Sales_Data[Quantity_Sold], MATCH(Merged[[#This Row],[Product_ID]],Sales_Data[Product_ID],0))</f>
        <v>21</v>
      </c>
      <c r="H313" t="str">
        <f>INDEX(Sales_Data[Customer_Type], MATCH(Merged[[#This Row],[Product_ID]], Sales_Data[Product_ID],0))</f>
        <v>New</v>
      </c>
      <c r="I313" t="str">
        <f>INDEX(Sales_Data[Payment_Method], MATCH(Merged[[#This Row],[Product_ID]], Sales_Data[Product_ID],0))</f>
        <v>Cash</v>
      </c>
      <c r="J313">
        <f>INDEX(Sales_Data[Discount],MATCH(Merged[[#This Row],[Product_ID]], Sales_Data[Product_ID],0))</f>
        <v>0.08</v>
      </c>
      <c r="K313" s="8">
        <f>INDEX(Sales_Data[Discount (%)], MATCH(Merged[[#This Row],[Product_ID]],Sales_Data[Product_ID],0))</f>
        <v>0.08</v>
      </c>
      <c r="L313" s="8" t="str">
        <f>INDEX(Sales_Data[Discount Range], MATCH(Merged[[#This Row],[Product_ID]], Sales_Data[Product_ID],0))</f>
        <v>6-10%</v>
      </c>
      <c r="M313" t="str">
        <f>INDEX(Sales_Data[Sales_Channel],MATCH(Merged[[#This Row],[Product_ID]], Sales_Data[Product_ID],0))</f>
        <v>Online</v>
      </c>
      <c r="N313" t="str">
        <f>INDEX(Sales_Data[Region_and_Sales_Rep], MATCH(Merged[[#This Row],[Product_ID]],Sales_Data[Product_ID],0))</f>
        <v>West-Alice</v>
      </c>
    </row>
    <row r="314" spans="1:14" x14ac:dyDescent="0.25">
      <c r="A314">
        <v>1099</v>
      </c>
      <c r="B314" t="str">
        <f>VLOOKUP(Merged[[#This Row],[Product_ID]],Sales_Data[],5,0)</f>
        <v>David</v>
      </c>
      <c r="C314" t="str">
        <f>VLOOKUP(Merged[[#This Row],[Product_ID]],Sales_Data[],6,0)</f>
        <v>East</v>
      </c>
      <c r="D314" t="str">
        <f>VLOOKUP(Merged[[#This Row],[Product_ID]],Sales_Data[],3,0)</f>
        <v>March</v>
      </c>
      <c r="E314">
        <f>INDEX(Sales_Data[Sales_Amount],MATCH(Merged[[#This Row],[Product_ID]], Sales_Data[Product_ID],0))</f>
        <v>7952.11</v>
      </c>
      <c r="F314" t="str">
        <f>INDEX(Sales_Data[Product_Category], MATCH(Merged[[#This Row],[Product_ID]],Sales_Data[Product_ID],0))</f>
        <v>Furniture</v>
      </c>
      <c r="G314">
        <f>INDEX(Sales_Data[Quantity_Sold], MATCH(Merged[[#This Row],[Product_ID]],Sales_Data[Product_ID],0))</f>
        <v>10</v>
      </c>
      <c r="H314" t="str">
        <f>INDEX(Sales_Data[Customer_Type], MATCH(Merged[[#This Row],[Product_ID]], Sales_Data[Product_ID],0))</f>
        <v>New</v>
      </c>
      <c r="I314" t="str">
        <f>INDEX(Sales_Data[Payment_Method], MATCH(Merged[[#This Row],[Product_ID]], Sales_Data[Product_ID],0))</f>
        <v>Credit Card</v>
      </c>
      <c r="J314">
        <f>INDEX(Sales_Data[Discount],MATCH(Merged[[#This Row],[Product_ID]], Sales_Data[Product_ID],0))</f>
        <v>0</v>
      </c>
      <c r="K314" s="8">
        <f>INDEX(Sales_Data[Discount (%)], MATCH(Merged[[#This Row],[Product_ID]],Sales_Data[Product_ID],0))</f>
        <v>0</v>
      </c>
      <c r="L314" s="8" t="str">
        <f>INDEX(Sales_Data[Discount Range], MATCH(Merged[[#This Row],[Product_ID]], Sales_Data[Product_ID],0))</f>
        <v>0-5%</v>
      </c>
      <c r="M314" t="str">
        <f>INDEX(Sales_Data[Sales_Channel],MATCH(Merged[[#This Row],[Product_ID]], Sales_Data[Product_ID],0))</f>
        <v>Online</v>
      </c>
      <c r="N314" t="str">
        <f>INDEX(Sales_Data[Region_and_Sales_Rep], MATCH(Merged[[#This Row],[Product_ID]],Sales_Data[Product_ID],0))</f>
        <v>East-David</v>
      </c>
    </row>
    <row r="315" spans="1:14" x14ac:dyDescent="0.25">
      <c r="A315">
        <v>1089</v>
      </c>
      <c r="B315" t="str">
        <f>VLOOKUP(Merged[[#This Row],[Product_ID]],Sales_Data[],5,0)</f>
        <v>Bob</v>
      </c>
      <c r="C315" t="str">
        <f>VLOOKUP(Merged[[#This Row],[Product_ID]],Sales_Data[],6,0)</f>
        <v>West</v>
      </c>
      <c r="D315" t="str">
        <f>VLOOKUP(Merged[[#This Row],[Product_ID]],Sales_Data[],3,0)</f>
        <v>November</v>
      </c>
      <c r="E315">
        <f>INDEX(Sales_Data[Sales_Amount],MATCH(Merged[[#This Row],[Product_ID]], Sales_Data[Product_ID],0))</f>
        <v>2945.36</v>
      </c>
      <c r="F315" t="str">
        <f>INDEX(Sales_Data[Product_Category], MATCH(Merged[[#This Row],[Product_ID]],Sales_Data[Product_ID],0))</f>
        <v>Furniture</v>
      </c>
      <c r="G315">
        <f>INDEX(Sales_Data[Quantity_Sold], MATCH(Merged[[#This Row],[Product_ID]],Sales_Data[Product_ID],0))</f>
        <v>47</v>
      </c>
      <c r="H315" t="str">
        <f>INDEX(Sales_Data[Customer_Type], MATCH(Merged[[#This Row],[Product_ID]], Sales_Data[Product_ID],0))</f>
        <v>New</v>
      </c>
      <c r="I315" t="str">
        <f>INDEX(Sales_Data[Payment_Method], MATCH(Merged[[#This Row],[Product_ID]], Sales_Data[Product_ID],0))</f>
        <v>Bank Transfer</v>
      </c>
      <c r="J315">
        <f>INDEX(Sales_Data[Discount],MATCH(Merged[[#This Row],[Product_ID]], Sales_Data[Product_ID],0))</f>
        <v>0.17</v>
      </c>
      <c r="K315" s="8">
        <f>INDEX(Sales_Data[Discount (%)], MATCH(Merged[[#This Row],[Product_ID]],Sales_Data[Product_ID],0))</f>
        <v>0.17</v>
      </c>
      <c r="L315" s="8" t="str">
        <f>INDEX(Sales_Data[Discount Range], MATCH(Merged[[#This Row],[Product_ID]], Sales_Data[Product_ID],0))</f>
        <v>16-20%</v>
      </c>
      <c r="M315" t="str">
        <f>INDEX(Sales_Data[Sales_Channel],MATCH(Merged[[#This Row],[Product_ID]], Sales_Data[Product_ID],0))</f>
        <v>Retail</v>
      </c>
      <c r="N315" t="str">
        <f>INDEX(Sales_Data[Region_and_Sales_Rep], MATCH(Merged[[#This Row],[Product_ID]],Sales_Data[Product_ID],0))</f>
        <v>West-Bob</v>
      </c>
    </row>
    <row r="316" spans="1:14" x14ac:dyDescent="0.25">
      <c r="A316">
        <v>1099</v>
      </c>
      <c r="B316" t="str">
        <f>VLOOKUP(Merged[[#This Row],[Product_ID]],Sales_Data[],5,0)</f>
        <v>David</v>
      </c>
      <c r="C316" t="str">
        <f>VLOOKUP(Merged[[#This Row],[Product_ID]],Sales_Data[],6,0)</f>
        <v>East</v>
      </c>
      <c r="D316" t="str">
        <f>VLOOKUP(Merged[[#This Row],[Product_ID]],Sales_Data[],3,0)</f>
        <v>March</v>
      </c>
      <c r="E316">
        <f>INDEX(Sales_Data[Sales_Amount],MATCH(Merged[[#This Row],[Product_ID]], Sales_Data[Product_ID],0))</f>
        <v>7952.11</v>
      </c>
      <c r="F316" t="str">
        <f>INDEX(Sales_Data[Product_Category], MATCH(Merged[[#This Row],[Product_ID]],Sales_Data[Product_ID],0))</f>
        <v>Furniture</v>
      </c>
      <c r="G316">
        <f>INDEX(Sales_Data[Quantity_Sold], MATCH(Merged[[#This Row],[Product_ID]],Sales_Data[Product_ID],0))</f>
        <v>10</v>
      </c>
      <c r="H316" t="str">
        <f>INDEX(Sales_Data[Customer_Type], MATCH(Merged[[#This Row],[Product_ID]], Sales_Data[Product_ID],0))</f>
        <v>New</v>
      </c>
      <c r="I316" t="str">
        <f>INDEX(Sales_Data[Payment_Method], MATCH(Merged[[#This Row],[Product_ID]], Sales_Data[Product_ID],0))</f>
        <v>Credit Card</v>
      </c>
      <c r="J316">
        <f>INDEX(Sales_Data[Discount],MATCH(Merged[[#This Row],[Product_ID]], Sales_Data[Product_ID],0))</f>
        <v>0</v>
      </c>
      <c r="K316" s="8">
        <f>INDEX(Sales_Data[Discount (%)], MATCH(Merged[[#This Row],[Product_ID]],Sales_Data[Product_ID],0))</f>
        <v>0</v>
      </c>
      <c r="L316" s="8" t="str">
        <f>INDEX(Sales_Data[Discount Range], MATCH(Merged[[#This Row],[Product_ID]], Sales_Data[Product_ID],0))</f>
        <v>0-5%</v>
      </c>
      <c r="M316" t="str">
        <f>INDEX(Sales_Data[Sales_Channel],MATCH(Merged[[#This Row],[Product_ID]], Sales_Data[Product_ID],0))</f>
        <v>Online</v>
      </c>
      <c r="N316" t="str">
        <f>INDEX(Sales_Data[Region_and_Sales_Rep], MATCH(Merged[[#This Row],[Product_ID]],Sales_Data[Product_ID],0))</f>
        <v>East-David</v>
      </c>
    </row>
    <row r="317" spans="1:14" x14ac:dyDescent="0.25">
      <c r="A317">
        <v>1025</v>
      </c>
      <c r="B317" t="str">
        <f>VLOOKUP(Merged[[#This Row],[Product_ID]],Sales_Data[],5,0)</f>
        <v>David</v>
      </c>
      <c r="C317" t="str">
        <f>VLOOKUP(Merged[[#This Row],[Product_ID]],Sales_Data[],6,0)</f>
        <v>North</v>
      </c>
      <c r="D317" t="str">
        <f>VLOOKUP(Merged[[#This Row],[Product_ID]],Sales_Data[],3,0)</f>
        <v>October</v>
      </c>
      <c r="E317">
        <f>INDEX(Sales_Data[Sales_Amount],MATCH(Merged[[#This Row],[Product_ID]], Sales_Data[Product_ID],0))</f>
        <v>3422.54</v>
      </c>
      <c r="F317" t="str">
        <f>INDEX(Sales_Data[Product_Category], MATCH(Merged[[#This Row],[Product_ID]],Sales_Data[Product_ID],0))</f>
        <v>Food</v>
      </c>
      <c r="G317">
        <f>INDEX(Sales_Data[Quantity_Sold], MATCH(Merged[[#This Row],[Product_ID]],Sales_Data[Product_ID],0))</f>
        <v>44</v>
      </c>
      <c r="H317" t="str">
        <f>INDEX(Sales_Data[Customer_Type], MATCH(Merged[[#This Row],[Product_ID]], Sales_Data[Product_ID],0))</f>
        <v>New</v>
      </c>
      <c r="I317" t="str">
        <f>INDEX(Sales_Data[Payment_Method], MATCH(Merged[[#This Row],[Product_ID]], Sales_Data[Product_ID],0))</f>
        <v>Credit Card</v>
      </c>
      <c r="J317">
        <f>INDEX(Sales_Data[Discount],MATCH(Merged[[#This Row],[Product_ID]], Sales_Data[Product_ID],0))</f>
        <v>0.02</v>
      </c>
      <c r="K317" s="8">
        <f>INDEX(Sales_Data[Discount (%)], MATCH(Merged[[#This Row],[Product_ID]],Sales_Data[Product_ID],0))</f>
        <v>0.02</v>
      </c>
      <c r="L317" s="8" t="str">
        <f>INDEX(Sales_Data[Discount Range], MATCH(Merged[[#This Row],[Product_ID]], Sales_Data[Product_ID],0))</f>
        <v>0-5%</v>
      </c>
      <c r="M317" t="str">
        <f>INDEX(Sales_Data[Sales_Channel],MATCH(Merged[[#This Row],[Product_ID]], Sales_Data[Product_ID],0))</f>
        <v>Retail</v>
      </c>
      <c r="N317" t="str">
        <f>INDEX(Sales_Data[Region_and_Sales_Rep], MATCH(Merged[[#This Row],[Product_ID]],Sales_Data[Product_ID],0))</f>
        <v>North-David</v>
      </c>
    </row>
    <row r="318" spans="1:14" x14ac:dyDescent="0.25">
      <c r="A318">
        <v>1093</v>
      </c>
      <c r="B318" t="str">
        <f>VLOOKUP(Merged[[#This Row],[Product_ID]],Sales_Data[],5,0)</f>
        <v>Bob</v>
      </c>
      <c r="C318" t="str">
        <f>VLOOKUP(Merged[[#This Row],[Product_ID]],Sales_Data[],6,0)</f>
        <v>West</v>
      </c>
      <c r="D318" t="str">
        <f>VLOOKUP(Merged[[#This Row],[Product_ID]],Sales_Data[],3,0)</f>
        <v>April</v>
      </c>
      <c r="E318">
        <f>INDEX(Sales_Data[Sales_Amount],MATCH(Merged[[#This Row],[Product_ID]], Sales_Data[Product_ID],0))</f>
        <v>4384.0200000000004</v>
      </c>
      <c r="F318" t="str">
        <f>INDEX(Sales_Data[Product_Category], MATCH(Merged[[#This Row],[Product_ID]],Sales_Data[Product_ID],0))</f>
        <v>Furniture</v>
      </c>
      <c r="G318">
        <f>INDEX(Sales_Data[Quantity_Sold], MATCH(Merged[[#This Row],[Product_ID]],Sales_Data[Product_ID],0))</f>
        <v>17</v>
      </c>
      <c r="H318" t="str">
        <f>INDEX(Sales_Data[Customer_Type], MATCH(Merged[[#This Row],[Product_ID]], Sales_Data[Product_ID],0))</f>
        <v>Returning</v>
      </c>
      <c r="I318" t="str">
        <f>INDEX(Sales_Data[Payment_Method], MATCH(Merged[[#This Row],[Product_ID]], Sales_Data[Product_ID],0))</f>
        <v>Cash</v>
      </c>
      <c r="J318">
        <f>INDEX(Sales_Data[Discount],MATCH(Merged[[#This Row],[Product_ID]], Sales_Data[Product_ID],0))</f>
        <v>0.11</v>
      </c>
      <c r="K318" s="8">
        <f>INDEX(Sales_Data[Discount (%)], MATCH(Merged[[#This Row],[Product_ID]],Sales_Data[Product_ID],0))</f>
        <v>0.11</v>
      </c>
      <c r="L318" s="8" t="str">
        <f>INDEX(Sales_Data[Discount Range], MATCH(Merged[[#This Row],[Product_ID]], Sales_Data[Product_ID],0))</f>
        <v>11-15%</v>
      </c>
      <c r="M318" t="str">
        <f>INDEX(Sales_Data[Sales_Channel],MATCH(Merged[[#This Row],[Product_ID]], Sales_Data[Product_ID],0))</f>
        <v>Retail</v>
      </c>
      <c r="N318" t="str">
        <f>INDEX(Sales_Data[Region_and_Sales_Rep], MATCH(Merged[[#This Row],[Product_ID]],Sales_Data[Product_ID],0))</f>
        <v>West-Bob</v>
      </c>
    </row>
    <row r="319" spans="1:14" x14ac:dyDescent="0.25">
      <c r="A319">
        <v>1018</v>
      </c>
      <c r="B319" t="str">
        <f>VLOOKUP(Merged[[#This Row],[Product_ID]],Sales_Data[],5,0)</f>
        <v>Alice</v>
      </c>
      <c r="C319" t="str">
        <f>VLOOKUP(Merged[[#This Row],[Product_ID]],Sales_Data[],6,0)</f>
        <v>East</v>
      </c>
      <c r="D319" t="str">
        <f>VLOOKUP(Merged[[#This Row],[Product_ID]],Sales_Data[],3,0)</f>
        <v>January</v>
      </c>
      <c r="E319">
        <f>INDEX(Sales_Data[Sales_Amount],MATCH(Merged[[#This Row],[Product_ID]], Sales_Data[Product_ID],0))</f>
        <v>3187.45</v>
      </c>
      <c r="F319" t="str">
        <f>INDEX(Sales_Data[Product_Category], MATCH(Merged[[#This Row],[Product_ID]],Sales_Data[Product_ID],0))</f>
        <v>Clothing</v>
      </c>
      <c r="G319">
        <f>INDEX(Sales_Data[Quantity_Sold], MATCH(Merged[[#This Row],[Product_ID]],Sales_Data[Product_ID],0))</f>
        <v>11</v>
      </c>
      <c r="H319" t="str">
        <f>INDEX(Sales_Data[Customer_Type], MATCH(Merged[[#This Row],[Product_ID]], Sales_Data[Product_ID],0))</f>
        <v>Returning</v>
      </c>
      <c r="I319" t="str">
        <f>INDEX(Sales_Data[Payment_Method], MATCH(Merged[[#This Row],[Product_ID]], Sales_Data[Product_ID],0))</f>
        <v>Cash</v>
      </c>
      <c r="J319">
        <f>INDEX(Sales_Data[Discount],MATCH(Merged[[#This Row],[Product_ID]], Sales_Data[Product_ID],0))</f>
        <v>0</v>
      </c>
      <c r="K319" s="8">
        <f>INDEX(Sales_Data[Discount (%)], MATCH(Merged[[#This Row],[Product_ID]],Sales_Data[Product_ID],0))</f>
        <v>0</v>
      </c>
      <c r="L319" s="8" t="str">
        <f>INDEX(Sales_Data[Discount Range], MATCH(Merged[[#This Row],[Product_ID]], Sales_Data[Product_ID],0))</f>
        <v>0-5%</v>
      </c>
      <c r="M319" t="str">
        <f>INDEX(Sales_Data[Sales_Channel],MATCH(Merged[[#This Row],[Product_ID]], Sales_Data[Product_ID],0))</f>
        <v>Online</v>
      </c>
      <c r="N319" t="str">
        <f>INDEX(Sales_Data[Region_and_Sales_Rep], MATCH(Merged[[#This Row],[Product_ID]],Sales_Data[Product_ID],0))</f>
        <v>East-Alice</v>
      </c>
    </row>
    <row r="320" spans="1:14" x14ac:dyDescent="0.25">
      <c r="A320">
        <v>1082</v>
      </c>
      <c r="B320" t="str">
        <f>VLOOKUP(Merged[[#This Row],[Product_ID]],Sales_Data[],5,0)</f>
        <v>Alice</v>
      </c>
      <c r="C320" t="str">
        <f>VLOOKUP(Merged[[#This Row],[Product_ID]],Sales_Data[],6,0)</f>
        <v>South</v>
      </c>
      <c r="D320" t="str">
        <f>VLOOKUP(Merged[[#This Row],[Product_ID]],Sales_Data[],3,0)</f>
        <v>November</v>
      </c>
      <c r="E320">
        <f>INDEX(Sales_Data[Sales_Amount],MATCH(Merged[[#This Row],[Product_ID]], Sales_Data[Product_ID],0))</f>
        <v>6261.9</v>
      </c>
      <c r="F320" t="str">
        <f>INDEX(Sales_Data[Product_Category], MATCH(Merged[[#This Row],[Product_ID]],Sales_Data[Product_ID],0))</f>
        <v>Electronics</v>
      </c>
      <c r="G320">
        <f>INDEX(Sales_Data[Quantity_Sold], MATCH(Merged[[#This Row],[Product_ID]],Sales_Data[Product_ID],0))</f>
        <v>41</v>
      </c>
      <c r="H320" t="str">
        <f>INDEX(Sales_Data[Customer_Type], MATCH(Merged[[#This Row],[Product_ID]], Sales_Data[Product_ID],0))</f>
        <v>Returning</v>
      </c>
      <c r="I320" t="str">
        <f>INDEX(Sales_Data[Payment_Method], MATCH(Merged[[#This Row],[Product_ID]], Sales_Data[Product_ID],0))</f>
        <v>Bank Transfer</v>
      </c>
      <c r="J320">
        <f>INDEX(Sales_Data[Discount],MATCH(Merged[[#This Row],[Product_ID]], Sales_Data[Product_ID],0))</f>
        <v>0.21</v>
      </c>
      <c r="K320" s="8">
        <f>INDEX(Sales_Data[Discount (%)], MATCH(Merged[[#This Row],[Product_ID]],Sales_Data[Product_ID],0))</f>
        <v>0.21</v>
      </c>
      <c r="L320" s="8" t="str">
        <f>INDEX(Sales_Data[Discount Range], MATCH(Merged[[#This Row],[Product_ID]], Sales_Data[Product_ID],0))</f>
        <v>21%+</v>
      </c>
      <c r="M320" t="str">
        <f>INDEX(Sales_Data[Sales_Channel],MATCH(Merged[[#This Row],[Product_ID]], Sales_Data[Product_ID],0))</f>
        <v>Online</v>
      </c>
      <c r="N320" t="str">
        <f>INDEX(Sales_Data[Region_and_Sales_Rep], MATCH(Merged[[#This Row],[Product_ID]],Sales_Data[Product_ID],0))</f>
        <v>South-Alice</v>
      </c>
    </row>
    <row r="321" spans="1:14" x14ac:dyDescent="0.25">
      <c r="A321">
        <v>1066</v>
      </c>
      <c r="B321" t="str">
        <f>VLOOKUP(Merged[[#This Row],[Product_ID]],Sales_Data[],5,0)</f>
        <v>Charlie</v>
      </c>
      <c r="C321" t="str">
        <f>VLOOKUP(Merged[[#This Row],[Product_ID]],Sales_Data[],6,0)</f>
        <v>North</v>
      </c>
      <c r="D321" t="str">
        <f>VLOOKUP(Merged[[#This Row],[Product_ID]],Sales_Data[],3,0)</f>
        <v>July</v>
      </c>
      <c r="E321">
        <f>INDEX(Sales_Data[Sales_Amount],MATCH(Merged[[#This Row],[Product_ID]], Sales_Data[Product_ID],0))</f>
        <v>6380.2</v>
      </c>
      <c r="F321" t="str">
        <f>INDEX(Sales_Data[Product_Category], MATCH(Merged[[#This Row],[Product_ID]],Sales_Data[Product_ID],0))</f>
        <v>Furniture</v>
      </c>
      <c r="G321">
        <f>INDEX(Sales_Data[Quantity_Sold], MATCH(Merged[[#This Row],[Product_ID]],Sales_Data[Product_ID],0))</f>
        <v>15</v>
      </c>
      <c r="H321" t="str">
        <f>INDEX(Sales_Data[Customer_Type], MATCH(Merged[[#This Row],[Product_ID]], Sales_Data[Product_ID],0))</f>
        <v>Returning</v>
      </c>
      <c r="I321" t="str">
        <f>INDEX(Sales_Data[Payment_Method], MATCH(Merged[[#This Row],[Product_ID]], Sales_Data[Product_ID],0))</f>
        <v>Bank Transfer</v>
      </c>
      <c r="J321">
        <f>INDEX(Sales_Data[Discount],MATCH(Merged[[#This Row],[Product_ID]], Sales_Data[Product_ID],0))</f>
        <v>0.04</v>
      </c>
      <c r="K321" s="8">
        <f>INDEX(Sales_Data[Discount (%)], MATCH(Merged[[#This Row],[Product_ID]],Sales_Data[Product_ID],0))</f>
        <v>0.04</v>
      </c>
      <c r="L321" s="8" t="str">
        <f>INDEX(Sales_Data[Discount Range], MATCH(Merged[[#This Row],[Product_ID]], Sales_Data[Product_ID],0))</f>
        <v>0-5%</v>
      </c>
      <c r="M321" t="str">
        <f>INDEX(Sales_Data[Sales_Channel],MATCH(Merged[[#This Row],[Product_ID]], Sales_Data[Product_ID],0))</f>
        <v>Retail</v>
      </c>
      <c r="N321" t="str">
        <f>INDEX(Sales_Data[Region_and_Sales_Rep], MATCH(Merged[[#This Row],[Product_ID]],Sales_Data[Product_ID],0))</f>
        <v>North-Charlie</v>
      </c>
    </row>
    <row r="322" spans="1:14" x14ac:dyDescent="0.25">
      <c r="A322">
        <v>1054</v>
      </c>
      <c r="B322" t="str">
        <f>VLOOKUP(Merged[[#This Row],[Product_ID]],Sales_Data[],5,0)</f>
        <v>Bob</v>
      </c>
      <c r="C322" t="str">
        <f>VLOOKUP(Merged[[#This Row],[Product_ID]],Sales_Data[],6,0)</f>
        <v>South</v>
      </c>
      <c r="D322" t="str">
        <f>VLOOKUP(Merged[[#This Row],[Product_ID]],Sales_Data[],3,0)</f>
        <v>June</v>
      </c>
      <c r="E322">
        <f>INDEX(Sales_Data[Sales_Amount],MATCH(Merged[[#This Row],[Product_ID]], Sales_Data[Product_ID],0))</f>
        <v>7853.66</v>
      </c>
      <c r="F322" t="str">
        <f>INDEX(Sales_Data[Product_Category], MATCH(Merged[[#This Row],[Product_ID]],Sales_Data[Product_ID],0))</f>
        <v>Furniture</v>
      </c>
      <c r="G322">
        <f>INDEX(Sales_Data[Quantity_Sold], MATCH(Merged[[#This Row],[Product_ID]],Sales_Data[Product_ID],0))</f>
        <v>21</v>
      </c>
      <c r="H322" t="str">
        <f>INDEX(Sales_Data[Customer_Type], MATCH(Merged[[#This Row],[Product_ID]], Sales_Data[Product_ID],0))</f>
        <v>New</v>
      </c>
      <c r="I322" t="str">
        <f>INDEX(Sales_Data[Payment_Method], MATCH(Merged[[#This Row],[Product_ID]], Sales_Data[Product_ID],0))</f>
        <v>Bank Transfer</v>
      </c>
      <c r="J322">
        <f>INDEX(Sales_Data[Discount],MATCH(Merged[[#This Row],[Product_ID]], Sales_Data[Product_ID],0))</f>
        <v>0.05</v>
      </c>
      <c r="K322" s="8">
        <f>INDEX(Sales_Data[Discount (%)], MATCH(Merged[[#This Row],[Product_ID]],Sales_Data[Product_ID],0))</f>
        <v>0.05</v>
      </c>
      <c r="L322" s="8" t="str">
        <f>INDEX(Sales_Data[Discount Range], MATCH(Merged[[#This Row],[Product_ID]], Sales_Data[Product_ID],0))</f>
        <v>0-5%</v>
      </c>
      <c r="M322" t="str">
        <f>INDEX(Sales_Data[Sales_Channel],MATCH(Merged[[#This Row],[Product_ID]], Sales_Data[Product_ID],0))</f>
        <v>Online</v>
      </c>
      <c r="N322" t="str">
        <f>INDEX(Sales_Data[Region_and_Sales_Rep], MATCH(Merged[[#This Row],[Product_ID]],Sales_Data[Product_ID],0))</f>
        <v>South-Bob</v>
      </c>
    </row>
    <row r="323" spans="1:14" x14ac:dyDescent="0.25">
      <c r="A323">
        <v>1035</v>
      </c>
      <c r="B323" t="str">
        <f>VLOOKUP(Merged[[#This Row],[Product_ID]],Sales_Data[],5,0)</f>
        <v>Alice</v>
      </c>
      <c r="C323" t="str">
        <f>VLOOKUP(Merged[[#This Row],[Product_ID]],Sales_Data[],6,0)</f>
        <v>South</v>
      </c>
      <c r="D323" t="str">
        <f>VLOOKUP(Merged[[#This Row],[Product_ID]],Sales_Data[],3,0)</f>
        <v>May</v>
      </c>
      <c r="E323">
        <f>INDEX(Sales_Data[Sales_Amount],MATCH(Merged[[#This Row],[Product_ID]], Sales_Data[Product_ID],0))</f>
        <v>3780.22</v>
      </c>
      <c r="F323" t="str">
        <f>INDEX(Sales_Data[Product_Category], MATCH(Merged[[#This Row],[Product_ID]],Sales_Data[Product_ID],0))</f>
        <v>Food</v>
      </c>
      <c r="G323">
        <f>INDEX(Sales_Data[Quantity_Sold], MATCH(Merged[[#This Row],[Product_ID]],Sales_Data[Product_ID],0))</f>
        <v>45</v>
      </c>
      <c r="H323" t="str">
        <f>INDEX(Sales_Data[Customer_Type], MATCH(Merged[[#This Row],[Product_ID]], Sales_Data[Product_ID],0))</f>
        <v>New</v>
      </c>
      <c r="I323" t="str">
        <f>INDEX(Sales_Data[Payment_Method], MATCH(Merged[[#This Row],[Product_ID]], Sales_Data[Product_ID],0))</f>
        <v>Credit Card</v>
      </c>
      <c r="J323">
        <f>INDEX(Sales_Data[Discount],MATCH(Merged[[#This Row],[Product_ID]], Sales_Data[Product_ID],0))</f>
        <v>0.15</v>
      </c>
      <c r="K323" s="8">
        <f>INDEX(Sales_Data[Discount (%)], MATCH(Merged[[#This Row],[Product_ID]],Sales_Data[Product_ID],0))</f>
        <v>0.15</v>
      </c>
      <c r="L323" s="8" t="str">
        <f>INDEX(Sales_Data[Discount Range], MATCH(Merged[[#This Row],[Product_ID]], Sales_Data[Product_ID],0))</f>
        <v>11-15%</v>
      </c>
      <c r="M323" t="str">
        <f>INDEX(Sales_Data[Sales_Channel],MATCH(Merged[[#This Row],[Product_ID]], Sales_Data[Product_ID],0))</f>
        <v>Retail</v>
      </c>
      <c r="N323" t="str">
        <f>INDEX(Sales_Data[Region_and_Sales_Rep], MATCH(Merged[[#This Row],[Product_ID]],Sales_Data[Product_ID],0))</f>
        <v>South-Alice</v>
      </c>
    </row>
    <row r="324" spans="1:14" x14ac:dyDescent="0.25">
      <c r="A324">
        <v>1080</v>
      </c>
      <c r="B324" t="str">
        <f>VLOOKUP(Merged[[#This Row],[Product_ID]],Sales_Data[],5,0)</f>
        <v>Charlie</v>
      </c>
      <c r="C324" t="str">
        <f>VLOOKUP(Merged[[#This Row],[Product_ID]],Sales_Data[],6,0)</f>
        <v>South</v>
      </c>
      <c r="D324" t="str">
        <f>VLOOKUP(Merged[[#This Row],[Product_ID]],Sales_Data[],3,0)</f>
        <v>February</v>
      </c>
      <c r="E324">
        <f>INDEX(Sales_Data[Sales_Amount],MATCH(Merged[[#This Row],[Product_ID]], Sales_Data[Product_ID],0))</f>
        <v>245.46</v>
      </c>
      <c r="F324" t="str">
        <f>INDEX(Sales_Data[Product_Category], MATCH(Merged[[#This Row],[Product_ID]],Sales_Data[Product_ID],0))</f>
        <v>Electronics</v>
      </c>
      <c r="G324">
        <f>INDEX(Sales_Data[Quantity_Sold], MATCH(Merged[[#This Row],[Product_ID]],Sales_Data[Product_ID],0))</f>
        <v>9</v>
      </c>
      <c r="H324" t="str">
        <f>INDEX(Sales_Data[Customer_Type], MATCH(Merged[[#This Row],[Product_ID]], Sales_Data[Product_ID],0))</f>
        <v>New</v>
      </c>
      <c r="I324" t="str">
        <f>INDEX(Sales_Data[Payment_Method], MATCH(Merged[[#This Row],[Product_ID]], Sales_Data[Product_ID],0))</f>
        <v>Credit Card</v>
      </c>
      <c r="J324">
        <f>INDEX(Sales_Data[Discount],MATCH(Merged[[#This Row],[Product_ID]], Sales_Data[Product_ID],0))</f>
        <v>0.28000000000000003</v>
      </c>
      <c r="K324" s="8">
        <f>INDEX(Sales_Data[Discount (%)], MATCH(Merged[[#This Row],[Product_ID]],Sales_Data[Product_ID],0))</f>
        <v>0.28000000000000003</v>
      </c>
      <c r="L324" s="8" t="str">
        <f>INDEX(Sales_Data[Discount Range], MATCH(Merged[[#This Row],[Product_ID]], Sales_Data[Product_ID],0))</f>
        <v>21%+</v>
      </c>
      <c r="M324" t="str">
        <f>INDEX(Sales_Data[Sales_Channel],MATCH(Merged[[#This Row],[Product_ID]], Sales_Data[Product_ID],0))</f>
        <v>Retail</v>
      </c>
      <c r="N324" t="str">
        <f>INDEX(Sales_Data[Region_and_Sales_Rep], MATCH(Merged[[#This Row],[Product_ID]],Sales_Data[Product_ID],0))</f>
        <v>South-Charlie</v>
      </c>
    </row>
    <row r="325" spans="1:14" x14ac:dyDescent="0.25">
      <c r="A325">
        <v>1061</v>
      </c>
      <c r="B325" t="str">
        <f>VLOOKUP(Merged[[#This Row],[Product_ID]],Sales_Data[],5,0)</f>
        <v>Charlie</v>
      </c>
      <c r="C325" t="str">
        <f>VLOOKUP(Merged[[#This Row],[Product_ID]],Sales_Data[],6,0)</f>
        <v>East</v>
      </c>
      <c r="D325" t="str">
        <f>VLOOKUP(Merged[[#This Row],[Product_ID]],Sales_Data[],3,0)</f>
        <v>March</v>
      </c>
      <c r="E325">
        <f>INDEX(Sales_Data[Sales_Amount],MATCH(Merged[[#This Row],[Product_ID]], Sales_Data[Product_ID],0))</f>
        <v>3750.2</v>
      </c>
      <c r="F325" t="str">
        <f>INDEX(Sales_Data[Product_Category], MATCH(Merged[[#This Row],[Product_ID]],Sales_Data[Product_ID],0))</f>
        <v>Electronics</v>
      </c>
      <c r="G325">
        <f>INDEX(Sales_Data[Quantity_Sold], MATCH(Merged[[#This Row],[Product_ID]],Sales_Data[Product_ID],0))</f>
        <v>13</v>
      </c>
      <c r="H325" t="str">
        <f>INDEX(Sales_Data[Customer_Type], MATCH(Merged[[#This Row],[Product_ID]], Sales_Data[Product_ID],0))</f>
        <v>New</v>
      </c>
      <c r="I325" t="str">
        <f>INDEX(Sales_Data[Payment_Method], MATCH(Merged[[#This Row],[Product_ID]], Sales_Data[Product_ID],0))</f>
        <v>Credit Card</v>
      </c>
      <c r="J325">
        <f>INDEX(Sales_Data[Discount],MATCH(Merged[[#This Row],[Product_ID]], Sales_Data[Product_ID],0))</f>
        <v>0.08</v>
      </c>
      <c r="K325" s="8">
        <f>INDEX(Sales_Data[Discount (%)], MATCH(Merged[[#This Row],[Product_ID]],Sales_Data[Product_ID],0))</f>
        <v>0.08</v>
      </c>
      <c r="L325" s="8" t="str">
        <f>INDEX(Sales_Data[Discount Range], MATCH(Merged[[#This Row],[Product_ID]], Sales_Data[Product_ID],0))</f>
        <v>6-10%</v>
      </c>
      <c r="M325" t="str">
        <f>INDEX(Sales_Data[Sales_Channel],MATCH(Merged[[#This Row],[Product_ID]], Sales_Data[Product_ID],0))</f>
        <v>Online</v>
      </c>
      <c r="N325" t="str">
        <f>INDEX(Sales_Data[Region_and_Sales_Rep], MATCH(Merged[[#This Row],[Product_ID]],Sales_Data[Product_ID],0))</f>
        <v>East-Charlie</v>
      </c>
    </row>
    <row r="326" spans="1:14" x14ac:dyDescent="0.25">
      <c r="A326">
        <v>1041</v>
      </c>
      <c r="B326" t="str">
        <f>VLOOKUP(Merged[[#This Row],[Product_ID]],Sales_Data[],5,0)</f>
        <v>David</v>
      </c>
      <c r="C326" t="str">
        <f>VLOOKUP(Merged[[#This Row],[Product_ID]],Sales_Data[],6,0)</f>
        <v>South</v>
      </c>
      <c r="D326" t="str">
        <f>VLOOKUP(Merged[[#This Row],[Product_ID]],Sales_Data[],3,0)</f>
        <v>November</v>
      </c>
      <c r="E326">
        <f>INDEX(Sales_Data[Sales_Amount],MATCH(Merged[[#This Row],[Product_ID]], Sales_Data[Product_ID],0))</f>
        <v>3942.84</v>
      </c>
      <c r="F326" t="str">
        <f>INDEX(Sales_Data[Product_Category], MATCH(Merged[[#This Row],[Product_ID]],Sales_Data[Product_ID],0))</f>
        <v>Food</v>
      </c>
      <c r="G326">
        <f>INDEX(Sales_Data[Quantity_Sold], MATCH(Merged[[#This Row],[Product_ID]],Sales_Data[Product_ID],0))</f>
        <v>40</v>
      </c>
      <c r="H326" t="str">
        <f>INDEX(Sales_Data[Customer_Type], MATCH(Merged[[#This Row],[Product_ID]], Sales_Data[Product_ID],0))</f>
        <v>New</v>
      </c>
      <c r="I326" t="str">
        <f>INDEX(Sales_Data[Payment_Method], MATCH(Merged[[#This Row],[Product_ID]], Sales_Data[Product_ID],0))</f>
        <v>Cash</v>
      </c>
      <c r="J326">
        <f>INDEX(Sales_Data[Discount],MATCH(Merged[[#This Row],[Product_ID]], Sales_Data[Product_ID],0))</f>
        <v>0.18</v>
      </c>
      <c r="K326" s="8">
        <f>INDEX(Sales_Data[Discount (%)], MATCH(Merged[[#This Row],[Product_ID]],Sales_Data[Product_ID],0))</f>
        <v>0.18</v>
      </c>
      <c r="L326" s="8" t="str">
        <f>INDEX(Sales_Data[Discount Range], MATCH(Merged[[#This Row],[Product_ID]], Sales_Data[Product_ID],0))</f>
        <v>16-20%</v>
      </c>
      <c r="M326" t="str">
        <f>INDEX(Sales_Data[Sales_Channel],MATCH(Merged[[#This Row],[Product_ID]], Sales_Data[Product_ID],0))</f>
        <v>Online</v>
      </c>
      <c r="N326" t="str">
        <f>INDEX(Sales_Data[Region_and_Sales_Rep], MATCH(Merged[[#This Row],[Product_ID]],Sales_Data[Product_ID],0))</f>
        <v>South-David</v>
      </c>
    </row>
    <row r="327" spans="1:14" x14ac:dyDescent="0.25">
      <c r="A327">
        <v>1100</v>
      </c>
      <c r="B327" t="str">
        <f>VLOOKUP(Merged[[#This Row],[Product_ID]],Sales_Data[],5,0)</f>
        <v>Bob</v>
      </c>
      <c r="C327" t="str">
        <f>VLOOKUP(Merged[[#This Row],[Product_ID]],Sales_Data[],6,0)</f>
        <v>West</v>
      </c>
      <c r="D327" t="str">
        <f>VLOOKUP(Merged[[#This Row],[Product_ID]],Sales_Data[],3,0)</f>
        <v>August</v>
      </c>
      <c r="E327">
        <f>INDEX(Sales_Data[Sales_Amount],MATCH(Merged[[#This Row],[Product_ID]], Sales_Data[Product_ID],0))</f>
        <v>2198.7399999999998</v>
      </c>
      <c r="F327" t="str">
        <f>INDEX(Sales_Data[Product_Category], MATCH(Merged[[#This Row],[Product_ID]],Sales_Data[Product_ID],0))</f>
        <v>Food</v>
      </c>
      <c r="G327">
        <f>INDEX(Sales_Data[Quantity_Sold], MATCH(Merged[[#This Row],[Product_ID]],Sales_Data[Product_ID],0))</f>
        <v>43</v>
      </c>
      <c r="H327" t="str">
        <f>INDEX(Sales_Data[Customer_Type], MATCH(Merged[[#This Row],[Product_ID]], Sales_Data[Product_ID],0))</f>
        <v>Returning</v>
      </c>
      <c r="I327" t="str">
        <f>INDEX(Sales_Data[Payment_Method], MATCH(Merged[[#This Row],[Product_ID]], Sales_Data[Product_ID],0))</f>
        <v>Bank Transfer</v>
      </c>
      <c r="J327">
        <f>INDEX(Sales_Data[Discount],MATCH(Merged[[#This Row],[Product_ID]], Sales_Data[Product_ID],0))</f>
        <v>0.08</v>
      </c>
      <c r="K327" s="8">
        <f>INDEX(Sales_Data[Discount (%)], MATCH(Merged[[#This Row],[Product_ID]],Sales_Data[Product_ID],0))</f>
        <v>0.08</v>
      </c>
      <c r="L327" s="8" t="str">
        <f>INDEX(Sales_Data[Discount Range], MATCH(Merged[[#This Row],[Product_ID]], Sales_Data[Product_ID],0))</f>
        <v>6-10%</v>
      </c>
      <c r="M327" t="str">
        <f>INDEX(Sales_Data[Sales_Channel],MATCH(Merged[[#This Row],[Product_ID]], Sales_Data[Product_ID],0))</f>
        <v>Online</v>
      </c>
      <c r="N327" t="str">
        <f>INDEX(Sales_Data[Region_and_Sales_Rep], MATCH(Merged[[#This Row],[Product_ID]],Sales_Data[Product_ID],0))</f>
        <v>West-Bob</v>
      </c>
    </row>
    <row r="328" spans="1:14" x14ac:dyDescent="0.25">
      <c r="A328">
        <v>1033</v>
      </c>
      <c r="B328" t="str">
        <f>VLOOKUP(Merged[[#This Row],[Product_ID]],Sales_Data[],5,0)</f>
        <v>David</v>
      </c>
      <c r="C328" t="str">
        <f>VLOOKUP(Merged[[#This Row],[Product_ID]],Sales_Data[],6,0)</f>
        <v>South</v>
      </c>
      <c r="D328" t="str">
        <f>VLOOKUP(Merged[[#This Row],[Product_ID]],Sales_Data[],3,0)</f>
        <v>November</v>
      </c>
      <c r="E328">
        <f>INDEX(Sales_Data[Sales_Amount],MATCH(Merged[[#This Row],[Product_ID]], Sales_Data[Product_ID],0))</f>
        <v>4011.8</v>
      </c>
      <c r="F328" t="str">
        <f>INDEX(Sales_Data[Product_Category], MATCH(Merged[[#This Row],[Product_ID]],Sales_Data[Product_ID],0))</f>
        <v>Furniture</v>
      </c>
      <c r="G328">
        <f>INDEX(Sales_Data[Quantity_Sold], MATCH(Merged[[#This Row],[Product_ID]],Sales_Data[Product_ID],0))</f>
        <v>23</v>
      </c>
      <c r="H328" t="str">
        <f>INDEX(Sales_Data[Customer_Type], MATCH(Merged[[#This Row],[Product_ID]], Sales_Data[Product_ID],0))</f>
        <v>Returning</v>
      </c>
      <c r="I328" t="str">
        <f>INDEX(Sales_Data[Payment_Method], MATCH(Merged[[#This Row],[Product_ID]], Sales_Data[Product_ID],0))</f>
        <v>Bank Transfer</v>
      </c>
      <c r="J328">
        <f>INDEX(Sales_Data[Discount],MATCH(Merged[[#This Row],[Product_ID]], Sales_Data[Product_ID],0))</f>
        <v>0.22</v>
      </c>
      <c r="K328" s="8">
        <f>INDEX(Sales_Data[Discount (%)], MATCH(Merged[[#This Row],[Product_ID]],Sales_Data[Product_ID],0))</f>
        <v>0.22</v>
      </c>
      <c r="L328" s="8" t="str">
        <f>INDEX(Sales_Data[Discount Range], MATCH(Merged[[#This Row],[Product_ID]], Sales_Data[Product_ID],0))</f>
        <v>21%+</v>
      </c>
      <c r="M328" t="str">
        <f>INDEX(Sales_Data[Sales_Channel],MATCH(Merged[[#This Row],[Product_ID]], Sales_Data[Product_ID],0))</f>
        <v>Retail</v>
      </c>
      <c r="N328" t="str">
        <f>INDEX(Sales_Data[Region_and_Sales_Rep], MATCH(Merged[[#This Row],[Product_ID]],Sales_Data[Product_ID],0))</f>
        <v>South-David</v>
      </c>
    </row>
    <row r="329" spans="1:14" x14ac:dyDescent="0.25">
      <c r="A329">
        <v>1068</v>
      </c>
      <c r="B329" t="str">
        <f>VLOOKUP(Merged[[#This Row],[Product_ID]],Sales_Data[],5,0)</f>
        <v>Bob</v>
      </c>
      <c r="C329" t="str">
        <f>VLOOKUP(Merged[[#This Row],[Product_ID]],Sales_Data[],6,0)</f>
        <v>North</v>
      </c>
      <c r="D329" t="str">
        <f>VLOOKUP(Merged[[#This Row],[Product_ID]],Sales_Data[],3,0)</f>
        <v>February</v>
      </c>
      <c r="E329">
        <f>INDEX(Sales_Data[Sales_Amount],MATCH(Merged[[#This Row],[Product_ID]], Sales_Data[Product_ID],0))</f>
        <v>5118.51</v>
      </c>
      <c r="F329" t="str">
        <f>INDEX(Sales_Data[Product_Category], MATCH(Merged[[#This Row],[Product_ID]],Sales_Data[Product_ID],0))</f>
        <v>Clothing</v>
      </c>
      <c r="G329">
        <f>INDEX(Sales_Data[Quantity_Sold], MATCH(Merged[[#This Row],[Product_ID]],Sales_Data[Product_ID],0))</f>
        <v>22</v>
      </c>
      <c r="H329" t="str">
        <f>INDEX(Sales_Data[Customer_Type], MATCH(Merged[[#This Row],[Product_ID]], Sales_Data[Product_ID],0))</f>
        <v>Returning</v>
      </c>
      <c r="I329" t="str">
        <f>INDEX(Sales_Data[Payment_Method], MATCH(Merged[[#This Row],[Product_ID]], Sales_Data[Product_ID],0))</f>
        <v>Bank Transfer</v>
      </c>
      <c r="J329">
        <f>INDEX(Sales_Data[Discount],MATCH(Merged[[#This Row],[Product_ID]], Sales_Data[Product_ID],0))</f>
        <v>0.26</v>
      </c>
      <c r="K329" s="8">
        <f>INDEX(Sales_Data[Discount (%)], MATCH(Merged[[#This Row],[Product_ID]],Sales_Data[Product_ID],0))</f>
        <v>0.26</v>
      </c>
      <c r="L329" s="8" t="str">
        <f>INDEX(Sales_Data[Discount Range], MATCH(Merged[[#This Row],[Product_ID]], Sales_Data[Product_ID],0))</f>
        <v>21%+</v>
      </c>
      <c r="M329" t="str">
        <f>INDEX(Sales_Data[Sales_Channel],MATCH(Merged[[#This Row],[Product_ID]], Sales_Data[Product_ID],0))</f>
        <v>Online</v>
      </c>
      <c r="N329" t="str">
        <f>INDEX(Sales_Data[Region_and_Sales_Rep], MATCH(Merged[[#This Row],[Product_ID]],Sales_Data[Product_ID],0))</f>
        <v>North-Bob</v>
      </c>
    </row>
    <row r="330" spans="1:14" x14ac:dyDescent="0.25">
      <c r="A330">
        <v>1033</v>
      </c>
      <c r="B330" t="str">
        <f>VLOOKUP(Merged[[#This Row],[Product_ID]],Sales_Data[],5,0)</f>
        <v>David</v>
      </c>
      <c r="C330" t="str">
        <f>VLOOKUP(Merged[[#This Row],[Product_ID]],Sales_Data[],6,0)</f>
        <v>South</v>
      </c>
      <c r="D330" t="str">
        <f>VLOOKUP(Merged[[#This Row],[Product_ID]],Sales_Data[],3,0)</f>
        <v>November</v>
      </c>
      <c r="E330">
        <f>INDEX(Sales_Data[Sales_Amount],MATCH(Merged[[#This Row],[Product_ID]], Sales_Data[Product_ID],0))</f>
        <v>4011.8</v>
      </c>
      <c r="F330" t="str">
        <f>INDEX(Sales_Data[Product_Category], MATCH(Merged[[#This Row],[Product_ID]],Sales_Data[Product_ID],0))</f>
        <v>Furniture</v>
      </c>
      <c r="G330">
        <f>INDEX(Sales_Data[Quantity_Sold], MATCH(Merged[[#This Row],[Product_ID]],Sales_Data[Product_ID],0))</f>
        <v>23</v>
      </c>
      <c r="H330" t="str">
        <f>INDEX(Sales_Data[Customer_Type], MATCH(Merged[[#This Row],[Product_ID]], Sales_Data[Product_ID],0))</f>
        <v>Returning</v>
      </c>
      <c r="I330" t="str">
        <f>INDEX(Sales_Data[Payment_Method], MATCH(Merged[[#This Row],[Product_ID]], Sales_Data[Product_ID],0))</f>
        <v>Bank Transfer</v>
      </c>
      <c r="J330">
        <f>INDEX(Sales_Data[Discount],MATCH(Merged[[#This Row],[Product_ID]], Sales_Data[Product_ID],0))</f>
        <v>0.22</v>
      </c>
      <c r="K330" s="8">
        <f>INDEX(Sales_Data[Discount (%)], MATCH(Merged[[#This Row],[Product_ID]],Sales_Data[Product_ID],0))</f>
        <v>0.22</v>
      </c>
      <c r="L330" s="8" t="str">
        <f>INDEX(Sales_Data[Discount Range], MATCH(Merged[[#This Row],[Product_ID]], Sales_Data[Product_ID],0))</f>
        <v>21%+</v>
      </c>
      <c r="M330" t="str">
        <f>INDEX(Sales_Data[Sales_Channel],MATCH(Merged[[#This Row],[Product_ID]], Sales_Data[Product_ID],0))</f>
        <v>Retail</v>
      </c>
      <c r="N330" t="str">
        <f>INDEX(Sales_Data[Region_and_Sales_Rep], MATCH(Merged[[#This Row],[Product_ID]],Sales_Data[Product_ID],0))</f>
        <v>South-David</v>
      </c>
    </row>
    <row r="331" spans="1:14" x14ac:dyDescent="0.25">
      <c r="A331">
        <v>1014</v>
      </c>
      <c r="B331" t="str">
        <f>VLOOKUP(Merged[[#This Row],[Product_ID]],Sales_Data[],5,0)</f>
        <v>David</v>
      </c>
      <c r="C331" t="str">
        <f>VLOOKUP(Merged[[#This Row],[Product_ID]],Sales_Data[],6,0)</f>
        <v>West</v>
      </c>
      <c r="D331" t="str">
        <f>VLOOKUP(Merged[[#This Row],[Product_ID]],Sales_Data[],3,0)</f>
        <v>November</v>
      </c>
      <c r="E331">
        <f>INDEX(Sales_Data[Sales_Amount],MATCH(Merged[[#This Row],[Product_ID]], Sales_Data[Product_ID],0))</f>
        <v>9762.5400000000009</v>
      </c>
      <c r="F331" t="str">
        <f>INDEX(Sales_Data[Product_Category], MATCH(Merged[[#This Row],[Product_ID]],Sales_Data[Product_ID],0))</f>
        <v>Food</v>
      </c>
      <c r="G331">
        <f>INDEX(Sales_Data[Quantity_Sold], MATCH(Merged[[#This Row],[Product_ID]],Sales_Data[Product_ID],0))</f>
        <v>17</v>
      </c>
      <c r="H331" t="str">
        <f>INDEX(Sales_Data[Customer_Type], MATCH(Merged[[#This Row],[Product_ID]], Sales_Data[Product_ID],0))</f>
        <v>New</v>
      </c>
      <c r="I331" t="str">
        <f>INDEX(Sales_Data[Payment_Method], MATCH(Merged[[#This Row],[Product_ID]], Sales_Data[Product_ID],0))</f>
        <v>Bank Transfer</v>
      </c>
      <c r="J331">
        <f>INDEX(Sales_Data[Discount],MATCH(Merged[[#This Row],[Product_ID]], Sales_Data[Product_ID],0))</f>
        <v>0.2</v>
      </c>
      <c r="K331" s="8">
        <f>INDEX(Sales_Data[Discount (%)], MATCH(Merged[[#This Row],[Product_ID]],Sales_Data[Product_ID],0))</f>
        <v>0.2</v>
      </c>
      <c r="L331" s="8" t="str">
        <f>INDEX(Sales_Data[Discount Range], MATCH(Merged[[#This Row],[Product_ID]], Sales_Data[Product_ID],0))</f>
        <v>16-20%</v>
      </c>
      <c r="M331" t="str">
        <f>INDEX(Sales_Data[Sales_Channel],MATCH(Merged[[#This Row],[Product_ID]], Sales_Data[Product_ID],0))</f>
        <v>Online</v>
      </c>
      <c r="N331" t="str">
        <f>INDEX(Sales_Data[Region_and_Sales_Rep], MATCH(Merged[[#This Row],[Product_ID]],Sales_Data[Product_ID],0))</f>
        <v>West-David</v>
      </c>
    </row>
    <row r="332" spans="1:14" x14ac:dyDescent="0.25">
      <c r="A332">
        <v>1021</v>
      </c>
      <c r="B332" t="str">
        <f>VLOOKUP(Merged[[#This Row],[Product_ID]],Sales_Data[],5,0)</f>
        <v>Charlie</v>
      </c>
      <c r="C332" t="str">
        <f>VLOOKUP(Merged[[#This Row],[Product_ID]],Sales_Data[],6,0)</f>
        <v>West</v>
      </c>
      <c r="D332" t="str">
        <f>VLOOKUP(Merged[[#This Row],[Product_ID]],Sales_Data[],3,0)</f>
        <v>February</v>
      </c>
      <c r="E332">
        <f>INDEX(Sales_Data[Sales_Amount],MATCH(Merged[[#This Row],[Product_ID]], Sales_Data[Product_ID],0))</f>
        <v>3761.15</v>
      </c>
      <c r="F332" t="str">
        <f>INDEX(Sales_Data[Product_Category], MATCH(Merged[[#This Row],[Product_ID]],Sales_Data[Product_ID],0))</f>
        <v>Food</v>
      </c>
      <c r="G332">
        <f>INDEX(Sales_Data[Quantity_Sold], MATCH(Merged[[#This Row],[Product_ID]],Sales_Data[Product_ID],0))</f>
        <v>32</v>
      </c>
      <c r="H332" t="str">
        <f>INDEX(Sales_Data[Customer_Type], MATCH(Merged[[#This Row],[Product_ID]], Sales_Data[Product_ID],0))</f>
        <v>New</v>
      </c>
      <c r="I332" t="str">
        <f>INDEX(Sales_Data[Payment_Method], MATCH(Merged[[#This Row],[Product_ID]], Sales_Data[Product_ID],0))</f>
        <v>Cash</v>
      </c>
      <c r="J332">
        <f>INDEX(Sales_Data[Discount],MATCH(Merged[[#This Row],[Product_ID]], Sales_Data[Product_ID],0))</f>
        <v>0.21</v>
      </c>
      <c r="K332" s="8">
        <f>INDEX(Sales_Data[Discount (%)], MATCH(Merged[[#This Row],[Product_ID]],Sales_Data[Product_ID],0))</f>
        <v>0.21</v>
      </c>
      <c r="L332" s="8" t="str">
        <f>INDEX(Sales_Data[Discount Range], MATCH(Merged[[#This Row],[Product_ID]], Sales_Data[Product_ID],0))</f>
        <v>21%+</v>
      </c>
      <c r="M332" t="str">
        <f>INDEX(Sales_Data[Sales_Channel],MATCH(Merged[[#This Row],[Product_ID]], Sales_Data[Product_ID],0))</f>
        <v>Online</v>
      </c>
      <c r="N332" t="str">
        <f>INDEX(Sales_Data[Region_and_Sales_Rep], MATCH(Merged[[#This Row],[Product_ID]],Sales_Data[Product_ID],0))</f>
        <v>West-Charlie</v>
      </c>
    </row>
    <row r="333" spans="1:14" x14ac:dyDescent="0.25">
      <c r="A333">
        <v>1048</v>
      </c>
      <c r="B333" t="str">
        <f>VLOOKUP(Merged[[#This Row],[Product_ID]],Sales_Data[],5,0)</f>
        <v>Charlie</v>
      </c>
      <c r="C333" t="str">
        <f>VLOOKUP(Merged[[#This Row],[Product_ID]],Sales_Data[],6,0)</f>
        <v>North</v>
      </c>
      <c r="D333" t="str">
        <f>VLOOKUP(Merged[[#This Row],[Product_ID]],Sales_Data[],3,0)</f>
        <v>September</v>
      </c>
      <c r="E333">
        <f>INDEX(Sales_Data[Sales_Amount],MATCH(Merged[[#This Row],[Product_ID]], Sales_Data[Product_ID],0))</f>
        <v>7873.38</v>
      </c>
      <c r="F333" t="str">
        <f>INDEX(Sales_Data[Product_Category], MATCH(Merged[[#This Row],[Product_ID]],Sales_Data[Product_ID],0))</f>
        <v>Furniture</v>
      </c>
      <c r="G333">
        <f>INDEX(Sales_Data[Quantity_Sold], MATCH(Merged[[#This Row],[Product_ID]],Sales_Data[Product_ID],0))</f>
        <v>4</v>
      </c>
      <c r="H333" t="str">
        <f>INDEX(Sales_Data[Customer_Type], MATCH(Merged[[#This Row],[Product_ID]], Sales_Data[Product_ID],0))</f>
        <v>New</v>
      </c>
      <c r="I333" t="str">
        <f>INDEX(Sales_Data[Payment_Method], MATCH(Merged[[#This Row],[Product_ID]], Sales_Data[Product_ID],0))</f>
        <v>Credit Card</v>
      </c>
      <c r="J333">
        <f>INDEX(Sales_Data[Discount],MATCH(Merged[[#This Row],[Product_ID]], Sales_Data[Product_ID],0))</f>
        <v>0.22</v>
      </c>
      <c r="K333" s="8">
        <f>INDEX(Sales_Data[Discount (%)], MATCH(Merged[[#This Row],[Product_ID]],Sales_Data[Product_ID],0))</f>
        <v>0.22</v>
      </c>
      <c r="L333" s="8" t="str">
        <f>INDEX(Sales_Data[Discount Range], MATCH(Merged[[#This Row],[Product_ID]], Sales_Data[Product_ID],0))</f>
        <v>21%+</v>
      </c>
      <c r="M333" t="str">
        <f>INDEX(Sales_Data[Sales_Channel],MATCH(Merged[[#This Row],[Product_ID]], Sales_Data[Product_ID],0))</f>
        <v>Retail</v>
      </c>
      <c r="N333" t="str">
        <f>INDEX(Sales_Data[Region_and_Sales_Rep], MATCH(Merged[[#This Row],[Product_ID]],Sales_Data[Product_ID],0))</f>
        <v>North-Charlie</v>
      </c>
    </row>
    <row r="334" spans="1:14" x14ac:dyDescent="0.25">
      <c r="A334">
        <v>1020</v>
      </c>
      <c r="B334" t="str">
        <f>VLOOKUP(Merged[[#This Row],[Product_ID]],Sales_Data[],5,0)</f>
        <v>Eve</v>
      </c>
      <c r="C334" t="str">
        <f>VLOOKUP(Merged[[#This Row],[Product_ID]],Sales_Data[],6,0)</f>
        <v>North</v>
      </c>
      <c r="D334" t="str">
        <f>VLOOKUP(Merged[[#This Row],[Product_ID]],Sales_Data[],3,0)</f>
        <v>September</v>
      </c>
      <c r="E334">
        <f>INDEX(Sales_Data[Sales_Amount],MATCH(Merged[[#This Row],[Product_ID]], Sales_Data[Product_ID],0))</f>
        <v>9733.4699999999993</v>
      </c>
      <c r="F334" t="str">
        <f>INDEX(Sales_Data[Product_Category], MATCH(Merged[[#This Row],[Product_ID]],Sales_Data[Product_ID],0))</f>
        <v>Clothing</v>
      </c>
      <c r="G334">
        <f>INDEX(Sales_Data[Quantity_Sold], MATCH(Merged[[#This Row],[Product_ID]],Sales_Data[Product_ID],0))</f>
        <v>26</v>
      </c>
      <c r="H334" t="str">
        <f>INDEX(Sales_Data[Customer_Type], MATCH(Merged[[#This Row],[Product_ID]], Sales_Data[Product_ID],0))</f>
        <v>New</v>
      </c>
      <c r="I334" t="str">
        <f>INDEX(Sales_Data[Payment_Method], MATCH(Merged[[#This Row],[Product_ID]], Sales_Data[Product_ID],0))</f>
        <v>Credit Card</v>
      </c>
      <c r="J334">
        <f>INDEX(Sales_Data[Discount],MATCH(Merged[[#This Row],[Product_ID]], Sales_Data[Product_ID],0))</f>
        <v>0.01</v>
      </c>
      <c r="K334" s="8">
        <f>INDEX(Sales_Data[Discount (%)], MATCH(Merged[[#This Row],[Product_ID]],Sales_Data[Product_ID],0))</f>
        <v>0.01</v>
      </c>
      <c r="L334" s="8" t="str">
        <f>INDEX(Sales_Data[Discount Range], MATCH(Merged[[#This Row],[Product_ID]], Sales_Data[Product_ID],0))</f>
        <v>0-5%</v>
      </c>
      <c r="M334" t="str">
        <f>INDEX(Sales_Data[Sales_Channel],MATCH(Merged[[#This Row],[Product_ID]], Sales_Data[Product_ID],0))</f>
        <v>Retail</v>
      </c>
      <c r="N334" t="str">
        <f>INDEX(Sales_Data[Region_and_Sales_Rep], MATCH(Merged[[#This Row],[Product_ID]],Sales_Data[Product_ID],0))</f>
        <v>North-Eve</v>
      </c>
    </row>
    <row r="335" spans="1:14" x14ac:dyDescent="0.25">
      <c r="A335">
        <v>1008</v>
      </c>
      <c r="B335" t="str">
        <f>VLOOKUP(Merged[[#This Row],[Product_ID]],Sales_Data[],5,0)</f>
        <v>Eve</v>
      </c>
      <c r="C335" t="str">
        <f>VLOOKUP(Merged[[#This Row],[Product_ID]],Sales_Data[],6,0)</f>
        <v>North</v>
      </c>
      <c r="D335" t="str">
        <f>VLOOKUP(Merged[[#This Row],[Product_ID]],Sales_Data[],3,0)</f>
        <v>January</v>
      </c>
      <c r="E335">
        <f>INDEX(Sales_Data[Sales_Amount],MATCH(Merged[[#This Row],[Product_ID]], Sales_Data[Product_ID],0))</f>
        <v>5227.8100000000004</v>
      </c>
      <c r="F335" t="str">
        <f>INDEX(Sales_Data[Product_Category], MATCH(Merged[[#This Row],[Product_ID]],Sales_Data[Product_ID],0))</f>
        <v>Clothing</v>
      </c>
      <c r="G335">
        <f>INDEX(Sales_Data[Quantity_Sold], MATCH(Merged[[#This Row],[Product_ID]],Sales_Data[Product_ID],0))</f>
        <v>38</v>
      </c>
      <c r="H335" t="str">
        <f>INDEX(Sales_Data[Customer_Type], MATCH(Merged[[#This Row],[Product_ID]], Sales_Data[Product_ID],0))</f>
        <v>Returning</v>
      </c>
      <c r="I335" t="str">
        <f>INDEX(Sales_Data[Payment_Method], MATCH(Merged[[#This Row],[Product_ID]], Sales_Data[Product_ID],0))</f>
        <v>Cash</v>
      </c>
      <c r="J335">
        <f>INDEX(Sales_Data[Discount],MATCH(Merged[[#This Row],[Product_ID]], Sales_Data[Product_ID],0))</f>
        <v>0.05</v>
      </c>
      <c r="K335" s="8">
        <f>INDEX(Sales_Data[Discount (%)], MATCH(Merged[[#This Row],[Product_ID]],Sales_Data[Product_ID],0))</f>
        <v>0.05</v>
      </c>
      <c r="L335" s="8" t="str">
        <f>INDEX(Sales_Data[Discount Range], MATCH(Merged[[#This Row],[Product_ID]], Sales_Data[Product_ID],0))</f>
        <v>0-5%</v>
      </c>
      <c r="M335" t="str">
        <f>INDEX(Sales_Data[Sales_Channel],MATCH(Merged[[#This Row],[Product_ID]], Sales_Data[Product_ID],0))</f>
        <v>Online</v>
      </c>
      <c r="N335" t="str">
        <f>INDEX(Sales_Data[Region_and_Sales_Rep], MATCH(Merged[[#This Row],[Product_ID]],Sales_Data[Product_ID],0))</f>
        <v>North-Eve</v>
      </c>
    </row>
    <row r="336" spans="1:14" x14ac:dyDescent="0.25">
      <c r="A336">
        <v>1007</v>
      </c>
      <c r="B336" t="str">
        <f>VLOOKUP(Merged[[#This Row],[Product_ID]],Sales_Data[],5,0)</f>
        <v>Eve</v>
      </c>
      <c r="C336" t="str">
        <f>VLOOKUP(Merged[[#This Row],[Product_ID]],Sales_Data[],6,0)</f>
        <v>West</v>
      </c>
      <c r="D336" t="str">
        <f>VLOOKUP(Merged[[#This Row],[Product_ID]],Sales_Data[],3,0)</f>
        <v>March</v>
      </c>
      <c r="E336">
        <f>INDEX(Sales_Data[Sales_Amount],MATCH(Merged[[#This Row],[Product_ID]], Sales_Data[Product_ID],0))</f>
        <v>4694.54</v>
      </c>
      <c r="F336" t="str">
        <f>INDEX(Sales_Data[Product_Category], MATCH(Merged[[#This Row],[Product_ID]],Sales_Data[Product_ID],0))</f>
        <v>Food</v>
      </c>
      <c r="G336">
        <f>INDEX(Sales_Data[Quantity_Sold], MATCH(Merged[[#This Row],[Product_ID]],Sales_Data[Product_ID],0))</f>
        <v>1</v>
      </c>
      <c r="H336" t="str">
        <f>INDEX(Sales_Data[Customer_Type], MATCH(Merged[[#This Row],[Product_ID]], Sales_Data[Product_ID],0))</f>
        <v>Returning</v>
      </c>
      <c r="I336" t="str">
        <f>INDEX(Sales_Data[Payment_Method], MATCH(Merged[[#This Row],[Product_ID]], Sales_Data[Product_ID],0))</f>
        <v>Credit Card</v>
      </c>
      <c r="J336">
        <f>INDEX(Sales_Data[Discount],MATCH(Merged[[#This Row],[Product_ID]], Sales_Data[Product_ID],0))</f>
        <v>0.2</v>
      </c>
      <c r="K336" s="8">
        <f>INDEX(Sales_Data[Discount (%)], MATCH(Merged[[#This Row],[Product_ID]],Sales_Data[Product_ID],0))</f>
        <v>0.2</v>
      </c>
      <c r="L336" s="8" t="str">
        <f>INDEX(Sales_Data[Discount Range], MATCH(Merged[[#This Row],[Product_ID]], Sales_Data[Product_ID],0))</f>
        <v>16-20%</v>
      </c>
      <c r="M336" t="str">
        <f>INDEX(Sales_Data[Sales_Channel],MATCH(Merged[[#This Row],[Product_ID]], Sales_Data[Product_ID],0))</f>
        <v>Online</v>
      </c>
      <c r="N336" t="str">
        <f>INDEX(Sales_Data[Region_and_Sales_Rep], MATCH(Merged[[#This Row],[Product_ID]],Sales_Data[Product_ID],0))</f>
        <v>West-Eve</v>
      </c>
    </row>
    <row r="337" spans="1:14" x14ac:dyDescent="0.25">
      <c r="A337">
        <v>1067</v>
      </c>
      <c r="B337" t="str">
        <f>VLOOKUP(Merged[[#This Row],[Product_ID]],Sales_Data[],5,0)</f>
        <v>Eve</v>
      </c>
      <c r="C337" t="str">
        <f>VLOOKUP(Merged[[#This Row],[Product_ID]],Sales_Data[],6,0)</f>
        <v>South</v>
      </c>
      <c r="D337" t="str">
        <f>VLOOKUP(Merged[[#This Row],[Product_ID]],Sales_Data[],3,0)</f>
        <v>June</v>
      </c>
      <c r="E337">
        <f>INDEX(Sales_Data[Sales_Amount],MATCH(Merged[[#This Row],[Product_ID]], Sales_Data[Product_ID],0))</f>
        <v>114.59</v>
      </c>
      <c r="F337" t="str">
        <f>INDEX(Sales_Data[Product_Category], MATCH(Merged[[#This Row],[Product_ID]],Sales_Data[Product_ID],0))</f>
        <v>Food</v>
      </c>
      <c r="G337">
        <f>INDEX(Sales_Data[Quantity_Sold], MATCH(Merged[[#This Row],[Product_ID]],Sales_Data[Product_ID],0))</f>
        <v>48</v>
      </c>
      <c r="H337" t="str">
        <f>INDEX(Sales_Data[Customer_Type], MATCH(Merged[[#This Row],[Product_ID]], Sales_Data[Product_ID],0))</f>
        <v>Returning</v>
      </c>
      <c r="I337" t="str">
        <f>INDEX(Sales_Data[Payment_Method], MATCH(Merged[[#This Row],[Product_ID]], Sales_Data[Product_ID],0))</f>
        <v>Bank Transfer</v>
      </c>
      <c r="J337">
        <f>INDEX(Sales_Data[Discount],MATCH(Merged[[#This Row],[Product_ID]], Sales_Data[Product_ID],0))</f>
        <v>0.1</v>
      </c>
      <c r="K337" s="8">
        <f>INDEX(Sales_Data[Discount (%)], MATCH(Merged[[#This Row],[Product_ID]],Sales_Data[Product_ID],0))</f>
        <v>0.1</v>
      </c>
      <c r="L337" s="8" t="str">
        <f>INDEX(Sales_Data[Discount Range], MATCH(Merged[[#This Row],[Product_ID]], Sales_Data[Product_ID],0))</f>
        <v>6-10%</v>
      </c>
      <c r="M337" t="str">
        <f>INDEX(Sales_Data[Sales_Channel],MATCH(Merged[[#This Row],[Product_ID]], Sales_Data[Product_ID],0))</f>
        <v>Online</v>
      </c>
      <c r="N337" t="str">
        <f>INDEX(Sales_Data[Region_and_Sales_Rep], MATCH(Merged[[#This Row],[Product_ID]],Sales_Data[Product_ID],0))</f>
        <v>South-Eve</v>
      </c>
    </row>
    <row r="338" spans="1:14" x14ac:dyDescent="0.25">
      <c r="A338">
        <v>1017</v>
      </c>
      <c r="B338" t="str">
        <f>VLOOKUP(Merged[[#This Row],[Product_ID]],Sales_Data[],5,0)</f>
        <v>David</v>
      </c>
      <c r="C338" t="str">
        <f>VLOOKUP(Merged[[#This Row],[Product_ID]],Sales_Data[],6,0)</f>
        <v>East</v>
      </c>
      <c r="D338" t="str">
        <f>VLOOKUP(Merged[[#This Row],[Product_ID]],Sales_Data[],3,0)</f>
        <v>July</v>
      </c>
      <c r="E338">
        <f>INDEX(Sales_Data[Sales_Amount],MATCH(Merged[[#This Row],[Product_ID]], Sales_Data[Product_ID],0))</f>
        <v>3388.69</v>
      </c>
      <c r="F338" t="str">
        <f>INDEX(Sales_Data[Product_Category], MATCH(Merged[[#This Row],[Product_ID]],Sales_Data[Product_ID],0))</f>
        <v>Food</v>
      </c>
      <c r="G338">
        <f>INDEX(Sales_Data[Quantity_Sold], MATCH(Merged[[#This Row],[Product_ID]],Sales_Data[Product_ID],0))</f>
        <v>1</v>
      </c>
      <c r="H338" t="str">
        <f>INDEX(Sales_Data[Customer_Type], MATCH(Merged[[#This Row],[Product_ID]], Sales_Data[Product_ID],0))</f>
        <v>Returning</v>
      </c>
      <c r="I338" t="str">
        <f>INDEX(Sales_Data[Payment_Method], MATCH(Merged[[#This Row],[Product_ID]], Sales_Data[Product_ID],0))</f>
        <v>Bank Transfer</v>
      </c>
      <c r="J338">
        <f>INDEX(Sales_Data[Discount],MATCH(Merged[[#This Row],[Product_ID]], Sales_Data[Product_ID],0))</f>
        <v>0.28999999999999998</v>
      </c>
      <c r="K338" s="8">
        <f>INDEX(Sales_Data[Discount (%)], MATCH(Merged[[#This Row],[Product_ID]],Sales_Data[Product_ID],0))</f>
        <v>0.28999999999999998</v>
      </c>
      <c r="L338" s="8" t="str">
        <f>INDEX(Sales_Data[Discount Range], MATCH(Merged[[#This Row],[Product_ID]], Sales_Data[Product_ID],0))</f>
        <v>21%+</v>
      </c>
      <c r="M338" t="str">
        <f>INDEX(Sales_Data[Sales_Channel],MATCH(Merged[[#This Row],[Product_ID]], Sales_Data[Product_ID],0))</f>
        <v>Online</v>
      </c>
      <c r="N338" t="str">
        <f>INDEX(Sales_Data[Region_and_Sales_Rep], MATCH(Merged[[#This Row],[Product_ID]],Sales_Data[Product_ID],0))</f>
        <v>East-David</v>
      </c>
    </row>
    <row r="339" spans="1:14" x14ac:dyDescent="0.25">
      <c r="A339">
        <v>1033</v>
      </c>
      <c r="B339" t="str">
        <f>VLOOKUP(Merged[[#This Row],[Product_ID]],Sales_Data[],5,0)</f>
        <v>David</v>
      </c>
      <c r="C339" t="str">
        <f>VLOOKUP(Merged[[#This Row],[Product_ID]],Sales_Data[],6,0)</f>
        <v>South</v>
      </c>
      <c r="D339" t="str">
        <f>VLOOKUP(Merged[[#This Row],[Product_ID]],Sales_Data[],3,0)</f>
        <v>November</v>
      </c>
      <c r="E339">
        <f>INDEX(Sales_Data[Sales_Amount],MATCH(Merged[[#This Row],[Product_ID]], Sales_Data[Product_ID],0))</f>
        <v>4011.8</v>
      </c>
      <c r="F339" t="str">
        <f>INDEX(Sales_Data[Product_Category], MATCH(Merged[[#This Row],[Product_ID]],Sales_Data[Product_ID],0))</f>
        <v>Furniture</v>
      </c>
      <c r="G339">
        <f>INDEX(Sales_Data[Quantity_Sold], MATCH(Merged[[#This Row],[Product_ID]],Sales_Data[Product_ID],0))</f>
        <v>23</v>
      </c>
      <c r="H339" t="str">
        <f>INDEX(Sales_Data[Customer_Type], MATCH(Merged[[#This Row],[Product_ID]], Sales_Data[Product_ID],0))</f>
        <v>Returning</v>
      </c>
      <c r="I339" t="str">
        <f>INDEX(Sales_Data[Payment_Method], MATCH(Merged[[#This Row],[Product_ID]], Sales_Data[Product_ID],0))</f>
        <v>Bank Transfer</v>
      </c>
      <c r="J339">
        <f>INDEX(Sales_Data[Discount],MATCH(Merged[[#This Row],[Product_ID]], Sales_Data[Product_ID],0))</f>
        <v>0.22</v>
      </c>
      <c r="K339" s="8">
        <f>INDEX(Sales_Data[Discount (%)], MATCH(Merged[[#This Row],[Product_ID]],Sales_Data[Product_ID],0))</f>
        <v>0.22</v>
      </c>
      <c r="L339" s="8" t="str">
        <f>INDEX(Sales_Data[Discount Range], MATCH(Merged[[#This Row],[Product_ID]], Sales_Data[Product_ID],0))</f>
        <v>21%+</v>
      </c>
      <c r="M339" t="str">
        <f>INDEX(Sales_Data[Sales_Channel],MATCH(Merged[[#This Row],[Product_ID]], Sales_Data[Product_ID],0))</f>
        <v>Retail</v>
      </c>
      <c r="N339" t="str">
        <f>INDEX(Sales_Data[Region_and_Sales_Rep], MATCH(Merged[[#This Row],[Product_ID]],Sales_Data[Product_ID],0))</f>
        <v>South-David</v>
      </c>
    </row>
    <row r="340" spans="1:14" x14ac:dyDescent="0.25">
      <c r="A340">
        <v>1048</v>
      </c>
      <c r="B340" t="str">
        <f>VLOOKUP(Merged[[#This Row],[Product_ID]],Sales_Data[],5,0)</f>
        <v>Charlie</v>
      </c>
      <c r="C340" t="str">
        <f>VLOOKUP(Merged[[#This Row],[Product_ID]],Sales_Data[],6,0)</f>
        <v>North</v>
      </c>
      <c r="D340" t="str">
        <f>VLOOKUP(Merged[[#This Row],[Product_ID]],Sales_Data[],3,0)</f>
        <v>September</v>
      </c>
      <c r="E340">
        <f>INDEX(Sales_Data[Sales_Amount],MATCH(Merged[[#This Row],[Product_ID]], Sales_Data[Product_ID],0))</f>
        <v>7873.38</v>
      </c>
      <c r="F340" t="str">
        <f>INDEX(Sales_Data[Product_Category], MATCH(Merged[[#This Row],[Product_ID]],Sales_Data[Product_ID],0))</f>
        <v>Furniture</v>
      </c>
      <c r="G340">
        <f>INDEX(Sales_Data[Quantity_Sold], MATCH(Merged[[#This Row],[Product_ID]],Sales_Data[Product_ID],0))</f>
        <v>4</v>
      </c>
      <c r="H340" t="str">
        <f>INDEX(Sales_Data[Customer_Type], MATCH(Merged[[#This Row],[Product_ID]], Sales_Data[Product_ID],0))</f>
        <v>New</v>
      </c>
      <c r="I340" t="str">
        <f>INDEX(Sales_Data[Payment_Method], MATCH(Merged[[#This Row],[Product_ID]], Sales_Data[Product_ID],0))</f>
        <v>Credit Card</v>
      </c>
      <c r="J340">
        <f>INDEX(Sales_Data[Discount],MATCH(Merged[[#This Row],[Product_ID]], Sales_Data[Product_ID],0))</f>
        <v>0.22</v>
      </c>
      <c r="K340" s="8">
        <f>INDEX(Sales_Data[Discount (%)], MATCH(Merged[[#This Row],[Product_ID]],Sales_Data[Product_ID],0))</f>
        <v>0.22</v>
      </c>
      <c r="L340" s="8" t="str">
        <f>INDEX(Sales_Data[Discount Range], MATCH(Merged[[#This Row],[Product_ID]], Sales_Data[Product_ID],0))</f>
        <v>21%+</v>
      </c>
      <c r="M340" t="str">
        <f>INDEX(Sales_Data[Sales_Channel],MATCH(Merged[[#This Row],[Product_ID]], Sales_Data[Product_ID],0))</f>
        <v>Retail</v>
      </c>
      <c r="N340" t="str">
        <f>INDEX(Sales_Data[Region_and_Sales_Rep], MATCH(Merged[[#This Row],[Product_ID]],Sales_Data[Product_ID],0))</f>
        <v>North-Charlie</v>
      </c>
    </row>
    <row r="341" spans="1:14" x14ac:dyDescent="0.25">
      <c r="A341">
        <v>1076</v>
      </c>
      <c r="B341" t="str">
        <f>VLOOKUP(Merged[[#This Row],[Product_ID]],Sales_Data[],5,0)</f>
        <v>Eve</v>
      </c>
      <c r="C341" t="str">
        <f>VLOOKUP(Merged[[#This Row],[Product_ID]],Sales_Data[],6,0)</f>
        <v>East</v>
      </c>
      <c r="D341" t="str">
        <f>VLOOKUP(Merged[[#This Row],[Product_ID]],Sales_Data[],3,0)</f>
        <v>December</v>
      </c>
      <c r="E341">
        <f>INDEX(Sales_Data[Sales_Amount],MATCH(Merged[[#This Row],[Product_ID]], Sales_Data[Product_ID],0))</f>
        <v>7160.75</v>
      </c>
      <c r="F341" t="str">
        <f>INDEX(Sales_Data[Product_Category], MATCH(Merged[[#This Row],[Product_ID]],Sales_Data[Product_ID],0))</f>
        <v>Clothing</v>
      </c>
      <c r="G341">
        <f>INDEX(Sales_Data[Quantity_Sold], MATCH(Merged[[#This Row],[Product_ID]],Sales_Data[Product_ID],0))</f>
        <v>30</v>
      </c>
      <c r="H341" t="str">
        <f>INDEX(Sales_Data[Customer_Type], MATCH(Merged[[#This Row],[Product_ID]], Sales_Data[Product_ID],0))</f>
        <v>New</v>
      </c>
      <c r="I341" t="str">
        <f>INDEX(Sales_Data[Payment_Method], MATCH(Merged[[#This Row],[Product_ID]], Sales_Data[Product_ID],0))</f>
        <v>Credit Card</v>
      </c>
      <c r="J341">
        <f>INDEX(Sales_Data[Discount],MATCH(Merged[[#This Row],[Product_ID]], Sales_Data[Product_ID],0))</f>
        <v>0.2</v>
      </c>
      <c r="K341" s="8">
        <f>INDEX(Sales_Data[Discount (%)], MATCH(Merged[[#This Row],[Product_ID]],Sales_Data[Product_ID],0))</f>
        <v>0.2</v>
      </c>
      <c r="L341" s="8" t="str">
        <f>INDEX(Sales_Data[Discount Range], MATCH(Merged[[#This Row],[Product_ID]], Sales_Data[Product_ID],0))</f>
        <v>16-20%</v>
      </c>
      <c r="M341" t="str">
        <f>INDEX(Sales_Data[Sales_Channel],MATCH(Merged[[#This Row],[Product_ID]], Sales_Data[Product_ID],0))</f>
        <v>Retail</v>
      </c>
      <c r="N341" t="str">
        <f>INDEX(Sales_Data[Region_and_Sales_Rep], MATCH(Merged[[#This Row],[Product_ID]],Sales_Data[Product_ID],0))</f>
        <v>East-Eve</v>
      </c>
    </row>
    <row r="342" spans="1:14" x14ac:dyDescent="0.25">
      <c r="A342">
        <v>1059</v>
      </c>
      <c r="B342" t="str">
        <f>VLOOKUP(Merged[[#This Row],[Product_ID]],Sales_Data[],5,0)</f>
        <v>Alice</v>
      </c>
      <c r="C342" t="str">
        <f>VLOOKUP(Merged[[#This Row],[Product_ID]],Sales_Data[],6,0)</f>
        <v>North</v>
      </c>
      <c r="D342" t="str">
        <f>VLOOKUP(Merged[[#This Row],[Product_ID]],Sales_Data[],3,0)</f>
        <v>August</v>
      </c>
      <c r="E342">
        <f>INDEX(Sales_Data[Sales_Amount],MATCH(Merged[[#This Row],[Product_ID]], Sales_Data[Product_ID],0))</f>
        <v>1203.97</v>
      </c>
      <c r="F342" t="str">
        <f>INDEX(Sales_Data[Product_Category], MATCH(Merged[[#This Row],[Product_ID]],Sales_Data[Product_ID],0))</f>
        <v>Food</v>
      </c>
      <c r="G342">
        <f>INDEX(Sales_Data[Quantity_Sold], MATCH(Merged[[#This Row],[Product_ID]],Sales_Data[Product_ID],0))</f>
        <v>35</v>
      </c>
      <c r="H342" t="str">
        <f>INDEX(Sales_Data[Customer_Type], MATCH(Merged[[#This Row],[Product_ID]], Sales_Data[Product_ID],0))</f>
        <v>Returning</v>
      </c>
      <c r="I342" t="str">
        <f>INDEX(Sales_Data[Payment_Method], MATCH(Merged[[#This Row],[Product_ID]], Sales_Data[Product_ID],0))</f>
        <v>Credit Card</v>
      </c>
      <c r="J342">
        <f>INDEX(Sales_Data[Discount],MATCH(Merged[[#This Row],[Product_ID]], Sales_Data[Product_ID],0))</f>
        <v>0.02</v>
      </c>
      <c r="K342" s="8">
        <f>INDEX(Sales_Data[Discount (%)], MATCH(Merged[[#This Row],[Product_ID]],Sales_Data[Product_ID],0))</f>
        <v>0.02</v>
      </c>
      <c r="L342" s="8" t="str">
        <f>INDEX(Sales_Data[Discount Range], MATCH(Merged[[#This Row],[Product_ID]], Sales_Data[Product_ID],0))</f>
        <v>0-5%</v>
      </c>
      <c r="M342" t="str">
        <f>INDEX(Sales_Data[Sales_Channel],MATCH(Merged[[#This Row],[Product_ID]], Sales_Data[Product_ID],0))</f>
        <v>Online</v>
      </c>
      <c r="N342" t="str">
        <f>INDEX(Sales_Data[Region_and_Sales_Rep], MATCH(Merged[[#This Row],[Product_ID]],Sales_Data[Product_ID],0))</f>
        <v>North-Alice</v>
      </c>
    </row>
    <row r="343" spans="1:14" x14ac:dyDescent="0.25">
      <c r="A343">
        <v>1086</v>
      </c>
      <c r="B343" t="str">
        <f>VLOOKUP(Merged[[#This Row],[Product_ID]],Sales_Data[],5,0)</f>
        <v>Bob</v>
      </c>
      <c r="C343" t="str">
        <f>VLOOKUP(Merged[[#This Row],[Product_ID]],Sales_Data[],6,0)</f>
        <v>East</v>
      </c>
      <c r="D343" t="str">
        <f>VLOOKUP(Merged[[#This Row],[Product_ID]],Sales_Data[],3,0)</f>
        <v>June</v>
      </c>
      <c r="E343">
        <f>INDEX(Sales_Data[Sales_Amount],MATCH(Merged[[#This Row],[Product_ID]], Sales_Data[Product_ID],0))</f>
        <v>2495.5700000000002</v>
      </c>
      <c r="F343" t="str">
        <f>INDEX(Sales_Data[Product_Category], MATCH(Merged[[#This Row],[Product_ID]],Sales_Data[Product_ID],0))</f>
        <v>Electronics</v>
      </c>
      <c r="G343">
        <f>INDEX(Sales_Data[Quantity_Sold], MATCH(Merged[[#This Row],[Product_ID]],Sales_Data[Product_ID],0))</f>
        <v>3</v>
      </c>
      <c r="H343" t="str">
        <f>INDEX(Sales_Data[Customer_Type], MATCH(Merged[[#This Row],[Product_ID]], Sales_Data[Product_ID],0))</f>
        <v>New</v>
      </c>
      <c r="I343" t="str">
        <f>INDEX(Sales_Data[Payment_Method], MATCH(Merged[[#This Row],[Product_ID]], Sales_Data[Product_ID],0))</f>
        <v>Cash</v>
      </c>
      <c r="J343">
        <f>INDEX(Sales_Data[Discount],MATCH(Merged[[#This Row],[Product_ID]], Sales_Data[Product_ID],0))</f>
        <v>0.27</v>
      </c>
      <c r="K343" s="8">
        <f>INDEX(Sales_Data[Discount (%)], MATCH(Merged[[#This Row],[Product_ID]],Sales_Data[Product_ID],0))</f>
        <v>0.27</v>
      </c>
      <c r="L343" s="8" t="str">
        <f>INDEX(Sales_Data[Discount Range], MATCH(Merged[[#This Row],[Product_ID]], Sales_Data[Product_ID],0))</f>
        <v>21%+</v>
      </c>
      <c r="M343" t="str">
        <f>INDEX(Sales_Data[Sales_Channel],MATCH(Merged[[#This Row],[Product_ID]], Sales_Data[Product_ID],0))</f>
        <v>Online</v>
      </c>
      <c r="N343" t="str">
        <f>INDEX(Sales_Data[Region_and_Sales_Rep], MATCH(Merged[[#This Row],[Product_ID]],Sales_Data[Product_ID],0))</f>
        <v>East-Bob</v>
      </c>
    </row>
    <row r="344" spans="1:14" x14ac:dyDescent="0.25">
      <c r="A344">
        <v>1022</v>
      </c>
      <c r="B344" t="str">
        <f>VLOOKUP(Merged[[#This Row],[Product_ID]],Sales_Data[],5,0)</f>
        <v>Charlie</v>
      </c>
      <c r="C344" t="str">
        <f>VLOOKUP(Merged[[#This Row],[Product_ID]],Sales_Data[],6,0)</f>
        <v>South</v>
      </c>
      <c r="D344" t="str">
        <f>VLOOKUP(Merged[[#This Row],[Product_ID]],Sales_Data[],3,0)</f>
        <v>August</v>
      </c>
      <c r="E344">
        <f>INDEX(Sales_Data[Sales_Amount],MATCH(Merged[[#This Row],[Product_ID]], Sales_Data[Product_ID],0))</f>
        <v>8813.5499999999993</v>
      </c>
      <c r="F344" t="str">
        <f>INDEX(Sales_Data[Product_Category], MATCH(Merged[[#This Row],[Product_ID]],Sales_Data[Product_ID],0))</f>
        <v>Food</v>
      </c>
      <c r="G344">
        <f>INDEX(Sales_Data[Quantity_Sold], MATCH(Merged[[#This Row],[Product_ID]],Sales_Data[Product_ID],0))</f>
        <v>21</v>
      </c>
      <c r="H344" t="str">
        <f>INDEX(Sales_Data[Customer_Type], MATCH(Merged[[#This Row],[Product_ID]], Sales_Data[Product_ID],0))</f>
        <v>New</v>
      </c>
      <c r="I344" t="str">
        <f>INDEX(Sales_Data[Payment_Method], MATCH(Merged[[#This Row],[Product_ID]], Sales_Data[Product_ID],0))</f>
        <v>Bank Transfer</v>
      </c>
      <c r="J344">
        <f>INDEX(Sales_Data[Discount],MATCH(Merged[[#This Row],[Product_ID]], Sales_Data[Product_ID],0))</f>
        <v>0.28999999999999998</v>
      </c>
      <c r="K344" s="8">
        <f>INDEX(Sales_Data[Discount (%)], MATCH(Merged[[#This Row],[Product_ID]],Sales_Data[Product_ID],0))</f>
        <v>0.28999999999999998</v>
      </c>
      <c r="L344" s="8" t="str">
        <f>INDEX(Sales_Data[Discount Range], MATCH(Merged[[#This Row],[Product_ID]], Sales_Data[Product_ID],0))</f>
        <v>21%+</v>
      </c>
      <c r="M344" t="str">
        <f>INDEX(Sales_Data[Sales_Channel],MATCH(Merged[[#This Row],[Product_ID]], Sales_Data[Product_ID],0))</f>
        <v>Retail</v>
      </c>
      <c r="N344" t="str">
        <f>INDEX(Sales_Data[Region_and_Sales_Rep], MATCH(Merged[[#This Row],[Product_ID]],Sales_Data[Product_ID],0))</f>
        <v>South-Charlie</v>
      </c>
    </row>
    <row r="345" spans="1:14" x14ac:dyDescent="0.25">
      <c r="A345">
        <v>1030</v>
      </c>
      <c r="B345" t="str">
        <f>VLOOKUP(Merged[[#This Row],[Product_ID]],Sales_Data[],5,0)</f>
        <v>David</v>
      </c>
      <c r="C345" t="str">
        <f>VLOOKUP(Merged[[#This Row],[Product_ID]],Sales_Data[],6,0)</f>
        <v>West</v>
      </c>
      <c r="D345" t="str">
        <f>VLOOKUP(Merged[[#This Row],[Product_ID]],Sales_Data[],3,0)</f>
        <v>July</v>
      </c>
      <c r="E345">
        <f>INDEX(Sales_Data[Sales_Amount],MATCH(Merged[[#This Row],[Product_ID]], Sales_Data[Product_ID],0))</f>
        <v>3023.48</v>
      </c>
      <c r="F345" t="str">
        <f>INDEX(Sales_Data[Product_Category], MATCH(Merged[[#This Row],[Product_ID]],Sales_Data[Product_ID],0))</f>
        <v>Clothing</v>
      </c>
      <c r="G345">
        <f>INDEX(Sales_Data[Quantity_Sold], MATCH(Merged[[#This Row],[Product_ID]],Sales_Data[Product_ID],0))</f>
        <v>19</v>
      </c>
      <c r="H345" t="str">
        <f>INDEX(Sales_Data[Customer_Type], MATCH(Merged[[#This Row],[Product_ID]], Sales_Data[Product_ID],0))</f>
        <v>Returning</v>
      </c>
      <c r="I345" t="str">
        <f>INDEX(Sales_Data[Payment_Method], MATCH(Merged[[#This Row],[Product_ID]], Sales_Data[Product_ID],0))</f>
        <v>Cash</v>
      </c>
      <c r="J345">
        <f>INDEX(Sales_Data[Discount],MATCH(Merged[[#This Row],[Product_ID]], Sales_Data[Product_ID],0))</f>
        <v>0.26</v>
      </c>
      <c r="K345" s="8">
        <f>INDEX(Sales_Data[Discount (%)], MATCH(Merged[[#This Row],[Product_ID]],Sales_Data[Product_ID],0))</f>
        <v>0.26</v>
      </c>
      <c r="L345" s="8" t="str">
        <f>INDEX(Sales_Data[Discount Range], MATCH(Merged[[#This Row],[Product_ID]], Sales_Data[Product_ID],0))</f>
        <v>21%+</v>
      </c>
      <c r="M345" t="str">
        <f>INDEX(Sales_Data[Sales_Channel],MATCH(Merged[[#This Row],[Product_ID]], Sales_Data[Product_ID],0))</f>
        <v>Online</v>
      </c>
      <c r="N345" t="str">
        <f>INDEX(Sales_Data[Region_and_Sales_Rep], MATCH(Merged[[#This Row],[Product_ID]],Sales_Data[Product_ID],0))</f>
        <v>West-David</v>
      </c>
    </row>
    <row r="346" spans="1:14" x14ac:dyDescent="0.25">
      <c r="A346">
        <v>1038</v>
      </c>
      <c r="B346" t="str">
        <f>VLOOKUP(Merged[[#This Row],[Product_ID]],Sales_Data[],5,0)</f>
        <v>Bob</v>
      </c>
      <c r="C346" t="str">
        <f>VLOOKUP(Merged[[#This Row],[Product_ID]],Sales_Data[],6,0)</f>
        <v>South</v>
      </c>
      <c r="D346" t="str">
        <f>VLOOKUP(Merged[[#This Row],[Product_ID]],Sales_Data[],3,0)</f>
        <v>March</v>
      </c>
      <c r="E346">
        <f>INDEX(Sales_Data[Sales_Amount],MATCH(Merged[[#This Row],[Product_ID]], Sales_Data[Product_ID],0))</f>
        <v>1452.35</v>
      </c>
      <c r="F346" t="str">
        <f>INDEX(Sales_Data[Product_Category], MATCH(Merged[[#This Row],[Product_ID]],Sales_Data[Product_ID],0))</f>
        <v>Clothing</v>
      </c>
      <c r="G346">
        <f>INDEX(Sales_Data[Quantity_Sold], MATCH(Merged[[#This Row],[Product_ID]],Sales_Data[Product_ID],0))</f>
        <v>15</v>
      </c>
      <c r="H346" t="str">
        <f>INDEX(Sales_Data[Customer_Type], MATCH(Merged[[#This Row],[Product_ID]], Sales_Data[Product_ID],0))</f>
        <v>Returning</v>
      </c>
      <c r="I346" t="str">
        <f>INDEX(Sales_Data[Payment_Method], MATCH(Merged[[#This Row],[Product_ID]], Sales_Data[Product_ID],0))</f>
        <v>Cash</v>
      </c>
      <c r="J346">
        <f>INDEX(Sales_Data[Discount],MATCH(Merged[[#This Row],[Product_ID]], Sales_Data[Product_ID],0))</f>
        <v>7.0000000000000007E-2</v>
      </c>
      <c r="K346" s="8">
        <f>INDEX(Sales_Data[Discount (%)], MATCH(Merged[[#This Row],[Product_ID]],Sales_Data[Product_ID],0))</f>
        <v>7.0000000000000007E-2</v>
      </c>
      <c r="L346" s="8" t="str">
        <f>INDEX(Sales_Data[Discount Range], MATCH(Merged[[#This Row],[Product_ID]], Sales_Data[Product_ID],0))</f>
        <v>6-10%</v>
      </c>
      <c r="M346" t="str">
        <f>INDEX(Sales_Data[Sales_Channel],MATCH(Merged[[#This Row],[Product_ID]], Sales_Data[Product_ID],0))</f>
        <v>Online</v>
      </c>
      <c r="N346" t="str">
        <f>INDEX(Sales_Data[Region_and_Sales_Rep], MATCH(Merged[[#This Row],[Product_ID]],Sales_Data[Product_ID],0))</f>
        <v>South-Bob</v>
      </c>
    </row>
    <row r="347" spans="1:14" x14ac:dyDescent="0.25">
      <c r="A347">
        <v>1051</v>
      </c>
      <c r="B347" t="str">
        <f>VLOOKUP(Merged[[#This Row],[Product_ID]],Sales_Data[],5,0)</f>
        <v>Eve</v>
      </c>
      <c r="C347" t="str">
        <f>VLOOKUP(Merged[[#This Row],[Product_ID]],Sales_Data[],6,0)</f>
        <v>North</v>
      </c>
      <c r="D347" t="str">
        <f>VLOOKUP(Merged[[#This Row],[Product_ID]],Sales_Data[],3,0)</f>
        <v>January</v>
      </c>
      <c r="E347">
        <f>INDEX(Sales_Data[Sales_Amount],MATCH(Merged[[#This Row],[Product_ID]], Sales_Data[Product_ID],0))</f>
        <v>4979.3599999999997</v>
      </c>
      <c r="F347" t="str">
        <f>INDEX(Sales_Data[Product_Category], MATCH(Merged[[#This Row],[Product_ID]],Sales_Data[Product_ID],0))</f>
        <v>Electronics</v>
      </c>
      <c r="G347">
        <f>INDEX(Sales_Data[Quantity_Sold], MATCH(Merged[[#This Row],[Product_ID]],Sales_Data[Product_ID],0))</f>
        <v>14</v>
      </c>
      <c r="H347" t="str">
        <f>INDEX(Sales_Data[Customer_Type], MATCH(Merged[[#This Row],[Product_ID]], Sales_Data[Product_ID],0))</f>
        <v>New</v>
      </c>
      <c r="I347" t="str">
        <f>INDEX(Sales_Data[Payment_Method], MATCH(Merged[[#This Row],[Product_ID]], Sales_Data[Product_ID],0))</f>
        <v>Bank Transfer</v>
      </c>
      <c r="J347">
        <f>INDEX(Sales_Data[Discount],MATCH(Merged[[#This Row],[Product_ID]], Sales_Data[Product_ID],0))</f>
        <v>0.1</v>
      </c>
      <c r="K347" s="8">
        <f>INDEX(Sales_Data[Discount (%)], MATCH(Merged[[#This Row],[Product_ID]],Sales_Data[Product_ID],0))</f>
        <v>0.1</v>
      </c>
      <c r="L347" s="8" t="str">
        <f>INDEX(Sales_Data[Discount Range], MATCH(Merged[[#This Row],[Product_ID]], Sales_Data[Product_ID],0))</f>
        <v>6-10%</v>
      </c>
      <c r="M347" t="str">
        <f>INDEX(Sales_Data[Sales_Channel],MATCH(Merged[[#This Row],[Product_ID]], Sales_Data[Product_ID],0))</f>
        <v>Retail</v>
      </c>
      <c r="N347" t="str">
        <f>INDEX(Sales_Data[Region_and_Sales_Rep], MATCH(Merged[[#This Row],[Product_ID]],Sales_Data[Product_ID],0))</f>
        <v>North-Eve</v>
      </c>
    </row>
    <row r="348" spans="1:14" x14ac:dyDescent="0.25">
      <c r="A348">
        <v>1054</v>
      </c>
      <c r="B348" t="str">
        <f>VLOOKUP(Merged[[#This Row],[Product_ID]],Sales_Data[],5,0)</f>
        <v>Bob</v>
      </c>
      <c r="C348" t="str">
        <f>VLOOKUP(Merged[[#This Row],[Product_ID]],Sales_Data[],6,0)</f>
        <v>South</v>
      </c>
      <c r="D348" t="str">
        <f>VLOOKUP(Merged[[#This Row],[Product_ID]],Sales_Data[],3,0)</f>
        <v>June</v>
      </c>
      <c r="E348">
        <f>INDEX(Sales_Data[Sales_Amount],MATCH(Merged[[#This Row],[Product_ID]], Sales_Data[Product_ID],0))</f>
        <v>7853.66</v>
      </c>
      <c r="F348" t="str">
        <f>INDEX(Sales_Data[Product_Category], MATCH(Merged[[#This Row],[Product_ID]],Sales_Data[Product_ID],0))</f>
        <v>Furniture</v>
      </c>
      <c r="G348">
        <f>INDEX(Sales_Data[Quantity_Sold], MATCH(Merged[[#This Row],[Product_ID]],Sales_Data[Product_ID],0))</f>
        <v>21</v>
      </c>
      <c r="H348" t="str">
        <f>INDEX(Sales_Data[Customer_Type], MATCH(Merged[[#This Row],[Product_ID]], Sales_Data[Product_ID],0))</f>
        <v>New</v>
      </c>
      <c r="I348" t="str">
        <f>INDEX(Sales_Data[Payment_Method], MATCH(Merged[[#This Row],[Product_ID]], Sales_Data[Product_ID],0))</f>
        <v>Bank Transfer</v>
      </c>
      <c r="J348">
        <f>INDEX(Sales_Data[Discount],MATCH(Merged[[#This Row],[Product_ID]], Sales_Data[Product_ID],0))</f>
        <v>0.05</v>
      </c>
      <c r="K348" s="8">
        <f>INDEX(Sales_Data[Discount (%)], MATCH(Merged[[#This Row],[Product_ID]],Sales_Data[Product_ID],0))</f>
        <v>0.05</v>
      </c>
      <c r="L348" s="8" t="str">
        <f>INDEX(Sales_Data[Discount Range], MATCH(Merged[[#This Row],[Product_ID]], Sales_Data[Product_ID],0))</f>
        <v>0-5%</v>
      </c>
      <c r="M348" t="str">
        <f>INDEX(Sales_Data[Sales_Channel],MATCH(Merged[[#This Row],[Product_ID]], Sales_Data[Product_ID],0))</f>
        <v>Online</v>
      </c>
      <c r="N348" t="str">
        <f>INDEX(Sales_Data[Region_and_Sales_Rep], MATCH(Merged[[#This Row],[Product_ID]],Sales_Data[Product_ID],0))</f>
        <v>South-Bob</v>
      </c>
    </row>
    <row r="349" spans="1:14" x14ac:dyDescent="0.25">
      <c r="A349">
        <v>1008</v>
      </c>
      <c r="B349" t="str">
        <f>VLOOKUP(Merged[[#This Row],[Product_ID]],Sales_Data[],5,0)</f>
        <v>Eve</v>
      </c>
      <c r="C349" t="str">
        <f>VLOOKUP(Merged[[#This Row],[Product_ID]],Sales_Data[],6,0)</f>
        <v>North</v>
      </c>
      <c r="D349" t="str">
        <f>VLOOKUP(Merged[[#This Row],[Product_ID]],Sales_Data[],3,0)</f>
        <v>January</v>
      </c>
      <c r="E349">
        <f>INDEX(Sales_Data[Sales_Amount],MATCH(Merged[[#This Row],[Product_ID]], Sales_Data[Product_ID],0))</f>
        <v>5227.8100000000004</v>
      </c>
      <c r="F349" t="str">
        <f>INDEX(Sales_Data[Product_Category], MATCH(Merged[[#This Row],[Product_ID]],Sales_Data[Product_ID],0))</f>
        <v>Clothing</v>
      </c>
      <c r="G349">
        <f>INDEX(Sales_Data[Quantity_Sold], MATCH(Merged[[#This Row],[Product_ID]],Sales_Data[Product_ID],0))</f>
        <v>38</v>
      </c>
      <c r="H349" t="str">
        <f>INDEX(Sales_Data[Customer_Type], MATCH(Merged[[#This Row],[Product_ID]], Sales_Data[Product_ID],0))</f>
        <v>Returning</v>
      </c>
      <c r="I349" t="str">
        <f>INDEX(Sales_Data[Payment_Method], MATCH(Merged[[#This Row],[Product_ID]], Sales_Data[Product_ID],0))</f>
        <v>Cash</v>
      </c>
      <c r="J349">
        <f>INDEX(Sales_Data[Discount],MATCH(Merged[[#This Row],[Product_ID]], Sales_Data[Product_ID],0))</f>
        <v>0.05</v>
      </c>
      <c r="K349" s="8">
        <f>INDEX(Sales_Data[Discount (%)], MATCH(Merged[[#This Row],[Product_ID]],Sales_Data[Product_ID],0))</f>
        <v>0.05</v>
      </c>
      <c r="L349" s="8" t="str">
        <f>INDEX(Sales_Data[Discount Range], MATCH(Merged[[#This Row],[Product_ID]], Sales_Data[Product_ID],0))</f>
        <v>0-5%</v>
      </c>
      <c r="M349" t="str">
        <f>INDEX(Sales_Data[Sales_Channel],MATCH(Merged[[#This Row],[Product_ID]], Sales_Data[Product_ID],0))</f>
        <v>Online</v>
      </c>
      <c r="N349" t="str">
        <f>INDEX(Sales_Data[Region_and_Sales_Rep], MATCH(Merged[[#This Row],[Product_ID]],Sales_Data[Product_ID],0))</f>
        <v>North-Eve</v>
      </c>
    </row>
    <row r="350" spans="1:14" x14ac:dyDescent="0.25">
      <c r="A350">
        <v>1027</v>
      </c>
      <c r="B350" t="str">
        <f>VLOOKUP(Merged[[#This Row],[Product_ID]],Sales_Data[],5,0)</f>
        <v>Bob</v>
      </c>
      <c r="C350" t="str">
        <f>VLOOKUP(Merged[[#This Row],[Product_ID]],Sales_Data[],6,0)</f>
        <v>West</v>
      </c>
      <c r="D350" t="str">
        <f>VLOOKUP(Merged[[#This Row],[Product_ID]],Sales_Data[],3,0)</f>
        <v>January</v>
      </c>
      <c r="E350">
        <f>INDEX(Sales_Data[Sales_Amount],MATCH(Merged[[#This Row],[Product_ID]], Sales_Data[Product_ID],0))</f>
        <v>6261.2</v>
      </c>
      <c r="F350" t="str">
        <f>INDEX(Sales_Data[Product_Category], MATCH(Merged[[#This Row],[Product_ID]],Sales_Data[Product_ID],0))</f>
        <v>Food</v>
      </c>
      <c r="G350">
        <f>INDEX(Sales_Data[Quantity_Sold], MATCH(Merged[[#This Row],[Product_ID]],Sales_Data[Product_ID],0))</f>
        <v>26</v>
      </c>
      <c r="H350" t="str">
        <f>INDEX(Sales_Data[Customer_Type], MATCH(Merged[[#This Row],[Product_ID]], Sales_Data[Product_ID],0))</f>
        <v>Returning</v>
      </c>
      <c r="I350" t="str">
        <f>INDEX(Sales_Data[Payment_Method], MATCH(Merged[[#This Row],[Product_ID]], Sales_Data[Product_ID],0))</f>
        <v>Cash</v>
      </c>
      <c r="J350">
        <f>INDEX(Sales_Data[Discount],MATCH(Merged[[#This Row],[Product_ID]], Sales_Data[Product_ID],0))</f>
        <v>0.14000000000000001</v>
      </c>
      <c r="K350" s="8">
        <f>INDEX(Sales_Data[Discount (%)], MATCH(Merged[[#This Row],[Product_ID]],Sales_Data[Product_ID],0))</f>
        <v>0.14000000000000001</v>
      </c>
      <c r="L350" s="8" t="str">
        <f>INDEX(Sales_Data[Discount Range], MATCH(Merged[[#This Row],[Product_ID]], Sales_Data[Product_ID],0))</f>
        <v>11-15%</v>
      </c>
      <c r="M350" t="str">
        <f>INDEX(Sales_Data[Sales_Channel],MATCH(Merged[[#This Row],[Product_ID]], Sales_Data[Product_ID],0))</f>
        <v>Retail</v>
      </c>
      <c r="N350" t="str">
        <f>INDEX(Sales_Data[Region_and_Sales_Rep], MATCH(Merged[[#This Row],[Product_ID]],Sales_Data[Product_ID],0))</f>
        <v>West-Bob</v>
      </c>
    </row>
    <row r="351" spans="1:14" x14ac:dyDescent="0.25">
      <c r="A351">
        <v>1027</v>
      </c>
      <c r="B351" t="str">
        <f>VLOOKUP(Merged[[#This Row],[Product_ID]],Sales_Data[],5,0)</f>
        <v>Bob</v>
      </c>
      <c r="C351" t="str">
        <f>VLOOKUP(Merged[[#This Row],[Product_ID]],Sales_Data[],6,0)</f>
        <v>West</v>
      </c>
      <c r="D351" t="str">
        <f>VLOOKUP(Merged[[#This Row],[Product_ID]],Sales_Data[],3,0)</f>
        <v>January</v>
      </c>
      <c r="E351">
        <f>INDEX(Sales_Data[Sales_Amount],MATCH(Merged[[#This Row],[Product_ID]], Sales_Data[Product_ID],0))</f>
        <v>6261.2</v>
      </c>
      <c r="F351" t="str">
        <f>INDEX(Sales_Data[Product_Category], MATCH(Merged[[#This Row],[Product_ID]],Sales_Data[Product_ID],0))</f>
        <v>Food</v>
      </c>
      <c r="G351">
        <f>INDEX(Sales_Data[Quantity_Sold], MATCH(Merged[[#This Row],[Product_ID]],Sales_Data[Product_ID],0))</f>
        <v>26</v>
      </c>
      <c r="H351" t="str">
        <f>INDEX(Sales_Data[Customer_Type], MATCH(Merged[[#This Row],[Product_ID]], Sales_Data[Product_ID],0))</f>
        <v>Returning</v>
      </c>
      <c r="I351" t="str">
        <f>INDEX(Sales_Data[Payment_Method], MATCH(Merged[[#This Row],[Product_ID]], Sales_Data[Product_ID],0))</f>
        <v>Cash</v>
      </c>
      <c r="J351">
        <f>INDEX(Sales_Data[Discount],MATCH(Merged[[#This Row],[Product_ID]], Sales_Data[Product_ID],0))</f>
        <v>0.14000000000000001</v>
      </c>
      <c r="K351" s="8">
        <f>INDEX(Sales_Data[Discount (%)], MATCH(Merged[[#This Row],[Product_ID]],Sales_Data[Product_ID],0))</f>
        <v>0.14000000000000001</v>
      </c>
      <c r="L351" s="8" t="str">
        <f>INDEX(Sales_Data[Discount Range], MATCH(Merged[[#This Row],[Product_ID]], Sales_Data[Product_ID],0))</f>
        <v>11-15%</v>
      </c>
      <c r="M351" t="str">
        <f>INDEX(Sales_Data[Sales_Channel],MATCH(Merged[[#This Row],[Product_ID]], Sales_Data[Product_ID],0))</f>
        <v>Retail</v>
      </c>
      <c r="N351" t="str">
        <f>INDEX(Sales_Data[Region_and_Sales_Rep], MATCH(Merged[[#This Row],[Product_ID]],Sales_Data[Product_ID],0))</f>
        <v>West-Bob</v>
      </c>
    </row>
    <row r="352" spans="1:14" x14ac:dyDescent="0.25">
      <c r="A352">
        <v>1098</v>
      </c>
      <c r="B352" t="str">
        <f>VLOOKUP(Merged[[#This Row],[Product_ID]],Sales_Data[],5,0)</f>
        <v>Eve</v>
      </c>
      <c r="C352" t="str">
        <f>VLOOKUP(Merged[[#This Row],[Product_ID]],Sales_Data[],6,0)</f>
        <v>West</v>
      </c>
      <c r="D352" t="str">
        <f>VLOOKUP(Merged[[#This Row],[Product_ID]],Sales_Data[],3,0)</f>
        <v>October</v>
      </c>
      <c r="E352">
        <f>INDEX(Sales_Data[Sales_Amount],MATCH(Merged[[#This Row],[Product_ID]], Sales_Data[Product_ID],0))</f>
        <v>1600.79</v>
      </c>
      <c r="F352" t="str">
        <f>INDEX(Sales_Data[Product_Category], MATCH(Merged[[#This Row],[Product_ID]],Sales_Data[Product_ID],0))</f>
        <v>Furniture</v>
      </c>
      <c r="G352">
        <f>INDEX(Sales_Data[Quantity_Sold], MATCH(Merged[[#This Row],[Product_ID]],Sales_Data[Product_ID],0))</f>
        <v>21</v>
      </c>
      <c r="H352" t="str">
        <f>INDEX(Sales_Data[Customer_Type], MATCH(Merged[[#This Row],[Product_ID]], Sales_Data[Product_ID],0))</f>
        <v>New</v>
      </c>
      <c r="I352" t="str">
        <f>INDEX(Sales_Data[Payment_Method], MATCH(Merged[[#This Row],[Product_ID]], Sales_Data[Product_ID],0))</f>
        <v>Bank Transfer</v>
      </c>
      <c r="J352">
        <f>INDEX(Sales_Data[Discount],MATCH(Merged[[#This Row],[Product_ID]], Sales_Data[Product_ID],0))</f>
        <v>0.18</v>
      </c>
      <c r="K352" s="8">
        <f>INDEX(Sales_Data[Discount (%)], MATCH(Merged[[#This Row],[Product_ID]],Sales_Data[Product_ID],0))</f>
        <v>0.18</v>
      </c>
      <c r="L352" s="8" t="str">
        <f>INDEX(Sales_Data[Discount Range], MATCH(Merged[[#This Row],[Product_ID]], Sales_Data[Product_ID],0))</f>
        <v>16-20%</v>
      </c>
      <c r="M352" t="str">
        <f>INDEX(Sales_Data[Sales_Channel],MATCH(Merged[[#This Row],[Product_ID]], Sales_Data[Product_ID],0))</f>
        <v>Online</v>
      </c>
      <c r="N352" t="str">
        <f>INDEX(Sales_Data[Region_and_Sales_Rep], MATCH(Merged[[#This Row],[Product_ID]],Sales_Data[Product_ID],0))</f>
        <v>West-Eve</v>
      </c>
    </row>
    <row r="353" spans="1:14" x14ac:dyDescent="0.25">
      <c r="A353">
        <v>1021</v>
      </c>
      <c r="B353" t="str">
        <f>VLOOKUP(Merged[[#This Row],[Product_ID]],Sales_Data[],5,0)</f>
        <v>Charlie</v>
      </c>
      <c r="C353" t="str">
        <f>VLOOKUP(Merged[[#This Row],[Product_ID]],Sales_Data[],6,0)</f>
        <v>West</v>
      </c>
      <c r="D353" t="str">
        <f>VLOOKUP(Merged[[#This Row],[Product_ID]],Sales_Data[],3,0)</f>
        <v>February</v>
      </c>
      <c r="E353">
        <f>INDEX(Sales_Data[Sales_Amount],MATCH(Merged[[#This Row],[Product_ID]], Sales_Data[Product_ID],0))</f>
        <v>3761.15</v>
      </c>
      <c r="F353" t="str">
        <f>INDEX(Sales_Data[Product_Category], MATCH(Merged[[#This Row],[Product_ID]],Sales_Data[Product_ID],0))</f>
        <v>Food</v>
      </c>
      <c r="G353">
        <f>INDEX(Sales_Data[Quantity_Sold], MATCH(Merged[[#This Row],[Product_ID]],Sales_Data[Product_ID],0))</f>
        <v>32</v>
      </c>
      <c r="H353" t="str">
        <f>INDEX(Sales_Data[Customer_Type], MATCH(Merged[[#This Row],[Product_ID]], Sales_Data[Product_ID],0))</f>
        <v>New</v>
      </c>
      <c r="I353" t="str">
        <f>INDEX(Sales_Data[Payment_Method], MATCH(Merged[[#This Row],[Product_ID]], Sales_Data[Product_ID],0))</f>
        <v>Cash</v>
      </c>
      <c r="J353">
        <f>INDEX(Sales_Data[Discount],MATCH(Merged[[#This Row],[Product_ID]], Sales_Data[Product_ID],0))</f>
        <v>0.21</v>
      </c>
      <c r="K353" s="8">
        <f>INDEX(Sales_Data[Discount (%)], MATCH(Merged[[#This Row],[Product_ID]],Sales_Data[Product_ID],0))</f>
        <v>0.21</v>
      </c>
      <c r="L353" s="8" t="str">
        <f>INDEX(Sales_Data[Discount Range], MATCH(Merged[[#This Row],[Product_ID]], Sales_Data[Product_ID],0))</f>
        <v>21%+</v>
      </c>
      <c r="M353" t="str">
        <f>INDEX(Sales_Data[Sales_Channel],MATCH(Merged[[#This Row],[Product_ID]], Sales_Data[Product_ID],0))</f>
        <v>Online</v>
      </c>
      <c r="N353" t="str">
        <f>INDEX(Sales_Data[Region_and_Sales_Rep], MATCH(Merged[[#This Row],[Product_ID]],Sales_Data[Product_ID],0))</f>
        <v>West-Charlie</v>
      </c>
    </row>
    <row r="354" spans="1:14" x14ac:dyDescent="0.25">
      <c r="A354">
        <v>1030</v>
      </c>
      <c r="B354" t="str">
        <f>VLOOKUP(Merged[[#This Row],[Product_ID]],Sales_Data[],5,0)</f>
        <v>David</v>
      </c>
      <c r="C354" t="str">
        <f>VLOOKUP(Merged[[#This Row],[Product_ID]],Sales_Data[],6,0)</f>
        <v>West</v>
      </c>
      <c r="D354" t="str">
        <f>VLOOKUP(Merged[[#This Row],[Product_ID]],Sales_Data[],3,0)</f>
        <v>July</v>
      </c>
      <c r="E354">
        <f>INDEX(Sales_Data[Sales_Amount],MATCH(Merged[[#This Row],[Product_ID]], Sales_Data[Product_ID],0))</f>
        <v>3023.48</v>
      </c>
      <c r="F354" t="str">
        <f>INDEX(Sales_Data[Product_Category], MATCH(Merged[[#This Row],[Product_ID]],Sales_Data[Product_ID],0))</f>
        <v>Clothing</v>
      </c>
      <c r="G354">
        <f>INDEX(Sales_Data[Quantity_Sold], MATCH(Merged[[#This Row],[Product_ID]],Sales_Data[Product_ID],0))</f>
        <v>19</v>
      </c>
      <c r="H354" t="str">
        <f>INDEX(Sales_Data[Customer_Type], MATCH(Merged[[#This Row],[Product_ID]], Sales_Data[Product_ID],0))</f>
        <v>Returning</v>
      </c>
      <c r="I354" t="str">
        <f>INDEX(Sales_Data[Payment_Method], MATCH(Merged[[#This Row],[Product_ID]], Sales_Data[Product_ID],0))</f>
        <v>Cash</v>
      </c>
      <c r="J354">
        <f>INDEX(Sales_Data[Discount],MATCH(Merged[[#This Row],[Product_ID]], Sales_Data[Product_ID],0))</f>
        <v>0.26</v>
      </c>
      <c r="K354" s="8">
        <f>INDEX(Sales_Data[Discount (%)], MATCH(Merged[[#This Row],[Product_ID]],Sales_Data[Product_ID],0))</f>
        <v>0.26</v>
      </c>
      <c r="L354" s="8" t="str">
        <f>INDEX(Sales_Data[Discount Range], MATCH(Merged[[#This Row],[Product_ID]], Sales_Data[Product_ID],0))</f>
        <v>21%+</v>
      </c>
      <c r="M354" t="str">
        <f>INDEX(Sales_Data[Sales_Channel],MATCH(Merged[[#This Row],[Product_ID]], Sales_Data[Product_ID],0))</f>
        <v>Online</v>
      </c>
      <c r="N354" t="str">
        <f>INDEX(Sales_Data[Region_and_Sales_Rep], MATCH(Merged[[#This Row],[Product_ID]],Sales_Data[Product_ID],0))</f>
        <v>West-David</v>
      </c>
    </row>
    <row r="355" spans="1:14" x14ac:dyDescent="0.25">
      <c r="A355">
        <v>1097</v>
      </c>
      <c r="B355" t="str">
        <f>VLOOKUP(Merged[[#This Row],[Product_ID]],Sales_Data[],5,0)</f>
        <v>Alice</v>
      </c>
      <c r="C355" t="str">
        <f>VLOOKUP(Merged[[#This Row],[Product_ID]],Sales_Data[],6,0)</f>
        <v>East</v>
      </c>
      <c r="D355" t="str">
        <f>VLOOKUP(Merged[[#This Row],[Product_ID]],Sales_Data[],3,0)</f>
        <v>October</v>
      </c>
      <c r="E355">
        <f>INDEX(Sales_Data[Sales_Amount],MATCH(Merged[[#This Row],[Product_ID]], Sales_Data[Product_ID],0))</f>
        <v>7633.98</v>
      </c>
      <c r="F355" t="str">
        <f>INDEX(Sales_Data[Product_Category], MATCH(Merged[[#This Row],[Product_ID]],Sales_Data[Product_ID],0))</f>
        <v>Electronics</v>
      </c>
      <c r="G355">
        <f>INDEX(Sales_Data[Quantity_Sold], MATCH(Merged[[#This Row],[Product_ID]],Sales_Data[Product_ID],0))</f>
        <v>27</v>
      </c>
      <c r="H355" t="str">
        <f>INDEX(Sales_Data[Customer_Type], MATCH(Merged[[#This Row],[Product_ID]], Sales_Data[Product_ID],0))</f>
        <v>Returning</v>
      </c>
      <c r="I355" t="str">
        <f>INDEX(Sales_Data[Payment_Method], MATCH(Merged[[#This Row],[Product_ID]], Sales_Data[Product_ID],0))</f>
        <v>Credit Card</v>
      </c>
      <c r="J355">
        <f>INDEX(Sales_Data[Discount],MATCH(Merged[[#This Row],[Product_ID]], Sales_Data[Product_ID],0))</f>
        <v>0.05</v>
      </c>
      <c r="K355" s="8">
        <f>INDEX(Sales_Data[Discount (%)], MATCH(Merged[[#This Row],[Product_ID]],Sales_Data[Product_ID],0))</f>
        <v>0.05</v>
      </c>
      <c r="L355" s="8" t="str">
        <f>INDEX(Sales_Data[Discount Range], MATCH(Merged[[#This Row],[Product_ID]], Sales_Data[Product_ID],0))</f>
        <v>0-5%</v>
      </c>
      <c r="M355" t="str">
        <f>INDEX(Sales_Data[Sales_Channel],MATCH(Merged[[#This Row],[Product_ID]], Sales_Data[Product_ID],0))</f>
        <v>Retail</v>
      </c>
      <c r="N355" t="str">
        <f>INDEX(Sales_Data[Region_and_Sales_Rep], MATCH(Merged[[#This Row],[Product_ID]],Sales_Data[Product_ID],0))</f>
        <v>East-Alice</v>
      </c>
    </row>
    <row r="356" spans="1:14" x14ac:dyDescent="0.25">
      <c r="A356">
        <v>1028</v>
      </c>
      <c r="B356" t="str">
        <f>VLOOKUP(Merged[[#This Row],[Product_ID]],Sales_Data[],5,0)</f>
        <v>Alice</v>
      </c>
      <c r="C356" t="str">
        <f>VLOOKUP(Merged[[#This Row],[Product_ID]],Sales_Data[],6,0)</f>
        <v>East</v>
      </c>
      <c r="D356" t="str">
        <f>VLOOKUP(Merged[[#This Row],[Product_ID]],Sales_Data[],3,0)</f>
        <v>February</v>
      </c>
      <c r="E356">
        <f>INDEX(Sales_Data[Sales_Amount],MATCH(Merged[[#This Row],[Product_ID]], Sales_Data[Product_ID],0))</f>
        <v>2819.57</v>
      </c>
      <c r="F356" t="str">
        <f>INDEX(Sales_Data[Product_Category], MATCH(Merged[[#This Row],[Product_ID]],Sales_Data[Product_ID],0))</f>
        <v>Clothing</v>
      </c>
      <c r="G356">
        <f>INDEX(Sales_Data[Quantity_Sold], MATCH(Merged[[#This Row],[Product_ID]],Sales_Data[Product_ID],0))</f>
        <v>24</v>
      </c>
      <c r="H356" t="str">
        <f>INDEX(Sales_Data[Customer_Type], MATCH(Merged[[#This Row],[Product_ID]], Sales_Data[Product_ID],0))</f>
        <v>Returning</v>
      </c>
      <c r="I356" t="str">
        <f>INDEX(Sales_Data[Payment_Method], MATCH(Merged[[#This Row],[Product_ID]], Sales_Data[Product_ID],0))</f>
        <v>Bank Transfer</v>
      </c>
      <c r="J356">
        <f>INDEX(Sales_Data[Discount],MATCH(Merged[[#This Row],[Product_ID]], Sales_Data[Product_ID],0))</f>
        <v>0.16</v>
      </c>
      <c r="K356" s="8">
        <f>INDEX(Sales_Data[Discount (%)], MATCH(Merged[[#This Row],[Product_ID]],Sales_Data[Product_ID],0))</f>
        <v>0.16</v>
      </c>
      <c r="L356" s="8" t="str">
        <f>INDEX(Sales_Data[Discount Range], MATCH(Merged[[#This Row],[Product_ID]], Sales_Data[Product_ID],0))</f>
        <v>16-20%</v>
      </c>
      <c r="M356" t="str">
        <f>INDEX(Sales_Data[Sales_Channel],MATCH(Merged[[#This Row],[Product_ID]], Sales_Data[Product_ID],0))</f>
        <v>Retail</v>
      </c>
      <c r="N356" t="str">
        <f>INDEX(Sales_Data[Region_and_Sales_Rep], MATCH(Merged[[#This Row],[Product_ID]],Sales_Data[Product_ID],0))</f>
        <v>East-Alice</v>
      </c>
    </row>
    <row r="357" spans="1:14" x14ac:dyDescent="0.25">
      <c r="A357">
        <v>1064</v>
      </c>
      <c r="B357" t="str">
        <f>VLOOKUP(Merged[[#This Row],[Product_ID]],Sales_Data[],5,0)</f>
        <v>Eve</v>
      </c>
      <c r="C357" t="str">
        <f>VLOOKUP(Merged[[#This Row],[Product_ID]],Sales_Data[],6,0)</f>
        <v>East</v>
      </c>
      <c r="D357" t="str">
        <f>VLOOKUP(Merged[[#This Row],[Product_ID]],Sales_Data[],3,0)</f>
        <v>January</v>
      </c>
      <c r="E357">
        <f>INDEX(Sales_Data[Sales_Amount],MATCH(Merged[[#This Row],[Product_ID]], Sales_Data[Product_ID],0))</f>
        <v>7412.11</v>
      </c>
      <c r="F357" t="str">
        <f>INDEX(Sales_Data[Product_Category], MATCH(Merged[[#This Row],[Product_ID]],Sales_Data[Product_ID],0))</f>
        <v>Electronics</v>
      </c>
      <c r="G357">
        <f>INDEX(Sales_Data[Quantity_Sold], MATCH(Merged[[#This Row],[Product_ID]],Sales_Data[Product_ID],0))</f>
        <v>10</v>
      </c>
      <c r="H357" t="str">
        <f>INDEX(Sales_Data[Customer_Type], MATCH(Merged[[#This Row],[Product_ID]], Sales_Data[Product_ID],0))</f>
        <v>New</v>
      </c>
      <c r="I357" t="str">
        <f>INDEX(Sales_Data[Payment_Method], MATCH(Merged[[#This Row],[Product_ID]], Sales_Data[Product_ID],0))</f>
        <v>Cash</v>
      </c>
      <c r="J357">
        <f>INDEX(Sales_Data[Discount],MATCH(Merged[[#This Row],[Product_ID]], Sales_Data[Product_ID],0))</f>
        <v>0.12</v>
      </c>
      <c r="K357" s="8">
        <f>INDEX(Sales_Data[Discount (%)], MATCH(Merged[[#This Row],[Product_ID]],Sales_Data[Product_ID],0))</f>
        <v>0.12</v>
      </c>
      <c r="L357" s="8" t="str">
        <f>INDEX(Sales_Data[Discount Range], MATCH(Merged[[#This Row],[Product_ID]], Sales_Data[Product_ID],0))</f>
        <v>11-15%</v>
      </c>
      <c r="M357" t="str">
        <f>INDEX(Sales_Data[Sales_Channel],MATCH(Merged[[#This Row],[Product_ID]], Sales_Data[Product_ID],0))</f>
        <v>Online</v>
      </c>
      <c r="N357" t="str">
        <f>INDEX(Sales_Data[Region_and_Sales_Rep], MATCH(Merged[[#This Row],[Product_ID]],Sales_Data[Product_ID],0))</f>
        <v>East-Eve</v>
      </c>
    </row>
    <row r="358" spans="1:14" x14ac:dyDescent="0.25">
      <c r="A358">
        <v>1097</v>
      </c>
      <c r="B358" t="str">
        <f>VLOOKUP(Merged[[#This Row],[Product_ID]],Sales_Data[],5,0)</f>
        <v>Alice</v>
      </c>
      <c r="C358" t="str">
        <f>VLOOKUP(Merged[[#This Row],[Product_ID]],Sales_Data[],6,0)</f>
        <v>East</v>
      </c>
      <c r="D358" t="str">
        <f>VLOOKUP(Merged[[#This Row],[Product_ID]],Sales_Data[],3,0)</f>
        <v>October</v>
      </c>
      <c r="E358">
        <f>INDEX(Sales_Data[Sales_Amount],MATCH(Merged[[#This Row],[Product_ID]], Sales_Data[Product_ID],0))</f>
        <v>7633.98</v>
      </c>
      <c r="F358" t="str">
        <f>INDEX(Sales_Data[Product_Category], MATCH(Merged[[#This Row],[Product_ID]],Sales_Data[Product_ID],0))</f>
        <v>Electronics</v>
      </c>
      <c r="G358">
        <f>INDEX(Sales_Data[Quantity_Sold], MATCH(Merged[[#This Row],[Product_ID]],Sales_Data[Product_ID],0))</f>
        <v>27</v>
      </c>
      <c r="H358" t="str">
        <f>INDEX(Sales_Data[Customer_Type], MATCH(Merged[[#This Row],[Product_ID]], Sales_Data[Product_ID],0))</f>
        <v>Returning</v>
      </c>
      <c r="I358" t="str">
        <f>INDEX(Sales_Data[Payment_Method], MATCH(Merged[[#This Row],[Product_ID]], Sales_Data[Product_ID],0))</f>
        <v>Credit Card</v>
      </c>
      <c r="J358">
        <f>INDEX(Sales_Data[Discount],MATCH(Merged[[#This Row],[Product_ID]], Sales_Data[Product_ID],0))</f>
        <v>0.05</v>
      </c>
      <c r="K358" s="8">
        <f>INDEX(Sales_Data[Discount (%)], MATCH(Merged[[#This Row],[Product_ID]],Sales_Data[Product_ID],0))</f>
        <v>0.05</v>
      </c>
      <c r="L358" s="8" t="str">
        <f>INDEX(Sales_Data[Discount Range], MATCH(Merged[[#This Row],[Product_ID]], Sales_Data[Product_ID],0))</f>
        <v>0-5%</v>
      </c>
      <c r="M358" t="str">
        <f>INDEX(Sales_Data[Sales_Channel],MATCH(Merged[[#This Row],[Product_ID]], Sales_Data[Product_ID],0))</f>
        <v>Retail</v>
      </c>
      <c r="N358" t="str">
        <f>INDEX(Sales_Data[Region_and_Sales_Rep], MATCH(Merged[[#This Row],[Product_ID]],Sales_Data[Product_ID],0))</f>
        <v>East-Alice</v>
      </c>
    </row>
    <row r="359" spans="1:14" x14ac:dyDescent="0.25">
      <c r="A359">
        <v>1069</v>
      </c>
      <c r="B359" t="str">
        <f>VLOOKUP(Merged[[#This Row],[Product_ID]],Sales_Data[],5,0)</f>
        <v>David</v>
      </c>
      <c r="C359" t="str">
        <f>VLOOKUP(Merged[[#This Row],[Product_ID]],Sales_Data[],6,0)</f>
        <v>West</v>
      </c>
      <c r="D359" t="str">
        <f>VLOOKUP(Merged[[#This Row],[Product_ID]],Sales_Data[],3,0)</f>
        <v>June</v>
      </c>
      <c r="E359">
        <f>INDEX(Sales_Data[Sales_Amount],MATCH(Merged[[#This Row],[Product_ID]], Sales_Data[Product_ID],0))</f>
        <v>6581.04</v>
      </c>
      <c r="F359" t="str">
        <f>INDEX(Sales_Data[Product_Category], MATCH(Merged[[#This Row],[Product_ID]],Sales_Data[Product_ID],0))</f>
        <v>Clothing</v>
      </c>
      <c r="G359">
        <f>INDEX(Sales_Data[Quantity_Sold], MATCH(Merged[[#This Row],[Product_ID]],Sales_Data[Product_ID],0))</f>
        <v>42</v>
      </c>
      <c r="H359" t="str">
        <f>INDEX(Sales_Data[Customer_Type], MATCH(Merged[[#This Row],[Product_ID]], Sales_Data[Product_ID],0))</f>
        <v>New</v>
      </c>
      <c r="I359" t="str">
        <f>INDEX(Sales_Data[Payment_Method], MATCH(Merged[[#This Row],[Product_ID]], Sales_Data[Product_ID],0))</f>
        <v>Credit Card</v>
      </c>
      <c r="J359">
        <f>INDEX(Sales_Data[Discount],MATCH(Merged[[#This Row],[Product_ID]], Sales_Data[Product_ID],0))</f>
        <v>0.28000000000000003</v>
      </c>
      <c r="K359" s="8">
        <f>INDEX(Sales_Data[Discount (%)], MATCH(Merged[[#This Row],[Product_ID]],Sales_Data[Product_ID],0))</f>
        <v>0.28000000000000003</v>
      </c>
      <c r="L359" s="8" t="str">
        <f>INDEX(Sales_Data[Discount Range], MATCH(Merged[[#This Row],[Product_ID]], Sales_Data[Product_ID],0))</f>
        <v>21%+</v>
      </c>
      <c r="M359" t="str">
        <f>INDEX(Sales_Data[Sales_Channel],MATCH(Merged[[#This Row],[Product_ID]], Sales_Data[Product_ID],0))</f>
        <v>Retail</v>
      </c>
      <c r="N359" t="str">
        <f>INDEX(Sales_Data[Region_and_Sales_Rep], MATCH(Merged[[#This Row],[Product_ID]],Sales_Data[Product_ID],0))</f>
        <v>West-David</v>
      </c>
    </row>
    <row r="360" spans="1:14" x14ac:dyDescent="0.25">
      <c r="A360">
        <v>1061</v>
      </c>
      <c r="B360" t="str">
        <f>VLOOKUP(Merged[[#This Row],[Product_ID]],Sales_Data[],5,0)</f>
        <v>Charlie</v>
      </c>
      <c r="C360" t="str">
        <f>VLOOKUP(Merged[[#This Row],[Product_ID]],Sales_Data[],6,0)</f>
        <v>East</v>
      </c>
      <c r="D360" t="str">
        <f>VLOOKUP(Merged[[#This Row],[Product_ID]],Sales_Data[],3,0)</f>
        <v>March</v>
      </c>
      <c r="E360">
        <f>INDEX(Sales_Data[Sales_Amount],MATCH(Merged[[#This Row],[Product_ID]], Sales_Data[Product_ID],0))</f>
        <v>3750.2</v>
      </c>
      <c r="F360" t="str">
        <f>INDEX(Sales_Data[Product_Category], MATCH(Merged[[#This Row],[Product_ID]],Sales_Data[Product_ID],0))</f>
        <v>Electronics</v>
      </c>
      <c r="G360">
        <f>INDEX(Sales_Data[Quantity_Sold], MATCH(Merged[[#This Row],[Product_ID]],Sales_Data[Product_ID],0))</f>
        <v>13</v>
      </c>
      <c r="H360" t="str">
        <f>INDEX(Sales_Data[Customer_Type], MATCH(Merged[[#This Row],[Product_ID]], Sales_Data[Product_ID],0))</f>
        <v>New</v>
      </c>
      <c r="I360" t="str">
        <f>INDEX(Sales_Data[Payment_Method], MATCH(Merged[[#This Row],[Product_ID]], Sales_Data[Product_ID],0))</f>
        <v>Credit Card</v>
      </c>
      <c r="J360">
        <f>INDEX(Sales_Data[Discount],MATCH(Merged[[#This Row],[Product_ID]], Sales_Data[Product_ID],0))</f>
        <v>0.08</v>
      </c>
      <c r="K360" s="8">
        <f>INDEX(Sales_Data[Discount (%)], MATCH(Merged[[#This Row],[Product_ID]],Sales_Data[Product_ID],0))</f>
        <v>0.08</v>
      </c>
      <c r="L360" s="8" t="str">
        <f>INDEX(Sales_Data[Discount Range], MATCH(Merged[[#This Row],[Product_ID]], Sales_Data[Product_ID],0))</f>
        <v>6-10%</v>
      </c>
      <c r="M360" t="str">
        <f>INDEX(Sales_Data[Sales_Channel],MATCH(Merged[[#This Row],[Product_ID]], Sales_Data[Product_ID],0))</f>
        <v>Online</v>
      </c>
      <c r="N360" t="str">
        <f>INDEX(Sales_Data[Region_and_Sales_Rep], MATCH(Merged[[#This Row],[Product_ID]],Sales_Data[Product_ID],0))</f>
        <v>East-Charlie</v>
      </c>
    </row>
    <row r="361" spans="1:14" x14ac:dyDescent="0.25">
      <c r="A361">
        <v>1048</v>
      </c>
      <c r="B361" t="str">
        <f>VLOOKUP(Merged[[#This Row],[Product_ID]],Sales_Data[],5,0)</f>
        <v>Charlie</v>
      </c>
      <c r="C361" t="str">
        <f>VLOOKUP(Merged[[#This Row],[Product_ID]],Sales_Data[],6,0)</f>
        <v>North</v>
      </c>
      <c r="D361" t="str">
        <f>VLOOKUP(Merged[[#This Row],[Product_ID]],Sales_Data[],3,0)</f>
        <v>September</v>
      </c>
      <c r="E361">
        <f>INDEX(Sales_Data[Sales_Amount],MATCH(Merged[[#This Row],[Product_ID]], Sales_Data[Product_ID],0))</f>
        <v>7873.38</v>
      </c>
      <c r="F361" t="str">
        <f>INDEX(Sales_Data[Product_Category], MATCH(Merged[[#This Row],[Product_ID]],Sales_Data[Product_ID],0))</f>
        <v>Furniture</v>
      </c>
      <c r="G361">
        <f>INDEX(Sales_Data[Quantity_Sold], MATCH(Merged[[#This Row],[Product_ID]],Sales_Data[Product_ID],0))</f>
        <v>4</v>
      </c>
      <c r="H361" t="str">
        <f>INDEX(Sales_Data[Customer_Type], MATCH(Merged[[#This Row],[Product_ID]], Sales_Data[Product_ID],0))</f>
        <v>New</v>
      </c>
      <c r="I361" t="str">
        <f>INDEX(Sales_Data[Payment_Method], MATCH(Merged[[#This Row],[Product_ID]], Sales_Data[Product_ID],0))</f>
        <v>Credit Card</v>
      </c>
      <c r="J361">
        <f>INDEX(Sales_Data[Discount],MATCH(Merged[[#This Row],[Product_ID]], Sales_Data[Product_ID],0))</f>
        <v>0.22</v>
      </c>
      <c r="K361" s="8">
        <f>INDEX(Sales_Data[Discount (%)], MATCH(Merged[[#This Row],[Product_ID]],Sales_Data[Product_ID],0))</f>
        <v>0.22</v>
      </c>
      <c r="L361" s="8" t="str">
        <f>INDEX(Sales_Data[Discount Range], MATCH(Merged[[#This Row],[Product_ID]], Sales_Data[Product_ID],0))</f>
        <v>21%+</v>
      </c>
      <c r="M361" t="str">
        <f>INDEX(Sales_Data[Sales_Channel],MATCH(Merged[[#This Row],[Product_ID]], Sales_Data[Product_ID],0))</f>
        <v>Retail</v>
      </c>
      <c r="N361" t="str">
        <f>INDEX(Sales_Data[Region_and_Sales_Rep], MATCH(Merged[[#This Row],[Product_ID]],Sales_Data[Product_ID],0))</f>
        <v>North-Charlie</v>
      </c>
    </row>
    <row r="362" spans="1:14" x14ac:dyDescent="0.25">
      <c r="A362">
        <v>1019</v>
      </c>
      <c r="B362" t="str">
        <f>VLOOKUP(Merged[[#This Row],[Product_ID]],Sales_Data[],5,0)</f>
        <v>David</v>
      </c>
      <c r="C362" t="str">
        <f>VLOOKUP(Merged[[#This Row],[Product_ID]],Sales_Data[],6,0)</f>
        <v>West</v>
      </c>
      <c r="D362" t="str">
        <f>VLOOKUP(Merged[[#This Row],[Product_ID]],Sales_Data[],3,0)</f>
        <v>October</v>
      </c>
      <c r="E362">
        <f>INDEX(Sales_Data[Sales_Amount],MATCH(Merged[[#This Row],[Product_ID]], Sales_Data[Product_ID],0))</f>
        <v>5952.19</v>
      </c>
      <c r="F362" t="str">
        <f>INDEX(Sales_Data[Product_Category], MATCH(Merged[[#This Row],[Product_ID]],Sales_Data[Product_ID],0))</f>
        <v>Food</v>
      </c>
      <c r="G362">
        <f>INDEX(Sales_Data[Quantity_Sold], MATCH(Merged[[#This Row],[Product_ID]],Sales_Data[Product_ID],0))</f>
        <v>31</v>
      </c>
      <c r="H362" t="str">
        <f>INDEX(Sales_Data[Customer_Type], MATCH(Merged[[#This Row],[Product_ID]], Sales_Data[Product_ID],0))</f>
        <v>New</v>
      </c>
      <c r="I362" t="str">
        <f>INDEX(Sales_Data[Payment_Method], MATCH(Merged[[#This Row],[Product_ID]], Sales_Data[Product_ID],0))</f>
        <v>Bank Transfer</v>
      </c>
      <c r="J362">
        <f>INDEX(Sales_Data[Discount],MATCH(Merged[[#This Row],[Product_ID]], Sales_Data[Product_ID],0))</f>
        <v>0.04</v>
      </c>
      <c r="K362" s="8">
        <f>INDEX(Sales_Data[Discount (%)], MATCH(Merged[[#This Row],[Product_ID]],Sales_Data[Product_ID],0))</f>
        <v>0.04</v>
      </c>
      <c r="L362" s="8" t="str">
        <f>INDEX(Sales_Data[Discount Range], MATCH(Merged[[#This Row],[Product_ID]], Sales_Data[Product_ID],0))</f>
        <v>0-5%</v>
      </c>
      <c r="M362" t="str">
        <f>INDEX(Sales_Data[Sales_Channel],MATCH(Merged[[#This Row],[Product_ID]], Sales_Data[Product_ID],0))</f>
        <v>Online</v>
      </c>
      <c r="N362" t="str">
        <f>INDEX(Sales_Data[Region_and_Sales_Rep], MATCH(Merged[[#This Row],[Product_ID]],Sales_Data[Product_ID],0))</f>
        <v>West-David</v>
      </c>
    </row>
    <row r="363" spans="1:14" x14ac:dyDescent="0.25">
      <c r="A363">
        <v>1004</v>
      </c>
      <c r="B363" t="str">
        <f>VLOOKUP(Merged[[#This Row],[Product_ID]],Sales_Data[],5,0)</f>
        <v>Eve</v>
      </c>
      <c r="C363" t="str">
        <f>VLOOKUP(Merged[[#This Row],[Product_ID]],Sales_Data[],6,0)</f>
        <v>South</v>
      </c>
      <c r="D363" t="str">
        <f>VLOOKUP(Merged[[#This Row],[Product_ID]],Sales_Data[],3,0)</f>
        <v>June</v>
      </c>
      <c r="E363">
        <f>INDEX(Sales_Data[Sales_Amount],MATCH(Merged[[#This Row],[Product_ID]], Sales_Data[Product_ID],0))</f>
        <v>7762.51</v>
      </c>
      <c r="F363" t="str">
        <f>INDEX(Sales_Data[Product_Category], MATCH(Merged[[#This Row],[Product_ID]],Sales_Data[Product_ID],0))</f>
        <v>Electronics</v>
      </c>
      <c r="G363">
        <f>INDEX(Sales_Data[Quantity_Sold], MATCH(Merged[[#This Row],[Product_ID]],Sales_Data[Product_ID],0))</f>
        <v>39</v>
      </c>
      <c r="H363" t="str">
        <f>INDEX(Sales_Data[Customer_Type], MATCH(Merged[[#This Row],[Product_ID]], Sales_Data[Product_ID],0))</f>
        <v>Returning</v>
      </c>
      <c r="I363" t="str">
        <f>INDEX(Sales_Data[Payment_Method], MATCH(Merged[[#This Row],[Product_ID]], Sales_Data[Product_ID],0))</f>
        <v>Cash</v>
      </c>
      <c r="J363">
        <f>INDEX(Sales_Data[Discount],MATCH(Merged[[#This Row],[Product_ID]], Sales_Data[Product_ID],0))</f>
        <v>0.05</v>
      </c>
      <c r="K363" s="8">
        <f>INDEX(Sales_Data[Discount (%)], MATCH(Merged[[#This Row],[Product_ID]],Sales_Data[Product_ID],0))</f>
        <v>0.05</v>
      </c>
      <c r="L363" s="8" t="str">
        <f>INDEX(Sales_Data[Discount Range], MATCH(Merged[[#This Row],[Product_ID]], Sales_Data[Product_ID],0))</f>
        <v>0-5%</v>
      </c>
      <c r="M363" t="str">
        <f>INDEX(Sales_Data[Sales_Channel],MATCH(Merged[[#This Row],[Product_ID]], Sales_Data[Product_ID],0))</f>
        <v>Online</v>
      </c>
      <c r="N363" t="str">
        <f>INDEX(Sales_Data[Region_and_Sales_Rep], MATCH(Merged[[#This Row],[Product_ID]],Sales_Data[Product_ID],0))</f>
        <v>South-Eve</v>
      </c>
    </row>
    <row r="364" spans="1:14" x14ac:dyDescent="0.25">
      <c r="A364">
        <v>1035</v>
      </c>
      <c r="B364" t="str">
        <f>VLOOKUP(Merged[[#This Row],[Product_ID]],Sales_Data[],5,0)</f>
        <v>Alice</v>
      </c>
      <c r="C364" t="str">
        <f>VLOOKUP(Merged[[#This Row],[Product_ID]],Sales_Data[],6,0)</f>
        <v>South</v>
      </c>
      <c r="D364" t="str">
        <f>VLOOKUP(Merged[[#This Row],[Product_ID]],Sales_Data[],3,0)</f>
        <v>May</v>
      </c>
      <c r="E364">
        <f>INDEX(Sales_Data[Sales_Amount],MATCH(Merged[[#This Row],[Product_ID]], Sales_Data[Product_ID],0))</f>
        <v>3780.22</v>
      </c>
      <c r="F364" t="str">
        <f>INDEX(Sales_Data[Product_Category], MATCH(Merged[[#This Row],[Product_ID]],Sales_Data[Product_ID],0))</f>
        <v>Food</v>
      </c>
      <c r="G364">
        <f>INDEX(Sales_Data[Quantity_Sold], MATCH(Merged[[#This Row],[Product_ID]],Sales_Data[Product_ID],0))</f>
        <v>45</v>
      </c>
      <c r="H364" t="str">
        <f>INDEX(Sales_Data[Customer_Type], MATCH(Merged[[#This Row],[Product_ID]], Sales_Data[Product_ID],0))</f>
        <v>New</v>
      </c>
      <c r="I364" t="str">
        <f>INDEX(Sales_Data[Payment_Method], MATCH(Merged[[#This Row],[Product_ID]], Sales_Data[Product_ID],0))</f>
        <v>Credit Card</v>
      </c>
      <c r="J364">
        <f>INDEX(Sales_Data[Discount],MATCH(Merged[[#This Row],[Product_ID]], Sales_Data[Product_ID],0))</f>
        <v>0.15</v>
      </c>
      <c r="K364" s="8">
        <f>INDEX(Sales_Data[Discount (%)], MATCH(Merged[[#This Row],[Product_ID]],Sales_Data[Product_ID],0))</f>
        <v>0.15</v>
      </c>
      <c r="L364" s="8" t="str">
        <f>INDEX(Sales_Data[Discount Range], MATCH(Merged[[#This Row],[Product_ID]], Sales_Data[Product_ID],0))</f>
        <v>11-15%</v>
      </c>
      <c r="M364" t="str">
        <f>INDEX(Sales_Data[Sales_Channel],MATCH(Merged[[#This Row],[Product_ID]], Sales_Data[Product_ID],0))</f>
        <v>Retail</v>
      </c>
      <c r="N364" t="str">
        <f>INDEX(Sales_Data[Region_and_Sales_Rep], MATCH(Merged[[#This Row],[Product_ID]],Sales_Data[Product_ID],0))</f>
        <v>South-Alice</v>
      </c>
    </row>
    <row r="365" spans="1:14" x14ac:dyDescent="0.25">
      <c r="A365">
        <v>1064</v>
      </c>
      <c r="B365" t="str">
        <f>VLOOKUP(Merged[[#This Row],[Product_ID]],Sales_Data[],5,0)</f>
        <v>Eve</v>
      </c>
      <c r="C365" t="str">
        <f>VLOOKUP(Merged[[#This Row],[Product_ID]],Sales_Data[],6,0)</f>
        <v>East</v>
      </c>
      <c r="D365" t="str">
        <f>VLOOKUP(Merged[[#This Row],[Product_ID]],Sales_Data[],3,0)</f>
        <v>January</v>
      </c>
      <c r="E365">
        <f>INDEX(Sales_Data[Sales_Amount],MATCH(Merged[[#This Row],[Product_ID]], Sales_Data[Product_ID],0))</f>
        <v>7412.11</v>
      </c>
      <c r="F365" t="str">
        <f>INDEX(Sales_Data[Product_Category], MATCH(Merged[[#This Row],[Product_ID]],Sales_Data[Product_ID],0))</f>
        <v>Electronics</v>
      </c>
      <c r="G365">
        <f>INDEX(Sales_Data[Quantity_Sold], MATCH(Merged[[#This Row],[Product_ID]],Sales_Data[Product_ID],0))</f>
        <v>10</v>
      </c>
      <c r="H365" t="str">
        <f>INDEX(Sales_Data[Customer_Type], MATCH(Merged[[#This Row],[Product_ID]], Sales_Data[Product_ID],0))</f>
        <v>New</v>
      </c>
      <c r="I365" t="str">
        <f>INDEX(Sales_Data[Payment_Method], MATCH(Merged[[#This Row],[Product_ID]], Sales_Data[Product_ID],0))</f>
        <v>Cash</v>
      </c>
      <c r="J365">
        <f>INDEX(Sales_Data[Discount],MATCH(Merged[[#This Row],[Product_ID]], Sales_Data[Product_ID],0))</f>
        <v>0.12</v>
      </c>
      <c r="K365" s="8">
        <f>INDEX(Sales_Data[Discount (%)], MATCH(Merged[[#This Row],[Product_ID]],Sales_Data[Product_ID],0))</f>
        <v>0.12</v>
      </c>
      <c r="L365" s="8" t="str">
        <f>INDEX(Sales_Data[Discount Range], MATCH(Merged[[#This Row],[Product_ID]], Sales_Data[Product_ID],0))</f>
        <v>11-15%</v>
      </c>
      <c r="M365" t="str">
        <f>INDEX(Sales_Data[Sales_Channel],MATCH(Merged[[#This Row],[Product_ID]], Sales_Data[Product_ID],0))</f>
        <v>Online</v>
      </c>
      <c r="N365" t="str">
        <f>INDEX(Sales_Data[Region_and_Sales_Rep], MATCH(Merged[[#This Row],[Product_ID]],Sales_Data[Product_ID],0))</f>
        <v>East-Eve</v>
      </c>
    </row>
    <row r="366" spans="1:14" x14ac:dyDescent="0.25">
      <c r="A366">
        <v>1049</v>
      </c>
      <c r="B366" t="str">
        <f>VLOOKUP(Merged[[#This Row],[Product_ID]],Sales_Data[],5,0)</f>
        <v>Alice</v>
      </c>
      <c r="C366" t="str">
        <f>VLOOKUP(Merged[[#This Row],[Product_ID]],Sales_Data[],6,0)</f>
        <v>West</v>
      </c>
      <c r="D366" t="str">
        <f>VLOOKUP(Merged[[#This Row],[Product_ID]],Sales_Data[],3,0)</f>
        <v>May</v>
      </c>
      <c r="E366">
        <f>INDEX(Sales_Data[Sales_Amount],MATCH(Merged[[#This Row],[Product_ID]], Sales_Data[Product_ID],0))</f>
        <v>3741.08</v>
      </c>
      <c r="F366" t="str">
        <f>INDEX(Sales_Data[Product_Category], MATCH(Merged[[#This Row],[Product_ID]],Sales_Data[Product_ID],0))</f>
        <v>Furniture</v>
      </c>
      <c r="G366">
        <f>INDEX(Sales_Data[Quantity_Sold], MATCH(Merged[[#This Row],[Product_ID]],Sales_Data[Product_ID],0))</f>
        <v>1</v>
      </c>
      <c r="H366" t="str">
        <f>INDEX(Sales_Data[Customer_Type], MATCH(Merged[[#This Row],[Product_ID]], Sales_Data[Product_ID],0))</f>
        <v>Returning</v>
      </c>
      <c r="I366" t="str">
        <f>INDEX(Sales_Data[Payment_Method], MATCH(Merged[[#This Row],[Product_ID]], Sales_Data[Product_ID],0))</f>
        <v>Bank Transfer</v>
      </c>
      <c r="J366">
        <f>INDEX(Sales_Data[Discount],MATCH(Merged[[#This Row],[Product_ID]], Sales_Data[Product_ID],0))</f>
        <v>0.17</v>
      </c>
      <c r="K366" s="8">
        <f>INDEX(Sales_Data[Discount (%)], MATCH(Merged[[#This Row],[Product_ID]],Sales_Data[Product_ID],0))</f>
        <v>0.17</v>
      </c>
      <c r="L366" s="8" t="str">
        <f>INDEX(Sales_Data[Discount Range], MATCH(Merged[[#This Row],[Product_ID]], Sales_Data[Product_ID],0))</f>
        <v>16-20%</v>
      </c>
      <c r="M366" t="str">
        <f>INDEX(Sales_Data[Sales_Channel],MATCH(Merged[[#This Row],[Product_ID]], Sales_Data[Product_ID],0))</f>
        <v>Online</v>
      </c>
      <c r="N366" t="str">
        <f>INDEX(Sales_Data[Region_and_Sales_Rep], MATCH(Merged[[#This Row],[Product_ID]],Sales_Data[Product_ID],0))</f>
        <v>West-Alice</v>
      </c>
    </row>
    <row r="367" spans="1:14" x14ac:dyDescent="0.25">
      <c r="A367">
        <v>1017</v>
      </c>
      <c r="B367" t="str">
        <f>VLOOKUP(Merged[[#This Row],[Product_ID]],Sales_Data[],5,0)</f>
        <v>David</v>
      </c>
      <c r="C367" t="str">
        <f>VLOOKUP(Merged[[#This Row],[Product_ID]],Sales_Data[],6,0)</f>
        <v>East</v>
      </c>
      <c r="D367" t="str">
        <f>VLOOKUP(Merged[[#This Row],[Product_ID]],Sales_Data[],3,0)</f>
        <v>July</v>
      </c>
      <c r="E367">
        <f>INDEX(Sales_Data[Sales_Amount],MATCH(Merged[[#This Row],[Product_ID]], Sales_Data[Product_ID],0))</f>
        <v>3388.69</v>
      </c>
      <c r="F367" t="str">
        <f>INDEX(Sales_Data[Product_Category], MATCH(Merged[[#This Row],[Product_ID]],Sales_Data[Product_ID],0))</f>
        <v>Food</v>
      </c>
      <c r="G367">
        <f>INDEX(Sales_Data[Quantity_Sold], MATCH(Merged[[#This Row],[Product_ID]],Sales_Data[Product_ID],0))</f>
        <v>1</v>
      </c>
      <c r="H367" t="str">
        <f>INDEX(Sales_Data[Customer_Type], MATCH(Merged[[#This Row],[Product_ID]], Sales_Data[Product_ID],0))</f>
        <v>Returning</v>
      </c>
      <c r="I367" t="str">
        <f>INDEX(Sales_Data[Payment_Method], MATCH(Merged[[#This Row],[Product_ID]], Sales_Data[Product_ID],0))</f>
        <v>Bank Transfer</v>
      </c>
      <c r="J367">
        <f>INDEX(Sales_Data[Discount],MATCH(Merged[[#This Row],[Product_ID]], Sales_Data[Product_ID],0))</f>
        <v>0.28999999999999998</v>
      </c>
      <c r="K367" s="8">
        <f>INDEX(Sales_Data[Discount (%)], MATCH(Merged[[#This Row],[Product_ID]],Sales_Data[Product_ID],0))</f>
        <v>0.28999999999999998</v>
      </c>
      <c r="L367" s="8" t="str">
        <f>INDEX(Sales_Data[Discount Range], MATCH(Merged[[#This Row],[Product_ID]], Sales_Data[Product_ID],0))</f>
        <v>21%+</v>
      </c>
      <c r="M367" t="str">
        <f>INDEX(Sales_Data[Sales_Channel],MATCH(Merged[[#This Row],[Product_ID]], Sales_Data[Product_ID],0))</f>
        <v>Online</v>
      </c>
      <c r="N367" t="str">
        <f>INDEX(Sales_Data[Region_and_Sales_Rep], MATCH(Merged[[#This Row],[Product_ID]],Sales_Data[Product_ID],0))</f>
        <v>East-David</v>
      </c>
    </row>
    <row r="368" spans="1:14" x14ac:dyDescent="0.25">
      <c r="A368">
        <v>1044</v>
      </c>
      <c r="B368" t="str">
        <f>VLOOKUP(Merged[[#This Row],[Product_ID]],Sales_Data[],5,0)</f>
        <v>David</v>
      </c>
      <c r="C368" t="str">
        <f>VLOOKUP(Merged[[#This Row],[Product_ID]],Sales_Data[],6,0)</f>
        <v>South</v>
      </c>
      <c r="D368" t="str">
        <f>VLOOKUP(Merged[[#This Row],[Product_ID]],Sales_Data[],3,0)</f>
        <v>February</v>
      </c>
      <c r="E368">
        <f>INDEX(Sales_Data[Sales_Amount],MATCH(Merged[[#This Row],[Product_ID]], Sales_Data[Product_ID],0))</f>
        <v>7754.1</v>
      </c>
      <c r="F368" t="str">
        <f>INDEX(Sales_Data[Product_Category], MATCH(Merged[[#This Row],[Product_ID]],Sales_Data[Product_ID],0))</f>
        <v>Food</v>
      </c>
      <c r="G368">
        <f>INDEX(Sales_Data[Quantity_Sold], MATCH(Merged[[#This Row],[Product_ID]],Sales_Data[Product_ID],0))</f>
        <v>22</v>
      </c>
      <c r="H368" t="str">
        <f>INDEX(Sales_Data[Customer_Type], MATCH(Merged[[#This Row],[Product_ID]], Sales_Data[Product_ID],0))</f>
        <v>Returning</v>
      </c>
      <c r="I368" t="str">
        <f>INDEX(Sales_Data[Payment_Method], MATCH(Merged[[#This Row],[Product_ID]], Sales_Data[Product_ID],0))</f>
        <v>Bank Transfer</v>
      </c>
      <c r="J368">
        <f>INDEX(Sales_Data[Discount],MATCH(Merged[[#This Row],[Product_ID]], Sales_Data[Product_ID],0))</f>
        <v>0.22</v>
      </c>
      <c r="K368" s="8">
        <f>INDEX(Sales_Data[Discount (%)], MATCH(Merged[[#This Row],[Product_ID]],Sales_Data[Product_ID],0))</f>
        <v>0.22</v>
      </c>
      <c r="L368" s="8" t="str">
        <f>INDEX(Sales_Data[Discount Range], MATCH(Merged[[#This Row],[Product_ID]], Sales_Data[Product_ID],0))</f>
        <v>21%+</v>
      </c>
      <c r="M368" t="str">
        <f>INDEX(Sales_Data[Sales_Channel],MATCH(Merged[[#This Row],[Product_ID]], Sales_Data[Product_ID],0))</f>
        <v>Retail</v>
      </c>
      <c r="N368" t="str">
        <f>INDEX(Sales_Data[Region_and_Sales_Rep], MATCH(Merged[[#This Row],[Product_ID]],Sales_Data[Product_ID],0))</f>
        <v>South-David</v>
      </c>
    </row>
    <row r="369" spans="1:14" x14ac:dyDescent="0.25">
      <c r="A369">
        <v>1092</v>
      </c>
      <c r="B369" t="str">
        <f>VLOOKUP(Merged[[#This Row],[Product_ID]],Sales_Data[],5,0)</f>
        <v>David</v>
      </c>
      <c r="C369" t="str">
        <f>VLOOKUP(Merged[[#This Row],[Product_ID]],Sales_Data[],6,0)</f>
        <v>West</v>
      </c>
      <c r="D369" t="str">
        <f>VLOOKUP(Merged[[#This Row],[Product_ID]],Sales_Data[],3,0)</f>
        <v>February</v>
      </c>
      <c r="E369">
        <f>INDEX(Sales_Data[Sales_Amount],MATCH(Merged[[#This Row],[Product_ID]], Sales_Data[Product_ID],0))</f>
        <v>2749.17</v>
      </c>
      <c r="F369" t="str">
        <f>INDEX(Sales_Data[Product_Category], MATCH(Merged[[#This Row],[Product_ID]],Sales_Data[Product_ID],0))</f>
        <v>Furniture</v>
      </c>
      <c r="G369">
        <f>INDEX(Sales_Data[Quantity_Sold], MATCH(Merged[[#This Row],[Product_ID]],Sales_Data[Product_ID],0))</f>
        <v>34</v>
      </c>
      <c r="H369" t="str">
        <f>INDEX(Sales_Data[Customer_Type], MATCH(Merged[[#This Row],[Product_ID]], Sales_Data[Product_ID],0))</f>
        <v>New</v>
      </c>
      <c r="I369" t="str">
        <f>INDEX(Sales_Data[Payment_Method], MATCH(Merged[[#This Row],[Product_ID]], Sales_Data[Product_ID],0))</f>
        <v>Credit Card</v>
      </c>
      <c r="J369">
        <f>INDEX(Sales_Data[Discount],MATCH(Merged[[#This Row],[Product_ID]], Sales_Data[Product_ID],0))</f>
        <v>0.3</v>
      </c>
      <c r="K369" s="8">
        <f>INDEX(Sales_Data[Discount (%)], MATCH(Merged[[#This Row],[Product_ID]],Sales_Data[Product_ID],0))</f>
        <v>0.3</v>
      </c>
      <c r="L369" s="8" t="str">
        <f>INDEX(Sales_Data[Discount Range], MATCH(Merged[[#This Row],[Product_ID]], Sales_Data[Product_ID],0))</f>
        <v>21%+</v>
      </c>
      <c r="M369" t="str">
        <f>INDEX(Sales_Data[Sales_Channel],MATCH(Merged[[#This Row],[Product_ID]], Sales_Data[Product_ID],0))</f>
        <v>Online</v>
      </c>
      <c r="N369" t="str">
        <f>INDEX(Sales_Data[Region_and_Sales_Rep], MATCH(Merged[[#This Row],[Product_ID]],Sales_Data[Product_ID],0))</f>
        <v>West-David</v>
      </c>
    </row>
    <row r="370" spans="1:14" x14ac:dyDescent="0.25">
      <c r="A370">
        <v>1030</v>
      </c>
      <c r="B370" t="str">
        <f>VLOOKUP(Merged[[#This Row],[Product_ID]],Sales_Data[],5,0)</f>
        <v>David</v>
      </c>
      <c r="C370" t="str">
        <f>VLOOKUP(Merged[[#This Row],[Product_ID]],Sales_Data[],6,0)</f>
        <v>West</v>
      </c>
      <c r="D370" t="str">
        <f>VLOOKUP(Merged[[#This Row],[Product_ID]],Sales_Data[],3,0)</f>
        <v>July</v>
      </c>
      <c r="E370">
        <f>INDEX(Sales_Data[Sales_Amount],MATCH(Merged[[#This Row],[Product_ID]], Sales_Data[Product_ID],0))</f>
        <v>3023.48</v>
      </c>
      <c r="F370" t="str">
        <f>INDEX(Sales_Data[Product_Category], MATCH(Merged[[#This Row],[Product_ID]],Sales_Data[Product_ID],0))</f>
        <v>Clothing</v>
      </c>
      <c r="G370">
        <f>INDEX(Sales_Data[Quantity_Sold], MATCH(Merged[[#This Row],[Product_ID]],Sales_Data[Product_ID],0))</f>
        <v>19</v>
      </c>
      <c r="H370" t="str">
        <f>INDEX(Sales_Data[Customer_Type], MATCH(Merged[[#This Row],[Product_ID]], Sales_Data[Product_ID],0))</f>
        <v>Returning</v>
      </c>
      <c r="I370" t="str">
        <f>INDEX(Sales_Data[Payment_Method], MATCH(Merged[[#This Row],[Product_ID]], Sales_Data[Product_ID],0))</f>
        <v>Cash</v>
      </c>
      <c r="J370">
        <f>INDEX(Sales_Data[Discount],MATCH(Merged[[#This Row],[Product_ID]], Sales_Data[Product_ID],0))</f>
        <v>0.26</v>
      </c>
      <c r="K370" s="8">
        <f>INDEX(Sales_Data[Discount (%)], MATCH(Merged[[#This Row],[Product_ID]],Sales_Data[Product_ID],0))</f>
        <v>0.26</v>
      </c>
      <c r="L370" s="8" t="str">
        <f>INDEX(Sales_Data[Discount Range], MATCH(Merged[[#This Row],[Product_ID]], Sales_Data[Product_ID],0))</f>
        <v>21%+</v>
      </c>
      <c r="M370" t="str">
        <f>INDEX(Sales_Data[Sales_Channel],MATCH(Merged[[#This Row],[Product_ID]], Sales_Data[Product_ID],0))</f>
        <v>Online</v>
      </c>
      <c r="N370" t="str">
        <f>INDEX(Sales_Data[Region_and_Sales_Rep], MATCH(Merged[[#This Row],[Product_ID]],Sales_Data[Product_ID],0))</f>
        <v>West-David</v>
      </c>
    </row>
    <row r="371" spans="1:14" x14ac:dyDescent="0.25">
      <c r="A371">
        <v>1093</v>
      </c>
      <c r="B371" t="str">
        <f>VLOOKUP(Merged[[#This Row],[Product_ID]],Sales_Data[],5,0)</f>
        <v>Bob</v>
      </c>
      <c r="C371" t="str">
        <f>VLOOKUP(Merged[[#This Row],[Product_ID]],Sales_Data[],6,0)</f>
        <v>West</v>
      </c>
      <c r="D371" t="str">
        <f>VLOOKUP(Merged[[#This Row],[Product_ID]],Sales_Data[],3,0)</f>
        <v>April</v>
      </c>
      <c r="E371">
        <f>INDEX(Sales_Data[Sales_Amount],MATCH(Merged[[#This Row],[Product_ID]], Sales_Data[Product_ID],0))</f>
        <v>4384.0200000000004</v>
      </c>
      <c r="F371" t="str">
        <f>INDEX(Sales_Data[Product_Category], MATCH(Merged[[#This Row],[Product_ID]],Sales_Data[Product_ID],0))</f>
        <v>Furniture</v>
      </c>
      <c r="G371">
        <f>INDEX(Sales_Data[Quantity_Sold], MATCH(Merged[[#This Row],[Product_ID]],Sales_Data[Product_ID],0))</f>
        <v>17</v>
      </c>
      <c r="H371" t="str">
        <f>INDEX(Sales_Data[Customer_Type], MATCH(Merged[[#This Row],[Product_ID]], Sales_Data[Product_ID],0))</f>
        <v>Returning</v>
      </c>
      <c r="I371" t="str">
        <f>INDEX(Sales_Data[Payment_Method], MATCH(Merged[[#This Row],[Product_ID]], Sales_Data[Product_ID],0))</f>
        <v>Cash</v>
      </c>
      <c r="J371">
        <f>INDEX(Sales_Data[Discount],MATCH(Merged[[#This Row],[Product_ID]], Sales_Data[Product_ID],0))</f>
        <v>0.11</v>
      </c>
      <c r="K371" s="8">
        <f>INDEX(Sales_Data[Discount (%)], MATCH(Merged[[#This Row],[Product_ID]],Sales_Data[Product_ID],0))</f>
        <v>0.11</v>
      </c>
      <c r="L371" s="8" t="str">
        <f>INDEX(Sales_Data[Discount Range], MATCH(Merged[[#This Row],[Product_ID]], Sales_Data[Product_ID],0))</f>
        <v>11-15%</v>
      </c>
      <c r="M371" t="str">
        <f>INDEX(Sales_Data[Sales_Channel],MATCH(Merged[[#This Row],[Product_ID]], Sales_Data[Product_ID],0))</f>
        <v>Retail</v>
      </c>
      <c r="N371" t="str">
        <f>INDEX(Sales_Data[Region_and_Sales_Rep], MATCH(Merged[[#This Row],[Product_ID]],Sales_Data[Product_ID],0))</f>
        <v>West-Bob</v>
      </c>
    </row>
    <row r="372" spans="1:14" x14ac:dyDescent="0.25">
      <c r="A372">
        <v>1046</v>
      </c>
      <c r="B372" t="str">
        <f>VLOOKUP(Merged[[#This Row],[Product_ID]],Sales_Data[],5,0)</f>
        <v>Eve</v>
      </c>
      <c r="C372" t="str">
        <f>VLOOKUP(Merged[[#This Row],[Product_ID]],Sales_Data[],6,0)</f>
        <v>East</v>
      </c>
      <c r="D372" t="str">
        <f>VLOOKUP(Merged[[#This Row],[Product_ID]],Sales_Data[],3,0)</f>
        <v>January</v>
      </c>
      <c r="E372">
        <f>INDEX(Sales_Data[Sales_Amount],MATCH(Merged[[#This Row],[Product_ID]], Sales_Data[Product_ID],0))</f>
        <v>4104.82</v>
      </c>
      <c r="F372" t="str">
        <f>INDEX(Sales_Data[Product_Category], MATCH(Merged[[#This Row],[Product_ID]],Sales_Data[Product_ID],0))</f>
        <v>Clothing</v>
      </c>
      <c r="G372">
        <f>INDEX(Sales_Data[Quantity_Sold], MATCH(Merged[[#This Row],[Product_ID]],Sales_Data[Product_ID],0))</f>
        <v>43</v>
      </c>
      <c r="H372" t="str">
        <f>INDEX(Sales_Data[Customer_Type], MATCH(Merged[[#This Row],[Product_ID]], Sales_Data[Product_ID],0))</f>
        <v>New</v>
      </c>
      <c r="I372" t="str">
        <f>INDEX(Sales_Data[Payment_Method], MATCH(Merged[[#This Row],[Product_ID]], Sales_Data[Product_ID],0))</f>
        <v>Bank Transfer</v>
      </c>
      <c r="J372">
        <f>INDEX(Sales_Data[Discount],MATCH(Merged[[#This Row],[Product_ID]], Sales_Data[Product_ID],0))</f>
        <v>0.1</v>
      </c>
      <c r="K372" s="8">
        <f>INDEX(Sales_Data[Discount (%)], MATCH(Merged[[#This Row],[Product_ID]],Sales_Data[Product_ID],0))</f>
        <v>0.1</v>
      </c>
      <c r="L372" s="8" t="str">
        <f>INDEX(Sales_Data[Discount Range], MATCH(Merged[[#This Row],[Product_ID]], Sales_Data[Product_ID],0))</f>
        <v>6-10%</v>
      </c>
      <c r="M372" t="str">
        <f>INDEX(Sales_Data[Sales_Channel],MATCH(Merged[[#This Row],[Product_ID]], Sales_Data[Product_ID],0))</f>
        <v>Retail</v>
      </c>
      <c r="N372" t="str">
        <f>INDEX(Sales_Data[Region_and_Sales_Rep], MATCH(Merged[[#This Row],[Product_ID]],Sales_Data[Product_ID],0))</f>
        <v>East-Eve</v>
      </c>
    </row>
    <row r="373" spans="1:14" x14ac:dyDescent="0.25">
      <c r="A373">
        <v>1006</v>
      </c>
      <c r="B373" t="str">
        <f>VLOOKUP(Merged[[#This Row],[Product_ID]],Sales_Data[],5,0)</f>
        <v>Bob</v>
      </c>
      <c r="C373" t="str">
        <f>VLOOKUP(Merged[[#This Row],[Product_ID]],Sales_Data[],6,0)</f>
        <v>North</v>
      </c>
      <c r="D373" t="str">
        <f>VLOOKUP(Merged[[#This Row],[Product_ID]],Sales_Data[],3,0)</f>
        <v>September</v>
      </c>
      <c r="E373">
        <f>INDEX(Sales_Data[Sales_Amount],MATCH(Merged[[#This Row],[Product_ID]], Sales_Data[Product_ID],0))</f>
        <v>8995.75</v>
      </c>
      <c r="F373" t="str">
        <f>INDEX(Sales_Data[Product_Category], MATCH(Merged[[#This Row],[Product_ID]],Sales_Data[Product_ID],0))</f>
        <v>Food</v>
      </c>
      <c r="G373">
        <f>INDEX(Sales_Data[Quantity_Sold], MATCH(Merged[[#This Row],[Product_ID]],Sales_Data[Product_ID],0))</f>
        <v>49</v>
      </c>
      <c r="H373" t="str">
        <f>INDEX(Sales_Data[Customer_Type], MATCH(Merged[[#This Row],[Product_ID]], Sales_Data[Product_ID],0))</f>
        <v>New</v>
      </c>
      <c r="I373" t="str">
        <f>INDEX(Sales_Data[Payment_Method], MATCH(Merged[[#This Row],[Product_ID]], Sales_Data[Product_ID],0))</f>
        <v>Cash</v>
      </c>
      <c r="J373">
        <f>INDEX(Sales_Data[Discount],MATCH(Merged[[#This Row],[Product_ID]], Sales_Data[Product_ID],0))</f>
        <v>0.08</v>
      </c>
      <c r="K373" s="8">
        <f>INDEX(Sales_Data[Discount (%)], MATCH(Merged[[#This Row],[Product_ID]],Sales_Data[Product_ID],0))</f>
        <v>0.08</v>
      </c>
      <c r="L373" s="8" t="str">
        <f>INDEX(Sales_Data[Discount Range], MATCH(Merged[[#This Row],[Product_ID]], Sales_Data[Product_ID],0))</f>
        <v>6-10%</v>
      </c>
      <c r="M373" t="str">
        <f>INDEX(Sales_Data[Sales_Channel],MATCH(Merged[[#This Row],[Product_ID]], Sales_Data[Product_ID],0))</f>
        <v>Retail</v>
      </c>
      <c r="N373" t="str">
        <f>INDEX(Sales_Data[Region_and_Sales_Rep], MATCH(Merged[[#This Row],[Product_ID]],Sales_Data[Product_ID],0))</f>
        <v>North-Bob</v>
      </c>
    </row>
    <row r="374" spans="1:14" x14ac:dyDescent="0.25">
      <c r="A374">
        <v>1099</v>
      </c>
      <c r="B374" t="str">
        <f>VLOOKUP(Merged[[#This Row],[Product_ID]],Sales_Data[],5,0)</f>
        <v>David</v>
      </c>
      <c r="C374" t="str">
        <f>VLOOKUP(Merged[[#This Row],[Product_ID]],Sales_Data[],6,0)</f>
        <v>East</v>
      </c>
      <c r="D374" t="str">
        <f>VLOOKUP(Merged[[#This Row],[Product_ID]],Sales_Data[],3,0)</f>
        <v>March</v>
      </c>
      <c r="E374">
        <f>INDEX(Sales_Data[Sales_Amount],MATCH(Merged[[#This Row],[Product_ID]], Sales_Data[Product_ID],0))</f>
        <v>7952.11</v>
      </c>
      <c r="F374" t="str">
        <f>INDEX(Sales_Data[Product_Category], MATCH(Merged[[#This Row],[Product_ID]],Sales_Data[Product_ID],0))</f>
        <v>Furniture</v>
      </c>
      <c r="G374">
        <f>INDEX(Sales_Data[Quantity_Sold], MATCH(Merged[[#This Row],[Product_ID]],Sales_Data[Product_ID],0))</f>
        <v>10</v>
      </c>
      <c r="H374" t="str">
        <f>INDEX(Sales_Data[Customer_Type], MATCH(Merged[[#This Row],[Product_ID]], Sales_Data[Product_ID],0))</f>
        <v>New</v>
      </c>
      <c r="I374" t="str">
        <f>INDEX(Sales_Data[Payment_Method], MATCH(Merged[[#This Row],[Product_ID]], Sales_Data[Product_ID],0))</f>
        <v>Credit Card</v>
      </c>
      <c r="J374">
        <f>INDEX(Sales_Data[Discount],MATCH(Merged[[#This Row],[Product_ID]], Sales_Data[Product_ID],0))</f>
        <v>0</v>
      </c>
      <c r="K374" s="8">
        <f>INDEX(Sales_Data[Discount (%)], MATCH(Merged[[#This Row],[Product_ID]],Sales_Data[Product_ID],0))</f>
        <v>0</v>
      </c>
      <c r="L374" s="8" t="str">
        <f>INDEX(Sales_Data[Discount Range], MATCH(Merged[[#This Row],[Product_ID]], Sales_Data[Product_ID],0))</f>
        <v>0-5%</v>
      </c>
      <c r="M374" t="str">
        <f>INDEX(Sales_Data[Sales_Channel],MATCH(Merged[[#This Row],[Product_ID]], Sales_Data[Product_ID],0))</f>
        <v>Online</v>
      </c>
      <c r="N374" t="str">
        <f>INDEX(Sales_Data[Region_and_Sales_Rep], MATCH(Merged[[#This Row],[Product_ID]],Sales_Data[Product_ID],0))</f>
        <v>East-David</v>
      </c>
    </row>
    <row r="375" spans="1:14" x14ac:dyDescent="0.25">
      <c r="A375">
        <v>1037</v>
      </c>
      <c r="B375" t="str">
        <f>VLOOKUP(Merged[[#This Row],[Product_ID]],Sales_Data[],5,0)</f>
        <v>Bob</v>
      </c>
      <c r="C375" t="str">
        <f>VLOOKUP(Merged[[#This Row],[Product_ID]],Sales_Data[],6,0)</f>
        <v>North</v>
      </c>
      <c r="D375" t="str">
        <f>VLOOKUP(Merged[[#This Row],[Product_ID]],Sales_Data[],3,0)</f>
        <v>January</v>
      </c>
      <c r="E375">
        <f>INDEX(Sales_Data[Sales_Amount],MATCH(Merged[[#This Row],[Product_ID]], Sales_Data[Product_ID],0))</f>
        <v>9813.81</v>
      </c>
      <c r="F375" t="str">
        <f>INDEX(Sales_Data[Product_Category], MATCH(Merged[[#This Row],[Product_ID]],Sales_Data[Product_ID],0))</f>
        <v>Clothing</v>
      </c>
      <c r="G375">
        <f>INDEX(Sales_Data[Quantity_Sold], MATCH(Merged[[#This Row],[Product_ID]],Sales_Data[Product_ID],0))</f>
        <v>40</v>
      </c>
      <c r="H375" t="str">
        <f>INDEX(Sales_Data[Customer_Type], MATCH(Merged[[#This Row],[Product_ID]], Sales_Data[Product_ID],0))</f>
        <v>Returning</v>
      </c>
      <c r="I375" t="str">
        <f>INDEX(Sales_Data[Payment_Method], MATCH(Merged[[#This Row],[Product_ID]], Sales_Data[Product_ID],0))</f>
        <v>Bank Transfer</v>
      </c>
      <c r="J375">
        <f>INDEX(Sales_Data[Discount],MATCH(Merged[[#This Row],[Product_ID]], Sales_Data[Product_ID],0))</f>
        <v>0.26</v>
      </c>
      <c r="K375" s="8">
        <f>INDEX(Sales_Data[Discount (%)], MATCH(Merged[[#This Row],[Product_ID]],Sales_Data[Product_ID],0))</f>
        <v>0.26</v>
      </c>
      <c r="L375" s="8" t="str">
        <f>INDEX(Sales_Data[Discount Range], MATCH(Merged[[#This Row],[Product_ID]], Sales_Data[Product_ID],0))</f>
        <v>21%+</v>
      </c>
      <c r="M375" t="str">
        <f>INDEX(Sales_Data[Sales_Channel],MATCH(Merged[[#This Row],[Product_ID]], Sales_Data[Product_ID],0))</f>
        <v>Online</v>
      </c>
      <c r="N375" t="str">
        <f>INDEX(Sales_Data[Region_and_Sales_Rep], MATCH(Merged[[#This Row],[Product_ID]],Sales_Data[Product_ID],0))</f>
        <v>North-Bob</v>
      </c>
    </row>
    <row r="376" spans="1:14" x14ac:dyDescent="0.25">
      <c r="A376">
        <v>1024</v>
      </c>
      <c r="B376" t="str">
        <f>VLOOKUP(Merged[[#This Row],[Product_ID]],Sales_Data[],5,0)</f>
        <v>Eve</v>
      </c>
      <c r="C376" t="str">
        <f>VLOOKUP(Merged[[#This Row],[Product_ID]],Sales_Data[],6,0)</f>
        <v>West</v>
      </c>
      <c r="D376" t="str">
        <f>VLOOKUP(Merged[[#This Row],[Product_ID]],Sales_Data[],3,0)</f>
        <v>November</v>
      </c>
      <c r="E376">
        <f>INDEX(Sales_Data[Sales_Amount],MATCH(Merged[[#This Row],[Product_ID]], Sales_Data[Product_ID],0))</f>
        <v>6607.8</v>
      </c>
      <c r="F376" t="str">
        <f>INDEX(Sales_Data[Product_Category], MATCH(Merged[[#This Row],[Product_ID]],Sales_Data[Product_ID],0))</f>
        <v>Food</v>
      </c>
      <c r="G376">
        <f>INDEX(Sales_Data[Quantity_Sold], MATCH(Merged[[#This Row],[Product_ID]],Sales_Data[Product_ID],0))</f>
        <v>21</v>
      </c>
      <c r="H376" t="str">
        <f>INDEX(Sales_Data[Customer_Type], MATCH(Merged[[#This Row],[Product_ID]], Sales_Data[Product_ID],0))</f>
        <v>Returning</v>
      </c>
      <c r="I376" t="str">
        <f>INDEX(Sales_Data[Payment_Method], MATCH(Merged[[#This Row],[Product_ID]], Sales_Data[Product_ID],0))</f>
        <v>Bank Transfer</v>
      </c>
      <c r="J376">
        <f>INDEX(Sales_Data[Discount],MATCH(Merged[[#This Row],[Product_ID]], Sales_Data[Product_ID],0))</f>
        <v>0</v>
      </c>
      <c r="K376" s="8">
        <f>INDEX(Sales_Data[Discount (%)], MATCH(Merged[[#This Row],[Product_ID]],Sales_Data[Product_ID],0))</f>
        <v>0</v>
      </c>
      <c r="L376" s="8" t="str">
        <f>INDEX(Sales_Data[Discount Range], MATCH(Merged[[#This Row],[Product_ID]], Sales_Data[Product_ID],0))</f>
        <v>0-5%</v>
      </c>
      <c r="M376" t="str">
        <f>INDEX(Sales_Data[Sales_Channel],MATCH(Merged[[#This Row],[Product_ID]], Sales_Data[Product_ID],0))</f>
        <v>Retail</v>
      </c>
      <c r="N376" t="str">
        <f>INDEX(Sales_Data[Region_and_Sales_Rep], MATCH(Merged[[#This Row],[Product_ID]],Sales_Data[Product_ID],0))</f>
        <v>West-Eve</v>
      </c>
    </row>
    <row r="377" spans="1:14" x14ac:dyDescent="0.25">
      <c r="A377">
        <v>1093</v>
      </c>
      <c r="B377" t="str">
        <f>VLOOKUP(Merged[[#This Row],[Product_ID]],Sales_Data[],5,0)</f>
        <v>Bob</v>
      </c>
      <c r="C377" t="str">
        <f>VLOOKUP(Merged[[#This Row],[Product_ID]],Sales_Data[],6,0)</f>
        <v>West</v>
      </c>
      <c r="D377" t="str">
        <f>VLOOKUP(Merged[[#This Row],[Product_ID]],Sales_Data[],3,0)</f>
        <v>April</v>
      </c>
      <c r="E377">
        <f>INDEX(Sales_Data[Sales_Amount],MATCH(Merged[[#This Row],[Product_ID]], Sales_Data[Product_ID],0))</f>
        <v>4384.0200000000004</v>
      </c>
      <c r="F377" t="str">
        <f>INDEX(Sales_Data[Product_Category], MATCH(Merged[[#This Row],[Product_ID]],Sales_Data[Product_ID],0))</f>
        <v>Furniture</v>
      </c>
      <c r="G377">
        <f>INDEX(Sales_Data[Quantity_Sold], MATCH(Merged[[#This Row],[Product_ID]],Sales_Data[Product_ID],0))</f>
        <v>17</v>
      </c>
      <c r="H377" t="str">
        <f>INDEX(Sales_Data[Customer_Type], MATCH(Merged[[#This Row],[Product_ID]], Sales_Data[Product_ID],0))</f>
        <v>Returning</v>
      </c>
      <c r="I377" t="str">
        <f>INDEX(Sales_Data[Payment_Method], MATCH(Merged[[#This Row],[Product_ID]], Sales_Data[Product_ID],0))</f>
        <v>Cash</v>
      </c>
      <c r="J377">
        <f>INDEX(Sales_Data[Discount],MATCH(Merged[[#This Row],[Product_ID]], Sales_Data[Product_ID],0))</f>
        <v>0.11</v>
      </c>
      <c r="K377" s="8">
        <f>INDEX(Sales_Data[Discount (%)], MATCH(Merged[[#This Row],[Product_ID]],Sales_Data[Product_ID],0))</f>
        <v>0.11</v>
      </c>
      <c r="L377" s="8" t="str">
        <f>INDEX(Sales_Data[Discount Range], MATCH(Merged[[#This Row],[Product_ID]], Sales_Data[Product_ID],0))</f>
        <v>11-15%</v>
      </c>
      <c r="M377" t="str">
        <f>INDEX(Sales_Data[Sales_Channel],MATCH(Merged[[#This Row],[Product_ID]], Sales_Data[Product_ID],0))</f>
        <v>Retail</v>
      </c>
      <c r="N377" t="str">
        <f>INDEX(Sales_Data[Region_and_Sales_Rep], MATCH(Merged[[#This Row],[Product_ID]],Sales_Data[Product_ID],0))</f>
        <v>West-Bob</v>
      </c>
    </row>
    <row r="378" spans="1:14" x14ac:dyDescent="0.25">
      <c r="A378">
        <v>1046</v>
      </c>
      <c r="B378" t="str">
        <f>VLOOKUP(Merged[[#This Row],[Product_ID]],Sales_Data[],5,0)</f>
        <v>Eve</v>
      </c>
      <c r="C378" t="str">
        <f>VLOOKUP(Merged[[#This Row],[Product_ID]],Sales_Data[],6,0)</f>
        <v>East</v>
      </c>
      <c r="D378" t="str">
        <f>VLOOKUP(Merged[[#This Row],[Product_ID]],Sales_Data[],3,0)</f>
        <v>January</v>
      </c>
      <c r="E378">
        <f>INDEX(Sales_Data[Sales_Amount],MATCH(Merged[[#This Row],[Product_ID]], Sales_Data[Product_ID],0))</f>
        <v>4104.82</v>
      </c>
      <c r="F378" t="str">
        <f>INDEX(Sales_Data[Product_Category], MATCH(Merged[[#This Row],[Product_ID]],Sales_Data[Product_ID],0))</f>
        <v>Clothing</v>
      </c>
      <c r="G378">
        <f>INDEX(Sales_Data[Quantity_Sold], MATCH(Merged[[#This Row],[Product_ID]],Sales_Data[Product_ID],0))</f>
        <v>43</v>
      </c>
      <c r="H378" t="str">
        <f>INDEX(Sales_Data[Customer_Type], MATCH(Merged[[#This Row],[Product_ID]], Sales_Data[Product_ID],0))</f>
        <v>New</v>
      </c>
      <c r="I378" t="str">
        <f>INDEX(Sales_Data[Payment_Method], MATCH(Merged[[#This Row],[Product_ID]], Sales_Data[Product_ID],0))</f>
        <v>Bank Transfer</v>
      </c>
      <c r="J378">
        <f>INDEX(Sales_Data[Discount],MATCH(Merged[[#This Row],[Product_ID]], Sales_Data[Product_ID],0))</f>
        <v>0.1</v>
      </c>
      <c r="K378" s="8">
        <f>INDEX(Sales_Data[Discount (%)], MATCH(Merged[[#This Row],[Product_ID]],Sales_Data[Product_ID],0))</f>
        <v>0.1</v>
      </c>
      <c r="L378" s="8" t="str">
        <f>INDEX(Sales_Data[Discount Range], MATCH(Merged[[#This Row],[Product_ID]], Sales_Data[Product_ID],0))</f>
        <v>6-10%</v>
      </c>
      <c r="M378" t="str">
        <f>INDEX(Sales_Data[Sales_Channel],MATCH(Merged[[#This Row],[Product_ID]], Sales_Data[Product_ID],0))</f>
        <v>Retail</v>
      </c>
      <c r="N378" t="str">
        <f>INDEX(Sales_Data[Region_and_Sales_Rep], MATCH(Merged[[#This Row],[Product_ID]],Sales_Data[Product_ID],0))</f>
        <v>East-Eve</v>
      </c>
    </row>
    <row r="379" spans="1:14" x14ac:dyDescent="0.25">
      <c r="A379">
        <v>1053</v>
      </c>
      <c r="B379" t="str">
        <f>VLOOKUP(Merged[[#This Row],[Product_ID]],Sales_Data[],5,0)</f>
        <v>Bob</v>
      </c>
      <c r="C379" t="str">
        <f>VLOOKUP(Merged[[#This Row],[Product_ID]],Sales_Data[],6,0)</f>
        <v>North</v>
      </c>
      <c r="D379" t="str">
        <f>VLOOKUP(Merged[[#This Row],[Product_ID]],Sales_Data[],3,0)</f>
        <v>October</v>
      </c>
      <c r="E379">
        <f>INDEX(Sales_Data[Sales_Amount],MATCH(Merged[[#This Row],[Product_ID]], Sales_Data[Product_ID],0))</f>
        <v>2235.83</v>
      </c>
      <c r="F379" t="str">
        <f>INDEX(Sales_Data[Product_Category], MATCH(Merged[[#This Row],[Product_ID]],Sales_Data[Product_ID],0))</f>
        <v>Furniture</v>
      </c>
      <c r="G379">
        <f>INDEX(Sales_Data[Quantity_Sold], MATCH(Merged[[#This Row],[Product_ID]],Sales_Data[Product_ID],0))</f>
        <v>48</v>
      </c>
      <c r="H379" t="str">
        <f>INDEX(Sales_Data[Customer_Type], MATCH(Merged[[#This Row],[Product_ID]], Sales_Data[Product_ID],0))</f>
        <v>New</v>
      </c>
      <c r="I379" t="str">
        <f>INDEX(Sales_Data[Payment_Method], MATCH(Merged[[#This Row],[Product_ID]], Sales_Data[Product_ID],0))</f>
        <v>Cash</v>
      </c>
      <c r="J379">
        <f>INDEX(Sales_Data[Discount],MATCH(Merged[[#This Row],[Product_ID]], Sales_Data[Product_ID],0))</f>
        <v>0.18</v>
      </c>
      <c r="K379" s="8">
        <f>INDEX(Sales_Data[Discount (%)], MATCH(Merged[[#This Row],[Product_ID]],Sales_Data[Product_ID],0))</f>
        <v>0.18</v>
      </c>
      <c r="L379" s="8" t="str">
        <f>INDEX(Sales_Data[Discount Range], MATCH(Merged[[#This Row],[Product_ID]], Sales_Data[Product_ID],0))</f>
        <v>16-20%</v>
      </c>
      <c r="M379" t="str">
        <f>INDEX(Sales_Data[Sales_Channel],MATCH(Merged[[#This Row],[Product_ID]], Sales_Data[Product_ID],0))</f>
        <v>Retail</v>
      </c>
      <c r="N379" t="str">
        <f>INDEX(Sales_Data[Region_and_Sales_Rep], MATCH(Merged[[#This Row],[Product_ID]],Sales_Data[Product_ID],0))</f>
        <v>North-Bob</v>
      </c>
    </row>
    <row r="380" spans="1:14" x14ac:dyDescent="0.25">
      <c r="A380">
        <v>1095</v>
      </c>
      <c r="B380" t="str">
        <f>VLOOKUP(Merged[[#This Row],[Product_ID]],Sales_Data[],5,0)</f>
        <v>Alice</v>
      </c>
      <c r="C380" t="str">
        <f>VLOOKUP(Merged[[#This Row],[Product_ID]],Sales_Data[],6,0)</f>
        <v>East</v>
      </c>
      <c r="D380" t="str">
        <f>VLOOKUP(Merged[[#This Row],[Product_ID]],Sales_Data[],3,0)</f>
        <v>November</v>
      </c>
      <c r="E380">
        <f>INDEX(Sales_Data[Sales_Amount],MATCH(Merged[[#This Row],[Product_ID]], Sales_Data[Product_ID],0))</f>
        <v>9432.9699999999993</v>
      </c>
      <c r="F380" t="str">
        <f>INDEX(Sales_Data[Product_Category], MATCH(Merged[[#This Row],[Product_ID]],Sales_Data[Product_ID],0))</f>
        <v>Electronics</v>
      </c>
      <c r="G380">
        <f>INDEX(Sales_Data[Quantity_Sold], MATCH(Merged[[#This Row],[Product_ID]],Sales_Data[Product_ID],0))</f>
        <v>37</v>
      </c>
      <c r="H380" t="str">
        <f>INDEX(Sales_Data[Customer_Type], MATCH(Merged[[#This Row],[Product_ID]], Sales_Data[Product_ID],0))</f>
        <v>New</v>
      </c>
      <c r="I380" t="str">
        <f>INDEX(Sales_Data[Payment_Method], MATCH(Merged[[#This Row],[Product_ID]], Sales_Data[Product_ID],0))</f>
        <v>Credit Card</v>
      </c>
      <c r="J380">
        <f>INDEX(Sales_Data[Discount],MATCH(Merged[[#This Row],[Product_ID]], Sales_Data[Product_ID],0))</f>
        <v>0.1</v>
      </c>
      <c r="K380" s="8">
        <f>INDEX(Sales_Data[Discount (%)], MATCH(Merged[[#This Row],[Product_ID]],Sales_Data[Product_ID],0))</f>
        <v>0.1</v>
      </c>
      <c r="L380" s="8" t="str">
        <f>INDEX(Sales_Data[Discount Range], MATCH(Merged[[#This Row],[Product_ID]], Sales_Data[Product_ID],0))</f>
        <v>6-10%</v>
      </c>
      <c r="M380" t="str">
        <f>INDEX(Sales_Data[Sales_Channel],MATCH(Merged[[#This Row],[Product_ID]], Sales_Data[Product_ID],0))</f>
        <v>Retail</v>
      </c>
      <c r="N380" t="str">
        <f>INDEX(Sales_Data[Region_and_Sales_Rep], MATCH(Merged[[#This Row],[Product_ID]],Sales_Data[Product_ID],0))</f>
        <v>East-Alice</v>
      </c>
    </row>
    <row r="381" spans="1:14" x14ac:dyDescent="0.25">
      <c r="A381">
        <v>1099</v>
      </c>
      <c r="B381" t="str">
        <f>VLOOKUP(Merged[[#This Row],[Product_ID]],Sales_Data[],5,0)</f>
        <v>David</v>
      </c>
      <c r="C381" t="str">
        <f>VLOOKUP(Merged[[#This Row],[Product_ID]],Sales_Data[],6,0)</f>
        <v>East</v>
      </c>
      <c r="D381" t="str">
        <f>VLOOKUP(Merged[[#This Row],[Product_ID]],Sales_Data[],3,0)</f>
        <v>March</v>
      </c>
      <c r="E381">
        <f>INDEX(Sales_Data[Sales_Amount],MATCH(Merged[[#This Row],[Product_ID]], Sales_Data[Product_ID],0))</f>
        <v>7952.11</v>
      </c>
      <c r="F381" t="str">
        <f>INDEX(Sales_Data[Product_Category], MATCH(Merged[[#This Row],[Product_ID]],Sales_Data[Product_ID],0))</f>
        <v>Furniture</v>
      </c>
      <c r="G381">
        <f>INDEX(Sales_Data[Quantity_Sold], MATCH(Merged[[#This Row],[Product_ID]],Sales_Data[Product_ID],0))</f>
        <v>10</v>
      </c>
      <c r="H381" t="str">
        <f>INDEX(Sales_Data[Customer_Type], MATCH(Merged[[#This Row],[Product_ID]], Sales_Data[Product_ID],0))</f>
        <v>New</v>
      </c>
      <c r="I381" t="str">
        <f>INDEX(Sales_Data[Payment_Method], MATCH(Merged[[#This Row],[Product_ID]], Sales_Data[Product_ID],0))</f>
        <v>Credit Card</v>
      </c>
      <c r="J381">
        <f>INDEX(Sales_Data[Discount],MATCH(Merged[[#This Row],[Product_ID]], Sales_Data[Product_ID],0))</f>
        <v>0</v>
      </c>
      <c r="K381" s="8">
        <f>INDEX(Sales_Data[Discount (%)], MATCH(Merged[[#This Row],[Product_ID]],Sales_Data[Product_ID],0))</f>
        <v>0</v>
      </c>
      <c r="L381" s="8" t="str">
        <f>INDEX(Sales_Data[Discount Range], MATCH(Merged[[#This Row],[Product_ID]], Sales_Data[Product_ID],0))</f>
        <v>0-5%</v>
      </c>
      <c r="M381" t="str">
        <f>INDEX(Sales_Data[Sales_Channel],MATCH(Merged[[#This Row],[Product_ID]], Sales_Data[Product_ID],0))</f>
        <v>Online</v>
      </c>
      <c r="N381" t="str">
        <f>INDEX(Sales_Data[Region_and_Sales_Rep], MATCH(Merged[[#This Row],[Product_ID]],Sales_Data[Product_ID],0))</f>
        <v>East-David</v>
      </c>
    </row>
    <row r="382" spans="1:14" x14ac:dyDescent="0.25">
      <c r="A382">
        <v>1060</v>
      </c>
      <c r="B382" t="str">
        <f>VLOOKUP(Merged[[#This Row],[Product_ID]],Sales_Data[],5,0)</f>
        <v>Eve</v>
      </c>
      <c r="C382" t="str">
        <f>VLOOKUP(Merged[[#This Row],[Product_ID]],Sales_Data[],6,0)</f>
        <v>East</v>
      </c>
      <c r="D382" t="str">
        <f>VLOOKUP(Merged[[#This Row],[Product_ID]],Sales_Data[],3,0)</f>
        <v>December</v>
      </c>
      <c r="E382">
        <f>INDEX(Sales_Data[Sales_Amount],MATCH(Merged[[#This Row],[Product_ID]], Sales_Data[Product_ID],0))</f>
        <v>3224.71</v>
      </c>
      <c r="F382" t="str">
        <f>INDEX(Sales_Data[Product_Category], MATCH(Merged[[#This Row],[Product_ID]],Sales_Data[Product_ID],0))</f>
        <v>Clothing</v>
      </c>
      <c r="G382">
        <f>INDEX(Sales_Data[Quantity_Sold], MATCH(Merged[[#This Row],[Product_ID]],Sales_Data[Product_ID],0))</f>
        <v>44</v>
      </c>
      <c r="H382" t="str">
        <f>INDEX(Sales_Data[Customer_Type], MATCH(Merged[[#This Row],[Product_ID]], Sales_Data[Product_ID],0))</f>
        <v>New</v>
      </c>
      <c r="I382" t="str">
        <f>INDEX(Sales_Data[Payment_Method], MATCH(Merged[[#This Row],[Product_ID]], Sales_Data[Product_ID],0))</f>
        <v>Bank Transfer</v>
      </c>
      <c r="J382">
        <f>INDEX(Sales_Data[Discount],MATCH(Merged[[#This Row],[Product_ID]], Sales_Data[Product_ID],0))</f>
        <v>0.06</v>
      </c>
      <c r="K382" s="8">
        <f>INDEX(Sales_Data[Discount (%)], MATCH(Merged[[#This Row],[Product_ID]],Sales_Data[Product_ID],0))</f>
        <v>0.06</v>
      </c>
      <c r="L382" s="8" t="str">
        <f>INDEX(Sales_Data[Discount Range], MATCH(Merged[[#This Row],[Product_ID]], Sales_Data[Product_ID],0))</f>
        <v>6-10%</v>
      </c>
      <c r="M382" t="str">
        <f>INDEX(Sales_Data[Sales_Channel],MATCH(Merged[[#This Row],[Product_ID]], Sales_Data[Product_ID],0))</f>
        <v>Retail</v>
      </c>
      <c r="N382" t="str">
        <f>INDEX(Sales_Data[Region_and_Sales_Rep], MATCH(Merged[[#This Row],[Product_ID]],Sales_Data[Product_ID],0))</f>
        <v>East-Eve</v>
      </c>
    </row>
    <row r="383" spans="1:14" x14ac:dyDescent="0.25">
      <c r="A383">
        <v>1097</v>
      </c>
      <c r="B383" t="str">
        <f>VLOOKUP(Merged[[#This Row],[Product_ID]],Sales_Data[],5,0)</f>
        <v>Alice</v>
      </c>
      <c r="C383" t="str">
        <f>VLOOKUP(Merged[[#This Row],[Product_ID]],Sales_Data[],6,0)</f>
        <v>East</v>
      </c>
      <c r="D383" t="str">
        <f>VLOOKUP(Merged[[#This Row],[Product_ID]],Sales_Data[],3,0)</f>
        <v>October</v>
      </c>
      <c r="E383">
        <f>INDEX(Sales_Data[Sales_Amount],MATCH(Merged[[#This Row],[Product_ID]], Sales_Data[Product_ID],0))</f>
        <v>7633.98</v>
      </c>
      <c r="F383" t="str">
        <f>INDEX(Sales_Data[Product_Category], MATCH(Merged[[#This Row],[Product_ID]],Sales_Data[Product_ID],0))</f>
        <v>Electronics</v>
      </c>
      <c r="G383">
        <f>INDEX(Sales_Data[Quantity_Sold], MATCH(Merged[[#This Row],[Product_ID]],Sales_Data[Product_ID],0))</f>
        <v>27</v>
      </c>
      <c r="H383" t="str">
        <f>INDEX(Sales_Data[Customer_Type], MATCH(Merged[[#This Row],[Product_ID]], Sales_Data[Product_ID],0))</f>
        <v>Returning</v>
      </c>
      <c r="I383" t="str">
        <f>INDEX(Sales_Data[Payment_Method], MATCH(Merged[[#This Row],[Product_ID]], Sales_Data[Product_ID],0))</f>
        <v>Credit Card</v>
      </c>
      <c r="J383">
        <f>INDEX(Sales_Data[Discount],MATCH(Merged[[#This Row],[Product_ID]], Sales_Data[Product_ID],0))</f>
        <v>0.05</v>
      </c>
      <c r="K383" s="8">
        <f>INDEX(Sales_Data[Discount (%)], MATCH(Merged[[#This Row],[Product_ID]],Sales_Data[Product_ID],0))</f>
        <v>0.05</v>
      </c>
      <c r="L383" s="8" t="str">
        <f>INDEX(Sales_Data[Discount Range], MATCH(Merged[[#This Row],[Product_ID]], Sales_Data[Product_ID],0))</f>
        <v>0-5%</v>
      </c>
      <c r="M383" t="str">
        <f>INDEX(Sales_Data[Sales_Channel],MATCH(Merged[[#This Row],[Product_ID]], Sales_Data[Product_ID],0))</f>
        <v>Retail</v>
      </c>
      <c r="N383" t="str">
        <f>INDEX(Sales_Data[Region_and_Sales_Rep], MATCH(Merged[[#This Row],[Product_ID]],Sales_Data[Product_ID],0))</f>
        <v>East-Alice</v>
      </c>
    </row>
    <row r="384" spans="1:14" x14ac:dyDescent="0.25">
      <c r="A384">
        <v>1063</v>
      </c>
      <c r="B384" t="str">
        <f>VLOOKUP(Merged[[#This Row],[Product_ID]],Sales_Data[],5,0)</f>
        <v>Bob</v>
      </c>
      <c r="C384" t="str">
        <f>VLOOKUP(Merged[[#This Row],[Product_ID]],Sales_Data[],6,0)</f>
        <v>West</v>
      </c>
      <c r="D384" t="str">
        <f>VLOOKUP(Merged[[#This Row],[Product_ID]],Sales_Data[],3,0)</f>
        <v>May</v>
      </c>
      <c r="E384">
        <f>INDEX(Sales_Data[Sales_Amount],MATCH(Merged[[#This Row],[Product_ID]], Sales_Data[Product_ID],0))</f>
        <v>3098.87</v>
      </c>
      <c r="F384" t="str">
        <f>INDEX(Sales_Data[Product_Category], MATCH(Merged[[#This Row],[Product_ID]],Sales_Data[Product_ID],0))</f>
        <v>Food</v>
      </c>
      <c r="G384">
        <f>INDEX(Sales_Data[Quantity_Sold], MATCH(Merged[[#This Row],[Product_ID]],Sales_Data[Product_ID],0))</f>
        <v>39</v>
      </c>
      <c r="H384" t="str">
        <f>INDEX(Sales_Data[Customer_Type], MATCH(Merged[[#This Row],[Product_ID]], Sales_Data[Product_ID],0))</f>
        <v>Returning</v>
      </c>
      <c r="I384" t="str">
        <f>INDEX(Sales_Data[Payment_Method], MATCH(Merged[[#This Row],[Product_ID]], Sales_Data[Product_ID],0))</f>
        <v>Cash</v>
      </c>
      <c r="J384">
        <f>INDEX(Sales_Data[Discount],MATCH(Merged[[#This Row],[Product_ID]], Sales_Data[Product_ID],0))</f>
        <v>0.21</v>
      </c>
      <c r="K384" s="8">
        <f>INDEX(Sales_Data[Discount (%)], MATCH(Merged[[#This Row],[Product_ID]],Sales_Data[Product_ID],0))</f>
        <v>0.21</v>
      </c>
      <c r="L384" s="8" t="str">
        <f>INDEX(Sales_Data[Discount Range], MATCH(Merged[[#This Row],[Product_ID]], Sales_Data[Product_ID],0))</f>
        <v>21%+</v>
      </c>
      <c r="M384" t="str">
        <f>INDEX(Sales_Data[Sales_Channel],MATCH(Merged[[#This Row],[Product_ID]], Sales_Data[Product_ID],0))</f>
        <v>Retail</v>
      </c>
      <c r="N384" t="str">
        <f>INDEX(Sales_Data[Region_and_Sales_Rep], MATCH(Merged[[#This Row],[Product_ID]],Sales_Data[Product_ID],0))</f>
        <v>West-Bob</v>
      </c>
    </row>
    <row r="385" spans="1:14" x14ac:dyDescent="0.25">
      <c r="A385">
        <v>1085</v>
      </c>
      <c r="B385" t="str">
        <f>VLOOKUP(Merged[[#This Row],[Product_ID]],Sales_Data[],5,0)</f>
        <v>Charlie</v>
      </c>
      <c r="C385" t="str">
        <f>VLOOKUP(Merged[[#This Row],[Product_ID]],Sales_Data[],6,0)</f>
        <v>South</v>
      </c>
      <c r="D385" t="str">
        <f>VLOOKUP(Merged[[#This Row],[Product_ID]],Sales_Data[],3,0)</f>
        <v>November</v>
      </c>
      <c r="E385">
        <f>INDEX(Sales_Data[Sales_Amount],MATCH(Merged[[#This Row],[Product_ID]], Sales_Data[Product_ID],0))</f>
        <v>2038.75</v>
      </c>
      <c r="F385" t="str">
        <f>INDEX(Sales_Data[Product_Category], MATCH(Merged[[#This Row],[Product_ID]],Sales_Data[Product_ID],0))</f>
        <v>Furniture</v>
      </c>
      <c r="G385">
        <f>INDEX(Sales_Data[Quantity_Sold], MATCH(Merged[[#This Row],[Product_ID]],Sales_Data[Product_ID],0))</f>
        <v>32</v>
      </c>
      <c r="H385" t="str">
        <f>INDEX(Sales_Data[Customer_Type], MATCH(Merged[[#This Row],[Product_ID]], Sales_Data[Product_ID],0))</f>
        <v>Returning</v>
      </c>
      <c r="I385" t="str">
        <f>INDEX(Sales_Data[Payment_Method], MATCH(Merged[[#This Row],[Product_ID]], Sales_Data[Product_ID],0))</f>
        <v>Credit Card</v>
      </c>
      <c r="J385">
        <f>INDEX(Sales_Data[Discount],MATCH(Merged[[#This Row],[Product_ID]], Sales_Data[Product_ID],0))</f>
        <v>0.04</v>
      </c>
      <c r="K385" s="8">
        <f>INDEX(Sales_Data[Discount (%)], MATCH(Merged[[#This Row],[Product_ID]],Sales_Data[Product_ID],0))</f>
        <v>0.04</v>
      </c>
      <c r="L385" s="8" t="str">
        <f>INDEX(Sales_Data[Discount Range], MATCH(Merged[[#This Row],[Product_ID]], Sales_Data[Product_ID],0))</f>
        <v>0-5%</v>
      </c>
      <c r="M385" t="str">
        <f>INDEX(Sales_Data[Sales_Channel],MATCH(Merged[[#This Row],[Product_ID]], Sales_Data[Product_ID],0))</f>
        <v>Retail</v>
      </c>
      <c r="N385" t="str">
        <f>INDEX(Sales_Data[Region_and_Sales_Rep], MATCH(Merged[[#This Row],[Product_ID]],Sales_Data[Product_ID],0))</f>
        <v>South-Charlie</v>
      </c>
    </row>
    <row r="386" spans="1:14" x14ac:dyDescent="0.25">
      <c r="A386">
        <v>1032</v>
      </c>
      <c r="B386" t="str">
        <f>VLOOKUP(Merged[[#This Row],[Product_ID]],Sales_Data[],5,0)</f>
        <v>Eve</v>
      </c>
      <c r="C386" t="str">
        <f>VLOOKUP(Merged[[#This Row],[Product_ID]],Sales_Data[],6,0)</f>
        <v>West</v>
      </c>
      <c r="D386" t="str">
        <f>VLOOKUP(Merged[[#This Row],[Product_ID]],Sales_Data[],3,0)</f>
        <v>June</v>
      </c>
      <c r="E386">
        <f>INDEX(Sales_Data[Sales_Amount],MATCH(Merged[[#This Row],[Product_ID]], Sales_Data[Product_ID],0))</f>
        <v>219.82</v>
      </c>
      <c r="F386" t="str">
        <f>INDEX(Sales_Data[Product_Category], MATCH(Merged[[#This Row],[Product_ID]],Sales_Data[Product_ID],0))</f>
        <v>Electronics</v>
      </c>
      <c r="G386">
        <f>INDEX(Sales_Data[Quantity_Sold], MATCH(Merged[[#This Row],[Product_ID]],Sales_Data[Product_ID],0))</f>
        <v>49</v>
      </c>
      <c r="H386" t="str">
        <f>INDEX(Sales_Data[Customer_Type], MATCH(Merged[[#This Row],[Product_ID]], Sales_Data[Product_ID],0))</f>
        <v>Returning</v>
      </c>
      <c r="I386" t="str">
        <f>INDEX(Sales_Data[Payment_Method], MATCH(Merged[[#This Row],[Product_ID]], Sales_Data[Product_ID],0))</f>
        <v>Credit Card</v>
      </c>
      <c r="J386">
        <f>INDEX(Sales_Data[Discount],MATCH(Merged[[#This Row],[Product_ID]], Sales_Data[Product_ID],0))</f>
        <v>0.09</v>
      </c>
      <c r="K386" s="8">
        <f>INDEX(Sales_Data[Discount (%)], MATCH(Merged[[#This Row],[Product_ID]],Sales_Data[Product_ID],0))</f>
        <v>0.09</v>
      </c>
      <c r="L386" s="8" t="str">
        <f>INDEX(Sales_Data[Discount Range], MATCH(Merged[[#This Row],[Product_ID]], Sales_Data[Product_ID],0))</f>
        <v>6-10%</v>
      </c>
      <c r="M386" t="str">
        <f>INDEX(Sales_Data[Sales_Channel],MATCH(Merged[[#This Row],[Product_ID]], Sales_Data[Product_ID],0))</f>
        <v>Online</v>
      </c>
      <c r="N386" t="str">
        <f>INDEX(Sales_Data[Region_and_Sales_Rep], MATCH(Merged[[#This Row],[Product_ID]],Sales_Data[Product_ID],0))</f>
        <v>West-Eve</v>
      </c>
    </row>
    <row r="387" spans="1:14" x14ac:dyDescent="0.25">
      <c r="A387">
        <v>1087</v>
      </c>
      <c r="B387" t="str">
        <f>VLOOKUP(Merged[[#This Row],[Product_ID]],Sales_Data[],5,0)</f>
        <v>Eve</v>
      </c>
      <c r="C387" t="str">
        <f>VLOOKUP(Merged[[#This Row],[Product_ID]],Sales_Data[],6,0)</f>
        <v>South</v>
      </c>
      <c r="D387" t="str">
        <f>VLOOKUP(Merged[[#This Row],[Product_ID]],Sales_Data[],3,0)</f>
        <v>January</v>
      </c>
      <c r="E387">
        <f>INDEX(Sales_Data[Sales_Amount],MATCH(Merged[[#This Row],[Product_ID]], Sales_Data[Product_ID],0))</f>
        <v>7698.92</v>
      </c>
      <c r="F387" t="str">
        <f>INDEX(Sales_Data[Product_Category], MATCH(Merged[[#This Row],[Product_ID]],Sales_Data[Product_ID],0))</f>
        <v>Furniture</v>
      </c>
      <c r="G387">
        <f>INDEX(Sales_Data[Quantity_Sold], MATCH(Merged[[#This Row],[Product_ID]],Sales_Data[Product_ID],0))</f>
        <v>46</v>
      </c>
      <c r="H387" t="str">
        <f>INDEX(Sales_Data[Customer_Type], MATCH(Merged[[#This Row],[Product_ID]], Sales_Data[Product_ID],0))</f>
        <v>New</v>
      </c>
      <c r="I387" t="str">
        <f>INDEX(Sales_Data[Payment_Method], MATCH(Merged[[#This Row],[Product_ID]], Sales_Data[Product_ID],0))</f>
        <v>Bank Transfer</v>
      </c>
      <c r="J387">
        <f>INDEX(Sales_Data[Discount],MATCH(Merged[[#This Row],[Product_ID]], Sales_Data[Product_ID],0))</f>
        <v>0.12</v>
      </c>
      <c r="K387" s="8">
        <f>INDEX(Sales_Data[Discount (%)], MATCH(Merged[[#This Row],[Product_ID]],Sales_Data[Product_ID],0))</f>
        <v>0.12</v>
      </c>
      <c r="L387" s="8" t="str">
        <f>INDEX(Sales_Data[Discount Range], MATCH(Merged[[#This Row],[Product_ID]], Sales_Data[Product_ID],0))</f>
        <v>11-15%</v>
      </c>
      <c r="M387" t="str">
        <f>INDEX(Sales_Data[Sales_Channel],MATCH(Merged[[#This Row],[Product_ID]], Sales_Data[Product_ID],0))</f>
        <v>Online</v>
      </c>
      <c r="N387" t="str">
        <f>INDEX(Sales_Data[Region_and_Sales_Rep], MATCH(Merged[[#This Row],[Product_ID]],Sales_Data[Product_ID],0))</f>
        <v>South-Eve</v>
      </c>
    </row>
    <row r="388" spans="1:14" x14ac:dyDescent="0.25">
      <c r="A388">
        <v>1033</v>
      </c>
      <c r="B388" t="str">
        <f>VLOOKUP(Merged[[#This Row],[Product_ID]],Sales_Data[],5,0)</f>
        <v>David</v>
      </c>
      <c r="C388" t="str">
        <f>VLOOKUP(Merged[[#This Row],[Product_ID]],Sales_Data[],6,0)</f>
        <v>South</v>
      </c>
      <c r="D388" t="str">
        <f>VLOOKUP(Merged[[#This Row],[Product_ID]],Sales_Data[],3,0)</f>
        <v>November</v>
      </c>
      <c r="E388">
        <f>INDEX(Sales_Data[Sales_Amount],MATCH(Merged[[#This Row],[Product_ID]], Sales_Data[Product_ID],0))</f>
        <v>4011.8</v>
      </c>
      <c r="F388" t="str">
        <f>INDEX(Sales_Data[Product_Category], MATCH(Merged[[#This Row],[Product_ID]],Sales_Data[Product_ID],0))</f>
        <v>Furniture</v>
      </c>
      <c r="G388">
        <f>INDEX(Sales_Data[Quantity_Sold], MATCH(Merged[[#This Row],[Product_ID]],Sales_Data[Product_ID],0))</f>
        <v>23</v>
      </c>
      <c r="H388" t="str">
        <f>INDEX(Sales_Data[Customer_Type], MATCH(Merged[[#This Row],[Product_ID]], Sales_Data[Product_ID],0))</f>
        <v>Returning</v>
      </c>
      <c r="I388" t="str">
        <f>INDEX(Sales_Data[Payment_Method], MATCH(Merged[[#This Row],[Product_ID]], Sales_Data[Product_ID],0))</f>
        <v>Bank Transfer</v>
      </c>
      <c r="J388">
        <f>INDEX(Sales_Data[Discount],MATCH(Merged[[#This Row],[Product_ID]], Sales_Data[Product_ID],0))</f>
        <v>0.22</v>
      </c>
      <c r="K388" s="8">
        <f>INDEX(Sales_Data[Discount (%)], MATCH(Merged[[#This Row],[Product_ID]],Sales_Data[Product_ID],0))</f>
        <v>0.22</v>
      </c>
      <c r="L388" s="8" t="str">
        <f>INDEX(Sales_Data[Discount Range], MATCH(Merged[[#This Row],[Product_ID]], Sales_Data[Product_ID],0))</f>
        <v>21%+</v>
      </c>
      <c r="M388" t="str">
        <f>INDEX(Sales_Data[Sales_Channel],MATCH(Merged[[#This Row],[Product_ID]], Sales_Data[Product_ID],0))</f>
        <v>Retail</v>
      </c>
      <c r="N388" t="str">
        <f>INDEX(Sales_Data[Region_and_Sales_Rep], MATCH(Merged[[#This Row],[Product_ID]],Sales_Data[Product_ID],0))</f>
        <v>South-David</v>
      </c>
    </row>
    <row r="389" spans="1:14" x14ac:dyDescent="0.25">
      <c r="A389">
        <v>1067</v>
      </c>
      <c r="B389" t="str">
        <f>VLOOKUP(Merged[[#This Row],[Product_ID]],Sales_Data[],5,0)</f>
        <v>Eve</v>
      </c>
      <c r="C389" t="str">
        <f>VLOOKUP(Merged[[#This Row],[Product_ID]],Sales_Data[],6,0)</f>
        <v>South</v>
      </c>
      <c r="D389" t="str">
        <f>VLOOKUP(Merged[[#This Row],[Product_ID]],Sales_Data[],3,0)</f>
        <v>June</v>
      </c>
      <c r="E389">
        <f>INDEX(Sales_Data[Sales_Amount],MATCH(Merged[[#This Row],[Product_ID]], Sales_Data[Product_ID],0))</f>
        <v>114.59</v>
      </c>
      <c r="F389" t="str">
        <f>INDEX(Sales_Data[Product_Category], MATCH(Merged[[#This Row],[Product_ID]],Sales_Data[Product_ID],0))</f>
        <v>Food</v>
      </c>
      <c r="G389">
        <f>INDEX(Sales_Data[Quantity_Sold], MATCH(Merged[[#This Row],[Product_ID]],Sales_Data[Product_ID],0))</f>
        <v>48</v>
      </c>
      <c r="H389" t="str">
        <f>INDEX(Sales_Data[Customer_Type], MATCH(Merged[[#This Row],[Product_ID]], Sales_Data[Product_ID],0))</f>
        <v>Returning</v>
      </c>
      <c r="I389" t="str">
        <f>INDEX(Sales_Data[Payment_Method], MATCH(Merged[[#This Row],[Product_ID]], Sales_Data[Product_ID],0))</f>
        <v>Bank Transfer</v>
      </c>
      <c r="J389">
        <f>INDEX(Sales_Data[Discount],MATCH(Merged[[#This Row],[Product_ID]], Sales_Data[Product_ID],0))</f>
        <v>0.1</v>
      </c>
      <c r="K389" s="8">
        <f>INDEX(Sales_Data[Discount (%)], MATCH(Merged[[#This Row],[Product_ID]],Sales_Data[Product_ID],0))</f>
        <v>0.1</v>
      </c>
      <c r="L389" s="8" t="str">
        <f>INDEX(Sales_Data[Discount Range], MATCH(Merged[[#This Row],[Product_ID]], Sales_Data[Product_ID],0))</f>
        <v>6-10%</v>
      </c>
      <c r="M389" t="str">
        <f>INDEX(Sales_Data[Sales_Channel],MATCH(Merged[[#This Row],[Product_ID]], Sales_Data[Product_ID],0))</f>
        <v>Online</v>
      </c>
      <c r="N389" t="str">
        <f>INDEX(Sales_Data[Region_and_Sales_Rep], MATCH(Merged[[#This Row],[Product_ID]],Sales_Data[Product_ID],0))</f>
        <v>South-Eve</v>
      </c>
    </row>
    <row r="390" spans="1:14" x14ac:dyDescent="0.25">
      <c r="A390">
        <v>1018</v>
      </c>
      <c r="B390" t="str">
        <f>VLOOKUP(Merged[[#This Row],[Product_ID]],Sales_Data[],5,0)</f>
        <v>Alice</v>
      </c>
      <c r="C390" t="str">
        <f>VLOOKUP(Merged[[#This Row],[Product_ID]],Sales_Data[],6,0)</f>
        <v>East</v>
      </c>
      <c r="D390" t="str">
        <f>VLOOKUP(Merged[[#This Row],[Product_ID]],Sales_Data[],3,0)</f>
        <v>January</v>
      </c>
      <c r="E390">
        <f>INDEX(Sales_Data[Sales_Amount],MATCH(Merged[[#This Row],[Product_ID]], Sales_Data[Product_ID],0))</f>
        <v>3187.45</v>
      </c>
      <c r="F390" t="str">
        <f>INDEX(Sales_Data[Product_Category], MATCH(Merged[[#This Row],[Product_ID]],Sales_Data[Product_ID],0))</f>
        <v>Clothing</v>
      </c>
      <c r="G390">
        <f>INDEX(Sales_Data[Quantity_Sold], MATCH(Merged[[#This Row],[Product_ID]],Sales_Data[Product_ID],0))</f>
        <v>11</v>
      </c>
      <c r="H390" t="str">
        <f>INDEX(Sales_Data[Customer_Type], MATCH(Merged[[#This Row],[Product_ID]], Sales_Data[Product_ID],0))</f>
        <v>Returning</v>
      </c>
      <c r="I390" t="str">
        <f>INDEX(Sales_Data[Payment_Method], MATCH(Merged[[#This Row],[Product_ID]], Sales_Data[Product_ID],0))</f>
        <v>Cash</v>
      </c>
      <c r="J390">
        <f>INDEX(Sales_Data[Discount],MATCH(Merged[[#This Row],[Product_ID]], Sales_Data[Product_ID],0))</f>
        <v>0</v>
      </c>
      <c r="K390" s="8">
        <f>INDEX(Sales_Data[Discount (%)], MATCH(Merged[[#This Row],[Product_ID]],Sales_Data[Product_ID],0))</f>
        <v>0</v>
      </c>
      <c r="L390" s="8" t="str">
        <f>INDEX(Sales_Data[Discount Range], MATCH(Merged[[#This Row],[Product_ID]], Sales_Data[Product_ID],0))</f>
        <v>0-5%</v>
      </c>
      <c r="M390" t="str">
        <f>INDEX(Sales_Data[Sales_Channel],MATCH(Merged[[#This Row],[Product_ID]], Sales_Data[Product_ID],0))</f>
        <v>Online</v>
      </c>
      <c r="N390" t="str">
        <f>INDEX(Sales_Data[Region_and_Sales_Rep], MATCH(Merged[[#This Row],[Product_ID]],Sales_Data[Product_ID],0))</f>
        <v>East-Alice</v>
      </c>
    </row>
    <row r="391" spans="1:14" x14ac:dyDescent="0.25">
      <c r="A391">
        <v>1025</v>
      </c>
      <c r="B391" t="str">
        <f>VLOOKUP(Merged[[#This Row],[Product_ID]],Sales_Data[],5,0)</f>
        <v>David</v>
      </c>
      <c r="C391" t="str">
        <f>VLOOKUP(Merged[[#This Row],[Product_ID]],Sales_Data[],6,0)</f>
        <v>North</v>
      </c>
      <c r="D391" t="str">
        <f>VLOOKUP(Merged[[#This Row],[Product_ID]],Sales_Data[],3,0)</f>
        <v>October</v>
      </c>
      <c r="E391">
        <f>INDEX(Sales_Data[Sales_Amount],MATCH(Merged[[#This Row],[Product_ID]], Sales_Data[Product_ID],0))</f>
        <v>3422.54</v>
      </c>
      <c r="F391" t="str">
        <f>INDEX(Sales_Data[Product_Category], MATCH(Merged[[#This Row],[Product_ID]],Sales_Data[Product_ID],0))</f>
        <v>Food</v>
      </c>
      <c r="G391">
        <f>INDEX(Sales_Data[Quantity_Sold], MATCH(Merged[[#This Row],[Product_ID]],Sales_Data[Product_ID],0))</f>
        <v>44</v>
      </c>
      <c r="H391" t="str">
        <f>INDEX(Sales_Data[Customer_Type], MATCH(Merged[[#This Row],[Product_ID]], Sales_Data[Product_ID],0))</f>
        <v>New</v>
      </c>
      <c r="I391" t="str">
        <f>INDEX(Sales_Data[Payment_Method], MATCH(Merged[[#This Row],[Product_ID]], Sales_Data[Product_ID],0))</f>
        <v>Credit Card</v>
      </c>
      <c r="J391">
        <f>INDEX(Sales_Data[Discount],MATCH(Merged[[#This Row],[Product_ID]], Sales_Data[Product_ID],0))</f>
        <v>0.02</v>
      </c>
      <c r="K391" s="8">
        <f>INDEX(Sales_Data[Discount (%)], MATCH(Merged[[#This Row],[Product_ID]],Sales_Data[Product_ID],0))</f>
        <v>0.02</v>
      </c>
      <c r="L391" s="8" t="str">
        <f>INDEX(Sales_Data[Discount Range], MATCH(Merged[[#This Row],[Product_ID]], Sales_Data[Product_ID],0))</f>
        <v>0-5%</v>
      </c>
      <c r="M391" t="str">
        <f>INDEX(Sales_Data[Sales_Channel],MATCH(Merged[[#This Row],[Product_ID]], Sales_Data[Product_ID],0))</f>
        <v>Retail</v>
      </c>
      <c r="N391" t="str">
        <f>INDEX(Sales_Data[Region_and_Sales_Rep], MATCH(Merged[[#This Row],[Product_ID]],Sales_Data[Product_ID],0))</f>
        <v>North-David</v>
      </c>
    </row>
    <row r="392" spans="1:14" x14ac:dyDescent="0.25">
      <c r="A392">
        <v>1095</v>
      </c>
      <c r="B392" t="str">
        <f>VLOOKUP(Merged[[#This Row],[Product_ID]],Sales_Data[],5,0)</f>
        <v>Alice</v>
      </c>
      <c r="C392" t="str">
        <f>VLOOKUP(Merged[[#This Row],[Product_ID]],Sales_Data[],6,0)</f>
        <v>East</v>
      </c>
      <c r="D392" t="str">
        <f>VLOOKUP(Merged[[#This Row],[Product_ID]],Sales_Data[],3,0)</f>
        <v>November</v>
      </c>
      <c r="E392">
        <f>INDEX(Sales_Data[Sales_Amount],MATCH(Merged[[#This Row],[Product_ID]], Sales_Data[Product_ID],0))</f>
        <v>9432.9699999999993</v>
      </c>
      <c r="F392" t="str">
        <f>INDEX(Sales_Data[Product_Category], MATCH(Merged[[#This Row],[Product_ID]],Sales_Data[Product_ID],0))</f>
        <v>Electronics</v>
      </c>
      <c r="G392">
        <f>INDEX(Sales_Data[Quantity_Sold], MATCH(Merged[[#This Row],[Product_ID]],Sales_Data[Product_ID],0))</f>
        <v>37</v>
      </c>
      <c r="H392" t="str">
        <f>INDEX(Sales_Data[Customer_Type], MATCH(Merged[[#This Row],[Product_ID]], Sales_Data[Product_ID],0))</f>
        <v>New</v>
      </c>
      <c r="I392" t="str">
        <f>INDEX(Sales_Data[Payment_Method], MATCH(Merged[[#This Row],[Product_ID]], Sales_Data[Product_ID],0))</f>
        <v>Credit Card</v>
      </c>
      <c r="J392">
        <f>INDEX(Sales_Data[Discount],MATCH(Merged[[#This Row],[Product_ID]], Sales_Data[Product_ID],0))</f>
        <v>0.1</v>
      </c>
      <c r="K392" s="8">
        <f>INDEX(Sales_Data[Discount (%)], MATCH(Merged[[#This Row],[Product_ID]],Sales_Data[Product_ID],0))</f>
        <v>0.1</v>
      </c>
      <c r="L392" s="8" t="str">
        <f>INDEX(Sales_Data[Discount Range], MATCH(Merged[[#This Row],[Product_ID]], Sales_Data[Product_ID],0))</f>
        <v>6-10%</v>
      </c>
      <c r="M392" t="str">
        <f>INDEX(Sales_Data[Sales_Channel],MATCH(Merged[[#This Row],[Product_ID]], Sales_Data[Product_ID],0))</f>
        <v>Retail</v>
      </c>
      <c r="N392" t="str">
        <f>INDEX(Sales_Data[Region_and_Sales_Rep], MATCH(Merged[[#This Row],[Product_ID]],Sales_Data[Product_ID],0))</f>
        <v>East-Alice</v>
      </c>
    </row>
    <row r="393" spans="1:14" x14ac:dyDescent="0.25">
      <c r="A393">
        <v>1054</v>
      </c>
      <c r="B393" t="str">
        <f>VLOOKUP(Merged[[#This Row],[Product_ID]],Sales_Data[],5,0)</f>
        <v>Bob</v>
      </c>
      <c r="C393" t="str">
        <f>VLOOKUP(Merged[[#This Row],[Product_ID]],Sales_Data[],6,0)</f>
        <v>South</v>
      </c>
      <c r="D393" t="str">
        <f>VLOOKUP(Merged[[#This Row],[Product_ID]],Sales_Data[],3,0)</f>
        <v>June</v>
      </c>
      <c r="E393">
        <f>INDEX(Sales_Data[Sales_Amount],MATCH(Merged[[#This Row],[Product_ID]], Sales_Data[Product_ID],0))</f>
        <v>7853.66</v>
      </c>
      <c r="F393" t="str">
        <f>INDEX(Sales_Data[Product_Category], MATCH(Merged[[#This Row],[Product_ID]],Sales_Data[Product_ID],0))</f>
        <v>Furniture</v>
      </c>
      <c r="G393">
        <f>INDEX(Sales_Data[Quantity_Sold], MATCH(Merged[[#This Row],[Product_ID]],Sales_Data[Product_ID],0))</f>
        <v>21</v>
      </c>
      <c r="H393" t="str">
        <f>INDEX(Sales_Data[Customer_Type], MATCH(Merged[[#This Row],[Product_ID]], Sales_Data[Product_ID],0))</f>
        <v>New</v>
      </c>
      <c r="I393" t="str">
        <f>INDEX(Sales_Data[Payment_Method], MATCH(Merged[[#This Row],[Product_ID]], Sales_Data[Product_ID],0))</f>
        <v>Bank Transfer</v>
      </c>
      <c r="J393">
        <f>INDEX(Sales_Data[Discount],MATCH(Merged[[#This Row],[Product_ID]], Sales_Data[Product_ID],0))</f>
        <v>0.05</v>
      </c>
      <c r="K393" s="8">
        <f>INDEX(Sales_Data[Discount (%)], MATCH(Merged[[#This Row],[Product_ID]],Sales_Data[Product_ID],0))</f>
        <v>0.05</v>
      </c>
      <c r="L393" s="8" t="str">
        <f>INDEX(Sales_Data[Discount Range], MATCH(Merged[[#This Row],[Product_ID]], Sales_Data[Product_ID],0))</f>
        <v>0-5%</v>
      </c>
      <c r="M393" t="str">
        <f>INDEX(Sales_Data[Sales_Channel],MATCH(Merged[[#This Row],[Product_ID]], Sales_Data[Product_ID],0))</f>
        <v>Online</v>
      </c>
      <c r="N393" t="str">
        <f>INDEX(Sales_Data[Region_and_Sales_Rep], MATCH(Merged[[#This Row],[Product_ID]],Sales_Data[Product_ID],0))</f>
        <v>South-Bob</v>
      </c>
    </row>
    <row r="394" spans="1:14" x14ac:dyDescent="0.25">
      <c r="A394">
        <v>1058</v>
      </c>
      <c r="B394" t="str">
        <f>VLOOKUP(Merged[[#This Row],[Product_ID]],Sales_Data[],5,0)</f>
        <v>Alice</v>
      </c>
      <c r="C394" t="str">
        <f>VLOOKUP(Merged[[#This Row],[Product_ID]],Sales_Data[],6,0)</f>
        <v>North</v>
      </c>
      <c r="D394" t="str">
        <f>VLOOKUP(Merged[[#This Row],[Product_ID]],Sales_Data[],3,0)</f>
        <v>April</v>
      </c>
      <c r="E394">
        <f>INDEX(Sales_Data[Sales_Amount],MATCH(Merged[[#This Row],[Product_ID]], Sales_Data[Product_ID],0))</f>
        <v>2072.23</v>
      </c>
      <c r="F394" t="str">
        <f>INDEX(Sales_Data[Product_Category], MATCH(Merged[[#This Row],[Product_ID]],Sales_Data[Product_ID],0))</f>
        <v>Furniture</v>
      </c>
      <c r="G394">
        <f>INDEX(Sales_Data[Quantity_Sold], MATCH(Merged[[#This Row],[Product_ID]],Sales_Data[Product_ID],0))</f>
        <v>33</v>
      </c>
      <c r="H394" t="str">
        <f>INDEX(Sales_Data[Customer_Type], MATCH(Merged[[#This Row],[Product_ID]], Sales_Data[Product_ID],0))</f>
        <v>Returning</v>
      </c>
      <c r="I394" t="str">
        <f>INDEX(Sales_Data[Payment_Method], MATCH(Merged[[#This Row],[Product_ID]], Sales_Data[Product_ID],0))</f>
        <v>Bank Transfer</v>
      </c>
      <c r="J394">
        <f>INDEX(Sales_Data[Discount],MATCH(Merged[[#This Row],[Product_ID]], Sales_Data[Product_ID],0))</f>
        <v>7.0000000000000007E-2</v>
      </c>
      <c r="K394" s="8">
        <f>INDEX(Sales_Data[Discount (%)], MATCH(Merged[[#This Row],[Product_ID]],Sales_Data[Product_ID],0))</f>
        <v>7.0000000000000007E-2</v>
      </c>
      <c r="L394" s="8" t="str">
        <f>INDEX(Sales_Data[Discount Range], MATCH(Merged[[#This Row],[Product_ID]], Sales_Data[Product_ID],0))</f>
        <v>6-10%</v>
      </c>
      <c r="M394" t="str">
        <f>INDEX(Sales_Data[Sales_Channel],MATCH(Merged[[#This Row],[Product_ID]], Sales_Data[Product_ID],0))</f>
        <v>Retail</v>
      </c>
      <c r="N394" t="str">
        <f>INDEX(Sales_Data[Region_and_Sales_Rep], MATCH(Merged[[#This Row],[Product_ID]],Sales_Data[Product_ID],0))</f>
        <v>North-Alice</v>
      </c>
    </row>
    <row r="395" spans="1:14" x14ac:dyDescent="0.25">
      <c r="A395">
        <v>1067</v>
      </c>
      <c r="B395" t="str">
        <f>VLOOKUP(Merged[[#This Row],[Product_ID]],Sales_Data[],5,0)</f>
        <v>Eve</v>
      </c>
      <c r="C395" t="str">
        <f>VLOOKUP(Merged[[#This Row],[Product_ID]],Sales_Data[],6,0)</f>
        <v>South</v>
      </c>
      <c r="D395" t="str">
        <f>VLOOKUP(Merged[[#This Row],[Product_ID]],Sales_Data[],3,0)</f>
        <v>June</v>
      </c>
      <c r="E395">
        <f>INDEX(Sales_Data[Sales_Amount],MATCH(Merged[[#This Row],[Product_ID]], Sales_Data[Product_ID],0))</f>
        <v>114.59</v>
      </c>
      <c r="F395" t="str">
        <f>INDEX(Sales_Data[Product_Category], MATCH(Merged[[#This Row],[Product_ID]],Sales_Data[Product_ID],0))</f>
        <v>Food</v>
      </c>
      <c r="G395">
        <f>INDEX(Sales_Data[Quantity_Sold], MATCH(Merged[[#This Row],[Product_ID]],Sales_Data[Product_ID],0))</f>
        <v>48</v>
      </c>
      <c r="H395" t="str">
        <f>INDEX(Sales_Data[Customer_Type], MATCH(Merged[[#This Row],[Product_ID]], Sales_Data[Product_ID],0))</f>
        <v>Returning</v>
      </c>
      <c r="I395" t="str">
        <f>INDEX(Sales_Data[Payment_Method], MATCH(Merged[[#This Row],[Product_ID]], Sales_Data[Product_ID],0))</f>
        <v>Bank Transfer</v>
      </c>
      <c r="J395">
        <f>INDEX(Sales_Data[Discount],MATCH(Merged[[#This Row],[Product_ID]], Sales_Data[Product_ID],0))</f>
        <v>0.1</v>
      </c>
      <c r="K395" s="8">
        <f>INDEX(Sales_Data[Discount (%)], MATCH(Merged[[#This Row],[Product_ID]],Sales_Data[Product_ID],0))</f>
        <v>0.1</v>
      </c>
      <c r="L395" s="8" t="str">
        <f>INDEX(Sales_Data[Discount Range], MATCH(Merged[[#This Row],[Product_ID]], Sales_Data[Product_ID],0))</f>
        <v>6-10%</v>
      </c>
      <c r="M395" t="str">
        <f>INDEX(Sales_Data[Sales_Channel],MATCH(Merged[[#This Row],[Product_ID]], Sales_Data[Product_ID],0))</f>
        <v>Online</v>
      </c>
      <c r="N395" t="str">
        <f>INDEX(Sales_Data[Region_and_Sales_Rep], MATCH(Merged[[#This Row],[Product_ID]],Sales_Data[Product_ID],0))</f>
        <v>South-Eve</v>
      </c>
    </row>
    <row r="396" spans="1:14" x14ac:dyDescent="0.25">
      <c r="A396">
        <v>1046</v>
      </c>
      <c r="B396" t="str">
        <f>VLOOKUP(Merged[[#This Row],[Product_ID]],Sales_Data[],5,0)</f>
        <v>Eve</v>
      </c>
      <c r="C396" t="str">
        <f>VLOOKUP(Merged[[#This Row],[Product_ID]],Sales_Data[],6,0)</f>
        <v>East</v>
      </c>
      <c r="D396" t="str">
        <f>VLOOKUP(Merged[[#This Row],[Product_ID]],Sales_Data[],3,0)</f>
        <v>January</v>
      </c>
      <c r="E396">
        <f>INDEX(Sales_Data[Sales_Amount],MATCH(Merged[[#This Row],[Product_ID]], Sales_Data[Product_ID],0))</f>
        <v>4104.82</v>
      </c>
      <c r="F396" t="str">
        <f>INDEX(Sales_Data[Product_Category], MATCH(Merged[[#This Row],[Product_ID]],Sales_Data[Product_ID],0))</f>
        <v>Clothing</v>
      </c>
      <c r="G396">
        <f>INDEX(Sales_Data[Quantity_Sold], MATCH(Merged[[#This Row],[Product_ID]],Sales_Data[Product_ID],0))</f>
        <v>43</v>
      </c>
      <c r="H396" t="str">
        <f>INDEX(Sales_Data[Customer_Type], MATCH(Merged[[#This Row],[Product_ID]], Sales_Data[Product_ID],0))</f>
        <v>New</v>
      </c>
      <c r="I396" t="str">
        <f>INDEX(Sales_Data[Payment_Method], MATCH(Merged[[#This Row],[Product_ID]], Sales_Data[Product_ID],0))</f>
        <v>Bank Transfer</v>
      </c>
      <c r="J396">
        <f>INDEX(Sales_Data[Discount],MATCH(Merged[[#This Row],[Product_ID]], Sales_Data[Product_ID],0))</f>
        <v>0.1</v>
      </c>
      <c r="K396" s="8">
        <f>INDEX(Sales_Data[Discount (%)], MATCH(Merged[[#This Row],[Product_ID]],Sales_Data[Product_ID],0))</f>
        <v>0.1</v>
      </c>
      <c r="L396" s="8" t="str">
        <f>INDEX(Sales_Data[Discount Range], MATCH(Merged[[#This Row],[Product_ID]], Sales_Data[Product_ID],0))</f>
        <v>6-10%</v>
      </c>
      <c r="M396" t="str">
        <f>INDEX(Sales_Data[Sales_Channel],MATCH(Merged[[#This Row],[Product_ID]], Sales_Data[Product_ID],0))</f>
        <v>Retail</v>
      </c>
      <c r="N396" t="str">
        <f>INDEX(Sales_Data[Region_and_Sales_Rep], MATCH(Merged[[#This Row],[Product_ID]],Sales_Data[Product_ID],0))</f>
        <v>East-Eve</v>
      </c>
    </row>
    <row r="397" spans="1:14" x14ac:dyDescent="0.25">
      <c r="A397">
        <v>1024</v>
      </c>
      <c r="B397" t="str">
        <f>VLOOKUP(Merged[[#This Row],[Product_ID]],Sales_Data[],5,0)</f>
        <v>Eve</v>
      </c>
      <c r="C397" t="str">
        <f>VLOOKUP(Merged[[#This Row],[Product_ID]],Sales_Data[],6,0)</f>
        <v>West</v>
      </c>
      <c r="D397" t="str">
        <f>VLOOKUP(Merged[[#This Row],[Product_ID]],Sales_Data[],3,0)</f>
        <v>November</v>
      </c>
      <c r="E397">
        <f>INDEX(Sales_Data[Sales_Amount],MATCH(Merged[[#This Row],[Product_ID]], Sales_Data[Product_ID],0))</f>
        <v>6607.8</v>
      </c>
      <c r="F397" t="str">
        <f>INDEX(Sales_Data[Product_Category], MATCH(Merged[[#This Row],[Product_ID]],Sales_Data[Product_ID],0))</f>
        <v>Food</v>
      </c>
      <c r="G397">
        <f>INDEX(Sales_Data[Quantity_Sold], MATCH(Merged[[#This Row],[Product_ID]],Sales_Data[Product_ID],0))</f>
        <v>21</v>
      </c>
      <c r="H397" t="str">
        <f>INDEX(Sales_Data[Customer_Type], MATCH(Merged[[#This Row],[Product_ID]], Sales_Data[Product_ID],0))</f>
        <v>Returning</v>
      </c>
      <c r="I397" t="str">
        <f>INDEX(Sales_Data[Payment_Method], MATCH(Merged[[#This Row],[Product_ID]], Sales_Data[Product_ID],0))</f>
        <v>Bank Transfer</v>
      </c>
      <c r="J397">
        <f>INDEX(Sales_Data[Discount],MATCH(Merged[[#This Row],[Product_ID]], Sales_Data[Product_ID],0))</f>
        <v>0</v>
      </c>
      <c r="K397" s="8">
        <f>INDEX(Sales_Data[Discount (%)], MATCH(Merged[[#This Row],[Product_ID]],Sales_Data[Product_ID],0))</f>
        <v>0</v>
      </c>
      <c r="L397" s="8" t="str">
        <f>INDEX(Sales_Data[Discount Range], MATCH(Merged[[#This Row],[Product_ID]], Sales_Data[Product_ID],0))</f>
        <v>0-5%</v>
      </c>
      <c r="M397" t="str">
        <f>INDEX(Sales_Data[Sales_Channel],MATCH(Merged[[#This Row],[Product_ID]], Sales_Data[Product_ID],0))</f>
        <v>Retail</v>
      </c>
      <c r="N397" t="str">
        <f>INDEX(Sales_Data[Region_and_Sales_Rep], MATCH(Merged[[#This Row],[Product_ID]],Sales_Data[Product_ID],0))</f>
        <v>West-Eve</v>
      </c>
    </row>
    <row r="398" spans="1:14" x14ac:dyDescent="0.25">
      <c r="A398">
        <v>1032</v>
      </c>
      <c r="B398" t="str">
        <f>VLOOKUP(Merged[[#This Row],[Product_ID]],Sales_Data[],5,0)</f>
        <v>Eve</v>
      </c>
      <c r="C398" t="str">
        <f>VLOOKUP(Merged[[#This Row],[Product_ID]],Sales_Data[],6,0)</f>
        <v>West</v>
      </c>
      <c r="D398" t="str">
        <f>VLOOKUP(Merged[[#This Row],[Product_ID]],Sales_Data[],3,0)</f>
        <v>June</v>
      </c>
      <c r="E398">
        <f>INDEX(Sales_Data[Sales_Amount],MATCH(Merged[[#This Row],[Product_ID]], Sales_Data[Product_ID],0))</f>
        <v>219.82</v>
      </c>
      <c r="F398" t="str">
        <f>INDEX(Sales_Data[Product_Category], MATCH(Merged[[#This Row],[Product_ID]],Sales_Data[Product_ID],0))</f>
        <v>Electronics</v>
      </c>
      <c r="G398">
        <f>INDEX(Sales_Data[Quantity_Sold], MATCH(Merged[[#This Row],[Product_ID]],Sales_Data[Product_ID],0))</f>
        <v>49</v>
      </c>
      <c r="H398" t="str">
        <f>INDEX(Sales_Data[Customer_Type], MATCH(Merged[[#This Row],[Product_ID]], Sales_Data[Product_ID],0))</f>
        <v>Returning</v>
      </c>
      <c r="I398" t="str">
        <f>INDEX(Sales_Data[Payment_Method], MATCH(Merged[[#This Row],[Product_ID]], Sales_Data[Product_ID],0))</f>
        <v>Credit Card</v>
      </c>
      <c r="J398">
        <f>INDEX(Sales_Data[Discount],MATCH(Merged[[#This Row],[Product_ID]], Sales_Data[Product_ID],0))</f>
        <v>0.09</v>
      </c>
      <c r="K398" s="8">
        <f>INDEX(Sales_Data[Discount (%)], MATCH(Merged[[#This Row],[Product_ID]],Sales_Data[Product_ID],0))</f>
        <v>0.09</v>
      </c>
      <c r="L398" s="8" t="str">
        <f>INDEX(Sales_Data[Discount Range], MATCH(Merged[[#This Row],[Product_ID]], Sales_Data[Product_ID],0))</f>
        <v>6-10%</v>
      </c>
      <c r="M398" t="str">
        <f>INDEX(Sales_Data[Sales_Channel],MATCH(Merged[[#This Row],[Product_ID]], Sales_Data[Product_ID],0))</f>
        <v>Online</v>
      </c>
      <c r="N398" t="str">
        <f>INDEX(Sales_Data[Region_and_Sales_Rep], MATCH(Merged[[#This Row],[Product_ID]],Sales_Data[Product_ID],0))</f>
        <v>West-Eve</v>
      </c>
    </row>
    <row r="399" spans="1:14" x14ac:dyDescent="0.25">
      <c r="A399">
        <v>1047</v>
      </c>
      <c r="B399" t="str">
        <f>VLOOKUP(Merged[[#This Row],[Product_ID]],Sales_Data[],5,0)</f>
        <v>David</v>
      </c>
      <c r="C399" t="str">
        <f>VLOOKUP(Merged[[#This Row],[Product_ID]],Sales_Data[],6,0)</f>
        <v>North</v>
      </c>
      <c r="D399" t="str">
        <f>VLOOKUP(Merged[[#This Row],[Product_ID]],Sales_Data[],3,0)</f>
        <v>August</v>
      </c>
      <c r="E399">
        <f>INDEX(Sales_Data[Sales_Amount],MATCH(Merged[[#This Row],[Product_ID]], Sales_Data[Product_ID],0))</f>
        <v>1331.25</v>
      </c>
      <c r="F399" t="str">
        <f>INDEX(Sales_Data[Product_Category], MATCH(Merged[[#This Row],[Product_ID]],Sales_Data[Product_ID],0))</f>
        <v>Electronics</v>
      </c>
      <c r="G399">
        <f>INDEX(Sales_Data[Quantity_Sold], MATCH(Merged[[#This Row],[Product_ID]],Sales_Data[Product_ID],0))</f>
        <v>33</v>
      </c>
      <c r="H399" t="str">
        <f>INDEX(Sales_Data[Customer_Type], MATCH(Merged[[#This Row],[Product_ID]], Sales_Data[Product_ID],0))</f>
        <v>Returning</v>
      </c>
      <c r="I399" t="str">
        <f>INDEX(Sales_Data[Payment_Method], MATCH(Merged[[#This Row],[Product_ID]], Sales_Data[Product_ID],0))</f>
        <v>Credit Card</v>
      </c>
      <c r="J399">
        <f>INDEX(Sales_Data[Discount],MATCH(Merged[[#This Row],[Product_ID]], Sales_Data[Product_ID],0))</f>
        <v>0.15</v>
      </c>
      <c r="K399" s="8">
        <f>INDEX(Sales_Data[Discount (%)], MATCH(Merged[[#This Row],[Product_ID]],Sales_Data[Product_ID],0))</f>
        <v>0.15</v>
      </c>
      <c r="L399" s="8" t="str">
        <f>INDEX(Sales_Data[Discount Range], MATCH(Merged[[#This Row],[Product_ID]], Sales_Data[Product_ID],0))</f>
        <v>11-15%</v>
      </c>
      <c r="M399" t="str">
        <f>INDEX(Sales_Data[Sales_Channel],MATCH(Merged[[#This Row],[Product_ID]], Sales_Data[Product_ID],0))</f>
        <v>Online</v>
      </c>
      <c r="N399" t="str">
        <f>INDEX(Sales_Data[Region_and_Sales_Rep], MATCH(Merged[[#This Row],[Product_ID]],Sales_Data[Product_ID],0))</f>
        <v>North-David</v>
      </c>
    </row>
    <row r="400" spans="1:14" x14ac:dyDescent="0.25">
      <c r="A400">
        <v>1086</v>
      </c>
      <c r="B400" t="str">
        <f>VLOOKUP(Merged[[#This Row],[Product_ID]],Sales_Data[],5,0)</f>
        <v>Bob</v>
      </c>
      <c r="C400" t="str">
        <f>VLOOKUP(Merged[[#This Row],[Product_ID]],Sales_Data[],6,0)</f>
        <v>East</v>
      </c>
      <c r="D400" t="str">
        <f>VLOOKUP(Merged[[#This Row],[Product_ID]],Sales_Data[],3,0)</f>
        <v>June</v>
      </c>
      <c r="E400">
        <f>INDEX(Sales_Data[Sales_Amount],MATCH(Merged[[#This Row],[Product_ID]], Sales_Data[Product_ID],0))</f>
        <v>2495.5700000000002</v>
      </c>
      <c r="F400" t="str">
        <f>INDEX(Sales_Data[Product_Category], MATCH(Merged[[#This Row],[Product_ID]],Sales_Data[Product_ID],0))</f>
        <v>Electronics</v>
      </c>
      <c r="G400">
        <f>INDEX(Sales_Data[Quantity_Sold], MATCH(Merged[[#This Row],[Product_ID]],Sales_Data[Product_ID],0))</f>
        <v>3</v>
      </c>
      <c r="H400" t="str">
        <f>INDEX(Sales_Data[Customer_Type], MATCH(Merged[[#This Row],[Product_ID]], Sales_Data[Product_ID],0))</f>
        <v>New</v>
      </c>
      <c r="I400" t="str">
        <f>INDEX(Sales_Data[Payment_Method], MATCH(Merged[[#This Row],[Product_ID]], Sales_Data[Product_ID],0))</f>
        <v>Cash</v>
      </c>
      <c r="J400">
        <f>INDEX(Sales_Data[Discount],MATCH(Merged[[#This Row],[Product_ID]], Sales_Data[Product_ID],0))</f>
        <v>0.27</v>
      </c>
      <c r="K400" s="8">
        <f>INDEX(Sales_Data[Discount (%)], MATCH(Merged[[#This Row],[Product_ID]],Sales_Data[Product_ID],0))</f>
        <v>0.27</v>
      </c>
      <c r="L400" s="8" t="str">
        <f>INDEX(Sales_Data[Discount Range], MATCH(Merged[[#This Row],[Product_ID]], Sales_Data[Product_ID],0))</f>
        <v>21%+</v>
      </c>
      <c r="M400" t="str">
        <f>INDEX(Sales_Data[Sales_Channel],MATCH(Merged[[#This Row],[Product_ID]], Sales_Data[Product_ID],0))</f>
        <v>Online</v>
      </c>
      <c r="N400" t="str">
        <f>INDEX(Sales_Data[Region_and_Sales_Rep], MATCH(Merged[[#This Row],[Product_ID]],Sales_Data[Product_ID],0))</f>
        <v>East-Bob</v>
      </c>
    </row>
    <row r="401" spans="1:14" x14ac:dyDescent="0.25">
      <c r="A401">
        <v>1023</v>
      </c>
      <c r="B401" t="str">
        <f>VLOOKUP(Merged[[#This Row],[Product_ID]],Sales_Data[],5,0)</f>
        <v>Eve</v>
      </c>
      <c r="C401" t="str">
        <f>VLOOKUP(Merged[[#This Row],[Product_ID]],Sales_Data[],6,0)</f>
        <v>East</v>
      </c>
      <c r="D401" t="str">
        <f>VLOOKUP(Merged[[#This Row],[Product_ID]],Sales_Data[],3,0)</f>
        <v>June</v>
      </c>
      <c r="E401">
        <f>INDEX(Sales_Data[Sales_Amount],MATCH(Merged[[#This Row],[Product_ID]], Sales_Data[Product_ID],0))</f>
        <v>2170.94</v>
      </c>
      <c r="F401" t="str">
        <f>INDEX(Sales_Data[Product_Category], MATCH(Merged[[#This Row],[Product_ID]],Sales_Data[Product_ID],0))</f>
        <v>Clothing</v>
      </c>
      <c r="G401">
        <f>INDEX(Sales_Data[Quantity_Sold], MATCH(Merged[[#This Row],[Product_ID]],Sales_Data[Product_ID],0))</f>
        <v>9</v>
      </c>
      <c r="H401" t="str">
        <f>INDEX(Sales_Data[Customer_Type], MATCH(Merged[[#This Row],[Product_ID]], Sales_Data[Product_ID],0))</f>
        <v>Returning</v>
      </c>
      <c r="I401" t="str">
        <f>INDEX(Sales_Data[Payment_Method], MATCH(Merged[[#This Row],[Product_ID]], Sales_Data[Product_ID],0))</f>
        <v>Cash</v>
      </c>
      <c r="J401">
        <f>INDEX(Sales_Data[Discount],MATCH(Merged[[#This Row],[Product_ID]], Sales_Data[Product_ID],0))</f>
        <v>0.25</v>
      </c>
      <c r="K401" s="8">
        <f>INDEX(Sales_Data[Discount (%)], MATCH(Merged[[#This Row],[Product_ID]],Sales_Data[Product_ID],0))</f>
        <v>0.25</v>
      </c>
      <c r="L401" s="8" t="str">
        <f>INDEX(Sales_Data[Discount Range], MATCH(Merged[[#This Row],[Product_ID]], Sales_Data[Product_ID],0))</f>
        <v>21%+</v>
      </c>
      <c r="M401" t="str">
        <f>INDEX(Sales_Data[Sales_Channel],MATCH(Merged[[#This Row],[Product_ID]], Sales_Data[Product_ID],0))</f>
        <v>Retail</v>
      </c>
      <c r="N401" t="str">
        <f>INDEX(Sales_Data[Region_and_Sales_Rep], MATCH(Merged[[#This Row],[Product_ID]],Sales_Data[Product_ID],0))</f>
        <v>East-Eve</v>
      </c>
    </row>
    <row r="402" spans="1:14" x14ac:dyDescent="0.25">
      <c r="A402">
        <v>1066</v>
      </c>
      <c r="B402" t="str">
        <f>VLOOKUP(Merged[[#This Row],[Product_ID]],Sales_Data[],5,0)</f>
        <v>Charlie</v>
      </c>
      <c r="C402" t="str">
        <f>VLOOKUP(Merged[[#This Row],[Product_ID]],Sales_Data[],6,0)</f>
        <v>North</v>
      </c>
      <c r="D402" t="str">
        <f>VLOOKUP(Merged[[#This Row],[Product_ID]],Sales_Data[],3,0)</f>
        <v>July</v>
      </c>
      <c r="E402">
        <f>INDEX(Sales_Data[Sales_Amount],MATCH(Merged[[#This Row],[Product_ID]], Sales_Data[Product_ID],0))</f>
        <v>6380.2</v>
      </c>
      <c r="F402" t="str">
        <f>INDEX(Sales_Data[Product_Category], MATCH(Merged[[#This Row],[Product_ID]],Sales_Data[Product_ID],0))</f>
        <v>Furniture</v>
      </c>
      <c r="G402">
        <f>INDEX(Sales_Data[Quantity_Sold], MATCH(Merged[[#This Row],[Product_ID]],Sales_Data[Product_ID],0))</f>
        <v>15</v>
      </c>
      <c r="H402" t="str">
        <f>INDEX(Sales_Data[Customer_Type], MATCH(Merged[[#This Row],[Product_ID]], Sales_Data[Product_ID],0))</f>
        <v>Returning</v>
      </c>
      <c r="I402" t="str">
        <f>INDEX(Sales_Data[Payment_Method], MATCH(Merged[[#This Row],[Product_ID]], Sales_Data[Product_ID],0))</f>
        <v>Bank Transfer</v>
      </c>
      <c r="J402">
        <f>INDEX(Sales_Data[Discount],MATCH(Merged[[#This Row],[Product_ID]], Sales_Data[Product_ID],0))</f>
        <v>0.04</v>
      </c>
      <c r="K402" s="8">
        <f>INDEX(Sales_Data[Discount (%)], MATCH(Merged[[#This Row],[Product_ID]],Sales_Data[Product_ID],0))</f>
        <v>0.04</v>
      </c>
      <c r="L402" s="8" t="str">
        <f>INDEX(Sales_Data[Discount Range], MATCH(Merged[[#This Row],[Product_ID]], Sales_Data[Product_ID],0))</f>
        <v>0-5%</v>
      </c>
      <c r="M402" t="str">
        <f>INDEX(Sales_Data[Sales_Channel],MATCH(Merged[[#This Row],[Product_ID]], Sales_Data[Product_ID],0))</f>
        <v>Retail</v>
      </c>
      <c r="N402" t="str">
        <f>INDEX(Sales_Data[Region_and_Sales_Rep], MATCH(Merged[[#This Row],[Product_ID]],Sales_Data[Product_ID],0))</f>
        <v>North-Charlie</v>
      </c>
    </row>
    <row r="403" spans="1:14" x14ac:dyDescent="0.25">
      <c r="A403">
        <v>1027</v>
      </c>
      <c r="B403" t="str">
        <f>VLOOKUP(Merged[[#This Row],[Product_ID]],Sales_Data[],5,0)</f>
        <v>Bob</v>
      </c>
      <c r="C403" t="str">
        <f>VLOOKUP(Merged[[#This Row],[Product_ID]],Sales_Data[],6,0)</f>
        <v>West</v>
      </c>
      <c r="D403" t="str">
        <f>VLOOKUP(Merged[[#This Row],[Product_ID]],Sales_Data[],3,0)</f>
        <v>January</v>
      </c>
      <c r="E403">
        <f>INDEX(Sales_Data[Sales_Amount],MATCH(Merged[[#This Row],[Product_ID]], Sales_Data[Product_ID],0))</f>
        <v>6261.2</v>
      </c>
      <c r="F403" t="str">
        <f>INDEX(Sales_Data[Product_Category], MATCH(Merged[[#This Row],[Product_ID]],Sales_Data[Product_ID],0))</f>
        <v>Food</v>
      </c>
      <c r="G403">
        <f>INDEX(Sales_Data[Quantity_Sold], MATCH(Merged[[#This Row],[Product_ID]],Sales_Data[Product_ID],0))</f>
        <v>26</v>
      </c>
      <c r="H403" t="str">
        <f>INDEX(Sales_Data[Customer_Type], MATCH(Merged[[#This Row],[Product_ID]], Sales_Data[Product_ID],0))</f>
        <v>Returning</v>
      </c>
      <c r="I403" t="str">
        <f>INDEX(Sales_Data[Payment_Method], MATCH(Merged[[#This Row],[Product_ID]], Sales_Data[Product_ID],0))</f>
        <v>Cash</v>
      </c>
      <c r="J403">
        <f>INDEX(Sales_Data[Discount],MATCH(Merged[[#This Row],[Product_ID]], Sales_Data[Product_ID],0))</f>
        <v>0.14000000000000001</v>
      </c>
      <c r="K403" s="8">
        <f>INDEX(Sales_Data[Discount (%)], MATCH(Merged[[#This Row],[Product_ID]],Sales_Data[Product_ID],0))</f>
        <v>0.14000000000000001</v>
      </c>
      <c r="L403" s="8" t="str">
        <f>INDEX(Sales_Data[Discount Range], MATCH(Merged[[#This Row],[Product_ID]], Sales_Data[Product_ID],0))</f>
        <v>11-15%</v>
      </c>
      <c r="M403" t="str">
        <f>INDEX(Sales_Data[Sales_Channel],MATCH(Merged[[#This Row],[Product_ID]], Sales_Data[Product_ID],0))</f>
        <v>Retail</v>
      </c>
      <c r="N403" t="str">
        <f>INDEX(Sales_Data[Region_and_Sales_Rep], MATCH(Merged[[#This Row],[Product_ID]],Sales_Data[Product_ID],0))</f>
        <v>West-Bob</v>
      </c>
    </row>
    <row r="404" spans="1:14" x14ac:dyDescent="0.25">
      <c r="A404">
        <v>1002</v>
      </c>
      <c r="B404" t="str">
        <f>VLOOKUP(Merged[[#This Row],[Product_ID]],Sales_Data[],5,0)</f>
        <v>David</v>
      </c>
      <c r="C404" t="str">
        <f>VLOOKUP(Merged[[#This Row],[Product_ID]],Sales_Data[],6,0)</f>
        <v>North</v>
      </c>
      <c r="D404" t="str">
        <f>VLOOKUP(Merged[[#This Row],[Product_ID]],Sales_Data[],3,0)</f>
        <v>May</v>
      </c>
      <c r="E404">
        <f>INDEX(Sales_Data[Sales_Amount],MATCH(Merged[[#This Row],[Product_ID]], Sales_Data[Product_ID],0))</f>
        <v>6810.35</v>
      </c>
      <c r="F404" t="str">
        <f>INDEX(Sales_Data[Product_Category], MATCH(Merged[[#This Row],[Product_ID]],Sales_Data[Product_ID],0))</f>
        <v>Furniture</v>
      </c>
      <c r="G404">
        <f>INDEX(Sales_Data[Quantity_Sold], MATCH(Merged[[#This Row],[Product_ID]],Sales_Data[Product_ID],0))</f>
        <v>17</v>
      </c>
      <c r="H404" t="str">
        <f>INDEX(Sales_Data[Customer_Type], MATCH(Merged[[#This Row],[Product_ID]], Sales_Data[Product_ID],0))</f>
        <v>Returning</v>
      </c>
      <c r="I404" t="str">
        <f>INDEX(Sales_Data[Payment_Method], MATCH(Merged[[#This Row],[Product_ID]], Sales_Data[Product_ID],0))</f>
        <v>Cash</v>
      </c>
      <c r="J404">
        <f>INDEX(Sales_Data[Discount],MATCH(Merged[[#This Row],[Product_ID]], Sales_Data[Product_ID],0))</f>
        <v>0.04</v>
      </c>
      <c r="K404" s="8">
        <f>INDEX(Sales_Data[Discount (%)], MATCH(Merged[[#This Row],[Product_ID]],Sales_Data[Product_ID],0))</f>
        <v>0.04</v>
      </c>
      <c r="L404" s="8" t="str">
        <f>INDEX(Sales_Data[Discount Range], MATCH(Merged[[#This Row],[Product_ID]], Sales_Data[Product_ID],0))</f>
        <v>0-5%</v>
      </c>
      <c r="M404" t="str">
        <f>INDEX(Sales_Data[Sales_Channel],MATCH(Merged[[#This Row],[Product_ID]], Sales_Data[Product_ID],0))</f>
        <v>Online</v>
      </c>
      <c r="N404" t="str">
        <f>INDEX(Sales_Data[Region_and_Sales_Rep], MATCH(Merged[[#This Row],[Product_ID]],Sales_Data[Product_ID],0))</f>
        <v>North-David</v>
      </c>
    </row>
    <row r="405" spans="1:14" x14ac:dyDescent="0.25">
      <c r="A405">
        <v>1090</v>
      </c>
      <c r="B405" t="str">
        <f>VLOOKUP(Merged[[#This Row],[Product_ID]],Sales_Data[],5,0)</f>
        <v>Alice</v>
      </c>
      <c r="C405" t="str">
        <f>VLOOKUP(Merged[[#This Row],[Product_ID]],Sales_Data[],6,0)</f>
        <v>West</v>
      </c>
      <c r="D405" t="str">
        <f>VLOOKUP(Merged[[#This Row],[Product_ID]],Sales_Data[],3,0)</f>
        <v>November</v>
      </c>
      <c r="E405">
        <f>INDEX(Sales_Data[Sales_Amount],MATCH(Merged[[#This Row],[Product_ID]], Sales_Data[Product_ID],0))</f>
        <v>267.77999999999997</v>
      </c>
      <c r="F405" t="str">
        <f>INDEX(Sales_Data[Product_Category], MATCH(Merged[[#This Row],[Product_ID]],Sales_Data[Product_ID],0))</f>
        <v>Electronics</v>
      </c>
      <c r="G405">
        <f>INDEX(Sales_Data[Quantity_Sold], MATCH(Merged[[#This Row],[Product_ID]],Sales_Data[Product_ID],0))</f>
        <v>32</v>
      </c>
      <c r="H405" t="str">
        <f>INDEX(Sales_Data[Customer_Type], MATCH(Merged[[#This Row],[Product_ID]], Sales_Data[Product_ID],0))</f>
        <v>Returning</v>
      </c>
      <c r="I405" t="str">
        <f>INDEX(Sales_Data[Payment_Method], MATCH(Merged[[#This Row],[Product_ID]], Sales_Data[Product_ID],0))</f>
        <v>Cash</v>
      </c>
      <c r="J405">
        <f>INDEX(Sales_Data[Discount],MATCH(Merged[[#This Row],[Product_ID]], Sales_Data[Product_ID],0))</f>
        <v>0.22</v>
      </c>
      <c r="K405" s="8">
        <f>INDEX(Sales_Data[Discount (%)], MATCH(Merged[[#This Row],[Product_ID]],Sales_Data[Product_ID],0))</f>
        <v>0.22</v>
      </c>
      <c r="L405" s="8" t="str">
        <f>INDEX(Sales_Data[Discount Range], MATCH(Merged[[#This Row],[Product_ID]], Sales_Data[Product_ID],0))</f>
        <v>21%+</v>
      </c>
      <c r="M405" t="str">
        <f>INDEX(Sales_Data[Sales_Channel],MATCH(Merged[[#This Row],[Product_ID]], Sales_Data[Product_ID],0))</f>
        <v>Retail</v>
      </c>
      <c r="N405" t="str">
        <f>INDEX(Sales_Data[Region_and_Sales_Rep], MATCH(Merged[[#This Row],[Product_ID]],Sales_Data[Product_ID],0))</f>
        <v>West-Alice</v>
      </c>
    </row>
    <row r="406" spans="1:14" x14ac:dyDescent="0.25">
      <c r="A406">
        <v>1017</v>
      </c>
      <c r="B406" t="str">
        <f>VLOOKUP(Merged[[#This Row],[Product_ID]],Sales_Data[],5,0)</f>
        <v>David</v>
      </c>
      <c r="C406" t="str">
        <f>VLOOKUP(Merged[[#This Row],[Product_ID]],Sales_Data[],6,0)</f>
        <v>East</v>
      </c>
      <c r="D406" t="str">
        <f>VLOOKUP(Merged[[#This Row],[Product_ID]],Sales_Data[],3,0)</f>
        <v>July</v>
      </c>
      <c r="E406">
        <f>INDEX(Sales_Data[Sales_Amount],MATCH(Merged[[#This Row],[Product_ID]], Sales_Data[Product_ID],0))</f>
        <v>3388.69</v>
      </c>
      <c r="F406" t="str">
        <f>INDEX(Sales_Data[Product_Category], MATCH(Merged[[#This Row],[Product_ID]],Sales_Data[Product_ID],0))</f>
        <v>Food</v>
      </c>
      <c r="G406">
        <f>INDEX(Sales_Data[Quantity_Sold], MATCH(Merged[[#This Row],[Product_ID]],Sales_Data[Product_ID],0))</f>
        <v>1</v>
      </c>
      <c r="H406" t="str">
        <f>INDEX(Sales_Data[Customer_Type], MATCH(Merged[[#This Row],[Product_ID]], Sales_Data[Product_ID],0))</f>
        <v>Returning</v>
      </c>
      <c r="I406" t="str">
        <f>INDEX(Sales_Data[Payment_Method], MATCH(Merged[[#This Row],[Product_ID]], Sales_Data[Product_ID],0))</f>
        <v>Bank Transfer</v>
      </c>
      <c r="J406">
        <f>INDEX(Sales_Data[Discount],MATCH(Merged[[#This Row],[Product_ID]], Sales_Data[Product_ID],0))</f>
        <v>0.28999999999999998</v>
      </c>
      <c r="K406" s="8">
        <f>INDEX(Sales_Data[Discount (%)], MATCH(Merged[[#This Row],[Product_ID]],Sales_Data[Product_ID],0))</f>
        <v>0.28999999999999998</v>
      </c>
      <c r="L406" s="8" t="str">
        <f>INDEX(Sales_Data[Discount Range], MATCH(Merged[[#This Row],[Product_ID]], Sales_Data[Product_ID],0))</f>
        <v>21%+</v>
      </c>
      <c r="M406" t="str">
        <f>INDEX(Sales_Data[Sales_Channel],MATCH(Merged[[#This Row],[Product_ID]], Sales_Data[Product_ID],0))</f>
        <v>Online</v>
      </c>
      <c r="N406" t="str">
        <f>INDEX(Sales_Data[Region_and_Sales_Rep], MATCH(Merged[[#This Row],[Product_ID]],Sales_Data[Product_ID],0))</f>
        <v>East-David</v>
      </c>
    </row>
    <row r="407" spans="1:14" x14ac:dyDescent="0.25">
      <c r="A407">
        <v>1033</v>
      </c>
      <c r="B407" t="str">
        <f>VLOOKUP(Merged[[#This Row],[Product_ID]],Sales_Data[],5,0)</f>
        <v>David</v>
      </c>
      <c r="C407" t="str">
        <f>VLOOKUP(Merged[[#This Row],[Product_ID]],Sales_Data[],6,0)</f>
        <v>South</v>
      </c>
      <c r="D407" t="str">
        <f>VLOOKUP(Merged[[#This Row],[Product_ID]],Sales_Data[],3,0)</f>
        <v>November</v>
      </c>
      <c r="E407">
        <f>INDEX(Sales_Data[Sales_Amount],MATCH(Merged[[#This Row],[Product_ID]], Sales_Data[Product_ID],0))</f>
        <v>4011.8</v>
      </c>
      <c r="F407" t="str">
        <f>INDEX(Sales_Data[Product_Category], MATCH(Merged[[#This Row],[Product_ID]],Sales_Data[Product_ID],0))</f>
        <v>Furniture</v>
      </c>
      <c r="G407">
        <f>INDEX(Sales_Data[Quantity_Sold], MATCH(Merged[[#This Row],[Product_ID]],Sales_Data[Product_ID],0))</f>
        <v>23</v>
      </c>
      <c r="H407" t="str">
        <f>INDEX(Sales_Data[Customer_Type], MATCH(Merged[[#This Row],[Product_ID]], Sales_Data[Product_ID],0))</f>
        <v>Returning</v>
      </c>
      <c r="I407" t="str">
        <f>INDEX(Sales_Data[Payment_Method], MATCH(Merged[[#This Row],[Product_ID]], Sales_Data[Product_ID],0))</f>
        <v>Bank Transfer</v>
      </c>
      <c r="J407">
        <f>INDEX(Sales_Data[Discount],MATCH(Merged[[#This Row],[Product_ID]], Sales_Data[Product_ID],0))</f>
        <v>0.22</v>
      </c>
      <c r="K407" s="8">
        <f>INDEX(Sales_Data[Discount (%)], MATCH(Merged[[#This Row],[Product_ID]],Sales_Data[Product_ID],0))</f>
        <v>0.22</v>
      </c>
      <c r="L407" s="8" t="str">
        <f>INDEX(Sales_Data[Discount Range], MATCH(Merged[[#This Row],[Product_ID]], Sales_Data[Product_ID],0))</f>
        <v>21%+</v>
      </c>
      <c r="M407" t="str">
        <f>INDEX(Sales_Data[Sales_Channel],MATCH(Merged[[#This Row],[Product_ID]], Sales_Data[Product_ID],0))</f>
        <v>Retail</v>
      </c>
      <c r="N407" t="str">
        <f>INDEX(Sales_Data[Region_and_Sales_Rep], MATCH(Merged[[#This Row],[Product_ID]],Sales_Data[Product_ID],0))</f>
        <v>South-David</v>
      </c>
    </row>
    <row r="408" spans="1:14" x14ac:dyDescent="0.25">
      <c r="A408">
        <v>1009</v>
      </c>
      <c r="B408" t="str">
        <f>VLOOKUP(Merged[[#This Row],[Product_ID]],Sales_Data[],5,0)</f>
        <v>Alice</v>
      </c>
      <c r="C408" t="str">
        <f>VLOOKUP(Merged[[#This Row],[Product_ID]],Sales_Data[],6,0)</f>
        <v>North</v>
      </c>
      <c r="D408" t="str">
        <f>VLOOKUP(Merged[[#This Row],[Product_ID]],Sales_Data[],3,0)</f>
        <v>April</v>
      </c>
      <c r="E408">
        <f>INDEX(Sales_Data[Sales_Amount],MATCH(Merged[[#This Row],[Product_ID]], Sales_Data[Product_ID],0))</f>
        <v>1342.95</v>
      </c>
      <c r="F408" t="str">
        <f>INDEX(Sales_Data[Product_Category], MATCH(Merged[[#This Row],[Product_ID]],Sales_Data[Product_ID],0))</f>
        <v>Clothing</v>
      </c>
      <c r="G408">
        <f>INDEX(Sales_Data[Quantity_Sold], MATCH(Merged[[#This Row],[Product_ID]],Sales_Data[Product_ID],0))</f>
        <v>33</v>
      </c>
      <c r="H408" t="str">
        <f>INDEX(Sales_Data[Customer_Type], MATCH(Merged[[#This Row],[Product_ID]], Sales_Data[Product_ID],0))</f>
        <v>New</v>
      </c>
      <c r="I408" t="str">
        <f>INDEX(Sales_Data[Payment_Method], MATCH(Merged[[#This Row],[Product_ID]], Sales_Data[Product_ID],0))</f>
        <v>Credit Card</v>
      </c>
      <c r="J408">
        <f>INDEX(Sales_Data[Discount],MATCH(Merged[[#This Row],[Product_ID]], Sales_Data[Product_ID],0))</f>
        <v>0.05</v>
      </c>
      <c r="K408" s="8">
        <f>INDEX(Sales_Data[Discount (%)], MATCH(Merged[[#This Row],[Product_ID]],Sales_Data[Product_ID],0))</f>
        <v>0.05</v>
      </c>
      <c r="L408" s="8" t="str">
        <f>INDEX(Sales_Data[Discount Range], MATCH(Merged[[#This Row],[Product_ID]], Sales_Data[Product_ID],0))</f>
        <v>0-5%</v>
      </c>
      <c r="M408" t="str">
        <f>INDEX(Sales_Data[Sales_Channel],MATCH(Merged[[#This Row],[Product_ID]], Sales_Data[Product_ID],0))</f>
        <v>Online</v>
      </c>
      <c r="N408" t="str">
        <f>INDEX(Sales_Data[Region_and_Sales_Rep], MATCH(Merged[[#This Row],[Product_ID]],Sales_Data[Product_ID],0))</f>
        <v>North-Alice</v>
      </c>
    </row>
    <row r="409" spans="1:14" x14ac:dyDescent="0.25">
      <c r="A409">
        <v>1043</v>
      </c>
      <c r="B409" t="str">
        <f>VLOOKUP(Merged[[#This Row],[Product_ID]],Sales_Data[],5,0)</f>
        <v>Bob</v>
      </c>
      <c r="C409" t="str">
        <f>VLOOKUP(Merged[[#This Row],[Product_ID]],Sales_Data[],6,0)</f>
        <v>South</v>
      </c>
      <c r="D409" t="str">
        <f>VLOOKUP(Merged[[#This Row],[Product_ID]],Sales_Data[],3,0)</f>
        <v>November</v>
      </c>
      <c r="E409">
        <f>INDEX(Sales_Data[Sales_Amount],MATCH(Merged[[#This Row],[Product_ID]], Sales_Data[Product_ID],0))</f>
        <v>1710.73</v>
      </c>
      <c r="F409" t="str">
        <f>INDEX(Sales_Data[Product_Category], MATCH(Merged[[#This Row],[Product_ID]],Sales_Data[Product_ID],0))</f>
        <v>Electronics</v>
      </c>
      <c r="G409">
        <f>INDEX(Sales_Data[Quantity_Sold], MATCH(Merged[[#This Row],[Product_ID]],Sales_Data[Product_ID],0))</f>
        <v>3</v>
      </c>
      <c r="H409" t="str">
        <f>INDEX(Sales_Data[Customer_Type], MATCH(Merged[[#This Row],[Product_ID]], Sales_Data[Product_ID],0))</f>
        <v>New</v>
      </c>
      <c r="I409" t="str">
        <f>INDEX(Sales_Data[Payment_Method], MATCH(Merged[[#This Row],[Product_ID]], Sales_Data[Product_ID],0))</f>
        <v>Bank Transfer</v>
      </c>
      <c r="J409">
        <f>INDEX(Sales_Data[Discount],MATCH(Merged[[#This Row],[Product_ID]], Sales_Data[Product_ID],0))</f>
        <v>0.25</v>
      </c>
      <c r="K409" s="8">
        <f>INDEX(Sales_Data[Discount (%)], MATCH(Merged[[#This Row],[Product_ID]],Sales_Data[Product_ID],0))</f>
        <v>0.25</v>
      </c>
      <c r="L409" s="8" t="str">
        <f>INDEX(Sales_Data[Discount Range], MATCH(Merged[[#This Row],[Product_ID]], Sales_Data[Product_ID],0))</f>
        <v>21%+</v>
      </c>
      <c r="M409" t="str">
        <f>INDEX(Sales_Data[Sales_Channel],MATCH(Merged[[#This Row],[Product_ID]], Sales_Data[Product_ID],0))</f>
        <v>Online</v>
      </c>
      <c r="N409" t="str">
        <f>INDEX(Sales_Data[Region_and_Sales_Rep], MATCH(Merged[[#This Row],[Product_ID]],Sales_Data[Product_ID],0))</f>
        <v>South-Bob</v>
      </c>
    </row>
    <row r="410" spans="1:14" x14ac:dyDescent="0.25">
      <c r="A410">
        <v>1048</v>
      </c>
      <c r="B410" t="str">
        <f>VLOOKUP(Merged[[#This Row],[Product_ID]],Sales_Data[],5,0)</f>
        <v>Charlie</v>
      </c>
      <c r="C410" t="str">
        <f>VLOOKUP(Merged[[#This Row],[Product_ID]],Sales_Data[],6,0)</f>
        <v>North</v>
      </c>
      <c r="D410" t="str">
        <f>VLOOKUP(Merged[[#This Row],[Product_ID]],Sales_Data[],3,0)</f>
        <v>September</v>
      </c>
      <c r="E410">
        <f>INDEX(Sales_Data[Sales_Amount],MATCH(Merged[[#This Row],[Product_ID]], Sales_Data[Product_ID],0))</f>
        <v>7873.38</v>
      </c>
      <c r="F410" t="str">
        <f>INDEX(Sales_Data[Product_Category], MATCH(Merged[[#This Row],[Product_ID]],Sales_Data[Product_ID],0))</f>
        <v>Furniture</v>
      </c>
      <c r="G410">
        <f>INDEX(Sales_Data[Quantity_Sold], MATCH(Merged[[#This Row],[Product_ID]],Sales_Data[Product_ID],0))</f>
        <v>4</v>
      </c>
      <c r="H410" t="str">
        <f>INDEX(Sales_Data[Customer_Type], MATCH(Merged[[#This Row],[Product_ID]], Sales_Data[Product_ID],0))</f>
        <v>New</v>
      </c>
      <c r="I410" t="str">
        <f>INDEX(Sales_Data[Payment_Method], MATCH(Merged[[#This Row],[Product_ID]], Sales_Data[Product_ID],0))</f>
        <v>Credit Card</v>
      </c>
      <c r="J410">
        <f>INDEX(Sales_Data[Discount],MATCH(Merged[[#This Row],[Product_ID]], Sales_Data[Product_ID],0))</f>
        <v>0.22</v>
      </c>
      <c r="K410" s="8">
        <f>INDEX(Sales_Data[Discount (%)], MATCH(Merged[[#This Row],[Product_ID]],Sales_Data[Product_ID],0))</f>
        <v>0.22</v>
      </c>
      <c r="L410" s="8" t="str">
        <f>INDEX(Sales_Data[Discount Range], MATCH(Merged[[#This Row],[Product_ID]], Sales_Data[Product_ID],0))</f>
        <v>21%+</v>
      </c>
      <c r="M410" t="str">
        <f>INDEX(Sales_Data[Sales_Channel],MATCH(Merged[[#This Row],[Product_ID]], Sales_Data[Product_ID],0))</f>
        <v>Retail</v>
      </c>
      <c r="N410" t="str">
        <f>INDEX(Sales_Data[Region_and_Sales_Rep], MATCH(Merged[[#This Row],[Product_ID]],Sales_Data[Product_ID],0))</f>
        <v>North-Charlie</v>
      </c>
    </row>
    <row r="411" spans="1:14" x14ac:dyDescent="0.25">
      <c r="A411">
        <v>1039</v>
      </c>
      <c r="B411" t="str">
        <f>VLOOKUP(Merged[[#This Row],[Product_ID]],Sales_Data[],5,0)</f>
        <v>Alice</v>
      </c>
      <c r="C411" t="str">
        <f>VLOOKUP(Merged[[#This Row],[Product_ID]],Sales_Data[],6,0)</f>
        <v>East</v>
      </c>
      <c r="D411" t="str">
        <f>VLOOKUP(Merged[[#This Row],[Product_ID]],Sales_Data[],3,0)</f>
        <v>July</v>
      </c>
      <c r="E411">
        <f>INDEX(Sales_Data[Sales_Amount],MATCH(Merged[[#This Row],[Product_ID]], Sales_Data[Product_ID],0))</f>
        <v>6807.67</v>
      </c>
      <c r="F411" t="str">
        <f>INDEX(Sales_Data[Product_Category], MATCH(Merged[[#This Row],[Product_ID]],Sales_Data[Product_ID],0))</f>
        <v>Clothing</v>
      </c>
      <c r="G411">
        <f>INDEX(Sales_Data[Quantity_Sold], MATCH(Merged[[#This Row],[Product_ID]],Sales_Data[Product_ID],0))</f>
        <v>42</v>
      </c>
      <c r="H411" t="str">
        <f>INDEX(Sales_Data[Customer_Type], MATCH(Merged[[#This Row],[Product_ID]], Sales_Data[Product_ID],0))</f>
        <v>Returning</v>
      </c>
      <c r="I411" t="str">
        <f>INDEX(Sales_Data[Payment_Method], MATCH(Merged[[#This Row],[Product_ID]], Sales_Data[Product_ID],0))</f>
        <v>Credit Card</v>
      </c>
      <c r="J411">
        <f>INDEX(Sales_Data[Discount],MATCH(Merged[[#This Row],[Product_ID]], Sales_Data[Product_ID],0))</f>
        <v>0.19</v>
      </c>
      <c r="K411" s="8">
        <f>INDEX(Sales_Data[Discount (%)], MATCH(Merged[[#This Row],[Product_ID]],Sales_Data[Product_ID],0))</f>
        <v>0.19</v>
      </c>
      <c r="L411" s="8" t="str">
        <f>INDEX(Sales_Data[Discount Range], MATCH(Merged[[#This Row],[Product_ID]], Sales_Data[Product_ID],0))</f>
        <v>16-20%</v>
      </c>
      <c r="M411" t="str">
        <f>INDEX(Sales_Data[Sales_Channel],MATCH(Merged[[#This Row],[Product_ID]], Sales_Data[Product_ID],0))</f>
        <v>Retail</v>
      </c>
      <c r="N411" t="str">
        <f>INDEX(Sales_Data[Region_and_Sales_Rep], MATCH(Merged[[#This Row],[Product_ID]],Sales_Data[Product_ID],0))</f>
        <v>East-Alice</v>
      </c>
    </row>
    <row r="412" spans="1:14" x14ac:dyDescent="0.25">
      <c r="A412">
        <v>1093</v>
      </c>
      <c r="B412" t="str">
        <f>VLOOKUP(Merged[[#This Row],[Product_ID]],Sales_Data[],5,0)</f>
        <v>Bob</v>
      </c>
      <c r="C412" t="str">
        <f>VLOOKUP(Merged[[#This Row],[Product_ID]],Sales_Data[],6,0)</f>
        <v>West</v>
      </c>
      <c r="D412" t="str">
        <f>VLOOKUP(Merged[[#This Row],[Product_ID]],Sales_Data[],3,0)</f>
        <v>April</v>
      </c>
      <c r="E412">
        <f>INDEX(Sales_Data[Sales_Amount],MATCH(Merged[[#This Row],[Product_ID]], Sales_Data[Product_ID],0))</f>
        <v>4384.0200000000004</v>
      </c>
      <c r="F412" t="str">
        <f>INDEX(Sales_Data[Product_Category], MATCH(Merged[[#This Row],[Product_ID]],Sales_Data[Product_ID],0))</f>
        <v>Furniture</v>
      </c>
      <c r="G412">
        <f>INDEX(Sales_Data[Quantity_Sold], MATCH(Merged[[#This Row],[Product_ID]],Sales_Data[Product_ID],0))</f>
        <v>17</v>
      </c>
      <c r="H412" t="str">
        <f>INDEX(Sales_Data[Customer_Type], MATCH(Merged[[#This Row],[Product_ID]], Sales_Data[Product_ID],0))</f>
        <v>Returning</v>
      </c>
      <c r="I412" t="str">
        <f>INDEX(Sales_Data[Payment_Method], MATCH(Merged[[#This Row],[Product_ID]], Sales_Data[Product_ID],0))</f>
        <v>Cash</v>
      </c>
      <c r="J412">
        <f>INDEX(Sales_Data[Discount],MATCH(Merged[[#This Row],[Product_ID]], Sales_Data[Product_ID],0))</f>
        <v>0.11</v>
      </c>
      <c r="K412" s="8">
        <f>INDEX(Sales_Data[Discount (%)], MATCH(Merged[[#This Row],[Product_ID]],Sales_Data[Product_ID],0))</f>
        <v>0.11</v>
      </c>
      <c r="L412" s="8" t="str">
        <f>INDEX(Sales_Data[Discount Range], MATCH(Merged[[#This Row],[Product_ID]], Sales_Data[Product_ID],0))</f>
        <v>11-15%</v>
      </c>
      <c r="M412" t="str">
        <f>INDEX(Sales_Data[Sales_Channel],MATCH(Merged[[#This Row],[Product_ID]], Sales_Data[Product_ID],0))</f>
        <v>Retail</v>
      </c>
      <c r="N412" t="str">
        <f>INDEX(Sales_Data[Region_and_Sales_Rep], MATCH(Merged[[#This Row],[Product_ID]],Sales_Data[Product_ID],0))</f>
        <v>West-Bob</v>
      </c>
    </row>
    <row r="413" spans="1:14" x14ac:dyDescent="0.25">
      <c r="A413">
        <v>1042</v>
      </c>
      <c r="B413" t="str">
        <f>VLOOKUP(Merged[[#This Row],[Product_ID]],Sales_Data[],5,0)</f>
        <v>Alice</v>
      </c>
      <c r="C413" t="str">
        <f>VLOOKUP(Merged[[#This Row],[Product_ID]],Sales_Data[],6,0)</f>
        <v>North</v>
      </c>
      <c r="D413" t="str">
        <f>VLOOKUP(Merged[[#This Row],[Product_ID]],Sales_Data[],3,0)</f>
        <v>January</v>
      </c>
      <c r="E413">
        <f>INDEX(Sales_Data[Sales_Amount],MATCH(Merged[[#This Row],[Product_ID]], Sales_Data[Product_ID],0))</f>
        <v>5207.03</v>
      </c>
      <c r="F413" t="str">
        <f>INDEX(Sales_Data[Product_Category], MATCH(Merged[[#This Row],[Product_ID]],Sales_Data[Product_ID],0))</f>
        <v>Food</v>
      </c>
      <c r="G413">
        <f>INDEX(Sales_Data[Quantity_Sold], MATCH(Merged[[#This Row],[Product_ID]],Sales_Data[Product_ID],0))</f>
        <v>11</v>
      </c>
      <c r="H413" t="str">
        <f>INDEX(Sales_Data[Customer_Type], MATCH(Merged[[#This Row],[Product_ID]], Sales_Data[Product_ID],0))</f>
        <v>Returning</v>
      </c>
      <c r="I413" t="str">
        <f>INDEX(Sales_Data[Payment_Method], MATCH(Merged[[#This Row],[Product_ID]], Sales_Data[Product_ID],0))</f>
        <v>Cash</v>
      </c>
      <c r="J413">
        <f>INDEX(Sales_Data[Discount],MATCH(Merged[[#This Row],[Product_ID]], Sales_Data[Product_ID],0))</f>
        <v>0.02</v>
      </c>
      <c r="K413" s="8">
        <f>INDEX(Sales_Data[Discount (%)], MATCH(Merged[[#This Row],[Product_ID]],Sales_Data[Product_ID],0))</f>
        <v>0.02</v>
      </c>
      <c r="L413" s="8" t="str">
        <f>INDEX(Sales_Data[Discount Range], MATCH(Merged[[#This Row],[Product_ID]], Sales_Data[Product_ID],0))</f>
        <v>0-5%</v>
      </c>
      <c r="M413" t="str">
        <f>INDEX(Sales_Data[Sales_Channel],MATCH(Merged[[#This Row],[Product_ID]], Sales_Data[Product_ID],0))</f>
        <v>Online</v>
      </c>
      <c r="N413" t="str">
        <f>INDEX(Sales_Data[Region_and_Sales_Rep], MATCH(Merged[[#This Row],[Product_ID]],Sales_Data[Product_ID],0))</f>
        <v>North-Alice</v>
      </c>
    </row>
    <row r="414" spans="1:14" x14ac:dyDescent="0.25">
      <c r="A414">
        <v>1026</v>
      </c>
      <c r="B414" t="str">
        <f>VLOOKUP(Merged[[#This Row],[Product_ID]],Sales_Data[],5,0)</f>
        <v>Alice</v>
      </c>
      <c r="C414" t="str">
        <f>VLOOKUP(Merged[[#This Row],[Product_ID]],Sales_Data[],6,0)</f>
        <v>West</v>
      </c>
      <c r="D414" t="str">
        <f>VLOOKUP(Merged[[#This Row],[Product_ID]],Sales_Data[],3,0)</f>
        <v>February</v>
      </c>
      <c r="E414">
        <f>INDEX(Sales_Data[Sales_Amount],MATCH(Merged[[#This Row],[Product_ID]], Sales_Data[Product_ID],0))</f>
        <v>1554.93</v>
      </c>
      <c r="F414" t="str">
        <f>INDEX(Sales_Data[Product_Category], MATCH(Merged[[#This Row],[Product_ID]],Sales_Data[Product_ID],0))</f>
        <v>Electronics</v>
      </c>
      <c r="G414">
        <f>INDEX(Sales_Data[Quantity_Sold], MATCH(Merged[[#This Row],[Product_ID]],Sales_Data[Product_ID],0))</f>
        <v>19</v>
      </c>
      <c r="H414" t="str">
        <f>INDEX(Sales_Data[Customer_Type], MATCH(Merged[[#This Row],[Product_ID]], Sales_Data[Product_ID],0))</f>
        <v>New</v>
      </c>
      <c r="I414" t="str">
        <f>INDEX(Sales_Data[Payment_Method], MATCH(Merged[[#This Row],[Product_ID]], Sales_Data[Product_ID],0))</f>
        <v>Credit Card</v>
      </c>
      <c r="J414">
        <f>INDEX(Sales_Data[Discount],MATCH(Merged[[#This Row],[Product_ID]], Sales_Data[Product_ID],0))</f>
        <v>0.05</v>
      </c>
      <c r="K414" s="8">
        <f>INDEX(Sales_Data[Discount (%)], MATCH(Merged[[#This Row],[Product_ID]],Sales_Data[Product_ID],0))</f>
        <v>0.05</v>
      </c>
      <c r="L414" s="8" t="str">
        <f>INDEX(Sales_Data[Discount Range], MATCH(Merged[[#This Row],[Product_ID]], Sales_Data[Product_ID],0))</f>
        <v>0-5%</v>
      </c>
      <c r="M414" t="str">
        <f>INDEX(Sales_Data[Sales_Channel],MATCH(Merged[[#This Row],[Product_ID]], Sales_Data[Product_ID],0))</f>
        <v>Retail</v>
      </c>
      <c r="N414" t="str">
        <f>INDEX(Sales_Data[Region_and_Sales_Rep], MATCH(Merged[[#This Row],[Product_ID]],Sales_Data[Product_ID],0))</f>
        <v>West-Alice</v>
      </c>
    </row>
    <row r="415" spans="1:14" x14ac:dyDescent="0.25">
      <c r="A415">
        <v>1099</v>
      </c>
      <c r="B415" t="str">
        <f>VLOOKUP(Merged[[#This Row],[Product_ID]],Sales_Data[],5,0)</f>
        <v>David</v>
      </c>
      <c r="C415" t="str">
        <f>VLOOKUP(Merged[[#This Row],[Product_ID]],Sales_Data[],6,0)</f>
        <v>East</v>
      </c>
      <c r="D415" t="str">
        <f>VLOOKUP(Merged[[#This Row],[Product_ID]],Sales_Data[],3,0)</f>
        <v>March</v>
      </c>
      <c r="E415">
        <f>INDEX(Sales_Data[Sales_Amount],MATCH(Merged[[#This Row],[Product_ID]], Sales_Data[Product_ID],0))</f>
        <v>7952.11</v>
      </c>
      <c r="F415" t="str">
        <f>INDEX(Sales_Data[Product_Category], MATCH(Merged[[#This Row],[Product_ID]],Sales_Data[Product_ID],0))</f>
        <v>Furniture</v>
      </c>
      <c r="G415">
        <f>INDEX(Sales_Data[Quantity_Sold], MATCH(Merged[[#This Row],[Product_ID]],Sales_Data[Product_ID],0))</f>
        <v>10</v>
      </c>
      <c r="H415" t="str">
        <f>INDEX(Sales_Data[Customer_Type], MATCH(Merged[[#This Row],[Product_ID]], Sales_Data[Product_ID],0))</f>
        <v>New</v>
      </c>
      <c r="I415" t="str">
        <f>INDEX(Sales_Data[Payment_Method], MATCH(Merged[[#This Row],[Product_ID]], Sales_Data[Product_ID],0))</f>
        <v>Credit Card</v>
      </c>
      <c r="J415">
        <f>INDEX(Sales_Data[Discount],MATCH(Merged[[#This Row],[Product_ID]], Sales_Data[Product_ID],0))</f>
        <v>0</v>
      </c>
      <c r="K415" s="8">
        <f>INDEX(Sales_Data[Discount (%)], MATCH(Merged[[#This Row],[Product_ID]],Sales_Data[Product_ID],0))</f>
        <v>0</v>
      </c>
      <c r="L415" s="8" t="str">
        <f>INDEX(Sales_Data[Discount Range], MATCH(Merged[[#This Row],[Product_ID]], Sales_Data[Product_ID],0))</f>
        <v>0-5%</v>
      </c>
      <c r="M415" t="str">
        <f>INDEX(Sales_Data[Sales_Channel],MATCH(Merged[[#This Row],[Product_ID]], Sales_Data[Product_ID],0))</f>
        <v>Online</v>
      </c>
      <c r="N415" t="str">
        <f>INDEX(Sales_Data[Region_and_Sales_Rep], MATCH(Merged[[#This Row],[Product_ID]],Sales_Data[Product_ID],0))</f>
        <v>East-David</v>
      </c>
    </row>
    <row r="416" spans="1:14" x14ac:dyDescent="0.25">
      <c r="A416">
        <v>1050</v>
      </c>
      <c r="B416" t="str">
        <f>VLOOKUP(Merged[[#This Row],[Product_ID]],Sales_Data[],5,0)</f>
        <v>Charlie</v>
      </c>
      <c r="C416" t="str">
        <f>VLOOKUP(Merged[[#This Row],[Product_ID]],Sales_Data[],6,0)</f>
        <v>East</v>
      </c>
      <c r="D416" t="str">
        <f>VLOOKUP(Merged[[#This Row],[Product_ID]],Sales_Data[],3,0)</f>
        <v>May</v>
      </c>
      <c r="E416">
        <f>INDEX(Sales_Data[Sales_Amount],MATCH(Merged[[#This Row],[Product_ID]], Sales_Data[Product_ID],0))</f>
        <v>9744.52</v>
      </c>
      <c r="F416" t="str">
        <f>INDEX(Sales_Data[Product_Category], MATCH(Merged[[#This Row],[Product_ID]],Sales_Data[Product_ID],0))</f>
        <v>Clothing</v>
      </c>
      <c r="G416">
        <f>INDEX(Sales_Data[Quantity_Sold], MATCH(Merged[[#This Row],[Product_ID]],Sales_Data[Product_ID],0))</f>
        <v>35</v>
      </c>
      <c r="H416" t="str">
        <f>INDEX(Sales_Data[Customer_Type], MATCH(Merged[[#This Row],[Product_ID]], Sales_Data[Product_ID],0))</f>
        <v>Returning</v>
      </c>
      <c r="I416" t="str">
        <f>INDEX(Sales_Data[Payment_Method], MATCH(Merged[[#This Row],[Product_ID]], Sales_Data[Product_ID],0))</f>
        <v>Bank Transfer</v>
      </c>
      <c r="J416">
        <f>INDEX(Sales_Data[Discount],MATCH(Merged[[#This Row],[Product_ID]], Sales_Data[Product_ID],0))</f>
        <v>0.09</v>
      </c>
      <c r="K416" s="8">
        <f>INDEX(Sales_Data[Discount (%)], MATCH(Merged[[#This Row],[Product_ID]],Sales_Data[Product_ID],0))</f>
        <v>0.09</v>
      </c>
      <c r="L416" s="8" t="str">
        <f>INDEX(Sales_Data[Discount Range], MATCH(Merged[[#This Row],[Product_ID]], Sales_Data[Product_ID],0))</f>
        <v>6-10%</v>
      </c>
      <c r="M416" t="str">
        <f>INDEX(Sales_Data[Sales_Channel],MATCH(Merged[[#This Row],[Product_ID]], Sales_Data[Product_ID],0))</f>
        <v>Retail</v>
      </c>
      <c r="N416" t="str">
        <f>INDEX(Sales_Data[Region_and_Sales_Rep], MATCH(Merged[[#This Row],[Product_ID]],Sales_Data[Product_ID],0))</f>
        <v>East-Charlie</v>
      </c>
    </row>
    <row r="417" spans="1:14" x14ac:dyDescent="0.25">
      <c r="A417">
        <v>1025</v>
      </c>
      <c r="B417" t="str">
        <f>VLOOKUP(Merged[[#This Row],[Product_ID]],Sales_Data[],5,0)</f>
        <v>David</v>
      </c>
      <c r="C417" t="str">
        <f>VLOOKUP(Merged[[#This Row],[Product_ID]],Sales_Data[],6,0)</f>
        <v>North</v>
      </c>
      <c r="D417" t="str">
        <f>VLOOKUP(Merged[[#This Row],[Product_ID]],Sales_Data[],3,0)</f>
        <v>October</v>
      </c>
      <c r="E417">
        <f>INDEX(Sales_Data[Sales_Amount],MATCH(Merged[[#This Row],[Product_ID]], Sales_Data[Product_ID],0))</f>
        <v>3422.54</v>
      </c>
      <c r="F417" t="str">
        <f>INDEX(Sales_Data[Product_Category], MATCH(Merged[[#This Row],[Product_ID]],Sales_Data[Product_ID],0))</f>
        <v>Food</v>
      </c>
      <c r="G417">
        <f>INDEX(Sales_Data[Quantity_Sold], MATCH(Merged[[#This Row],[Product_ID]],Sales_Data[Product_ID],0))</f>
        <v>44</v>
      </c>
      <c r="H417" t="str">
        <f>INDEX(Sales_Data[Customer_Type], MATCH(Merged[[#This Row],[Product_ID]], Sales_Data[Product_ID],0))</f>
        <v>New</v>
      </c>
      <c r="I417" t="str">
        <f>INDEX(Sales_Data[Payment_Method], MATCH(Merged[[#This Row],[Product_ID]], Sales_Data[Product_ID],0))</f>
        <v>Credit Card</v>
      </c>
      <c r="J417">
        <f>INDEX(Sales_Data[Discount],MATCH(Merged[[#This Row],[Product_ID]], Sales_Data[Product_ID],0))</f>
        <v>0.02</v>
      </c>
      <c r="K417" s="8">
        <f>INDEX(Sales_Data[Discount (%)], MATCH(Merged[[#This Row],[Product_ID]],Sales_Data[Product_ID],0))</f>
        <v>0.02</v>
      </c>
      <c r="L417" s="8" t="str">
        <f>INDEX(Sales_Data[Discount Range], MATCH(Merged[[#This Row],[Product_ID]], Sales_Data[Product_ID],0))</f>
        <v>0-5%</v>
      </c>
      <c r="M417" t="str">
        <f>INDEX(Sales_Data[Sales_Channel],MATCH(Merged[[#This Row],[Product_ID]], Sales_Data[Product_ID],0))</f>
        <v>Retail</v>
      </c>
      <c r="N417" t="str">
        <f>INDEX(Sales_Data[Region_and_Sales_Rep], MATCH(Merged[[#This Row],[Product_ID]],Sales_Data[Product_ID],0))</f>
        <v>North-David</v>
      </c>
    </row>
    <row r="418" spans="1:14" x14ac:dyDescent="0.25">
      <c r="A418">
        <v>1024</v>
      </c>
      <c r="B418" t="str">
        <f>VLOOKUP(Merged[[#This Row],[Product_ID]],Sales_Data[],5,0)</f>
        <v>Eve</v>
      </c>
      <c r="C418" t="str">
        <f>VLOOKUP(Merged[[#This Row],[Product_ID]],Sales_Data[],6,0)</f>
        <v>West</v>
      </c>
      <c r="D418" t="str">
        <f>VLOOKUP(Merged[[#This Row],[Product_ID]],Sales_Data[],3,0)</f>
        <v>November</v>
      </c>
      <c r="E418">
        <f>INDEX(Sales_Data[Sales_Amount],MATCH(Merged[[#This Row],[Product_ID]], Sales_Data[Product_ID],0))</f>
        <v>6607.8</v>
      </c>
      <c r="F418" t="str">
        <f>INDEX(Sales_Data[Product_Category], MATCH(Merged[[#This Row],[Product_ID]],Sales_Data[Product_ID],0))</f>
        <v>Food</v>
      </c>
      <c r="G418">
        <f>INDEX(Sales_Data[Quantity_Sold], MATCH(Merged[[#This Row],[Product_ID]],Sales_Data[Product_ID],0))</f>
        <v>21</v>
      </c>
      <c r="H418" t="str">
        <f>INDEX(Sales_Data[Customer_Type], MATCH(Merged[[#This Row],[Product_ID]], Sales_Data[Product_ID],0))</f>
        <v>Returning</v>
      </c>
      <c r="I418" t="str">
        <f>INDEX(Sales_Data[Payment_Method], MATCH(Merged[[#This Row],[Product_ID]], Sales_Data[Product_ID],0))</f>
        <v>Bank Transfer</v>
      </c>
      <c r="J418">
        <f>INDEX(Sales_Data[Discount],MATCH(Merged[[#This Row],[Product_ID]], Sales_Data[Product_ID],0))</f>
        <v>0</v>
      </c>
      <c r="K418" s="8">
        <f>INDEX(Sales_Data[Discount (%)], MATCH(Merged[[#This Row],[Product_ID]],Sales_Data[Product_ID],0))</f>
        <v>0</v>
      </c>
      <c r="L418" s="8" t="str">
        <f>INDEX(Sales_Data[Discount Range], MATCH(Merged[[#This Row],[Product_ID]], Sales_Data[Product_ID],0))</f>
        <v>0-5%</v>
      </c>
      <c r="M418" t="str">
        <f>INDEX(Sales_Data[Sales_Channel],MATCH(Merged[[#This Row],[Product_ID]], Sales_Data[Product_ID],0))</f>
        <v>Retail</v>
      </c>
      <c r="N418" t="str">
        <f>INDEX(Sales_Data[Region_and_Sales_Rep], MATCH(Merged[[#This Row],[Product_ID]],Sales_Data[Product_ID],0))</f>
        <v>West-Eve</v>
      </c>
    </row>
    <row r="419" spans="1:14" x14ac:dyDescent="0.25">
      <c r="A419">
        <v>1013</v>
      </c>
      <c r="B419" t="str">
        <f>VLOOKUP(Merged[[#This Row],[Product_ID]],Sales_Data[],5,0)</f>
        <v>David</v>
      </c>
      <c r="C419" t="str">
        <f>VLOOKUP(Merged[[#This Row],[Product_ID]],Sales_Data[],6,0)</f>
        <v>East</v>
      </c>
      <c r="D419" t="str">
        <f>VLOOKUP(Merged[[#This Row],[Product_ID]],Sales_Data[],3,0)</f>
        <v>October</v>
      </c>
      <c r="E419">
        <f>INDEX(Sales_Data[Sales_Amount],MATCH(Merged[[#This Row],[Product_ID]], Sales_Data[Product_ID],0))</f>
        <v>5039.07</v>
      </c>
      <c r="F419" t="str">
        <f>INDEX(Sales_Data[Product_Category], MATCH(Merged[[#This Row],[Product_ID]],Sales_Data[Product_ID],0))</f>
        <v>Electronics</v>
      </c>
      <c r="G419">
        <f>INDEX(Sales_Data[Quantity_Sold], MATCH(Merged[[#This Row],[Product_ID]],Sales_Data[Product_ID],0))</f>
        <v>20</v>
      </c>
      <c r="H419" t="str">
        <f>INDEX(Sales_Data[Customer_Type], MATCH(Merged[[#This Row],[Product_ID]], Sales_Data[Product_ID],0))</f>
        <v>Returning</v>
      </c>
      <c r="I419" t="str">
        <f>INDEX(Sales_Data[Payment_Method], MATCH(Merged[[#This Row],[Product_ID]], Sales_Data[Product_ID],0))</f>
        <v>Bank Transfer</v>
      </c>
      <c r="J419">
        <f>INDEX(Sales_Data[Discount],MATCH(Merged[[#This Row],[Product_ID]], Sales_Data[Product_ID],0))</f>
        <v>0.1</v>
      </c>
      <c r="K419" s="8">
        <f>INDEX(Sales_Data[Discount (%)], MATCH(Merged[[#This Row],[Product_ID]],Sales_Data[Product_ID],0))</f>
        <v>0.1</v>
      </c>
      <c r="L419" s="8" t="str">
        <f>INDEX(Sales_Data[Discount Range], MATCH(Merged[[#This Row],[Product_ID]], Sales_Data[Product_ID],0))</f>
        <v>6-10%</v>
      </c>
      <c r="M419" t="str">
        <f>INDEX(Sales_Data[Sales_Channel],MATCH(Merged[[#This Row],[Product_ID]], Sales_Data[Product_ID],0))</f>
        <v>Online</v>
      </c>
      <c r="N419" t="str">
        <f>INDEX(Sales_Data[Region_and_Sales_Rep], MATCH(Merged[[#This Row],[Product_ID]],Sales_Data[Product_ID],0))</f>
        <v>East-David</v>
      </c>
    </row>
    <row r="420" spans="1:14" x14ac:dyDescent="0.25">
      <c r="A420">
        <v>1060</v>
      </c>
      <c r="B420" t="str">
        <f>VLOOKUP(Merged[[#This Row],[Product_ID]],Sales_Data[],5,0)</f>
        <v>Eve</v>
      </c>
      <c r="C420" t="str">
        <f>VLOOKUP(Merged[[#This Row],[Product_ID]],Sales_Data[],6,0)</f>
        <v>East</v>
      </c>
      <c r="D420" t="str">
        <f>VLOOKUP(Merged[[#This Row],[Product_ID]],Sales_Data[],3,0)</f>
        <v>December</v>
      </c>
      <c r="E420">
        <f>INDEX(Sales_Data[Sales_Amount],MATCH(Merged[[#This Row],[Product_ID]], Sales_Data[Product_ID],0))</f>
        <v>3224.71</v>
      </c>
      <c r="F420" t="str">
        <f>INDEX(Sales_Data[Product_Category], MATCH(Merged[[#This Row],[Product_ID]],Sales_Data[Product_ID],0))</f>
        <v>Clothing</v>
      </c>
      <c r="G420">
        <f>INDEX(Sales_Data[Quantity_Sold], MATCH(Merged[[#This Row],[Product_ID]],Sales_Data[Product_ID],0))</f>
        <v>44</v>
      </c>
      <c r="H420" t="str">
        <f>INDEX(Sales_Data[Customer_Type], MATCH(Merged[[#This Row],[Product_ID]], Sales_Data[Product_ID],0))</f>
        <v>New</v>
      </c>
      <c r="I420" t="str">
        <f>INDEX(Sales_Data[Payment_Method], MATCH(Merged[[#This Row],[Product_ID]], Sales_Data[Product_ID],0))</f>
        <v>Bank Transfer</v>
      </c>
      <c r="J420">
        <f>INDEX(Sales_Data[Discount],MATCH(Merged[[#This Row],[Product_ID]], Sales_Data[Product_ID],0))</f>
        <v>0.06</v>
      </c>
      <c r="K420" s="8">
        <f>INDEX(Sales_Data[Discount (%)], MATCH(Merged[[#This Row],[Product_ID]],Sales_Data[Product_ID],0))</f>
        <v>0.06</v>
      </c>
      <c r="L420" s="8" t="str">
        <f>INDEX(Sales_Data[Discount Range], MATCH(Merged[[#This Row],[Product_ID]], Sales_Data[Product_ID],0))</f>
        <v>6-10%</v>
      </c>
      <c r="M420" t="str">
        <f>INDEX(Sales_Data[Sales_Channel],MATCH(Merged[[#This Row],[Product_ID]], Sales_Data[Product_ID],0))</f>
        <v>Retail</v>
      </c>
      <c r="N420" t="str">
        <f>INDEX(Sales_Data[Region_and_Sales_Rep], MATCH(Merged[[#This Row],[Product_ID]],Sales_Data[Product_ID],0))</f>
        <v>East-Eve</v>
      </c>
    </row>
    <row r="421" spans="1:14" x14ac:dyDescent="0.25">
      <c r="A421">
        <v>1007</v>
      </c>
      <c r="B421" t="str">
        <f>VLOOKUP(Merged[[#This Row],[Product_ID]],Sales_Data[],5,0)</f>
        <v>Eve</v>
      </c>
      <c r="C421" t="str">
        <f>VLOOKUP(Merged[[#This Row],[Product_ID]],Sales_Data[],6,0)</f>
        <v>West</v>
      </c>
      <c r="D421" t="str">
        <f>VLOOKUP(Merged[[#This Row],[Product_ID]],Sales_Data[],3,0)</f>
        <v>March</v>
      </c>
      <c r="E421">
        <f>INDEX(Sales_Data[Sales_Amount],MATCH(Merged[[#This Row],[Product_ID]], Sales_Data[Product_ID],0))</f>
        <v>4694.54</v>
      </c>
      <c r="F421" t="str">
        <f>INDEX(Sales_Data[Product_Category], MATCH(Merged[[#This Row],[Product_ID]],Sales_Data[Product_ID],0))</f>
        <v>Food</v>
      </c>
      <c r="G421">
        <f>INDEX(Sales_Data[Quantity_Sold], MATCH(Merged[[#This Row],[Product_ID]],Sales_Data[Product_ID],0))</f>
        <v>1</v>
      </c>
      <c r="H421" t="str">
        <f>INDEX(Sales_Data[Customer_Type], MATCH(Merged[[#This Row],[Product_ID]], Sales_Data[Product_ID],0))</f>
        <v>Returning</v>
      </c>
      <c r="I421" t="str">
        <f>INDEX(Sales_Data[Payment_Method], MATCH(Merged[[#This Row],[Product_ID]], Sales_Data[Product_ID],0))</f>
        <v>Credit Card</v>
      </c>
      <c r="J421">
        <f>INDEX(Sales_Data[Discount],MATCH(Merged[[#This Row],[Product_ID]], Sales_Data[Product_ID],0))</f>
        <v>0.2</v>
      </c>
      <c r="K421" s="8">
        <f>INDEX(Sales_Data[Discount (%)], MATCH(Merged[[#This Row],[Product_ID]],Sales_Data[Product_ID],0))</f>
        <v>0.2</v>
      </c>
      <c r="L421" s="8" t="str">
        <f>INDEX(Sales_Data[Discount Range], MATCH(Merged[[#This Row],[Product_ID]], Sales_Data[Product_ID],0))</f>
        <v>16-20%</v>
      </c>
      <c r="M421" t="str">
        <f>INDEX(Sales_Data[Sales_Channel],MATCH(Merged[[#This Row],[Product_ID]], Sales_Data[Product_ID],0))</f>
        <v>Online</v>
      </c>
      <c r="N421" t="str">
        <f>INDEX(Sales_Data[Region_and_Sales_Rep], MATCH(Merged[[#This Row],[Product_ID]],Sales_Data[Product_ID],0))</f>
        <v>West-Eve</v>
      </c>
    </row>
    <row r="422" spans="1:14" x14ac:dyDescent="0.25">
      <c r="A422">
        <v>1057</v>
      </c>
      <c r="B422" t="str">
        <f>VLOOKUP(Merged[[#This Row],[Product_ID]],Sales_Data[],5,0)</f>
        <v>Charlie</v>
      </c>
      <c r="C422" t="str">
        <f>VLOOKUP(Merged[[#This Row],[Product_ID]],Sales_Data[],6,0)</f>
        <v>West</v>
      </c>
      <c r="D422" t="str">
        <f>VLOOKUP(Merged[[#This Row],[Product_ID]],Sales_Data[],3,0)</f>
        <v>September</v>
      </c>
      <c r="E422">
        <f>INDEX(Sales_Data[Sales_Amount],MATCH(Merged[[#This Row],[Product_ID]], Sales_Data[Product_ID],0))</f>
        <v>7315.73</v>
      </c>
      <c r="F422" t="str">
        <f>INDEX(Sales_Data[Product_Category], MATCH(Merged[[#This Row],[Product_ID]],Sales_Data[Product_ID],0))</f>
        <v>Food</v>
      </c>
      <c r="G422">
        <f>INDEX(Sales_Data[Quantity_Sold], MATCH(Merged[[#This Row],[Product_ID]],Sales_Data[Product_ID],0))</f>
        <v>25</v>
      </c>
      <c r="H422" t="str">
        <f>INDEX(Sales_Data[Customer_Type], MATCH(Merged[[#This Row],[Product_ID]], Sales_Data[Product_ID],0))</f>
        <v>New</v>
      </c>
      <c r="I422" t="str">
        <f>INDEX(Sales_Data[Payment_Method], MATCH(Merged[[#This Row],[Product_ID]], Sales_Data[Product_ID],0))</f>
        <v>Bank Transfer</v>
      </c>
      <c r="J422">
        <f>INDEX(Sales_Data[Discount],MATCH(Merged[[#This Row],[Product_ID]], Sales_Data[Product_ID],0))</f>
        <v>0.02</v>
      </c>
      <c r="K422" s="8">
        <f>INDEX(Sales_Data[Discount (%)], MATCH(Merged[[#This Row],[Product_ID]],Sales_Data[Product_ID],0))</f>
        <v>0.02</v>
      </c>
      <c r="L422" s="8" t="str">
        <f>INDEX(Sales_Data[Discount Range], MATCH(Merged[[#This Row],[Product_ID]], Sales_Data[Product_ID],0))</f>
        <v>0-5%</v>
      </c>
      <c r="M422" t="str">
        <f>INDEX(Sales_Data[Sales_Channel],MATCH(Merged[[#This Row],[Product_ID]], Sales_Data[Product_ID],0))</f>
        <v>Retail</v>
      </c>
      <c r="N422" t="str">
        <f>INDEX(Sales_Data[Region_and_Sales_Rep], MATCH(Merged[[#This Row],[Product_ID]],Sales_Data[Product_ID],0))</f>
        <v>West-Charlie</v>
      </c>
    </row>
    <row r="423" spans="1:14" x14ac:dyDescent="0.25">
      <c r="A423">
        <v>1036</v>
      </c>
      <c r="B423" t="str">
        <f>VLOOKUP(Merged[[#This Row],[Product_ID]],Sales_Data[],5,0)</f>
        <v>David</v>
      </c>
      <c r="C423" t="str">
        <f>VLOOKUP(Merged[[#This Row],[Product_ID]],Sales_Data[],6,0)</f>
        <v>North</v>
      </c>
      <c r="D423" t="str">
        <f>VLOOKUP(Merged[[#This Row],[Product_ID]],Sales_Data[],3,0)</f>
        <v>October</v>
      </c>
      <c r="E423">
        <f>INDEX(Sales_Data[Sales_Amount],MATCH(Merged[[#This Row],[Product_ID]], Sales_Data[Product_ID],0))</f>
        <v>6499.94</v>
      </c>
      <c r="F423" t="str">
        <f>INDEX(Sales_Data[Product_Category], MATCH(Merged[[#This Row],[Product_ID]],Sales_Data[Product_ID],0))</f>
        <v>Clothing</v>
      </c>
      <c r="G423">
        <f>INDEX(Sales_Data[Quantity_Sold], MATCH(Merged[[#This Row],[Product_ID]],Sales_Data[Product_ID],0))</f>
        <v>49</v>
      </c>
      <c r="H423" t="str">
        <f>INDEX(Sales_Data[Customer_Type], MATCH(Merged[[#This Row],[Product_ID]], Sales_Data[Product_ID],0))</f>
        <v>New</v>
      </c>
      <c r="I423" t="str">
        <f>INDEX(Sales_Data[Payment_Method], MATCH(Merged[[#This Row],[Product_ID]], Sales_Data[Product_ID],0))</f>
        <v>Cash</v>
      </c>
      <c r="J423">
        <f>INDEX(Sales_Data[Discount],MATCH(Merged[[#This Row],[Product_ID]], Sales_Data[Product_ID],0))</f>
        <v>0.16</v>
      </c>
      <c r="K423" s="8">
        <f>INDEX(Sales_Data[Discount (%)], MATCH(Merged[[#This Row],[Product_ID]],Sales_Data[Product_ID],0))</f>
        <v>0.16</v>
      </c>
      <c r="L423" s="8" t="str">
        <f>INDEX(Sales_Data[Discount Range], MATCH(Merged[[#This Row],[Product_ID]], Sales_Data[Product_ID],0))</f>
        <v>16-20%</v>
      </c>
      <c r="M423" t="str">
        <f>INDEX(Sales_Data[Sales_Channel],MATCH(Merged[[#This Row],[Product_ID]], Sales_Data[Product_ID],0))</f>
        <v>Online</v>
      </c>
      <c r="N423" t="str">
        <f>INDEX(Sales_Data[Region_and_Sales_Rep], MATCH(Merged[[#This Row],[Product_ID]],Sales_Data[Product_ID],0))</f>
        <v>North-David</v>
      </c>
    </row>
    <row r="424" spans="1:14" x14ac:dyDescent="0.25">
      <c r="A424">
        <v>1045</v>
      </c>
      <c r="B424" t="str">
        <f>VLOOKUP(Merged[[#This Row],[Product_ID]],Sales_Data[],5,0)</f>
        <v>David</v>
      </c>
      <c r="C424" t="str">
        <f>VLOOKUP(Merged[[#This Row],[Product_ID]],Sales_Data[],6,0)</f>
        <v>South</v>
      </c>
      <c r="D424" t="str">
        <f>VLOOKUP(Merged[[#This Row],[Product_ID]],Sales_Data[],3,0)</f>
        <v>December</v>
      </c>
      <c r="E424">
        <f>INDEX(Sales_Data[Sales_Amount],MATCH(Merged[[#This Row],[Product_ID]], Sales_Data[Product_ID],0))</f>
        <v>3517.4</v>
      </c>
      <c r="F424" t="str">
        <f>INDEX(Sales_Data[Product_Category], MATCH(Merged[[#This Row],[Product_ID]],Sales_Data[Product_ID],0))</f>
        <v>Clothing</v>
      </c>
      <c r="G424">
        <f>INDEX(Sales_Data[Quantity_Sold], MATCH(Merged[[#This Row],[Product_ID]],Sales_Data[Product_ID],0))</f>
        <v>42</v>
      </c>
      <c r="H424" t="str">
        <f>INDEX(Sales_Data[Customer_Type], MATCH(Merged[[#This Row],[Product_ID]], Sales_Data[Product_ID],0))</f>
        <v>Returning</v>
      </c>
      <c r="I424" t="str">
        <f>INDEX(Sales_Data[Payment_Method], MATCH(Merged[[#This Row],[Product_ID]], Sales_Data[Product_ID],0))</f>
        <v>Cash</v>
      </c>
      <c r="J424">
        <f>INDEX(Sales_Data[Discount],MATCH(Merged[[#This Row],[Product_ID]], Sales_Data[Product_ID],0))</f>
        <v>0.1</v>
      </c>
      <c r="K424" s="8">
        <f>INDEX(Sales_Data[Discount (%)], MATCH(Merged[[#This Row],[Product_ID]],Sales_Data[Product_ID],0))</f>
        <v>0.1</v>
      </c>
      <c r="L424" s="8" t="str">
        <f>INDEX(Sales_Data[Discount Range], MATCH(Merged[[#This Row],[Product_ID]], Sales_Data[Product_ID],0))</f>
        <v>6-10%</v>
      </c>
      <c r="M424" t="str">
        <f>INDEX(Sales_Data[Sales_Channel],MATCH(Merged[[#This Row],[Product_ID]], Sales_Data[Product_ID],0))</f>
        <v>Online</v>
      </c>
      <c r="N424" t="str">
        <f>INDEX(Sales_Data[Region_and_Sales_Rep], MATCH(Merged[[#This Row],[Product_ID]],Sales_Data[Product_ID],0))</f>
        <v>South-David</v>
      </c>
    </row>
    <row r="425" spans="1:14" x14ac:dyDescent="0.25">
      <c r="A425">
        <v>1020</v>
      </c>
      <c r="B425" t="str">
        <f>VLOOKUP(Merged[[#This Row],[Product_ID]],Sales_Data[],5,0)</f>
        <v>Eve</v>
      </c>
      <c r="C425" t="str">
        <f>VLOOKUP(Merged[[#This Row],[Product_ID]],Sales_Data[],6,0)</f>
        <v>North</v>
      </c>
      <c r="D425" t="str">
        <f>VLOOKUP(Merged[[#This Row],[Product_ID]],Sales_Data[],3,0)</f>
        <v>September</v>
      </c>
      <c r="E425">
        <f>INDEX(Sales_Data[Sales_Amount],MATCH(Merged[[#This Row],[Product_ID]], Sales_Data[Product_ID],0))</f>
        <v>9733.4699999999993</v>
      </c>
      <c r="F425" t="str">
        <f>INDEX(Sales_Data[Product_Category], MATCH(Merged[[#This Row],[Product_ID]],Sales_Data[Product_ID],0))</f>
        <v>Clothing</v>
      </c>
      <c r="G425">
        <f>INDEX(Sales_Data[Quantity_Sold], MATCH(Merged[[#This Row],[Product_ID]],Sales_Data[Product_ID],0))</f>
        <v>26</v>
      </c>
      <c r="H425" t="str">
        <f>INDEX(Sales_Data[Customer_Type], MATCH(Merged[[#This Row],[Product_ID]], Sales_Data[Product_ID],0))</f>
        <v>New</v>
      </c>
      <c r="I425" t="str">
        <f>INDEX(Sales_Data[Payment_Method], MATCH(Merged[[#This Row],[Product_ID]], Sales_Data[Product_ID],0))</f>
        <v>Credit Card</v>
      </c>
      <c r="J425">
        <f>INDEX(Sales_Data[Discount],MATCH(Merged[[#This Row],[Product_ID]], Sales_Data[Product_ID],0))</f>
        <v>0.01</v>
      </c>
      <c r="K425" s="8">
        <f>INDEX(Sales_Data[Discount (%)], MATCH(Merged[[#This Row],[Product_ID]],Sales_Data[Product_ID],0))</f>
        <v>0.01</v>
      </c>
      <c r="L425" s="8" t="str">
        <f>INDEX(Sales_Data[Discount Range], MATCH(Merged[[#This Row],[Product_ID]], Sales_Data[Product_ID],0))</f>
        <v>0-5%</v>
      </c>
      <c r="M425" t="str">
        <f>INDEX(Sales_Data[Sales_Channel],MATCH(Merged[[#This Row],[Product_ID]], Sales_Data[Product_ID],0))</f>
        <v>Retail</v>
      </c>
      <c r="N425" t="str">
        <f>INDEX(Sales_Data[Region_and_Sales_Rep], MATCH(Merged[[#This Row],[Product_ID]],Sales_Data[Product_ID],0))</f>
        <v>North-Eve</v>
      </c>
    </row>
    <row r="426" spans="1:14" x14ac:dyDescent="0.25">
      <c r="A426">
        <v>1065</v>
      </c>
      <c r="B426" t="str">
        <f>VLOOKUP(Merged[[#This Row],[Product_ID]],Sales_Data[],5,0)</f>
        <v>Bob</v>
      </c>
      <c r="C426" t="str">
        <f>VLOOKUP(Merged[[#This Row],[Product_ID]],Sales_Data[],6,0)</f>
        <v>East</v>
      </c>
      <c r="D426" t="str">
        <f>VLOOKUP(Merged[[#This Row],[Product_ID]],Sales_Data[],3,0)</f>
        <v>November</v>
      </c>
      <c r="E426">
        <f>INDEX(Sales_Data[Sales_Amount],MATCH(Merged[[#This Row],[Product_ID]], Sales_Data[Product_ID],0))</f>
        <v>9183.11</v>
      </c>
      <c r="F426" t="str">
        <f>INDEX(Sales_Data[Product_Category], MATCH(Merged[[#This Row],[Product_ID]],Sales_Data[Product_ID],0))</f>
        <v>Food</v>
      </c>
      <c r="G426">
        <f>INDEX(Sales_Data[Quantity_Sold], MATCH(Merged[[#This Row],[Product_ID]],Sales_Data[Product_ID],0))</f>
        <v>18</v>
      </c>
      <c r="H426" t="str">
        <f>INDEX(Sales_Data[Customer_Type], MATCH(Merged[[#This Row],[Product_ID]], Sales_Data[Product_ID],0))</f>
        <v>New</v>
      </c>
      <c r="I426" t="str">
        <f>INDEX(Sales_Data[Payment_Method], MATCH(Merged[[#This Row],[Product_ID]], Sales_Data[Product_ID],0))</f>
        <v>Bank Transfer</v>
      </c>
      <c r="J426">
        <f>INDEX(Sales_Data[Discount],MATCH(Merged[[#This Row],[Product_ID]], Sales_Data[Product_ID],0))</f>
        <v>0.02</v>
      </c>
      <c r="K426" s="8">
        <f>INDEX(Sales_Data[Discount (%)], MATCH(Merged[[#This Row],[Product_ID]],Sales_Data[Product_ID],0))</f>
        <v>0.02</v>
      </c>
      <c r="L426" s="8" t="str">
        <f>INDEX(Sales_Data[Discount Range], MATCH(Merged[[#This Row],[Product_ID]], Sales_Data[Product_ID],0))</f>
        <v>0-5%</v>
      </c>
      <c r="M426" t="str">
        <f>INDEX(Sales_Data[Sales_Channel],MATCH(Merged[[#This Row],[Product_ID]], Sales_Data[Product_ID],0))</f>
        <v>Retail</v>
      </c>
      <c r="N426" t="str">
        <f>INDEX(Sales_Data[Region_and_Sales_Rep], MATCH(Merged[[#This Row],[Product_ID]],Sales_Data[Product_ID],0))</f>
        <v>East-Bob</v>
      </c>
    </row>
    <row r="427" spans="1:14" x14ac:dyDescent="0.25">
      <c r="A427">
        <v>1008</v>
      </c>
      <c r="B427" t="str">
        <f>VLOOKUP(Merged[[#This Row],[Product_ID]],Sales_Data[],5,0)</f>
        <v>Eve</v>
      </c>
      <c r="C427" t="str">
        <f>VLOOKUP(Merged[[#This Row],[Product_ID]],Sales_Data[],6,0)</f>
        <v>North</v>
      </c>
      <c r="D427" t="str">
        <f>VLOOKUP(Merged[[#This Row],[Product_ID]],Sales_Data[],3,0)</f>
        <v>January</v>
      </c>
      <c r="E427">
        <f>INDEX(Sales_Data[Sales_Amount],MATCH(Merged[[#This Row],[Product_ID]], Sales_Data[Product_ID],0))</f>
        <v>5227.8100000000004</v>
      </c>
      <c r="F427" t="str">
        <f>INDEX(Sales_Data[Product_Category], MATCH(Merged[[#This Row],[Product_ID]],Sales_Data[Product_ID],0))</f>
        <v>Clothing</v>
      </c>
      <c r="G427">
        <f>INDEX(Sales_Data[Quantity_Sold], MATCH(Merged[[#This Row],[Product_ID]],Sales_Data[Product_ID],0))</f>
        <v>38</v>
      </c>
      <c r="H427" t="str">
        <f>INDEX(Sales_Data[Customer_Type], MATCH(Merged[[#This Row],[Product_ID]], Sales_Data[Product_ID],0))</f>
        <v>Returning</v>
      </c>
      <c r="I427" t="str">
        <f>INDEX(Sales_Data[Payment_Method], MATCH(Merged[[#This Row],[Product_ID]], Sales_Data[Product_ID],0))</f>
        <v>Cash</v>
      </c>
      <c r="J427">
        <f>INDEX(Sales_Data[Discount],MATCH(Merged[[#This Row],[Product_ID]], Sales_Data[Product_ID],0))</f>
        <v>0.05</v>
      </c>
      <c r="K427" s="8">
        <f>INDEX(Sales_Data[Discount (%)], MATCH(Merged[[#This Row],[Product_ID]],Sales_Data[Product_ID],0))</f>
        <v>0.05</v>
      </c>
      <c r="L427" s="8" t="str">
        <f>INDEX(Sales_Data[Discount Range], MATCH(Merged[[#This Row],[Product_ID]], Sales_Data[Product_ID],0))</f>
        <v>0-5%</v>
      </c>
      <c r="M427" t="str">
        <f>INDEX(Sales_Data[Sales_Channel],MATCH(Merged[[#This Row],[Product_ID]], Sales_Data[Product_ID],0))</f>
        <v>Online</v>
      </c>
      <c r="N427" t="str">
        <f>INDEX(Sales_Data[Region_and_Sales_Rep], MATCH(Merged[[#This Row],[Product_ID]],Sales_Data[Product_ID],0))</f>
        <v>North-Eve</v>
      </c>
    </row>
    <row r="428" spans="1:14" x14ac:dyDescent="0.25">
      <c r="A428">
        <v>1016</v>
      </c>
      <c r="B428" t="str">
        <f>VLOOKUP(Merged[[#This Row],[Product_ID]],Sales_Data[],5,0)</f>
        <v>Eve</v>
      </c>
      <c r="C428" t="str">
        <f>VLOOKUP(Merged[[#This Row],[Product_ID]],Sales_Data[],6,0)</f>
        <v>East</v>
      </c>
      <c r="D428" t="str">
        <f>VLOOKUP(Merged[[#This Row],[Product_ID]],Sales_Data[],3,0)</f>
        <v>March</v>
      </c>
      <c r="E428">
        <f>INDEX(Sales_Data[Sales_Amount],MATCH(Merged[[#This Row],[Product_ID]], Sales_Data[Product_ID],0))</f>
        <v>4309.76</v>
      </c>
      <c r="F428" t="str">
        <f>INDEX(Sales_Data[Product_Category], MATCH(Merged[[#This Row],[Product_ID]],Sales_Data[Product_ID],0))</f>
        <v>Electronics</v>
      </c>
      <c r="G428">
        <f>INDEX(Sales_Data[Quantity_Sold], MATCH(Merged[[#This Row],[Product_ID]],Sales_Data[Product_ID],0))</f>
        <v>38</v>
      </c>
      <c r="H428" t="str">
        <f>INDEX(Sales_Data[Customer_Type], MATCH(Merged[[#This Row],[Product_ID]], Sales_Data[Product_ID],0))</f>
        <v>Returning</v>
      </c>
      <c r="I428" t="str">
        <f>INDEX(Sales_Data[Payment_Method], MATCH(Merged[[#This Row],[Product_ID]], Sales_Data[Product_ID],0))</f>
        <v>Cash</v>
      </c>
      <c r="J428">
        <f>INDEX(Sales_Data[Discount],MATCH(Merged[[#This Row],[Product_ID]], Sales_Data[Product_ID],0))</f>
        <v>0.26</v>
      </c>
      <c r="K428" s="8">
        <f>INDEX(Sales_Data[Discount (%)], MATCH(Merged[[#This Row],[Product_ID]],Sales_Data[Product_ID],0))</f>
        <v>0.26</v>
      </c>
      <c r="L428" s="8" t="str">
        <f>INDEX(Sales_Data[Discount Range], MATCH(Merged[[#This Row],[Product_ID]], Sales_Data[Product_ID],0))</f>
        <v>21%+</v>
      </c>
      <c r="M428" t="str">
        <f>INDEX(Sales_Data[Sales_Channel],MATCH(Merged[[#This Row],[Product_ID]], Sales_Data[Product_ID],0))</f>
        <v>Online</v>
      </c>
      <c r="N428" t="str">
        <f>INDEX(Sales_Data[Region_and_Sales_Rep], MATCH(Merged[[#This Row],[Product_ID]],Sales_Data[Product_ID],0))</f>
        <v>East-Eve</v>
      </c>
    </row>
    <row r="429" spans="1:14" x14ac:dyDescent="0.25">
      <c r="A429">
        <v>1014</v>
      </c>
      <c r="B429" t="str">
        <f>VLOOKUP(Merged[[#This Row],[Product_ID]],Sales_Data[],5,0)</f>
        <v>David</v>
      </c>
      <c r="C429" t="str">
        <f>VLOOKUP(Merged[[#This Row],[Product_ID]],Sales_Data[],6,0)</f>
        <v>West</v>
      </c>
      <c r="D429" t="str">
        <f>VLOOKUP(Merged[[#This Row],[Product_ID]],Sales_Data[],3,0)</f>
        <v>November</v>
      </c>
      <c r="E429">
        <f>INDEX(Sales_Data[Sales_Amount],MATCH(Merged[[#This Row],[Product_ID]], Sales_Data[Product_ID],0))</f>
        <v>9762.5400000000009</v>
      </c>
      <c r="F429" t="str">
        <f>INDEX(Sales_Data[Product_Category], MATCH(Merged[[#This Row],[Product_ID]],Sales_Data[Product_ID],0))</f>
        <v>Food</v>
      </c>
      <c r="G429">
        <f>INDEX(Sales_Data[Quantity_Sold], MATCH(Merged[[#This Row],[Product_ID]],Sales_Data[Product_ID],0))</f>
        <v>17</v>
      </c>
      <c r="H429" t="str">
        <f>INDEX(Sales_Data[Customer_Type], MATCH(Merged[[#This Row],[Product_ID]], Sales_Data[Product_ID],0))</f>
        <v>New</v>
      </c>
      <c r="I429" t="str">
        <f>INDEX(Sales_Data[Payment_Method], MATCH(Merged[[#This Row],[Product_ID]], Sales_Data[Product_ID],0))</f>
        <v>Bank Transfer</v>
      </c>
      <c r="J429">
        <f>INDEX(Sales_Data[Discount],MATCH(Merged[[#This Row],[Product_ID]], Sales_Data[Product_ID],0))</f>
        <v>0.2</v>
      </c>
      <c r="K429" s="8">
        <f>INDEX(Sales_Data[Discount (%)], MATCH(Merged[[#This Row],[Product_ID]],Sales_Data[Product_ID],0))</f>
        <v>0.2</v>
      </c>
      <c r="L429" s="8" t="str">
        <f>INDEX(Sales_Data[Discount Range], MATCH(Merged[[#This Row],[Product_ID]], Sales_Data[Product_ID],0))</f>
        <v>16-20%</v>
      </c>
      <c r="M429" t="str">
        <f>INDEX(Sales_Data[Sales_Channel],MATCH(Merged[[#This Row],[Product_ID]], Sales_Data[Product_ID],0))</f>
        <v>Online</v>
      </c>
      <c r="N429" t="str">
        <f>INDEX(Sales_Data[Region_and_Sales_Rep], MATCH(Merged[[#This Row],[Product_ID]],Sales_Data[Product_ID],0))</f>
        <v>West-David</v>
      </c>
    </row>
    <row r="430" spans="1:14" x14ac:dyDescent="0.25">
      <c r="A430">
        <v>1076</v>
      </c>
      <c r="B430" t="str">
        <f>VLOOKUP(Merged[[#This Row],[Product_ID]],Sales_Data[],5,0)</f>
        <v>Eve</v>
      </c>
      <c r="C430" t="str">
        <f>VLOOKUP(Merged[[#This Row],[Product_ID]],Sales_Data[],6,0)</f>
        <v>East</v>
      </c>
      <c r="D430" t="str">
        <f>VLOOKUP(Merged[[#This Row],[Product_ID]],Sales_Data[],3,0)</f>
        <v>December</v>
      </c>
      <c r="E430">
        <f>INDEX(Sales_Data[Sales_Amount],MATCH(Merged[[#This Row],[Product_ID]], Sales_Data[Product_ID],0))</f>
        <v>7160.75</v>
      </c>
      <c r="F430" t="str">
        <f>INDEX(Sales_Data[Product_Category], MATCH(Merged[[#This Row],[Product_ID]],Sales_Data[Product_ID],0))</f>
        <v>Clothing</v>
      </c>
      <c r="G430">
        <f>INDEX(Sales_Data[Quantity_Sold], MATCH(Merged[[#This Row],[Product_ID]],Sales_Data[Product_ID],0))</f>
        <v>30</v>
      </c>
      <c r="H430" t="str">
        <f>INDEX(Sales_Data[Customer_Type], MATCH(Merged[[#This Row],[Product_ID]], Sales_Data[Product_ID],0))</f>
        <v>New</v>
      </c>
      <c r="I430" t="str">
        <f>INDEX(Sales_Data[Payment_Method], MATCH(Merged[[#This Row],[Product_ID]], Sales_Data[Product_ID],0))</f>
        <v>Credit Card</v>
      </c>
      <c r="J430">
        <f>INDEX(Sales_Data[Discount],MATCH(Merged[[#This Row],[Product_ID]], Sales_Data[Product_ID],0))</f>
        <v>0.2</v>
      </c>
      <c r="K430" s="8">
        <f>INDEX(Sales_Data[Discount (%)], MATCH(Merged[[#This Row],[Product_ID]],Sales_Data[Product_ID],0))</f>
        <v>0.2</v>
      </c>
      <c r="L430" s="8" t="str">
        <f>INDEX(Sales_Data[Discount Range], MATCH(Merged[[#This Row],[Product_ID]], Sales_Data[Product_ID],0))</f>
        <v>16-20%</v>
      </c>
      <c r="M430" t="str">
        <f>INDEX(Sales_Data[Sales_Channel],MATCH(Merged[[#This Row],[Product_ID]], Sales_Data[Product_ID],0))</f>
        <v>Retail</v>
      </c>
      <c r="N430" t="str">
        <f>INDEX(Sales_Data[Region_and_Sales_Rep], MATCH(Merged[[#This Row],[Product_ID]],Sales_Data[Product_ID],0))</f>
        <v>East-Eve</v>
      </c>
    </row>
    <row r="431" spans="1:14" x14ac:dyDescent="0.25">
      <c r="A431">
        <v>1087</v>
      </c>
      <c r="B431" t="str">
        <f>VLOOKUP(Merged[[#This Row],[Product_ID]],Sales_Data[],5,0)</f>
        <v>Eve</v>
      </c>
      <c r="C431" t="str">
        <f>VLOOKUP(Merged[[#This Row],[Product_ID]],Sales_Data[],6,0)</f>
        <v>South</v>
      </c>
      <c r="D431" t="str">
        <f>VLOOKUP(Merged[[#This Row],[Product_ID]],Sales_Data[],3,0)</f>
        <v>January</v>
      </c>
      <c r="E431">
        <f>INDEX(Sales_Data[Sales_Amount],MATCH(Merged[[#This Row],[Product_ID]], Sales_Data[Product_ID],0))</f>
        <v>7698.92</v>
      </c>
      <c r="F431" t="str">
        <f>INDEX(Sales_Data[Product_Category], MATCH(Merged[[#This Row],[Product_ID]],Sales_Data[Product_ID],0))</f>
        <v>Furniture</v>
      </c>
      <c r="G431">
        <f>INDEX(Sales_Data[Quantity_Sold], MATCH(Merged[[#This Row],[Product_ID]],Sales_Data[Product_ID],0))</f>
        <v>46</v>
      </c>
      <c r="H431" t="str">
        <f>INDEX(Sales_Data[Customer_Type], MATCH(Merged[[#This Row],[Product_ID]], Sales_Data[Product_ID],0))</f>
        <v>New</v>
      </c>
      <c r="I431" t="str">
        <f>INDEX(Sales_Data[Payment_Method], MATCH(Merged[[#This Row],[Product_ID]], Sales_Data[Product_ID],0))</f>
        <v>Bank Transfer</v>
      </c>
      <c r="J431">
        <f>INDEX(Sales_Data[Discount],MATCH(Merged[[#This Row],[Product_ID]], Sales_Data[Product_ID],0))</f>
        <v>0.12</v>
      </c>
      <c r="K431" s="8">
        <f>INDEX(Sales_Data[Discount (%)], MATCH(Merged[[#This Row],[Product_ID]],Sales_Data[Product_ID],0))</f>
        <v>0.12</v>
      </c>
      <c r="L431" s="8" t="str">
        <f>INDEX(Sales_Data[Discount Range], MATCH(Merged[[#This Row],[Product_ID]], Sales_Data[Product_ID],0))</f>
        <v>11-15%</v>
      </c>
      <c r="M431" t="str">
        <f>INDEX(Sales_Data[Sales_Channel],MATCH(Merged[[#This Row],[Product_ID]], Sales_Data[Product_ID],0))</f>
        <v>Online</v>
      </c>
      <c r="N431" t="str">
        <f>INDEX(Sales_Data[Region_and_Sales_Rep], MATCH(Merged[[#This Row],[Product_ID]],Sales_Data[Product_ID],0))</f>
        <v>South-Eve</v>
      </c>
    </row>
    <row r="432" spans="1:14" x14ac:dyDescent="0.25">
      <c r="A432">
        <v>1015</v>
      </c>
      <c r="B432" t="str">
        <f>VLOOKUP(Merged[[#This Row],[Product_ID]],Sales_Data[],5,0)</f>
        <v>David</v>
      </c>
      <c r="C432" t="str">
        <f>VLOOKUP(Merged[[#This Row],[Product_ID]],Sales_Data[],6,0)</f>
        <v>South</v>
      </c>
      <c r="D432" t="str">
        <f>VLOOKUP(Merged[[#This Row],[Product_ID]],Sales_Data[],3,0)</f>
        <v>September</v>
      </c>
      <c r="E432">
        <f>INDEX(Sales_Data[Sales_Amount],MATCH(Merged[[#This Row],[Product_ID]], Sales_Data[Product_ID],0))</f>
        <v>4631.2299999999996</v>
      </c>
      <c r="F432" t="str">
        <f>INDEX(Sales_Data[Product_Category], MATCH(Merged[[#This Row],[Product_ID]],Sales_Data[Product_ID],0))</f>
        <v>Food</v>
      </c>
      <c r="G432">
        <f>INDEX(Sales_Data[Quantity_Sold], MATCH(Merged[[#This Row],[Product_ID]],Sales_Data[Product_ID],0))</f>
        <v>30</v>
      </c>
      <c r="H432" t="str">
        <f>INDEX(Sales_Data[Customer_Type], MATCH(Merged[[#This Row],[Product_ID]], Sales_Data[Product_ID],0))</f>
        <v>Returning</v>
      </c>
      <c r="I432" t="str">
        <f>INDEX(Sales_Data[Payment_Method], MATCH(Merged[[#This Row],[Product_ID]], Sales_Data[Product_ID],0))</f>
        <v>Bank Transfer</v>
      </c>
      <c r="J432">
        <f>INDEX(Sales_Data[Discount],MATCH(Merged[[#This Row],[Product_ID]], Sales_Data[Product_ID],0))</f>
        <v>0.2</v>
      </c>
      <c r="K432" s="8">
        <f>INDEX(Sales_Data[Discount (%)], MATCH(Merged[[#This Row],[Product_ID]],Sales_Data[Product_ID],0))</f>
        <v>0.2</v>
      </c>
      <c r="L432" s="8" t="str">
        <f>INDEX(Sales_Data[Discount Range], MATCH(Merged[[#This Row],[Product_ID]], Sales_Data[Product_ID],0))</f>
        <v>16-20%</v>
      </c>
      <c r="M432" t="str">
        <f>INDEX(Sales_Data[Sales_Channel],MATCH(Merged[[#This Row],[Product_ID]], Sales_Data[Product_ID],0))</f>
        <v>Retail</v>
      </c>
      <c r="N432" t="str">
        <f>INDEX(Sales_Data[Region_and_Sales_Rep], MATCH(Merged[[#This Row],[Product_ID]],Sales_Data[Product_ID],0))</f>
        <v>South-David</v>
      </c>
    </row>
    <row r="433" spans="1:14" x14ac:dyDescent="0.25">
      <c r="A433">
        <v>1092</v>
      </c>
      <c r="B433" t="str">
        <f>VLOOKUP(Merged[[#This Row],[Product_ID]],Sales_Data[],5,0)</f>
        <v>David</v>
      </c>
      <c r="C433" t="str">
        <f>VLOOKUP(Merged[[#This Row],[Product_ID]],Sales_Data[],6,0)</f>
        <v>West</v>
      </c>
      <c r="D433" t="str">
        <f>VLOOKUP(Merged[[#This Row],[Product_ID]],Sales_Data[],3,0)</f>
        <v>February</v>
      </c>
      <c r="E433">
        <f>INDEX(Sales_Data[Sales_Amount],MATCH(Merged[[#This Row],[Product_ID]], Sales_Data[Product_ID],0))</f>
        <v>2749.17</v>
      </c>
      <c r="F433" t="str">
        <f>INDEX(Sales_Data[Product_Category], MATCH(Merged[[#This Row],[Product_ID]],Sales_Data[Product_ID],0))</f>
        <v>Furniture</v>
      </c>
      <c r="G433">
        <f>INDEX(Sales_Data[Quantity_Sold], MATCH(Merged[[#This Row],[Product_ID]],Sales_Data[Product_ID],0))</f>
        <v>34</v>
      </c>
      <c r="H433" t="str">
        <f>INDEX(Sales_Data[Customer_Type], MATCH(Merged[[#This Row],[Product_ID]], Sales_Data[Product_ID],0))</f>
        <v>New</v>
      </c>
      <c r="I433" t="str">
        <f>INDEX(Sales_Data[Payment_Method], MATCH(Merged[[#This Row],[Product_ID]], Sales_Data[Product_ID],0))</f>
        <v>Credit Card</v>
      </c>
      <c r="J433">
        <f>INDEX(Sales_Data[Discount],MATCH(Merged[[#This Row],[Product_ID]], Sales_Data[Product_ID],0))</f>
        <v>0.3</v>
      </c>
      <c r="K433" s="8">
        <f>INDEX(Sales_Data[Discount (%)], MATCH(Merged[[#This Row],[Product_ID]],Sales_Data[Product_ID],0))</f>
        <v>0.3</v>
      </c>
      <c r="L433" s="8" t="str">
        <f>INDEX(Sales_Data[Discount Range], MATCH(Merged[[#This Row],[Product_ID]], Sales_Data[Product_ID],0))</f>
        <v>21%+</v>
      </c>
      <c r="M433" t="str">
        <f>INDEX(Sales_Data[Sales_Channel],MATCH(Merged[[#This Row],[Product_ID]], Sales_Data[Product_ID],0))</f>
        <v>Online</v>
      </c>
      <c r="N433" t="str">
        <f>INDEX(Sales_Data[Region_and_Sales_Rep], MATCH(Merged[[#This Row],[Product_ID]],Sales_Data[Product_ID],0))</f>
        <v>West-David</v>
      </c>
    </row>
    <row r="434" spans="1:14" x14ac:dyDescent="0.25">
      <c r="A434">
        <v>1098</v>
      </c>
      <c r="B434" t="str">
        <f>VLOOKUP(Merged[[#This Row],[Product_ID]],Sales_Data[],5,0)</f>
        <v>Eve</v>
      </c>
      <c r="C434" t="str">
        <f>VLOOKUP(Merged[[#This Row],[Product_ID]],Sales_Data[],6,0)</f>
        <v>West</v>
      </c>
      <c r="D434" t="str">
        <f>VLOOKUP(Merged[[#This Row],[Product_ID]],Sales_Data[],3,0)</f>
        <v>October</v>
      </c>
      <c r="E434">
        <f>INDEX(Sales_Data[Sales_Amount],MATCH(Merged[[#This Row],[Product_ID]], Sales_Data[Product_ID],0))</f>
        <v>1600.79</v>
      </c>
      <c r="F434" t="str">
        <f>INDEX(Sales_Data[Product_Category], MATCH(Merged[[#This Row],[Product_ID]],Sales_Data[Product_ID],0))</f>
        <v>Furniture</v>
      </c>
      <c r="G434">
        <f>INDEX(Sales_Data[Quantity_Sold], MATCH(Merged[[#This Row],[Product_ID]],Sales_Data[Product_ID],0))</f>
        <v>21</v>
      </c>
      <c r="H434" t="str">
        <f>INDEX(Sales_Data[Customer_Type], MATCH(Merged[[#This Row],[Product_ID]], Sales_Data[Product_ID],0))</f>
        <v>New</v>
      </c>
      <c r="I434" t="str">
        <f>INDEX(Sales_Data[Payment_Method], MATCH(Merged[[#This Row],[Product_ID]], Sales_Data[Product_ID],0))</f>
        <v>Bank Transfer</v>
      </c>
      <c r="J434">
        <f>INDEX(Sales_Data[Discount],MATCH(Merged[[#This Row],[Product_ID]], Sales_Data[Product_ID],0))</f>
        <v>0.18</v>
      </c>
      <c r="K434" s="8">
        <f>INDEX(Sales_Data[Discount (%)], MATCH(Merged[[#This Row],[Product_ID]],Sales_Data[Product_ID],0))</f>
        <v>0.18</v>
      </c>
      <c r="L434" s="8" t="str">
        <f>INDEX(Sales_Data[Discount Range], MATCH(Merged[[#This Row],[Product_ID]], Sales_Data[Product_ID],0))</f>
        <v>16-20%</v>
      </c>
      <c r="M434" t="str">
        <f>INDEX(Sales_Data[Sales_Channel],MATCH(Merged[[#This Row],[Product_ID]], Sales_Data[Product_ID],0))</f>
        <v>Online</v>
      </c>
      <c r="N434" t="str">
        <f>INDEX(Sales_Data[Region_and_Sales_Rep], MATCH(Merged[[#This Row],[Product_ID]],Sales_Data[Product_ID],0))</f>
        <v>West-Eve</v>
      </c>
    </row>
    <row r="435" spans="1:14" x14ac:dyDescent="0.25">
      <c r="A435">
        <v>1066</v>
      </c>
      <c r="B435" t="str">
        <f>VLOOKUP(Merged[[#This Row],[Product_ID]],Sales_Data[],5,0)</f>
        <v>Charlie</v>
      </c>
      <c r="C435" t="str">
        <f>VLOOKUP(Merged[[#This Row],[Product_ID]],Sales_Data[],6,0)</f>
        <v>North</v>
      </c>
      <c r="D435" t="str">
        <f>VLOOKUP(Merged[[#This Row],[Product_ID]],Sales_Data[],3,0)</f>
        <v>July</v>
      </c>
      <c r="E435">
        <f>INDEX(Sales_Data[Sales_Amount],MATCH(Merged[[#This Row],[Product_ID]], Sales_Data[Product_ID],0))</f>
        <v>6380.2</v>
      </c>
      <c r="F435" t="str">
        <f>INDEX(Sales_Data[Product_Category], MATCH(Merged[[#This Row],[Product_ID]],Sales_Data[Product_ID],0))</f>
        <v>Furniture</v>
      </c>
      <c r="G435">
        <f>INDEX(Sales_Data[Quantity_Sold], MATCH(Merged[[#This Row],[Product_ID]],Sales_Data[Product_ID],0))</f>
        <v>15</v>
      </c>
      <c r="H435" t="str">
        <f>INDEX(Sales_Data[Customer_Type], MATCH(Merged[[#This Row],[Product_ID]], Sales_Data[Product_ID],0))</f>
        <v>Returning</v>
      </c>
      <c r="I435" t="str">
        <f>INDEX(Sales_Data[Payment_Method], MATCH(Merged[[#This Row],[Product_ID]], Sales_Data[Product_ID],0))</f>
        <v>Bank Transfer</v>
      </c>
      <c r="J435">
        <f>INDEX(Sales_Data[Discount],MATCH(Merged[[#This Row],[Product_ID]], Sales_Data[Product_ID],0))</f>
        <v>0.04</v>
      </c>
      <c r="K435" s="8">
        <f>INDEX(Sales_Data[Discount (%)], MATCH(Merged[[#This Row],[Product_ID]],Sales_Data[Product_ID],0))</f>
        <v>0.04</v>
      </c>
      <c r="L435" s="8" t="str">
        <f>INDEX(Sales_Data[Discount Range], MATCH(Merged[[#This Row],[Product_ID]], Sales_Data[Product_ID],0))</f>
        <v>0-5%</v>
      </c>
      <c r="M435" t="str">
        <f>INDEX(Sales_Data[Sales_Channel],MATCH(Merged[[#This Row],[Product_ID]], Sales_Data[Product_ID],0))</f>
        <v>Retail</v>
      </c>
      <c r="N435" t="str">
        <f>INDEX(Sales_Data[Region_and_Sales_Rep], MATCH(Merged[[#This Row],[Product_ID]],Sales_Data[Product_ID],0))</f>
        <v>North-Charlie</v>
      </c>
    </row>
    <row r="436" spans="1:14" x14ac:dyDescent="0.25">
      <c r="A436">
        <v>1032</v>
      </c>
      <c r="B436" t="str">
        <f>VLOOKUP(Merged[[#This Row],[Product_ID]],Sales_Data[],5,0)</f>
        <v>Eve</v>
      </c>
      <c r="C436" t="str">
        <f>VLOOKUP(Merged[[#This Row],[Product_ID]],Sales_Data[],6,0)</f>
        <v>West</v>
      </c>
      <c r="D436" t="str">
        <f>VLOOKUP(Merged[[#This Row],[Product_ID]],Sales_Data[],3,0)</f>
        <v>June</v>
      </c>
      <c r="E436">
        <f>INDEX(Sales_Data[Sales_Amount],MATCH(Merged[[#This Row],[Product_ID]], Sales_Data[Product_ID],0))</f>
        <v>219.82</v>
      </c>
      <c r="F436" t="str">
        <f>INDEX(Sales_Data[Product_Category], MATCH(Merged[[#This Row],[Product_ID]],Sales_Data[Product_ID],0))</f>
        <v>Electronics</v>
      </c>
      <c r="G436">
        <f>INDEX(Sales_Data[Quantity_Sold], MATCH(Merged[[#This Row],[Product_ID]],Sales_Data[Product_ID],0))</f>
        <v>49</v>
      </c>
      <c r="H436" t="str">
        <f>INDEX(Sales_Data[Customer_Type], MATCH(Merged[[#This Row],[Product_ID]], Sales_Data[Product_ID],0))</f>
        <v>Returning</v>
      </c>
      <c r="I436" t="str">
        <f>INDEX(Sales_Data[Payment_Method], MATCH(Merged[[#This Row],[Product_ID]], Sales_Data[Product_ID],0))</f>
        <v>Credit Card</v>
      </c>
      <c r="J436">
        <f>INDEX(Sales_Data[Discount],MATCH(Merged[[#This Row],[Product_ID]], Sales_Data[Product_ID],0))</f>
        <v>0.09</v>
      </c>
      <c r="K436" s="8">
        <f>INDEX(Sales_Data[Discount (%)], MATCH(Merged[[#This Row],[Product_ID]],Sales_Data[Product_ID],0))</f>
        <v>0.09</v>
      </c>
      <c r="L436" s="8" t="str">
        <f>INDEX(Sales_Data[Discount Range], MATCH(Merged[[#This Row],[Product_ID]], Sales_Data[Product_ID],0))</f>
        <v>6-10%</v>
      </c>
      <c r="M436" t="str">
        <f>INDEX(Sales_Data[Sales_Channel],MATCH(Merged[[#This Row],[Product_ID]], Sales_Data[Product_ID],0))</f>
        <v>Online</v>
      </c>
      <c r="N436" t="str">
        <f>INDEX(Sales_Data[Region_and_Sales_Rep], MATCH(Merged[[#This Row],[Product_ID]],Sales_Data[Product_ID],0))</f>
        <v>West-Eve</v>
      </c>
    </row>
    <row r="437" spans="1:14" x14ac:dyDescent="0.25">
      <c r="A437">
        <v>1087</v>
      </c>
      <c r="B437" t="str">
        <f>VLOOKUP(Merged[[#This Row],[Product_ID]],Sales_Data[],5,0)</f>
        <v>Eve</v>
      </c>
      <c r="C437" t="str">
        <f>VLOOKUP(Merged[[#This Row],[Product_ID]],Sales_Data[],6,0)</f>
        <v>South</v>
      </c>
      <c r="D437" t="str">
        <f>VLOOKUP(Merged[[#This Row],[Product_ID]],Sales_Data[],3,0)</f>
        <v>January</v>
      </c>
      <c r="E437">
        <f>INDEX(Sales_Data[Sales_Amount],MATCH(Merged[[#This Row],[Product_ID]], Sales_Data[Product_ID],0))</f>
        <v>7698.92</v>
      </c>
      <c r="F437" t="str">
        <f>INDEX(Sales_Data[Product_Category], MATCH(Merged[[#This Row],[Product_ID]],Sales_Data[Product_ID],0))</f>
        <v>Furniture</v>
      </c>
      <c r="G437">
        <f>INDEX(Sales_Data[Quantity_Sold], MATCH(Merged[[#This Row],[Product_ID]],Sales_Data[Product_ID],0))</f>
        <v>46</v>
      </c>
      <c r="H437" t="str">
        <f>INDEX(Sales_Data[Customer_Type], MATCH(Merged[[#This Row],[Product_ID]], Sales_Data[Product_ID],0))</f>
        <v>New</v>
      </c>
      <c r="I437" t="str">
        <f>INDEX(Sales_Data[Payment_Method], MATCH(Merged[[#This Row],[Product_ID]], Sales_Data[Product_ID],0))</f>
        <v>Bank Transfer</v>
      </c>
      <c r="J437">
        <f>INDEX(Sales_Data[Discount],MATCH(Merged[[#This Row],[Product_ID]], Sales_Data[Product_ID],0))</f>
        <v>0.12</v>
      </c>
      <c r="K437" s="8">
        <f>INDEX(Sales_Data[Discount (%)], MATCH(Merged[[#This Row],[Product_ID]],Sales_Data[Product_ID],0))</f>
        <v>0.12</v>
      </c>
      <c r="L437" s="8" t="str">
        <f>INDEX(Sales_Data[Discount Range], MATCH(Merged[[#This Row],[Product_ID]], Sales_Data[Product_ID],0))</f>
        <v>11-15%</v>
      </c>
      <c r="M437" t="str">
        <f>INDEX(Sales_Data[Sales_Channel],MATCH(Merged[[#This Row],[Product_ID]], Sales_Data[Product_ID],0))</f>
        <v>Online</v>
      </c>
      <c r="N437" t="str">
        <f>INDEX(Sales_Data[Region_and_Sales_Rep], MATCH(Merged[[#This Row],[Product_ID]],Sales_Data[Product_ID],0))</f>
        <v>South-Eve</v>
      </c>
    </row>
    <row r="438" spans="1:14" x14ac:dyDescent="0.25">
      <c r="A438">
        <v>1063</v>
      </c>
      <c r="B438" t="str">
        <f>VLOOKUP(Merged[[#This Row],[Product_ID]],Sales_Data[],5,0)</f>
        <v>Bob</v>
      </c>
      <c r="C438" t="str">
        <f>VLOOKUP(Merged[[#This Row],[Product_ID]],Sales_Data[],6,0)</f>
        <v>West</v>
      </c>
      <c r="D438" t="str">
        <f>VLOOKUP(Merged[[#This Row],[Product_ID]],Sales_Data[],3,0)</f>
        <v>May</v>
      </c>
      <c r="E438">
        <f>INDEX(Sales_Data[Sales_Amount],MATCH(Merged[[#This Row],[Product_ID]], Sales_Data[Product_ID],0))</f>
        <v>3098.87</v>
      </c>
      <c r="F438" t="str">
        <f>INDEX(Sales_Data[Product_Category], MATCH(Merged[[#This Row],[Product_ID]],Sales_Data[Product_ID],0))</f>
        <v>Food</v>
      </c>
      <c r="G438">
        <f>INDEX(Sales_Data[Quantity_Sold], MATCH(Merged[[#This Row],[Product_ID]],Sales_Data[Product_ID],0))</f>
        <v>39</v>
      </c>
      <c r="H438" t="str">
        <f>INDEX(Sales_Data[Customer_Type], MATCH(Merged[[#This Row],[Product_ID]], Sales_Data[Product_ID],0))</f>
        <v>Returning</v>
      </c>
      <c r="I438" t="str">
        <f>INDEX(Sales_Data[Payment_Method], MATCH(Merged[[#This Row],[Product_ID]], Sales_Data[Product_ID],0))</f>
        <v>Cash</v>
      </c>
      <c r="J438">
        <f>INDEX(Sales_Data[Discount],MATCH(Merged[[#This Row],[Product_ID]], Sales_Data[Product_ID],0))</f>
        <v>0.21</v>
      </c>
      <c r="K438" s="8">
        <f>INDEX(Sales_Data[Discount (%)], MATCH(Merged[[#This Row],[Product_ID]],Sales_Data[Product_ID],0))</f>
        <v>0.21</v>
      </c>
      <c r="L438" s="8" t="str">
        <f>INDEX(Sales_Data[Discount Range], MATCH(Merged[[#This Row],[Product_ID]], Sales_Data[Product_ID],0))</f>
        <v>21%+</v>
      </c>
      <c r="M438" t="str">
        <f>INDEX(Sales_Data[Sales_Channel],MATCH(Merged[[#This Row],[Product_ID]], Sales_Data[Product_ID],0))</f>
        <v>Retail</v>
      </c>
      <c r="N438" t="str">
        <f>INDEX(Sales_Data[Region_and_Sales_Rep], MATCH(Merged[[#This Row],[Product_ID]],Sales_Data[Product_ID],0))</f>
        <v>West-Bob</v>
      </c>
    </row>
    <row r="439" spans="1:14" x14ac:dyDescent="0.25">
      <c r="A439">
        <v>1086</v>
      </c>
      <c r="B439" t="str">
        <f>VLOOKUP(Merged[[#This Row],[Product_ID]],Sales_Data[],5,0)</f>
        <v>Bob</v>
      </c>
      <c r="C439" t="str">
        <f>VLOOKUP(Merged[[#This Row],[Product_ID]],Sales_Data[],6,0)</f>
        <v>East</v>
      </c>
      <c r="D439" t="str">
        <f>VLOOKUP(Merged[[#This Row],[Product_ID]],Sales_Data[],3,0)</f>
        <v>June</v>
      </c>
      <c r="E439">
        <f>INDEX(Sales_Data[Sales_Amount],MATCH(Merged[[#This Row],[Product_ID]], Sales_Data[Product_ID],0))</f>
        <v>2495.5700000000002</v>
      </c>
      <c r="F439" t="str">
        <f>INDEX(Sales_Data[Product_Category], MATCH(Merged[[#This Row],[Product_ID]],Sales_Data[Product_ID],0))</f>
        <v>Electronics</v>
      </c>
      <c r="G439">
        <f>INDEX(Sales_Data[Quantity_Sold], MATCH(Merged[[#This Row],[Product_ID]],Sales_Data[Product_ID],0))</f>
        <v>3</v>
      </c>
      <c r="H439" t="str">
        <f>INDEX(Sales_Data[Customer_Type], MATCH(Merged[[#This Row],[Product_ID]], Sales_Data[Product_ID],0))</f>
        <v>New</v>
      </c>
      <c r="I439" t="str">
        <f>INDEX(Sales_Data[Payment_Method], MATCH(Merged[[#This Row],[Product_ID]], Sales_Data[Product_ID],0))</f>
        <v>Cash</v>
      </c>
      <c r="J439">
        <f>INDEX(Sales_Data[Discount],MATCH(Merged[[#This Row],[Product_ID]], Sales_Data[Product_ID],0))</f>
        <v>0.27</v>
      </c>
      <c r="K439" s="8">
        <f>INDEX(Sales_Data[Discount (%)], MATCH(Merged[[#This Row],[Product_ID]],Sales_Data[Product_ID],0))</f>
        <v>0.27</v>
      </c>
      <c r="L439" s="8" t="str">
        <f>INDEX(Sales_Data[Discount Range], MATCH(Merged[[#This Row],[Product_ID]], Sales_Data[Product_ID],0))</f>
        <v>21%+</v>
      </c>
      <c r="M439" t="str">
        <f>INDEX(Sales_Data[Sales_Channel],MATCH(Merged[[#This Row],[Product_ID]], Sales_Data[Product_ID],0))</f>
        <v>Online</v>
      </c>
      <c r="N439" t="str">
        <f>INDEX(Sales_Data[Region_and_Sales_Rep], MATCH(Merged[[#This Row],[Product_ID]],Sales_Data[Product_ID],0))</f>
        <v>East-Bob</v>
      </c>
    </row>
    <row r="440" spans="1:14" x14ac:dyDescent="0.25">
      <c r="A440">
        <v>1051</v>
      </c>
      <c r="B440" t="str">
        <f>VLOOKUP(Merged[[#This Row],[Product_ID]],Sales_Data[],5,0)</f>
        <v>Eve</v>
      </c>
      <c r="C440" t="str">
        <f>VLOOKUP(Merged[[#This Row],[Product_ID]],Sales_Data[],6,0)</f>
        <v>North</v>
      </c>
      <c r="D440" t="str">
        <f>VLOOKUP(Merged[[#This Row],[Product_ID]],Sales_Data[],3,0)</f>
        <v>January</v>
      </c>
      <c r="E440">
        <f>INDEX(Sales_Data[Sales_Amount],MATCH(Merged[[#This Row],[Product_ID]], Sales_Data[Product_ID],0))</f>
        <v>4979.3599999999997</v>
      </c>
      <c r="F440" t="str">
        <f>INDEX(Sales_Data[Product_Category], MATCH(Merged[[#This Row],[Product_ID]],Sales_Data[Product_ID],0))</f>
        <v>Electronics</v>
      </c>
      <c r="G440">
        <f>INDEX(Sales_Data[Quantity_Sold], MATCH(Merged[[#This Row],[Product_ID]],Sales_Data[Product_ID],0))</f>
        <v>14</v>
      </c>
      <c r="H440" t="str">
        <f>INDEX(Sales_Data[Customer_Type], MATCH(Merged[[#This Row],[Product_ID]], Sales_Data[Product_ID],0))</f>
        <v>New</v>
      </c>
      <c r="I440" t="str">
        <f>INDEX(Sales_Data[Payment_Method], MATCH(Merged[[#This Row],[Product_ID]], Sales_Data[Product_ID],0))</f>
        <v>Bank Transfer</v>
      </c>
      <c r="J440">
        <f>INDEX(Sales_Data[Discount],MATCH(Merged[[#This Row],[Product_ID]], Sales_Data[Product_ID],0))</f>
        <v>0.1</v>
      </c>
      <c r="K440" s="8">
        <f>INDEX(Sales_Data[Discount (%)], MATCH(Merged[[#This Row],[Product_ID]],Sales_Data[Product_ID],0))</f>
        <v>0.1</v>
      </c>
      <c r="L440" s="8" t="str">
        <f>INDEX(Sales_Data[Discount Range], MATCH(Merged[[#This Row],[Product_ID]], Sales_Data[Product_ID],0))</f>
        <v>6-10%</v>
      </c>
      <c r="M440" t="str">
        <f>INDEX(Sales_Data[Sales_Channel],MATCH(Merged[[#This Row],[Product_ID]], Sales_Data[Product_ID],0))</f>
        <v>Retail</v>
      </c>
      <c r="N440" t="str">
        <f>INDEX(Sales_Data[Region_and_Sales_Rep], MATCH(Merged[[#This Row],[Product_ID]],Sales_Data[Product_ID],0))</f>
        <v>North-Eve</v>
      </c>
    </row>
    <row r="441" spans="1:14" x14ac:dyDescent="0.25">
      <c r="A441">
        <v>1025</v>
      </c>
      <c r="B441" t="str">
        <f>VLOOKUP(Merged[[#This Row],[Product_ID]],Sales_Data[],5,0)</f>
        <v>David</v>
      </c>
      <c r="C441" t="str">
        <f>VLOOKUP(Merged[[#This Row],[Product_ID]],Sales_Data[],6,0)</f>
        <v>North</v>
      </c>
      <c r="D441" t="str">
        <f>VLOOKUP(Merged[[#This Row],[Product_ID]],Sales_Data[],3,0)</f>
        <v>October</v>
      </c>
      <c r="E441">
        <f>INDEX(Sales_Data[Sales_Amount],MATCH(Merged[[#This Row],[Product_ID]], Sales_Data[Product_ID],0))</f>
        <v>3422.54</v>
      </c>
      <c r="F441" t="str">
        <f>INDEX(Sales_Data[Product_Category], MATCH(Merged[[#This Row],[Product_ID]],Sales_Data[Product_ID],0))</f>
        <v>Food</v>
      </c>
      <c r="G441">
        <f>INDEX(Sales_Data[Quantity_Sold], MATCH(Merged[[#This Row],[Product_ID]],Sales_Data[Product_ID],0))</f>
        <v>44</v>
      </c>
      <c r="H441" t="str">
        <f>INDEX(Sales_Data[Customer_Type], MATCH(Merged[[#This Row],[Product_ID]], Sales_Data[Product_ID],0))</f>
        <v>New</v>
      </c>
      <c r="I441" t="str">
        <f>INDEX(Sales_Data[Payment_Method], MATCH(Merged[[#This Row],[Product_ID]], Sales_Data[Product_ID],0))</f>
        <v>Credit Card</v>
      </c>
      <c r="J441">
        <f>INDEX(Sales_Data[Discount],MATCH(Merged[[#This Row],[Product_ID]], Sales_Data[Product_ID],0))</f>
        <v>0.02</v>
      </c>
      <c r="K441" s="8">
        <f>INDEX(Sales_Data[Discount (%)], MATCH(Merged[[#This Row],[Product_ID]],Sales_Data[Product_ID],0))</f>
        <v>0.02</v>
      </c>
      <c r="L441" s="8" t="str">
        <f>INDEX(Sales_Data[Discount Range], MATCH(Merged[[#This Row],[Product_ID]], Sales_Data[Product_ID],0))</f>
        <v>0-5%</v>
      </c>
      <c r="M441" t="str">
        <f>INDEX(Sales_Data[Sales_Channel],MATCH(Merged[[#This Row],[Product_ID]], Sales_Data[Product_ID],0))</f>
        <v>Retail</v>
      </c>
      <c r="N441" t="str">
        <f>INDEX(Sales_Data[Region_and_Sales_Rep], MATCH(Merged[[#This Row],[Product_ID]],Sales_Data[Product_ID],0))</f>
        <v>North-David</v>
      </c>
    </row>
    <row r="442" spans="1:14" x14ac:dyDescent="0.25">
      <c r="A442">
        <v>1058</v>
      </c>
      <c r="B442" t="str">
        <f>VLOOKUP(Merged[[#This Row],[Product_ID]],Sales_Data[],5,0)</f>
        <v>Alice</v>
      </c>
      <c r="C442" t="str">
        <f>VLOOKUP(Merged[[#This Row],[Product_ID]],Sales_Data[],6,0)</f>
        <v>North</v>
      </c>
      <c r="D442" t="str">
        <f>VLOOKUP(Merged[[#This Row],[Product_ID]],Sales_Data[],3,0)</f>
        <v>April</v>
      </c>
      <c r="E442">
        <f>INDEX(Sales_Data[Sales_Amount],MATCH(Merged[[#This Row],[Product_ID]], Sales_Data[Product_ID],0))</f>
        <v>2072.23</v>
      </c>
      <c r="F442" t="str">
        <f>INDEX(Sales_Data[Product_Category], MATCH(Merged[[#This Row],[Product_ID]],Sales_Data[Product_ID],0))</f>
        <v>Furniture</v>
      </c>
      <c r="G442">
        <f>INDEX(Sales_Data[Quantity_Sold], MATCH(Merged[[#This Row],[Product_ID]],Sales_Data[Product_ID],0))</f>
        <v>33</v>
      </c>
      <c r="H442" t="str">
        <f>INDEX(Sales_Data[Customer_Type], MATCH(Merged[[#This Row],[Product_ID]], Sales_Data[Product_ID],0))</f>
        <v>Returning</v>
      </c>
      <c r="I442" t="str">
        <f>INDEX(Sales_Data[Payment_Method], MATCH(Merged[[#This Row],[Product_ID]], Sales_Data[Product_ID],0))</f>
        <v>Bank Transfer</v>
      </c>
      <c r="J442">
        <f>INDEX(Sales_Data[Discount],MATCH(Merged[[#This Row],[Product_ID]], Sales_Data[Product_ID],0))</f>
        <v>7.0000000000000007E-2</v>
      </c>
      <c r="K442" s="8">
        <f>INDEX(Sales_Data[Discount (%)], MATCH(Merged[[#This Row],[Product_ID]],Sales_Data[Product_ID],0))</f>
        <v>7.0000000000000007E-2</v>
      </c>
      <c r="L442" s="8" t="str">
        <f>INDEX(Sales_Data[Discount Range], MATCH(Merged[[#This Row],[Product_ID]], Sales_Data[Product_ID],0))</f>
        <v>6-10%</v>
      </c>
      <c r="M442" t="str">
        <f>INDEX(Sales_Data[Sales_Channel],MATCH(Merged[[#This Row],[Product_ID]], Sales_Data[Product_ID],0))</f>
        <v>Retail</v>
      </c>
      <c r="N442" t="str">
        <f>INDEX(Sales_Data[Region_and_Sales_Rep], MATCH(Merged[[#This Row],[Product_ID]],Sales_Data[Product_ID],0))</f>
        <v>North-Alice</v>
      </c>
    </row>
    <row r="443" spans="1:14" x14ac:dyDescent="0.25">
      <c r="A443">
        <v>1063</v>
      </c>
      <c r="B443" t="str">
        <f>VLOOKUP(Merged[[#This Row],[Product_ID]],Sales_Data[],5,0)</f>
        <v>Bob</v>
      </c>
      <c r="C443" t="str">
        <f>VLOOKUP(Merged[[#This Row],[Product_ID]],Sales_Data[],6,0)</f>
        <v>West</v>
      </c>
      <c r="D443" t="str">
        <f>VLOOKUP(Merged[[#This Row],[Product_ID]],Sales_Data[],3,0)</f>
        <v>May</v>
      </c>
      <c r="E443">
        <f>INDEX(Sales_Data[Sales_Amount],MATCH(Merged[[#This Row],[Product_ID]], Sales_Data[Product_ID],0))</f>
        <v>3098.87</v>
      </c>
      <c r="F443" t="str">
        <f>INDEX(Sales_Data[Product_Category], MATCH(Merged[[#This Row],[Product_ID]],Sales_Data[Product_ID],0))</f>
        <v>Food</v>
      </c>
      <c r="G443">
        <f>INDEX(Sales_Data[Quantity_Sold], MATCH(Merged[[#This Row],[Product_ID]],Sales_Data[Product_ID],0))</f>
        <v>39</v>
      </c>
      <c r="H443" t="str">
        <f>INDEX(Sales_Data[Customer_Type], MATCH(Merged[[#This Row],[Product_ID]], Sales_Data[Product_ID],0))</f>
        <v>Returning</v>
      </c>
      <c r="I443" t="str">
        <f>INDEX(Sales_Data[Payment_Method], MATCH(Merged[[#This Row],[Product_ID]], Sales_Data[Product_ID],0))</f>
        <v>Cash</v>
      </c>
      <c r="J443">
        <f>INDEX(Sales_Data[Discount],MATCH(Merged[[#This Row],[Product_ID]], Sales_Data[Product_ID],0))</f>
        <v>0.21</v>
      </c>
      <c r="K443" s="8">
        <f>INDEX(Sales_Data[Discount (%)], MATCH(Merged[[#This Row],[Product_ID]],Sales_Data[Product_ID],0))</f>
        <v>0.21</v>
      </c>
      <c r="L443" s="8" t="str">
        <f>INDEX(Sales_Data[Discount Range], MATCH(Merged[[#This Row],[Product_ID]], Sales_Data[Product_ID],0))</f>
        <v>21%+</v>
      </c>
      <c r="M443" t="str">
        <f>INDEX(Sales_Data[Sales_Channel],MATCH(Merged[[#This Row],[Product_ID]], Sales_Data[Product_ID],0))</f>
        <v>Retail</v>
      </c>
      <c r="N443" t="str">
        <f>INDEX(Sales_Data[Region_and_Sales_Rep], MATCH(Merged[[#This Row],[Product_ID]],Sales_Data[Product_ID],0))</f>
        <v>West-Bob</v>
      </c>
    </row>
    <row r="444" spans="1:14" x14ac:dyDescent="0.25">
      <c r="A444">
        <v>1062</v>
      </c>
      <c r="B444" t="str">
        <f>VLOOKUP(Merged[[#This Row],[Product_ID]],Sales_Data[],5,0)</f>
        <v>Eve</v>
      </c>
      <c r="C444" t="str">
        <f>VLOOKUP(Merged[[#This Row],[Product_ID]],Sales_Data[],6,0)</f>
        <v>East</v>
      </c>
      <c r="D444" t="str">
        <f>VLOOKUP(Merged[[#This Row],[Product_ID]],Sales_Data[],3,0)</f>
        <v>January</v>
      </c>
      <c r="E444">
        <f>INDEX(Sales_Data[Sales_Amount],MATCH(Merged[[#This Row],[Product_ID]], Sales_Data[Product_ID],0))</f>
        <v>3439.72</v>
      </c>
      <c r="F444" t="str">
        <f>INDEX(Sales_Data[Product_Category], MATCH(Merged[[#This Row],[Product_ID]],Sales_Data[Product_ID],0))</f>
        <v>Clothing</v>
      </c>
      <c r="G444">
        <f>INDEX(Sales_Data[Quantity_Sold], MATCH(Merged[[#This Row],[Product_ID]],Sales_Data[Product_ID],0))</f>
        <v>15</v>
      </c>
      <c r="H444" t="str">
        <f>INDEX(Sales_Data[Customer_Type], MATCH(Merged[[#This Row],[Product_ID]], Sales_Data[Product_ID],0))</f>
        <v>New</v>
      </c>
      <c r="I444" t="str">
        <f>INDEX(Sales_Data[Payment_Method], MATCH(Merged[[#This Row],[Product_ID]], Sales_Data[Product_ID],0))</f>
        <v>Credit Card</v>
      </c>
      <c r="J444">
        <f>INDEX(Sales_Data[Discount],MATCH(Merged[[#This Row],[Product_ID]], Sales_Data[Product_ID],0))</f>
        <v>0.28999999999999998</v>
      </c>
      <c r="K444" s="8">
        <f>INDEX(Sales_Data[Discount (%)], MATCH(Merged[[#This Row],[Product_ID]],Sales_Data[Product_ID],0))</f>
        <v>0.28999999999999998</v>
      </c>
      <c r="L444" s="8" t="str">
        <f>INDEX(Sales_Data[Discount Range], MATCH(Merged[[#This Row],[Product_ID]], Sales_Data[Product_ID],0))</f>
        <v>21%+</v>
      </c>
      <c r="M444" t="str">
        <f>INDEX(Sales_Data[Sales_Channel],MATCH(Merged[[#This Row],[Product_ID]], Sales_Data[Product_ID],0))</f>
        <v>Online</v>
      </c>
      <c r="N444" t="str">
        <f>INDEX(Sales_Data[Region_and_Sales_Rep], MATCH(Merged[[#This Row],[Product_ID]],Sales_Data[Product_ID],0))</f>
        <v>East-Eve</v>
      </c>
    </row>
    <row r="445" spans="1:14" x14ac:dyDescent="0.25">
      <c r="A445">
        <v>1022</v>
      </c>
      <c r="B445" t="str">
        <f>VLOOKUP(Merged[[#This Row],[Product_ID]],Sales_Data[],5,0)</f>
        <v>Charlie</v>
      </c>
      <c r="C445" t="str">
        <f>VLOOKUP(Merged[[#This Row],[Product_ID]],Sales_Data[],6,0)</f>
        <v>South</v>
      </c>
      <c r="D445" t="str">
        <f>VLOOKUP(Merged[[#This Row],[Product_ID]],Sales_Data[],3,0)</f>
        <v>August</v>
      </c>
      <c r="E445">
        <f>INDEX(Sales_Data[Sales_Amount],MATCH(Merged[[#This Row],[Product_ID]], Sales_Data[Product_ID],0))</f>
        <v>8813.5499999999993</v>
      </c>
      <c r="F445" t="str">
        <f>INDEX(Sales_Data[Product_Category], MATCH(Merged[[#This Row],[Product_ID]],Sales_Data[Product_ID],0))</f>
        <v>Food</v>
      </c>
      <c r="G445">
        <f>INDEX(Sales_Data[Quantity_Sold], MATCH(Merged[[#This Row],[Product_ID]],Sales_Data[Product_ID],0))</f>
        <v>21</v>
      </c>
      <c r="H445" t="str">
        <f>INDEX(Sales_Data[Customer_Type], MATCH(Merged[[#This Row],[Product_ID]], Sales_Data[Product_ID],0))</f>
        <v>New</v>
      </c>
      <c r="I445" t="str">
        <f>INDEX(Sales_Data[Payment_Method], MATCH(Merged[[#This Row],[Product_ID]], Sales_Data[Product_ID],0))</f>
        <v>Bank Transfer</v>
      </c>
      <c r="J445">
        <f>INDEX(Sales_Data[Discount],MATCH(Merged[[#This Row],[Product_ID]], Sales_Data[Product_ID],0))</f>
        <v>0.28999999999999998</v>
      </c>
      <c r="K445" s="8">
        <f>INDEX(Sales_Data[Discount (%)], MATCH(Merged[[#This Row],[Product_ID]],Sales_Data[Product_ID],0))</f>
        <v>0.28999999999999998</v>
      </c>
      <c r="L445" s="8" t="str">
        <f>INDEX(Sales_Data[Discount Range], MATCH(Merged[[#This Row],[Product_ID]], Sales_Data[Product_ID],0))</f>
        <v>21%+</v>
      </c>
      <c r="M445" t="str">
        <f>INDEX(Sales_Data[Sales_Channel],MATCH(Merged[[#This Row],[Product_ID]], Sales_Data[Product_ID],0))</f>
        <v>Retail</v>
      </c>
      <c r="N445" t="str">
        <f>INDEX(Sales_Data[Region_and_Sales_Rep], MATCH(Merged[[#This Row],[Product_ID]],Sales_Data[Product_ID],0))</f>
        <v>South-Charlie</v>
      </c>
    </row>
    <row r="446" spans="1:14" x14ac:dyDescent="0.25">
      <c r="A446">
        <v>1058</v>
      </c>
      <c r="B446" t="str">
        <f>VLOOKUP(Merged[[#This Row],[Product_ID]],Sales_Data[],5,0)</f>
        <v>Alice</v>
      </c>
      <c r="C446" t="str">
        <f>VLOOKUP(Merged[[#This Row],[Product_ID]],Sales_Data[],6,0)</f>
        <v>North</v>
      </c>
      <c r="D446" t="str">
        <f>VLOOKUP(Merged[[#This Row],[Product_ID]],Sales_Data[],3,0)</f>
        <v>April</v>
      </c>
      <c r="E446">
        <f>INDEX(Sales_Data[Sales_Amount],MATCH(Merged[[#This Row],[Product_ID]], Sales_Data[Product_ID],0))</f>
        <v>2072.23</v>
      </c>
      <c r="F446" t="str">
        <f>INDEX(Sales_Data[Product_Category], MATCH(Merged[[#This Row],[Product_ID]],Sales_Data[Product_ID],0))</f>
        <v>Furniture</v>
      </c>
      <c r="G446">
        <f>INDEX(Sales_Data[Quantity_Sold], MATCH(Merged[[#This Row],[Product_ID]],Sales_Data[Product_ID],0))</f>
        <v>33</v>
      </c>
      <c r="H446" t="str">
        <f>INDEX(Sales_Data[Customer_Type], MATCH(Merged[[#This Row],[Product_ID]], Sales_Data[Product_ID],0))</f>
        <v>Returning</v>
      </c>
      <c r="I446" t="str">
        <f>INDEX(Sales_Data[Payment_Method], MATCH(Merged[[#This Row],[Product_ID]], Sales_Data[Product_ID],0))</f>
        <v>Bank Transfer</v>
      </c>
      <c r="J446">
        <f>INDEX(Sales_Data[Discount],MATCH(Merged[[#This Row],[Product_ID]], Sales_Data[Product_ID],0))</f>
        <v>7.0000000000000007E-2</v>
      </c>
      <c r="K446" s="8">
        <f>INDEX(Sales_Data[Discount (%)], MATCH(Merged[[#This Row],[Product_ID]],Sales_Data[Product_ID],0))</f>
        <v>7.0000000000000007E-2</v>
      </c>
      <c r="L446" s="8" t="str">
        <f>INDEX(Sales_Data[Discount Range], MATCH(Merged[[#This Row],[Product_ID]], Sales_Data[Product_ID],0))</f>
        <v>6-10%</v>
      </c>
      <c r="M446" t="str">
        <f>INDEX(Sales_Data[Sales_Channel],MATCH(Merged[[#This Row],[Product_ID]], Sales_Data[Product_ID],0))</f>
        <v>Retail</v>
      </c>
      <c r="N446" t="str">
        <f>INDEX(Sales_Data[Region_and_Sales_Rep], MATCH(Merged[[#This Row],[Product_ID]],Sales_Data[Product_ID],0))</f>
        <v>North-Alice</v>
      </c>
    </row>
    <row r="447" spans="1:14" x14ac:dyDescent="0.25">
      <c r="A447">
        <v>1058</v>
      </c>
      <c r="B447" t="str">
        <f>VLOOKUP(Merged[[#This Row],[Product_ID]],Sales_Data[],5,0)</f>
        <v>Alice</v>
      </c>
      <c r="C447" t="str">
        <f>VLOOKUP(Merged[[#This Row],[Product_ID]],Sales_Data[],6,0)</f>
        <v>North</v>
      </c>
      <c r="D447" t="str">
        <f>VLOOKUP(Merged[[#This Row],[Product_ID]],Sales_Data[],3,0)</f>
        <v>April</v>
      </c>
      <c r="E447">
        <f>INDEX(Sales_Data[Sales_Amount],MATCH(Merged[[#This Row],[Product_ID]], Sales_Data[Product_ID],0))</f>
        <v>2072.23</v>
      </c>
      <c r="F447" t="str">
        <f>INDEX(Sales_Data[Product_Category], MATCH(Merged[[#This Row],[Product_ID]],Sales_Data[Product_ID],0))</f>
        <v>Furniture</v>
      </c>
      <c r="G447">
        <f>INDEX(Sales_Data[Quantity_Sold], MATCH(Merged[[#This Row],[Product_ID]],Sales_Data[Product_ID],0))</f>
        <v>33</v>
      </c>
      <c r="H447" t="str">
        <f>INDEX(Sales_Data[Customer_Type], MATCH(Merged[[#This Row],[Product_ID]], Sales_Data[Product_ID],0))</f>
        <v>Returning</v>
      </c>
      <c r="I447" t="str">
        <f>INDEX(Sales_Data[Payment_Method], MATCH(Merged[[#This Row],[Product_ID]], Sales_Data[Product_ID],0))</f>
        <v>Bank Transfer</v>
      </c>
      <c r="J447">
        <f>INDEX(Sales_Data[Discount],MATCH(Merged[[#This Row],[Product_ID]], Sales_Data[Product_ID],0))</f>
        <v>7.0000000000000007E-2</v>
      </c>
      <c r="K447" s="8">
        <f>INDEX(Sales_Data[Discount (%)], MATCH(Merged[[#This Row],[Product_ID]],Sales_Data[Product_ID],0))</f>
        <v>7.0000000000000007E-2</v>
      </c>
      <c r="L447" s="8" t="str">
        <f>INDEX(Sales_Data[Discount Range], MATCH(Merged[[#This Row],[Product_ID]], Sales_Data[Product_ID],0))</f>
        <v>6-10%</v>
      </c>
      <c r="M447" t="str">
        <f>INDEX(Sales_Data[Sales_Channel],MATCH(Merged[[#This Row],[Product_ID]], Sales_Data[Product_ID],0))</f>
        <v>Retail</v>
      </c>
      <c r="N447" t="str">
        <f>INDEX(Sales_Data[Region_and_Sales_Rep], MATCH(Merged[[#This Row],[Product_ID]],Sales_Data[Product_ID],0))</f>
        <v>North-Alice</v>
      </c>
    </row>
    <row r="448" spans="1:14" x14ac:dyDescent="0.25">
      <c r="A448">
        <v>1086</v>
      </c>
      <c r="B448" t="str">
        <f>VLOOKUP(Merged[[#This Row],[Product_ID]],Sales_Data[],5,0)</f>
        <v>Bob</v>
      </c>
      <c r="C448" t="str">
        <f>VLOOKUP(Merged[[#This Row],[Product_ID]],Sales_Data[],6,0)</f>
        <v>East</v>
      </c>
      <c r="D448" t="str">
        <f>VLOOKUP(Merged[[#This Row],[Product_ID]],Sales_Data[],3,0)</f>
        <v>June</v>
      </c>
      <c r="E448">
        <f>INDEX(Sales_Data[Sales_Amount],MATCH(Merged[[#This Row],[Product_ID]], Sales_Data[Product_ID],0))</f>
        <v>2495.5700000000002</v>
      </c>
      <c r="F448" t="str">
        <f>INDEX(Sales_Data[Product_Category], MATCH(Merged[[#This Row],[Product_ID]],Sales_Data[Product_ID],0))</f>
        <v>Electronics</v>
      </c>
      <c r="G448">
        <f>INDEX(Sales_Data[Quantity_Sold], MATCH(Merged[[#This Row],[Product_ID]],Sales_Data[Product_ID],0))</f>
        <v>3</v>
      </c>
      <c r="H448" t="str">
        <f>INDEX(Sales_Data[Customer_Type], MATCH(Merged[[#This Row],[Product_ID]], Sales_Data[Product_ID],0))</f>
        <v>New</v>
      </c>
      <c r="I448" t="str">
        <f>INDEX(Sales_Data[Payment_Method], MATCH(Merged[[#This Row],[Product_ID]], Sales_Data[Product_ID],0))</f>
        <v>Cash</v>
      </c>
      <c r="J448">
        <f>INDEX(Sales_Data[Discount],MATCH(Merged[[#This Row],[Product_ID]], Sales_Data[Product_ID],0))</f>
        <v>0.27</v>
      </c>
      <c r="K448" s="8">
        <f>INDEX(Sales_Data[Discount (%)], MATCH(Merged[[#This Row],[Product_ID]],Sales_Data[Product_ID],0))</f>
        <v>0.27</v>
      </c>
      <c r="L448" s="8" t="str">
        <f>INDEX(Sales_Data[Discount Range], MATCH(Merged[[#This Row],[Product_ID]], Sales_Data[Product_ID],0))</f>
        <v>21%+</v>
      </c>
      <c r="M448" t="str">
        <f>INDEX(Sales_Data[Sales_Channel],MATCH(Merged[[#This Row],[Product_ID]], Sales_Data[Product_ID],0))</f>
        <v>Online</v>
      </c>
      <c r="N448" t="str">
        <f>INDEX(Sales_Data[Region_and_Sales_Rep], MATCH(Merged[[#This Row],[Product_ID]],Sales_Data[Product_ID],0))</f>
        <v>East-Bob</v>
      </c>
    </row>
    <row r="449" spans="1:14" x14ac:dyDescent="0.25">
      <c r="A449">
        <v>1049</v>
      </c>
      <c r="B449" t="str">
        <f>VLOOKUP(Merged[[#This Row],[Product_ID]],Sales_Data[],5,0)</f>
        <v>Alice</v>
      </c>
      <c r="C449" t="str">
        <f>VLOOKUP(Merged[[#This Row],[Product_ID]],Sales_Data[],6,0)</f>
        <v>West</v>
      </c>
      <c r="D449" t="str">
        <f>VLOOKUP(Merged[[#This Row],[Product_ID]],Sales_Data[],3,0)</f>
        <v>May</v>
      </c>
      <c r="E449">
        <f>INDEX(Sales_Data[Sales_Amount],MATCH(Merged[[#This Row],[Product_ID]], Sales_Data[Product_ID],0))</f>
        <v>3741.08</v>
      </c>
      <c r="F449" t="str">
        <f>INDEX(Sales_Data[Product_Category], MATCH(Merged[[#This Row],[Product_ID]],Sales_Data[Product_ID],0))</f>
        <v>Furniture</v>
      </c>
      <c r="G449">
        <f>INDEX(Sales_Data[Quantity_Sold], MATCH(Merged[[#This Row],[Product_ID]],Sales_Data[Product_ID],0))</f>
        <v>1</v>
      </c>
      <c r="H449" t="str">
        <f>INDEX(Sales_Data[Customer_Type], MATCH(Merged[[#This Row],[Product_ID]], Sales_Data[Product_ID],0))</f>
        <v>Returning</v>
      </c>
      <c r="I449" t="str">
        <f>INDEX(Sales_Data[Payment_Method], MATCH(Merged[[#This Row],[Product_ID]], Sales_Data[Product_ID],0))</f>
        <v>Bank Transfer</v>
      </c>
      <c r="J449">
        <f>INDEX(Sales_Data[Discount],MATCH(Merged[[#This Row],[Product_ID]], Sales_Data[Product_ID],0))</f>
        <v>0.17</v>
      </c>
      <c r="K449" s="8">
        <f>INDEX(Sales_Data[Discount (%)], MATCH(Merged[[#This Row],[Product_ID]],Sales_Data[Product_ID],0))</f>
        <v>0.17</v>
      </c>
      <c r="L449" s="8" t="str">
        <f>INDEX(Sales_Data[Discount Range], MATCH(Merged[[#This Row],[Product_ID]], Sales_Data[Product_ID],0))</f>
        <v>16-20%</v>
      </c>
      <c r="M449" t="str">
        <f>INDEX(Sales_Data[Sales_Channel],MATCH(Merged[[#This Row],[Product_ID]], Sales_Data[Product_ID],0))</f>
        <v>Online</v>
      </c>
      <c r="N449" t="str">
        <f>INDEX(Sales_Data[Region_and_Sales_Rep], MATCH(Merged[[#This Row],[Product_ID]],Sales_Data[Product_ID],0))</f>
        <v>West-Alice</v>
      </c>
    </row>
    <row r="450" spans="1:14" x14ac:dyDescent="0.25">
      <c r="A450">
        <v>1052</v>
      </c>
      <c r="B450" t="str">
        <f>VLOOKUP(Merged[[#This Row],[Product_ID]],Sales_Data[],5,0)</f>
        <v>Bob</v>
      </c>
      <c r="C450" t="str">
        <f>VLOOKUP(Merged[[#This Row],[Product_ID]],Sales_Data[],6,0)</f>
        <v>North</v>
      </c>
      <c r="D450" t="str">
        <f>VLOOKUP(Merged[[#This Row],[Product_ID]],Sales_Data[],3,0)</f>
        <v>February</v>
      </c>
      <c r="E450">
        <f>INDEX(Sales_Data[Sales_Amount],MATCH(Merged[[#This Row],[Product_ID]], Sales_Data[Product_ID],0))</f>
        <v>5053.97</v>
      </c>
      <c r="F450" t="str">
        <f>INDEX(Sales_Data[Product_Category], MATCH(Merged[[#This Row],[Product_ID]],Sales_Data[Product_ID],0))</f>
        <v>Furniture</v>
      </c>
      <c r="G450">
        <f>INDEX(Sales_Data[Quantity_Sold], MATCH(Merged[[#This Row],[Product_ID]],Sales_Data[Product_ID],0))</f>
        <v>18</v>
      </c>
      <c r="H450" t="str">
        <f>INDEX(Sales_Data[Customer_Type], MATCH(Merged[[#This Row],[Product_ID]], Sales_Data[Product_ID],0))</f>
        <v>Returning</v>
      </c>
      <c r="I450" t="str">
        <f>INDEX(Sales_Data[Payment_Method], MATCH(Merged[[#This Row],[Product_ID]], Sales_Data[Product_ID],0))</f>
        <v>Cash</v>
      </c>
      <c r="J450">
        <f>INDEX(Sales_Data[Discount],MATCH(Merged[[#This Row],[Product_ID]], Sales_Data[Product_ID],0))</f>
        <v>0.09</v>
      </c>
      <c r="K450" s="8">
        <f>INDEX(Sales_Data[Discount (%)], MATCH(Merged[[#This Row],[Product_ID]],Sales_Data[Product_ID],0))</f>
        <v>0.09</v>
      </c>
      <c r="L450" s="8" t="str">
        <f>INDEX(Sales_Data[Discount Range], MATCH(Merged[[#This Row],[Product_ID]], Sales_Data[Product_ID],0))</f>
        <v>6-10%</v>
      </c>
      <c r="M450" t="str">
        <f>INDEX(Sales_Data[Sales_Channel],MATCH(Merged[[#This Row],[Product_ID]], Sales_Data[Product_ID],0))</f>
        <v>Online</v>
      </c>
      <c r="N450" t="str">
        <f>INDEX(Sales_Data[Region_and_Sales_Rep], MATCH(Merged[[#This Row],[Product_ID]],Sales_Data[Product_ID],0))</f>
        <v>North-Bob</v>
      </c>
    </row>
    <row r="451" spans="1:14" x14ac:dyDescent="0.25">
      <c r="A451">
        <v>1042</v>
      </c>
      <c r="B451" t="str">
        <f>VLOOKUP(Merged[[#This Row],[Product_ID]],Sales_Data[],5,0)</f>
        <v>Alice</v>
      </c>
      <c r="C451" t="str">
        <f>VLOOKUP(Merged[[#This Row],[Product_ID]],Sales_Data[],6,0)</f>
        <v>North</v>
      </c>
      <c r="D451" t="str">
        <f>VLOOKUP(Merged[[#This Row],[Product_ID]],Sales_Data[],3,0)</f>
        <v>January</v>
      </c>
      <c r="E451">
        <f>INDEX(Sales_Data[Sales_Amount],MATCH(Merged[[#This Row],[Product_ID]], Sales_Data[Product_ID],0))</f>
        <v>5207.03</v>
      </c>
      <c r="F451" t="str">
        <f>INDEX(Sales_Data[Product_Category], MATCH(Merged[[#This Row],[Product_ID]],Sales_Data[Product_ID],0))</f>
        <v>Food</v>
      </c>
      <c r="G451">
        <f>INDEX(Sales_Data[Quantity_Sold], MATCH(Merged[[#This Row],[Product_ID]],Sales_Data[Product_ID],0))</f>
        <v>11</v>
      </c>
      <c r="H451" t="str">
        <f>INDEX(Sales_Data[Customer_Type], MATCH(Merged[[#This Row],[Product_ID]], Sales_Data[Product_ID],0))</f>
        <v>Returning</v>
      </c>
      <c r="I451" t="str">
        <f>INDEX(Sales_Data[Payment_Method], MATCH(Merged[[#This Row],[Product_ID]], Sales_Data[Product_ID],0))</f>
        <v>Cash</v>
      </c>
      <c r="J451">
        <f>INDEX(Sales_Data[Discount],MATCH(Merged[[#This Row],[Product_ID]], Sales_Data[Product_ID],0))</f>
        <v>0.02</v>
      </c>
      <c r="K451" s="8">
        <f>INDEX(Sales_Data[Discount (%)], MATCH(Merged[[#This Row],[Product_ID]],Sales_Data[Product_ID],0))</f>
        <v>0.02</v>
      </c>
      <c r="L451" s="8" t="str">
        <f>INDEX(Sales_Data[Discount Range], MATCH(Merged[[#This Row],[Product_ID]], Sales_Data[Product_ID],0))</f>
        <v>0-5%</v>
      </c>
      <c r="M451" t="str">
        <f>INDEX(Sales_Data[Sales_Channel],MATCH(Merged[[#This Row],[Product_ID]], Sales_Data[Product_ID],0))</f>
        <v>Online</v>
      </c>
      <c r="N451" t="str">
        <f>INDEX(Sales_Data[Region_and_Sales_Rep], MATCH(Merged[[#This Row],[Product_ID]],Sales_Data[Product_ID],0))</f>
        <v>North-Alice</v>
      </c>
    </row>
    <row r="452" spans="1:14" x14ac:dyDescent="0.25">
      <c r="A452">
        <v>1070</v>
      </c>
      <c r="B452" t="str">
        <f>VLOOKUP(Merged[[#This Row],[Product_ID]],Sales_Data[],5,0)</f>
        <v>David</v>
      </c>
      <c r="C452" t="str">
        <f>VLOOKUP(Merged[[#This Row],[Product_ID]],Sales_Data[],6,0)</f>
        <v>North</v>
      </c>
      <c r="D452" t="str">
        <f>VLOOKUP(Merged[[#This Row],[Product_ID]],Sales_Data[],3,0)</f>
        <v>November</v>
      </c>
      <c r="E452">
        <f>INDEX(Sales_Data[Sales_Amount],MATCH(Merged[[#This Row],[Product_ID]], Sales_Data[Product_ID],0))</f>
        <v>5813.51</v>
      </c>
      <c r="F452" t="str">
        <f>INDEX(Sales_Data[Product_Category], MATCH(Merged[[#This Row],[Product_ID]],Sales_Data[Product_ID],0))</f>
        <v>Furniture</v>
      </c>
      <c r="G452">
        <f>INDEX(Sales_Data[Quantity_Sold], MATCH(Merged[[#This Row],[Product_ID]],Sales_Data[Product_ID],0))</f>
        <v>40</v>
      </c>
      <c r="H452" t="str">
        <f>INDEX(Sales_Data[Customer_Type], MATCH(Merged[[#This Row],[Product_ID]], Sales_Data[Product_ID],0))</f>
        <v>New</v>
      </c>
      <c r="I452" t="str">
        <f>INDEX(Sales_Data[Payment_Method], MATCH(Merged[[#This Row],[Product_ID]], Sales_Data[Product_ID],0))</f>
        <v>Cash</v>
      </c>
      <c r="J452">
        <f>INDEX(Sales_Data[Discount],MATCH(Merged[[#This Row],[Product_ID]], Sales_Data[Product_ID],0))</f>
        <v>0.28999999999999998</v>
      </c>
      <c r="K452" s="8">
        <f>INDEX(Sales_Data[Discount (%)], MATCH(Merged[[#This Row],[Product_ID]],Sales_Data[Product_ID],0))</f>
        <v>0.28999999999999998</v>
      </c>
      <c r="L452" s="8" t="str">
        <f>INDEX(Sales_Data[Discount Range], MATCH(Merged[[#This Row],[Product_ID]], Sales_Data[Product_ID],0))</f>
        <v>21%+</v>
      </c>
      <c r="M452" t="str">
        <f>INDEX(Sales_Data[Sales_Channel],MATCH(Merged[[#This Row],[Product_ID]], Sales_Data[Product_ID],0))</f>
        <v>Online</v>
      </c>
      <c r="N452" t="str">
        <f>INDEX(Sales_Data[Region_and_Sales_Rep], MATCH(Merged[[#This Row],[Product_ID]],Sales_Data[Product_ID],0))</f>
        <v>North-David</v>
      </c>
    </row>
    <row r="453" spans="1:14" x14ac:dyDescent="0.25">
      <c r="A453">
        <v>1015</v>
      </c>
      <c r="B453" t="str">
        <f>VLOOKUP(Merged[[#This Row],[Product_ID]],Sales_Data[],5,0)</f>
        <v>David</v>
      </c>
      <c r="C453" t="str">
        <f>VLOOKUP(Merged[[#This Row],[Product_ID]],Sales_Data[],6,0)</f>
        <v>South</v>
      </c>
      <c r="D453" t="str">
        <f>VLOOKUP(Merged[[#This Row],[Product_ID]],Sales_Data[],3,0)</f>
        <v>September</v>
      </c>
      <c r="E453">
        <f>INDEX(Sales_Data[Sales_Amount],MATCH(Merged[[#This Row],[Product_ID]], Sales_Data[Product_ID],0))</f>
        <v>4631.2299999999996</v>
      </c>
      <c r="F453" t="str">
        <f>INDEX(Sales_Data[Product_Category], MATCH(Merged[[#This Row],[Product_ID]],Sales_Data[Product_ID],0))</f>
        <v>Food</v>
      </c>
      <c r="G453">
        <f>INDEX(Sales_Data[Quantity_Sold], MATCH(Merged[[#This Row],[Product_ID]],Sales_Data[Product_ID],0))</f>
        <v>30</v>
      </c>
      <c r="H453" t="str">
        <f>INDEX(Sales_Data[Customer_Type], MATCH(Merged[[#This Row],[Product_ID]], Sales_Data[Product_ID],0))</f>
        <v>Returning</v>
      </c>
      <c r="I453" t="str">
        <f>INDEX(Sales_Data[Payment_Method], MATCH(Merged[[#This Row],[Product_ID]], Sales_Data[Product_ID],0))</f>
        <v>Bank Transfer</v>
      </c>
      <c r="J453">
        <f>INDEX(Sales_Data[Discount],MATCH(Merged[[#This Row],[Product_ID]], Sales_Data[Product_ID],0))</f>
        <v>0.2</v>
      </c>
      <c r="K453" s="8">
        <f>INDEX(Sales_Data[Discount (%)], MATCH(Merged[[#This Row],[Product_ID]],Sales_Data[Product_ID],0))</f>
        <v>0.2</v>
      </c>
      <c r="L453" s="8" t="str">
        <f>INDEX(Sales_Data[Discount Range], MATCH(Merged[[#This Row],[Product_ID]], Sales_Data[Product_ID],0))</f>
        <v>16-20%</v>
      </c>
      <c r="M453" t="str">
        <f>INDEX(Sales_Data[Sales_Channel],MATCH(Merged[[#This Row],[Product_ID]], Sales_Data[Product_ID],0))</f>
        <v>Retail</v>
      </c>
      <c r="N453" t="str">
        <f>INDEX(Sales_Data[Region_and_Sales_Rep], MATCH(Merged[[#This Row],[Product_ID]],Sales_Data[Product_ID],0))</f>
        <v>South-David</v>
      </c>
    </row>
    <row r="454" spans="1:14" x14ac:dyDescent="0.25">
      <c r="A454">
        <v>1054</v>
      </c>
      <c r="B454" t="str">
        <f>VLOOKUP(Merged[[#This Row],[Product_ID]],Sales_Data[],5,0)</f>
        <v>Bob</v>
      </c>
      <c r="C454" t="str">
        <f>VLOOKUP(Merged[[#This Row],[Product_ID]],Sales_Data[],6,0)</f>
        <v>South</v>
      </c>
      <c r="D454" t="str">
        <f>VLOOKUP(Merged[[#This Row],[Product_ID]],Sales_Data[],3,0)</f>
        <v>June</v>
      </c>
      <c r="E454">
        <f>INDEX(Sales_Data[Sales_Amount],MATCH(Merged[[#This Row],[Product_ID]], Sales_Data[Product_ID],0))</f>
        <v>7853.66</v>
      </c>
      <c r="F454" t="str">
        <f>INDEX(Sales_Data[Product_Category], MATCH(Merged[[#This Row],[Product_ID]],Sales_Data[Product_ID],0))</f>
        <v>Furniture</v>
      </c>
      <c r="G454">
        <f>INDEX(Sales_Data[Quantity_Sold], MATCH(Merged[[#This Row],[Product_ID]],Sales_Data[Product_ID],0))</f>
        <v>21</v>
      </c>
      <c r="H454" t="str">
        <f>INDEX(Sales_Data[Customer_Type], MATCH(Merged[[#This Row],[Product_ID]], Sales_Data[Product_ID],0))</f>
        <v>New</v>
      </c>
      <c r="I454" t="str">
        <f>INDEX(Sales_Data[Payment_Method], MATCH(Merged[[#This Row],[Product_ID]], Sales_Data[Product_ID],0))</f>
        <v>Bank Transfer</v>
      </c>
      <c r="J454">
        <f>INDEX(Sales_Data[Discount],MATCH(Merged[[#This Row],[Product_ID]], Sales_Data[Product_ID],0))</f>
        <v>0.05</v>
      </c>
      <c r="K454" s="8">
        <f>INDEX(Sales_Data[Discount (%)], MATCH(Merged[[#This Row],[Product_ID]],Sales_Data[Product_ID],0))</f>
        <v>0.05</v>
      </c>
      <c r="L454" s="8" t="str">
        <f>INDEX(Sales_Data[Discount Range], MATCH(Merged[[#This Row],[Product_ID]], Sales_Data[Product_ID],0))</f>
        <v>0-5%</v>
      </c>
      <c r="M454" t="str">
        <f>INDEX(Sales_Data[Sales_Channel],MATCH(Merged[[#This Row],[Product_ID]], Sales_Data[Product_ID],0))</f>
        <v>Online</v>
      </c>
      <c r="N454" t="str">
        <f>INDEX(Sales_Data[Region_and_Sales_Rep], MATCH(Merged[[#This Row],[Product_ID]],Sales_Data[Product_ID],0))</f>
        <v>South-Bob</v>
      </c>
    </row>
    <row r="455" spans="1:14" x14ac:dyDescent="0.25">
      <c r="A455">
        <v>1060</v>
      </c>
      <c r="B455" t="str">
        <f>VLOOKUP(Merged[[#This Row],[Product_ID]],Sales_Data[],5,0)</f>
        <v>Eve</v>
      </c>
      <c r="C455" t="str">
        <f>VLOOKUP(Merged[[#This Row],[Product_ID]],Sales_Data[],6,0)</f>
        <v>East</v>
      </c>
      <c r="D455" t="str">
        <f>VLOOKUP(Merged[[#This Row],[Product_ID]],Sales_Data[],3,0)</f>
        <v>December</v>
      </c>
      <c r="E455">
        <f>INDEX(Sales_Data[Sales_Amount],MATCH(Merged[[#This Row],[Product_ID]], Sales_Data[Product_ID],0))</f>
        <v>3224.71</v>
      </c>
      <c r="F455" t="str">
        <f>INDEX(Sales_Data[Product_Category], MATCH(Merged[[#This Row],[Product_ID]],Sales_Data[Product_ID],0))</f>
        <v>Clothing</v>
      </c>
      <c r="G455">
        <f>INDEX(Sales_Data[Quantity_Sold], MATCH(Merged[[#This Row],[Product_ID]],Sales_Data[Product_ID],0))</f>
        <v>44</v>
      </c>
      <c r="H455" t="str">
        <f>INDEX(Sales_Data[Customer_Type], MATCH(Merged[[#This Row],[Product_ID]], Sales_Data[Product_ID],0))</f>
        <v>New</v>
      </c>
      <c r="I455" t="str">
        <f>INDEX(Sales_Data[Payment_Method], MATCH(Merged[[#This Row],[Product_ID]], Sales_Data[Product_ID],0))</f>
        <v>Bank Transfer</v>
      </c>
      <c r="J455">
        <f>INDEX(Sales_Data[Discount],MATCH(Merged[[#This Row],[Product_ID]], Sales_Data[Product_ID],0))</f>
        <v>0.06</v>
      </c>
      <c r="K455" s="8">
        <f>INDEX(Sales_Data[Discount (%)], MATCH(Merged[[#This Row],[Product_ID]],Sales_Data[Product_ID],0))</f>
        <v>0.06</v>
      </c>
      <c r="L455" s="8" t="str">
        <f>INDEX(Sales_Data[Discount Range], MATCH(Merged[[#This Row],[Product_ID]], Sales_Data[Product_ID],0))</f>
        <v>6-10%</v>
      </c>
      <c r="M455" t="str">
        <f>INDEX(Sales_Data[Sales_Channel],MATCH(Merged[[#This Row],[Product_ID]], Sales_Data[Product_ID],0))</f>
        <v>Retail</v>
      </c>
      <c r="N455" t="str">
        <f>INDEX(Sales_Data[Region_and_Sales_Rep], MATCH(Merged[[#This Row],[Product_ID]],Sales_Data[Product_ID],0))</f>
        <v>East-Eve</v>
      </c>
    </row>
    <row r="456" spans="1:14" x14ac:dyDescent="0.25">
      <c r="A456">
        <v>1097</v>
      </c>
      <c r="B456" t="str">
        <f>VLOOKUP(Merged[[#This Row],[Product_ID]],Sales_Data[],5,0)</f>
        <v>Alice</v>
      </c>
      <c r="C456" t="str">
        <f>VLOOKUP(Merged[[#This Row],[Product_ID]],Sales_Data[],6,0)</f>
        <v>East</v>
      </c>
      <c r="D456" t="str">
        <f>VLOOKUP(Merged[[#This Row],[Product_ID]],Sales_Data[],3,0)</f>
        <v>October</v>
      </c>
      <c r="E456">
        <f>INDEX(Sales_Data[Sales_Amount],MATCH(Merged[[#This Row],[Product_ID]], Sales_Data[Product_ID],0))</f>
        <v>7633.98</v>
      </c>
      <c r="F456" t="str">
        <f>INDEX(Sales_Data[Product_Category], MATCH(Merged[[#This Row],[Product_ID]],Sales_Data[Product_ID],0))</f>
        <v>Electronics</v>
      </c>
      <c r="G456">
        <f>INDEX(Sales_Data[Quantity_Sold], MATCH(Merged[[#This Row],[Product_ID]],Sales_Data[Product_ID],0))</f>
        <v>27</v>
      </c>
      <c r="H456" t="str">
        <f>INDEX(Sales_Data[Customer_Type], MATCH(Merged[[#This Row],[Product_ID]], Sales_Data[Product_ID],0))</f>
        <v>Returning</v>
      </c>
      <c r="I456" t="str">
        <f>INDEX(Sales_Data[Payment_Method], MATCH(Merged[[#This Row],[Product_ID]], Sales_Data[Product_ID],0))</f>
        <v>Credit Card</v>
      </c>
      <c r="J456">
        <f>INDEX(Sales_Data[Discount],MATCH(Merged[[#This Row],[Product_ID]], Sales_Data[Product_ID],0))</f>
        <v>0.05</v>
      </c>
      <c r="K456" s="8">
        <f>INDEX(Sales_Data[Discount (%)], MATCH(Merged[[#This Row],[Product_ID]],Sales_Data[Product_ID],0))</f>
        <v>0.05</v>
      </c>
      <c r="L456" s="8" t="str">
        <f>INDEX(Sales_Data[Discount Range], MATCH(Merged[[#This Row],[Product_ID]], Sales_Data[Product_ID],0))</f>
        <v>0-5%</v>
      </c>
      <c r="M456" t="str">
        <f>INDEX(Sales_Data[Sales_Channel],MATCH(Merged[[#This Row],[Product_ID]], Sales_Data[Product_ID],0))</f>
        <v>Retail</v>
      </c>
      <c r="N456" t="str">
        <f>INDEX(Sales_Data[Region_and_Sales_Rep], MATCH(Merged[[#This Row],[Product_ID]],Sales_Data[Product_ID],0))</f>
        <v>East-Alice</v>
      </c>
    </row>
    <row r="457" spans="1:14" x14ac:dyDescent="0.25">
      <c r="A457">
        <v>1008</v>
      </c>
      <c r="B457" t="str">
        <f>VLOOKUP(Merged[[#This Row],[Product_ID]],Sales_Data[],5,0)</f>
        <v>Eve</v>
      </c>
      <c r="C457" t="str">
        <f>VLOOKUP(Merged[[#This Row],[Product_ID]],Sales_Data[],6,0)</f>
        <v>North</v>
      </c>
      <c r="D457" t="str">
        <f>VLOOKUP(Merged[[#This Row],[Product_ID]],Sales_Data[],3,0)</f>
        <v>January</v>
      </c>
      <c r="E457">
        <f>INDEX(Sales_Data[Sales_Amount],MATCH(Merged[[#This Row],[Product_ID]], Sales_Data[Product_ID],0))</f>
        <v>5227.8100000000004</v>
      </c>
      <c r="F457" t="str">
        <f>INDEX(Sales_Data[Product_Category], MATCH(Merged[[#This Row],[Product_ID]],Sales_Data[Product_ID],0))</f>
        <v>Clothing</v>
      </c>
      <c r="G457">
        <f>INDEX(Sales_Data[Quantity_Sold], MATCH(Merged[[#This Row],[Product_ID]],Sales_Data[Product_ID],0))</f>
        <v>38</v>
      </c>
      <c r="H457" t="str">
        <f>INDEX(Sales_Data[Customer_Type], MATCH(Merged[[#This Row],[Product_ID]], Sales_Data[Product_ID],0))</f>
        <v>Returning</v>
      </c>
      <c r="I457" t="str">
        <f>INDEX(Sales_Data[Payment_Method], MATCH(Merged[[#This Row],[Product_ID]], Sales_Data[Product_ID],0))</f>
        <v>Cash</v>
      </c>
      <c r="J457">
        <f>INDEX(Sales_Data[Discount],MATCH(Merged[[#This Row],[Product_ID]], Sales_Data[Product_ID],0))</f>
        <v>0.05</v>
      </c>
      <c r="K457" s="8">
        <f>INDEX(Sales_Data[Discount (%)], MATCH(Merged[[#This Row],[Product_ID]],Sales_Data[Product_ID],0))</f>
        <v>0.05</v>
      </c>
      <c r="L457" s="8" t="str">
        <f>INDEX(Sales_Data[Discount Range], MATCH(Merged[[#This Row],[Product_ID]], Sales_Data[Product_ID],0))</f>
        <v>0-5%</v>
      </c>
      <c r="M457" t="str">
        <f>INDEX(Sales_Data[Sales_Channel],MATCH(Merged[[#This Row],[Product_ID]], Sales_Data[Product_ID],0))</f>
        <v>Online</v>
      </c>
      <c r="N457" t="str">
        <f>INDEX(Sales_Data[Region_and_Sales_Rep], MATCH(Merged[[#This Row],[Product_ID]],Sales_Data[Product_ID],0))</f>
        <v>North-Eve</v>
      </c>
    </row>
    <row r="458" spans="1:14" x14ac:dyDescent="0.25">
      <c r="A458">
        <v>1053</v>
      </c>
      <c r="B458" t="str">
        <f>VLOOKUP(Merged[[#This Row],[Product_ID]],Sales_Data[],5,0)</f>
        <v>Bob</v>
      </c>
      <c r="C458" t="str">
        <f>VLOOKUP(Merged[[#This Row],[Product_ID]],Sales_Data[],6,0)</f>
        <v>North</v>
      </c>
      <c r="D458" t="str">
        <f>VLOOKUP(Merged[[#This Row],[Product_ID]],Sales_Data[],3,0)</f>
        <v>October</v>
      </c>
      <c r="E458">
        <f>INDEX(Sales_Data[Sales_Amount],MATCH(Merged[[#This Row],[Product_ID]], Sales_Data[Product_ID],0))</f>
        <v>2235.83</v>
      </c>
      <c r="F458" t="str">
        <f>INDEX(Sales_Data[Product_Category], MATCH(Merged[[#This Row],[Product_ID]],Sales_Data[Product_ID],0))</f>
        <v>Furniture</v>
      </c>
      <c r="G458">
        <f>INDEX(Sales_Data[Quantity_Sold], MATCH(Merged[[#This Row],[Product_ID]],Sales_Data[Product_ID],0))</f>
        <v>48</v>
      </c>
      <c r="H458" t="str">
        <f>INDEX(Sales_Data[Customer_Type], MATCH(Merged[[#This Row],[Product_ID]], Sales_Data[Product_ID],0))</f>
        <v>New</v>
      </c>
      <c r="I458" t="str">
        <f>INDEX(Sales_Data[Payment_Method], MATCH(Merged[[#This Row],[Product_ID]], Sales_Data[Product_ID],0))</f>
        <v>Cash</v>
      </c>
      <c r="J458">
        <f>INDEX(Sales_Data[Discount],MATCH(Merged[[#This Row],[Product_ID]], Sales_Data[Product_ID],0))</f>
        <v>0.18</v>
      </c>
      <c r="K458" s="8">
        <f>INDEX(Sales_Data[Discount (%)], MATCH(Merged[[#This Row],[Product_ID]],Sales_Data[Product_ID],0))</f>
        <v>0.18</v>
      </c>
      <c r="L458" s="8" t="str">
        <f>INDEX(Sales_Data[Discount Range], MATCH(Merged[[#This Row],[Product_ID]], Sales_Data[Product_ID],0))</f>
        <v>16-20%</v>
      </c>
      <c r="M458" t="str">
        <f>INDEX(Sales_Data[Sales_Channel],MATCH(Merged[[#This Row],[Product_ID]], Sales_Data[Product_ID],0))</f>
        <v>Retail</v>
      </c>
      <c r="N458" t="str">
        <f>INDEX(Sales_Data[Region_and_Sales_Rep], MATCH(Merged[[#This Row],[Product_ID]],Sales_Data[Product_ID],0))</f>
        <v>North-Bob</v>
      </c>
    </row>
    <row r="459" spans="1:14" x14ac:dyDescent="0.25">
      <c r="A459">
        <v>1060</v>
      </c>
      <c r="B459" t="str">
        <f>VLOOKUP(Merged[[#This Row],[Product_ID]],Sales_Data[],5,0)</f>
        <v>Eve</v>
      </c>
      <c r="C459" t="str">
        <f>VLOOKUP(Merged[[#This Row],[Product_ID]],Sales_Data[],6,0)</f>
        <v>East</v>
      </c>
      <c r="D459" t="str">
        <f>VLOOKUP(Merged[[#This Row],[Product_ID]],Sales_Data[],3,0)</f>
        <v>December</v>
      </c>
      <c r="E459">
        <f>INDEX(Sales_Data[Sales_Amount],MATCH(Merged[[#This Row],[Product_ID]], Sales_Data[Product_ID],0))</f>
        <v>3224.71</v>
      </c>
      <c r="F459" t="str">
        <f>INDEX(Sales_Data[Product_Category], MATCH(Merged[[#This Row],[Product_ID]],Sales_Data[Product_ID],0))</f>
        <v>Clothing</v>
      </c>
      <c r="G459">
        <f>INDEX(Sales_Data[Quantity_Sold], MATCH(Merged[[#This Row],[Product_ID]],Sales_Data[Product_ID],0))</f>
        <v>44</v>
      </c>
      <c r="H459" t="str">
        <f>INDEX(Sales_Data[Customer_Type], MATCH(Merged[[#This Row],[Product_ID]], Sales_Data[Product_ID],0))</f>
        <v>New</v>
      </c>
      <c r="I459" t="str">
        <f>INDEX(Sales_Data[Payment_Method], MATCH(Merged[[#This Row],[Product_ID]], Sales_Data[Product_ID],0))</f>
        <v>Bank Transfer</v>
      </c>
      <c r="J459">
        <f>INDEX(Sales_Data[Discount],MATCH(Merged[[#This Row],[Product_ID]], Sales_Data[Product_ID],0))</f>
        <v>0.06</v>
      </c>
      <c r="K459" s="8">
        <f>INDEX(Sales_Data[Discount (%)], MATCH(Merged[[#This Row],[Product_ID]],Sales_Data[Product_ID],0))</f>
        <v>0.06</v>
      </c>
      <c r="L459" s="8" t="str">
        <f>INDEX(Sales_Data[Discount Range], MATCH(Merged[[#This Row],[Product_ID]], Sales_Data[Product_ID],0))</f>
        <v>6-10%</v>
      </c>
      <c r="M459" t="str">
        <f>INDEX(Sales_Data[Sales_Channel],MATCH(Merged[[#This Row],[Product_ID]], Sales_Data[Product_ID],0))</f>
        <v>Retail</v>
      </c>
      <c r="N459" t="str">
        <f>INDEX(Sales_Data[Region_and_Sales_Rep], MATCH(Merged[[#This Row],[Product_ID]],Sales_Data[Product_ID],0))</f>
        <v>East-Eve</v>
      </c>
    </row>
    <row r="460" spans="1:14" x14ac:dyDescent="0.25">
      <c r="A460">
        <v>1005</v>
      </c>
      <c r="B460" t="str">
        <f>VLOOKUP(Merged[[#This Row],[Product_ID]],Sales_Data[],5,0)</f>
        <v>Alice</v>
      </c>
      <c r="C460" t="str">
        <f>VLOOKUP(Merged[[#This Row],[Product_ID]],Sales_Data[],6,0)</f>
        <v>East</v>
      </c>
      <c r="D460" t="str">
        <f>VLOOKUP(Merged[[#This Row],[Product_ID]],Sales_Data[],3,0)</f>
        <v>March</v>
      </c>
      <c r="E460">
        <f>INDEX(Sales_Data[Sales_Amount],MATCH(Merged[[#This Row],[Product_ID]], Sales_Data[Product_ID],0))</f>
        <v>6828.24</v>
      </c>
      <c r="F460" t="str">
        <f>INDEX(Sales_Data[Product_Category], MATCH(Merged[[#This Row],[Product_ID]],Sales_Data[Product_ID],0))</f>
        <v>Electronics</v>
      </c>
      <c r="G460">
        <f>INDEX(Sales_Data[Quantity_Sold], MATCH(Merged[[#This Row],[Product_ID]],Sales_Data[Product_ID],0))</f>
        <v>12</v>
      </c>
      <c r="H460" t="str">
        <f>INDEX(Sales_Data[Customer_Type], MATCH(Merged[[#This Row],[Product_ID]], Sales_Data[Product_ID],0))</f>
        <v>New</v>
      </c>
      <c r="I460" t="str">
        <f>INDEX(Sales_Data[Payment_Method], MATCH(Merged[[#This Row],[Product_ID]], Sales_Data[Product_ID],0))</f>
        <v>Credit Card</v>
      </c>
      <c r="J460">
        <f>INDEX(Sales_Data[Discount],MATCH(Merged[[#This Row],[Product_ID]], Sales_Data[Product_ID],0))</f>
        <v>0.04</v>
      </c>
      <c r="K460" s="8">
        <f>INDEX(Sales_Data[Discount (%)], MATCH(Merged[[#This Row],[Product_ID]],Sales_Data[Product_ID],0))</f>
        <v>0.04</v>
      </c>
      <c r="L460" s="8" t="str">
        <f>INDEX(Sales_Data[Discount Range], MATCH(Merged[[#This Row],[Product_ID]], Sales_Data[Product_ID],0))</f>
        <v>0-5%</v>
      </c>
      <c r="M460" t="str">
        <f>INDEX(Sales_Data[Sales_Channel],MATCH(Merged[[#This Row],[Product_ID]], Sales_Data[Product_ID],0))</f>
        <v>Retail</v>
      </c>
      <c r="N460" t="str">
        <f>INDEX(Sales_Data[Region_and_Sales_Rep], MATCH(Merged[[#This Row],[Product_ID]],Sales_Data[Product_ID],0))</f>
        <v>East-Alice</v>
      </c>
    </row>
    <row r="461" spans="1:14" x14ac:dyDescent="0.25">
      <c r="A461">
        <v>1068</v>
      </c>
      <c r="B461" t="str">
        <f>VLOOKUP(Merged[[#This Row],[Product_ID]],Sales_Data[],5,0)</f>
        <v>Bob</v>
      </c>
      <c r="C461" t="str">
        <f>VLOOKUP(Merged[[#This Row],[Product_ID]],Sales_Data[],6,0)</f>
        <v>North</v>
      </c>
      <c r="D461" t="str">
        <f>VLOOKUP(Merged[[#This Row],[Product_ID]],Sales_Data[],3,0)</f>
        <v>February</v>
      </c>
      <c r="E461">
        <f>INDEX(Sales_Data[Sales_Amount],MATCH(Merged[[#This Row],[Product_ID]], Sales_Data[Product_ID],0))</f>
        <v>5118.51</v>
      </c>
      <c r="F461" t="str">
        <f>INDEX(Sales_Data[Product_Category], MATCH(Merged[[#This Row],[Product_ID]],Sales_Data[Product_ID],0))</f>
        <v>Clothing</v>
      </c>
      <c r="G461">
        <f>INDEX(Sales_Data[Quantity_Sold], MATCH(Merged[[#This Row],[Product_ID]],Sales_Data[Product_ID],0))</f>
        <v>22</v>
      </c>
      <c r="H461" t="str">
        <f>INDEX(Sales_Data[Customer_Type], MATCH(Merged[[#This Row],[Product_ID]], Sales_Data[Product_ID],0))</f>
        <v>Returning</v>
      </c>
      <c r="I461" t="str">
        <f>INDEX(Sales_Data[Payment_Method], MATCH(Merged[[#This Row],[Product_ID]], Sales_Data[Product_ID],0))</f>
        <v>Bank Transfer</v>
      </c>
      <c r="J461">
        <f>INDEX(Sales_Data[Discount],MATCH(Merged[[#This Row],[Product_ID]], Sales_Data[Product_ID],0))</f>
        <v>0.26</v>
      </c>
      <c r="K461" s="8">
        <f>INDEX(Sales_Data[Discount (%)], MATCH(Merged[[#This Row],[Product_ID]],Sales_Data[Product_ID],0))</f>
        <v>0.26</v>
      </c>
      <c r="L461" s="8" t="str">
        <f>INDEX(Sales_Data[Discount Range], MATCH(Merged[[#This Row],[Product_ID]], Sales_Data[Product_ID],0))</f>
        <v>21%+</v>
      </c>
      <c r="M461" t="str">
        <f>INDEX(Sales_Data[Sales_Channel],MATCH(Merged[[#This Row],[Product_ID]], Sales_Data[Product_ID],0))</f>
        <v>Online</v>
      </c>
      <c r="N461" t="str">
        <f>INDEX(Sales_Data[Region_and_Sales_Rep], MATCH(Merged[[#This Row],[Product_ID]],Sales_Data[Product_ID],0))</f>
        <v>North-Bob</v>
      </c>
    </row>
    <row r="462" spans="1:14" x14ac:dyDescent="0.25">
      <c r="A462">
        <v>1006</v>
      </c>
      <c r="B462" t="str">
        <f>VLOOKUP(Merged[[#This Row],[Product_ID]],Sales_Data[],5,0)</f>
        <v>Bob</v>
      </c>
      <c r="C462" t="str">
        <f>VLOOKUP(Merged[[#This Row],[Product_ID]],Sales_Data[],6,0)</f>
        <v>North</v>
      </c>
      <c r="D462" t="str">
        <f>VLOOKUP(Merged[[#This Row],[Product_ID]],Sales_Data[],3,0)</f>
        <v>September</v>
      </c>
      <c r="E462">
        <f>INDEX(Sales_Data[Sales_Amount],MATCH(Merged[[#This Row],[Product_ID]], Sales_Data[Product_ID],0))</f>
        <v>8995.75</v>
      </c>
      <c r="F462" t="str">
        <f>INDEX(Sales_Data[Product_Category], MATCH(Merged[[#This Row],[Product_ID]],Sales_Data[Product_ID],0))</f>
        <v>Food</v>
      </c>
      <c r="G462">
        <f>INDEX(Sales_Data[Quantity_Sold], MATCH(Merged[[#This Row],[Product_ID]],Sales_Data[Product_ID],0))</f>
        <v>49</v>
      </c>
      <c r="H462" t="str">
        <f>INDEX(Sales_Data[Customer_Type], MATCH(Merged[[#This Row],[Product_ID]], Sales_Data[Product_ID],0))</f>
        <v>New</v>
      </c>
      <c r="I462" t="str">
        <f>INDEX(Sales_Data[Payment_Method], MATCH(Merged[[#This Row],[Product_ID]], Sales_Data[Product_ID],0))</f>
        <v>Cash</v>
      </c>
      <c r="J462">
        <f>INDEX(Sales_Data[Discount],MATCH(Merged[[#This Row],[Product_ID]], Sales_Data[Product_ID],0))</f>
        <v>0.08</v>
      </c>
      <c r="K462" s="8">
        <f>INDEX(Sales_Data[Discount (%)], MATCH(Merged[[#This Row],[Product_ID]],Sales_Data[Product_ID],0))</f>
        <v>0.08</v>
      </c>
      <c r="L462" s="8" t="str">
        <f>INDEX(Sales_Data[Discount Range], MATCH(Merged[[#This Row],[Product_ID]], Sales_Data[Product_ID],0))</f>
        <v>6-10%</v>
      </c>
      <c r="M462" t="str">
        <f>INDEX(Sales_Data[Sales_Channel],MATCH(Merged[[#This Row],[Product_ID]], Sales_Data[Product_ID],0))</f>
        <v>Retail</v>
      </c>
      <c r="N462" t="str">
        <f>INDEX(Sales_Data[Region_and_Sales_Rep], MATCH(Merged[[#This Row],[Product_ID]],Sales_Data[Product_ID],0))</f>
        <v>North-Bob</v>
      </c>
    </row>
    <row r="463" spans="1:14" x14ac:dyDescent="0.25">
      <c r="A463">
        <v>1096</v>
      </c>
      <c r="B463" t="str">
        <f>VLOOKUP(Merged[[#This Row],[Product_ID]],Sales_Data[],5,0)</f>
        <v>Eve</v>
      </c>
      <c r="C463" t="str">
        <f>VLOOKUP(Merged[[#This Row],[Product_ID]],Sales_Data[],6,0)</f>
        <v>South</v>
      </c>
      <c r="D463" t="str">
        <f>VLOOKUP(Merged[[#This Row],[Product_ID]],Sales_Data[],3,0)</f>
        <v>September</v>
      </c>
      <c r="E463">
        <f>INDEX(Sales_Data[Sales_Amount],MATCH(Merged[[#This Row],[Product_ID]], Sales_Data[Product_ID],0))</f>
        <v>7597.37</v>
      </c>
      <c r="F463" t="str">
        <f>INDEX(Sales_Data[Product_Category], MATCH(Merged[[#This Row],[Product_ID]],Sales_Data[Product_ID],0))</f>
        <v>Electronics</v>
      </c>
      <c r="G463">
        <f>INDEX(Sales_Data[Quantity_Sold], MATCH(Merged[[#This Row],[Product_ID]],Sales_Data[Product_ID],0))</f>
        <v>23</v>
      </c>
      <c r="H463" t="str">
        <f>INDEX(Sales_Data[Customer_Type], MATCH(Merged[[#This Row],[Product_ID]], Sales_Data[Product_ID],0))</f>
        <v>New</v>
      </c>
      <c r="I463" t="str">
        <f>INDEX(Sales_Data[Payment_Method], MATCH(Merged[[#This Row],[Product_ID]], Sales_Data[Product_ID],0))</f>
        <v>Cash</v>
      </c>
      <c r="J463">
        <f>INDEX(Sales_Data[Discount],MATCH(Merged[[#This Row],[Product_ID]], Sales_Data[Product_ID],0))</f>
        <v>0.25</v>
      </c>
      <c r="K463" s="8">
        <f>INDEX(Sales_Data[Discount (%)], MATCH(Merged[[#This Row],[Product_ID]],Sales_Data[Product_ID],0))</f>
        <v>0.25</v>
      </c>
      <c r="L463" s="8" t="str">
        <f>INDEX(Sales_Data[Discount Range], MATCH(Merged[[#This Row],[Product_ID]], Sales_Data[Product_ID],0))</f>
        <v>21%+</v>
      </c>
      <c r="M463" t="str">
        <f>INDEX(Sales_Data[Sales_Channel],MATCH(Merged[[#This Row],[Product_ID]], Sales_Data[Product_ID],0))</f>
        <v>Retail</v>
      </c>
      <c r="N463" t="str">
        <f>INDEX(Sales_Data[Region_and_Sales_Rep], MATCH(Merged[[#This Row],[Product_ID]],Sales_Data[Product_ID],0))</f>
        <v>South-Eve</v>
      </c>
    </row>
    <row r="464" spans="1:14" x14ac:dyDescent="0.25">
      <c r="A464">
        <v>1094</v>
      </c>
      <c r="B464" t="str">
        <f>VLOOKUP(Merged[[#This Row],[Product_ID]],Sales_Data[],5,0)</f>
        <v>Eve</v>
      </c>
      <c r="C464" t="str">
        <f>VLOOKUP(Merged[[#This Row],[Product_ID]],Sales_Data[],6,0)</f>
        <v>North</v>
      </c>
      <c r="D464" t="str">
        <f>VLOOKUP(Merged[[#This Row],[Product_ID]],Sales_Data[],3,0)</f>
        <v>January</v>
      </c>
      <c r="E464">
        <f>INDEX(Sales_Data[Sales_Amount],MATCH(Merged[[#This Row],[Product_ID]], Sales_Data[Product_ID],0))</f>
        <v>2548.67</v>
      </c>
      <c r="F464" t="str">
        <f>INDEX(Sales_Data[Product_Category], MATCH(Merged[[#This Row],[Product_ID]],Sales_Data[Product_ID],0))</f>
        <v>Electronics</v>
      </c>
      <c r="G464">
        <f>INDEX(Sales_Data[Quantity_Sold], MATCH(Merged[[#This Row],[Product_ID]],Sales_Data[Product_ID],0))</f>
        <v>25</v>
      </c>
      <c r="H464" t="str">
        <f>INDEX(Sales_Data[Customer_Type], MATCH(Merged[[#This Row],[Product_ID]], Sales_Data[Product_ID],0))</f>
        <v>New</v>
      </c>
      <c r="I464" t="str">
        <f>INDEX(Sales_Data[Payment_Method], MATCH(Merged[[#This Row],[Product_ID]], Sales_Data[Product_ID],0))</f>
        <v>Bank Transfer</v>
      </c>
      <c r="J464">
        <f>INDEX(Sales_Data[Discount],MATCH(Merged[[#This Row],[Product_ID]], Sales_Data[Product_ID],0))</f>
        <v>0.17</v>
      </c>
      <c r="K464" s="8">
        <f>INDEX(Sales_Data[Discount (%)], MATCH(Merged[[#This Row],[Product_ID]],Sales_Data[Product_ID],0))</f>
        <v>0.17</v>
      </c>
      <c r="L464" s="8" t="str">
        <f>INDEX(Sales_Data[Discount Range], MATCH(Merged[[#This Row],[Product_ID]], Sales_Data[Product_ID],0))</f>
        <v>16-20%</v>
      </c>
      <c r="M464" t="str">
        <f>INDEX(Sales_Data[Sales_Channel],MATCH(Merged[[#This Row],[Product_ID]], Sales_Data[Product_ID],0))</f>
        <v>Online</v>
      </c>
      <c r="N464" t="str">
        <f>INDEX(Sales_Data[Region_and_Sales_Rep], MATCH(Merged[[#This Row],[Product_ID]],Sales_Data[Product_ID],0))</f>
        <v>North-Eve</v>
      </c>
    </row>
    <row r="465" spans="1:14" x14ac:dyDescent="0.25">
      <c r="A465">
        <v>1047</v>
      </c>
      <c r="B465" t="str">
        <f>VLOOKUP(Merged[[#This Row],[Product_ID]],Sales_Data[],5,0)</f>
        <v>David</v>
      </c>
      <c r="C465" t="str">
        <f>VLOOKUP(Merged[[#This Row],[Product_ID]],Sales_Data[],6,0)</f>
        <v>North</v>
      </c>
      <c r="D465" t="str">
        <f>VLOOKUP(Merged[[#This Row],[Product_ID]],Sales_Data[],3,0)</f>
        <v>August</v>
      </c>
      <c r="E465">
        <f>INDEX(Sales_Data[Sales_Amount],MATCH(Merged[[#This Row],[Product_ID]], Sales_Data[Product_ID],0))</f>
        <v>1331.25</v>
      </c>
      <c r="F465" t="str">
        <f>INDEX(Sales_Data[Product_Category], MATCH(Merged[[#This Row],[Product_ID]],Sales_Data[Product_ID],0))</f>
        <v>Electronics</v>
      </c>
      <c r="G465">
        <f>INDEX(Sales_Data[Quantity_Sold], MATCH(Merged[[#This Row],[Product_ID]],Sales_Data[Product_ID],0))</f>
        <v>33</v>
      </c>
      <c r="H465" t="str">
        <f>INDEX(Sales_Data[Customer_Type], MATCH(Merged[[#This Row],[Product_ID]], Sales_Data[Product_ID],0))</f>
        <v>Returning</v>
      </c>
      <c r="I465" t="str">
        <f>INDEX(Sales_Data[Payment_Method], MATCH(Merged[[#This Row],[Product_ID]], Sales_Data[Product_ID],0))</f>
        <v>Credit Card</v>
      </c>
      <c r="J465">
        <f>INDEX(Sales_Data[Discount],MATCH(Merged[[#This Row],[Product_ID]], Sales_Data[Product_ID],0))</f>
        <v>0.15</v>
      </c>
      <c r="K465" s="8">
        <f>INDEX(Sales_Data[Discount (%)], MATCH(Merged[[#This Row],[Product_ID]],Sales_Data[Product_ID],0))</f>
        <v>0.15</v>
      </c>
      <c r="L465" s="8" t="str">
        <f>INDEX(Sales_Data[Discount Range], MATCH(Merged[[#This Row],[Product_ID]], Sales_Data[Product_ID],0))</f>
        <v>11-15%</v>
      </c>
      <c r="M465" t="str">
        <f>INDEX(Sales_Data[Sales_Channel],MATCH(Merged[[#This Row],[Product_ID]], Sales_Data[Product_ID],0))</f>
        <v>Online</v>
      </c>
      <c r="N465" t="str">
        <f>INDEX(Sales_Data[Region_and_Sales_Rep], MATCH(Merged[[#This Row],[Product_ID]],Sales_Data[Product_ID],0))</f>
        <v>North-David</v>
      </c>
    </row>
    <row r="466" spans="1:14" x14ac:dyDescent="0.25">
      <c r="A466">
        <v>1099</v>
      </c>
      <c r="B466" t="str">
        <f>VLOOKUP(Merged[[#This Row],[Product_ID]],Sales_Data[],5,0)</f>
        <v>David</v>
      </c>
      <c r="C466" t="str">
        <f>VLOOKUP(Merged[[#This Row],[Product_ID]],Sales_Data[],6,0)</f>
        <v>East</v>
      </c>
      <c r="D466" t="str">
        <f>VLOOKUP(Merged[[#This Row],[Product_ID]],Sales_Data[],3,0)</f>
        <v>March</v>
      </c>
      <c r="E466">
        <f>INDEX(Sales_Data[Sales_Amount],MATCH(Merged[[#This Row],[Product_ID]], Sales_Data[Product_ID],0))</f>
        <v>7952.11</v>
      </c>
      <c r="F466" t="str">
        <f>INDEX(Sales_Data[Product_Category], MATCH(Merged[[#This Row],[Product_ID]],Sales_Data[Product_ID],0))</f>
        <v>Furniture</v>
      </c>
      <c r="G466">
        <f>INDEX(Sales_Data[Quantity_Sold], MATCH(Merged[[#This Row],[Product_ID]],Sales_Data[Product_ID],0))</f>
        <v>10</v>
      </c>
      <c r="H466" t="str">
        <f>INDEX(Sales_Data[Customer_Type], MATCH(Merged[[#This Row],[Product_ID]], Sales_Data[Product_ID],0))</f>
        <v>New</v>
      </c>
      <c r="I466" t="str">
        <f>INDEX(Sales_Data[Payment_Method], MATCH(Merged[[#This Row],[Product_ID]], Sales_Data[Product_ID],0))</f>
        <v>Credit Card</v>
      </c>
      <c r="J466">
        <f>INDEX(Sales_Data[Discount],MATCH(Merged[[#This Row],[Product_ID]], Sales_Data[Product_ID],0))</f>
        <v>0</v>
      </c>
      <c r="K466" s="8">
        <f>INDEX(Sales_Data[Discount (%)], MATCH(Merged[[#This Row],[Product_ID]],Sales_Data[Product_ID],0))</f>
        <v>0</v>
      </c>
      <c r="L466" s="8" t="str">
        <f>INDEX(Sales_Data[Discount Range], MATCH(Merged[[#This Row],[Product_ID]], Sales_Data[Product_ID],0))</f>
        <v>0-5%</v>
      </c>
      <c r="M466" t="str">
        <f>INDEX(Sales_Data[Sales_Channel],MATCH(Merged[[#This Row],[Product_ID]], Sales_Data[Product_ID],0))</f>
        <v>Online</v>
      </c>
      <c r="N466" t="str">
        <f>INDEX(Sales_Data[Region_and_Sales_Rep], MATCH(Merged[[#This Row],[Product_ID]],Sales_Data[Product_ID],0))</f>
        <v>East-David</v>
      </c>
    </row>
    <row r="467" spans="1:14" x14ac:dyDescent="0.25">
      <c r="A467">
        <v>1055</v>
      </c>
      <c r="B467" t="str">
        <f>VLOOKUP(Merged[[#This Row],[Product_ID]],Sales_Data[],5,0)</f>
        <v>Charlie</v>
      </c>
      <c r="C467" t="str">
        <f>VLOOKUP(Merged[[#This Row],[Product_ID]],Sales_Data[],6,0)</f>
        <v>West</v>
      </c>
      <c r="D467" t="str">
        <f>VLOOKUP(Merged[[#This Row],[Product_ID]],Sales_Data[],3,0)</f>
        <v>December</v>
      </c>
      <c r="E467">
        <f>INDEX(Sales_Data[Sales_Amount],MATCH(Merged[[#This Row],[Product_ID]], Sales_Data[Product_ID],0))</f>
        <v>4102.47</v>
      </c>
      <c r="F467" t="str">
        <f>INDEX(Sales_Data[Product_Category], MATCH(Merged[[#This Row],[Product_ID]],Sales_Data[Product_ID],0))</f>
        <v>Furniture</v>
      </c>
      <c r="G467">
        <f>INDEX(Sales_Data[Quantity_Sold], MATCH(Merged[[#This Row],[Product_ID]],Sales_Data[Product_ID],0))</f>
        <v>8</v>
      </c>
      <c r="H467" t="str">
        <f>INDEX(Sales_Data[Customer_Type], MATCH(Merged[[#This Row],[Product_ID]], Sales_Data[Product_ID],0))</f>
        <v>Returning</v>
      </c>
      <c r="I467" t="str">
        <f>INDEX(Sales_Data[Payment_Method], MATCH(Merged[[#This Row],[Product_ID]], Sales_Data[Product_ID],0))</f>
        <v>Bank Transfer</v>
      </c>
      <c r="J467">
        <f>INDEX(Sales_Data[Discount],MATCH(Merged[[#This Row],[Product_ID]], Sales_Data[Product_ID],0))</f>
        <v>0.13</v>
      </c>
      <c r="K467" s="8">
        <f>INDEX(Sales_Data[Discount (%)], MATCH(Merged[[#This Row],[Product_ID]],Sales_Data[Product_ID],0))</f>
        <v>0.13</v>
      </c>
      <c r="L467" s="8" t="str">
        <f>INDEX(Sales_Data[Discount Range], MATCH(Merged[[#This Row],[Product_ID]], Sales_Data[Product_ID],0))</f>
        <v>11-15%</v>
      </c>
      <c r="M467" t="str">
        <f>INDEX(Sales_Data[Sales_Channel],MATCH(Merged[[#This Row],[Product_ID]], Sales_Data[Product_ID],0))</f>
        <v>Online</v>
      </c>
      <c r="N467" t="str">
        <f>INDEX(Sales_Data[Region_and_Sales_Rep], MATCH(Merged[[#This Row],[Product_ID]],Sales_Data[Product_ID],0))</f>
        <v>West-Charlie</v>
      </c>
    </row>
    <row r="468" spans="1:14" x14ac:dyDescent="0.25">
      <c r="A468">
        <v>1040</v>
      </c>
      <c r="B468" t="str">
        <f>VLOOKUP(Merged[[#This Row],[Product_ID]],Sales_Data[],5,0)</f>
        <v>Charlie</v>
      </c>
      <c r="C468" t="str">
        <f>VLOOKUP(Merged[[#This Row],[Product_ID]],Sales_Data[],6,0)</f>
        <v>East</v>
      </c>
      <c r="D468" t="str">
        <f>VLOOKUP(Merged[[#This Row],[Product_ID]],Sales_Data[],3,0)</f>
        <v>March</v>
      </c>
      <c r="E468">
        <f>INDEX(Sales_Data[Sales_Amount],MATCH(Merged[[#This Row],[Product_ID]], Sales_Data[Product_ID],0))</f>
        <v>2331.27</v>
      </c>
      <c r="F468" t="str">
        <f>INDEX(Sales_Data[Product_Category], MATCH(Merged[[#This Row],[Product_ID]],Sales_Data[Product_ID],0))</f>
        <v>Clothing</v>
      </c>
      <c r="G468">
        <f>INDEX(Sales_Data[Quantity_Sold], MATCH(Merged[[#This Row],[Product_ID]],Sales_Data[Product_ID],0))</f>
        <v>13</v>
      </c>
      <c r="H468" t="str">
        <f>INDEX(Sales_Data[Customer_Type], MATCH(Merged[[#This Row],[Product_ID]], Sales_Data[Product_ID],0))</f>
        <v>Returning</v>
      </c>
      <c r="I468" t="str">
        <f>INDEX(Sales_Data[Payment_Method], MATCH(Merged[[#This Row],[Product_ID]], Sales_Data[Product_ID],0))</f>
        <v>Credit Card</v>
      </c>
      <c r="J468">
        <f>INDEX(Sales_Data[Discount],MATCH(Merged[[#This Row],[Product_ID]], Sales_Data[Product_ID],0))</f>
        <v>0.24</v>
      </c>
      <c r="K468" s="8">
        <f>INDEX(Sales_Data[Discount (%)], MATCH(Merged[[#This Row],[Product_ID]],Sales_Data[Product_ID],0))</f>
        <v>0.24</v>
      </c>
      <c r="L468" s="8" t="str">
        <f>INDEX(Sales_Data[Discount Range], MATCH(Merged[[#This Row],[Product_ID]], Sales_Data[Product_ID],0))</f>
        <v>21%+</v>
      </c>
      <c r="M468" t="str">
        <f>INDEX(Sales_Data[Sales_Channel],MATCH(Merged[[#This Row],[Product_ID]], Sales_Data[Product_ID],0))</f>
        <v>Online</v>
      </c>
      <c r="N468" t="str">
        <f>INDEX(Sales_Data[Region_and_Sales_Rep], MATCH(Merged[[#This Row],[Product_ID]],Sales_Data[Product_ID],0))</f>
        <v>East-Charlie</v>
      </c>
    </row>
    <row r="469" spans="1:14" x14ac:dyDescent="0.25">
      <c r="A469">
        <v>1052</v>
      </c>
      <c r="B469" t="str">
        <f>VLOOKUP(Merged[[#This Row],[Product_ID]],Sales_Data[],5,0)</f>
        <v>Bob</v>
      </c>
      <c r="C469" t="str">
        <f>VLOOKUP(Merged[[#This Row],[Product_ID]],Sales_Data[],6,0)</f>
        <v>North</v>
      </c>
      <c r="D469" t="str">
        <f>VLOOKUP(Merged[[#This Row],[Product_ID]],Sales_Data[],3,0)</f>
        <v>February</v>
      </c>
      <c r="E469">
        <f>INDEX(Sales_Data[Sales_Amount],MATCH(Merged[[#This Row],[Product_ID]], Sales_Data[Product_ID],0))</f>
        <v>5053.97</v>
      </c>
      <c r="F469" t="str">
        <f>INDEX(Sales_Data[Product_Category], MATCH(Merged[[#This Row],[Product_ID]],Sales_Data[Product_ID],0))</f>
        <v>Furniture</v>
      </c>
      <c r="G469">
        <f>INDEX(Sales_Data[Quantity_Sold], MATCH(Merged[[#This Row],[Product_ID]],Sales_Data[Product_ID],0))</f>
        <v>18</v>
      </c>
      <c r="H469" t="str">
        <f>INDEX(Sales_Data[Customer_Type], MATCH(Merged[[#This Row],[Product_ID]], Sales_Data[Product_ID],0))</f>
        <v>Returning</v>
      </c>
      <c r="I469" t="str">
        <f>INDEX(Sales_Data[Payment_Method], MATCH(Merged[[#This Row],[Product_ID]], Sales_Data[Product_ID],0))</f>
        <v>Cash</v>
      </c>
      <c r="J469">
        <f>INDEX(Sales_Data[Discount],MATCH(Merged[[#This Row],[Product_ID]], Sales_Data[Product_ID],0))</f>
        <v>0.09</v>
      </c>
      <c r="K469" s="8">
        <f>INDEX(Sales_Data[Discount (%)], MATCH(Merged[[#This Row],[Product_ID]],Sales_Data[Product_ID],0))</f>
        <v>0.09</v>
      </c>
      <c r="L469" s="8" t="str">
        <f>INDEX(Sales_Data[Discount Range], MATCH(Merged[[#This Row],[Product_ID]], Sales_Data[Product_ID],0))</f>
        <v>6-10%</v>
      </c>
      <c r="M469" t="str">
        <f>INDEX(Sales_Data[Sales_Channel],MATCH(Merged[[#This Row],[Product_ID]], Sales_Data[Product_ID],0))</f>
        <v>Online</v>
      </c>
      <c r="N469" t="str">
        <f>INDEX(Sales_Data[Region_and_Sales_Rep], MATCH(Merged[[#This Row],[Product_ID]],Sales_Data[Product_ID],0))</f>
        <v>North-Bob</v>
      </c>
    </row>
    <row r="470" spans="1:14" x14ac:dyDescent="0.25">
      <c r="A470">
        <v>1016</v>
      </c>
      <c r="B470" t="str">
        <f>VLOOKUP(Merged[[#This Row],[Product_ID]],Sales_Data[],5,0)</f>
        <v>Eve</v>
      </c>
      <c r="C470" t="str">
        <f>VLOOKUP(Merged[[#This Row],[Product_ID]],Sales_Data[],6,0)</f>
        <v>East</v>
      </c>
      <c r="D470" t="str">
        <f>VLOOKUP(Merged[[#This Row],[Product_ID]],Sales_Data[],3,0)</f>
        <v>March</v>
      </c>
      <c r="E470">
        <f>INDEX(Sales_Data[Sales_Amount],MATCH(Merged[[#This Row],[Product_ID]], Sales_Data[Product_ID],0))</f>
        <v>4309.76</v>
      </c>
      <c r="F470" t="str">
        <f>INDEX(Sales_Data[Product_Category], MATCH(Merged[[#This Row],[Product_ID]],Sales_Data[Product_ID],0))</f>
        <v>Electronics</v>
      </c>
      <c r="G470">
        <f>INDEX(Sales_Data[Quantity_Sold], MATCH(Merged[[#This Row],[Product_ID]],Sales_Data[Product_ID],0))</f>
        <v>38</v>
      </c>
      <c r="H470" t="str">
        <f>INDEX(Sales_Data[Customer_Type], MATCH(Merged[[#This Row],[Product_ID]], Sales_Data[Product_ID],0))</f>
        <v>Returning</v>
      </c>
      <c r="I470" t="str">
        <f>INDEX(Sales_Data[Payment_Method], MATCH(Merged[[#This Row],[Product_ID]], Sales_Data[Product_ID],0))</f>
        <v>Cash</v>
      </c>
      <c r="J470">
        <f>INDEX(Sales_Data[Discount],MATCH(Merged[[#This Row],[Product_ID]], Sales_Data[Product_ID],0))</f>
        <v>0.26</v>
      </c>
      <c r="K470" s="8">
        <f>INDEX(Sales_Data[Discount (%)], MATCH(Merged[[#This Row],[Product_ID]],Sales_Data[Product_ID],0))</f>
        <v>0.26</v>
      </c>
      <c r="L470" s="8" t="str">
        <f>INDEX(Sales_Data[Discount Range], MATCH(Merged[[#This Row],[Product_ID]], Sales_Data[Product_ID],0))</f>
        <v>21%+</v>
      </c>
      <c r="M470" t="str">
        <f>INDEX(Sales_Data[Sales_Channel],MATCH(Merged[[#This Row],[Product_ID]], Sales_Data[Product_ID],0))</f>
        <v>Online</v>
      </c>
      <c r="N470" t="str">
        <f>INDEX(Sales_Data[Region_and_Sales_Rep], MATCH(Merged[[#This Row],[Product_ID]],Sales_Data[Product_ID],0))</f>
        <v>East-Eve</v>
      </c>
    </row>
    <row r="471" spans="1:14" x14ac:dyDescent="0.25">
      <c r="A471">
        <v>1013</v>
      </c>
      <c r="B471" t="str">
        <f>VLOOKUP(Merged[[#This Row],[Product_ID]],Sales_Data[],5,0)</f>
        <v>David</v>
      </c>
      <c r="C471" t="str">
        <f>VLOOKUP(Merged[[#This Row],[Product_ID]],Sales_Data[],6,0)</f>
        <v>East</v>
      </c>
      <c r="D471" t="str">
        <f>VLOOKUP(Merged[[#This Row],[Product_ID]],Sales_Data[],3,0)</f>
        <v>October</v>
      </c>
      <c r="E471">
        <f>INDEX(Sales_Data[Sales_Amount],MATCH(Merged[[#This Row],[Product_ID]], Sales_Data[Product_ID],0))</f>
        <v>5039.07</v>
      </c>
      <c r="F471" t="str">
        <f>INDEX(Sales_Data[Product_Category], MATCH(Merged[[#This Row],[Product_ID]],Sales_Data[Product_ID],0))</f>
        <v>Electronics</v>
      </c>
      <c r="G471">
        <f>INDEX(Sales_Data[Quantity_Sold], MATCH(Merged[[#This Row],[Product_ID]],Sales_Data[Product_ID],0))</f>
        <v>20</v>
      </c>
      <c r="H471" t="str">
        <f>INDEX(Sales_Data[Customer_Type], MATCH(Merged[[#This Row],[Product_ID]], Sales_Data[Product_ID],0))</f>
        <v>Returning</v>
      </c>
      <c r="I471" t="str">
        <f>INDEX(Sales_Data[Payment_Method], MATCH(Merged[[#This Row],[Product_ID]], Sales_Data[Product_ID],0))</f>
        <v>Bank Transfer</v>
      </c>
      <c r="J471">
        <f>INDEX(Sales_Data[Discount],MATCH(Merged[[#This Row],[Product_ID]], Sales_Data[Product_ID],0))</f>
        <v>0.1</v>
      </c>
      <c r="K471" s="8">
        <f>INDEX(Sales_Data[Discount (%)], MATCH(Merged[[#This Row],[Product_ID]],Sales_Data[Product_ID],0))</f>
        <v>0.1</v>
      </c>
      <c r="L471" s="8" t="str">
        <f>INDEX(Sales_Data[Discount Range], MATCH(Merged[[#This Row],[Product_ID]], Sales_Data[Product_ID],0))</f>
        <v>6-10%</v>
      </c>
      <c r="M471" t="str">
        <f>INDEX(Sales_Data[Sales_Channel],MATCH(Merged[[#This Row],[Product_ID]], Sales_Data[Product_ID],0))</f>
        <v>Online</v>
      </c>
      <c r="N471" t="str">
        <f>INDEX(Sales_Data[Region_and_Sales_Rep], MATCH(Merged[[#This Row],[Product_ID]],Sales_Data[Product_ID],0))</f>
        <v>East-David</v>
      </c>
    </row>
    <row r="472" spans="1:14" x14ac:dyDescent="0.25">
      <c r="A472">
        <v>1030</v>
      </c>
      <c r="B472" t="str">
        <f>VLOOKUP(Merged[[#This Row],[Product_ID]],Sales_Data[],5,0)</f>
        <v>David</v>
      </c>
      <c r="C472" t="str">
        <f>VLOOKUP(Merged[[#This Row],[Product_ID]],Sales_Data[],6,0)</f>
        <v>West</v>
      </c>
      <c r="D472" t="str">
        <f>VLOOKUP(Merged[[#This Row],[Product_ID]],Sales_Data[],3,0)</f>
        <v>July</v>
      </c>
      <c r="E472">
        <f>INDEX(Sales_Data[Sales_Amount],MATCH(Merged[[#This Row],[Product_ID]], Sales_Data[Product_ID],0))</f>
        <v>3023.48</v>
      </c>
      <c r="F472" t="str">
        <f>INDEX(Sales_Data[Product_Category], MATCH(Merged[[#This Row],[Product_ID]],Sales_Data[Product_ID],0))</f>
        <v>Clothing</v>
      </c>
      <c r="G472">
        <f>INDEX(Sales_Data[Quantity_Sold], MATCH(Merged[[#This Row],[Product_ID]],Sales_Data[Product_ID],0))</f>
        <v>19</v>
      </c>
      <c r="H472" t="str">
        <f>INDEX(Sales_Data[Customer_Type], MATCH(Merged[[#This Row],[Product_ID]], Sales_Data[Product_ID],0))</f>
        <v>Returning</v>
      </c>
      <c r="I472" t="str">
        <f>INDEX(Sales_Data[Payment_Method], MATCH(Merged[[#This Row],[Product_ID]], Sales_Data[Product_ID],0))</f>
        <v>Cash</v>
      </c>
      <c r="J472">
        <f>INDEX(Sales_Data[Discount],MATCH(Merged[[#This Row],[Product_ID]], Sales_Data[Product_ID],0))</f>
        <v>0.26</v>
      </c>
      <c r="K472" s="8">
        <f>INDEX(Sales_Data[Discount (%)], MATCH(Merged[[#This Row],[Product_ID]],Sales_Data[Product_ID],0))</f>
        <v>0.26</v>
      </c>
      <c r="L472" s="8" t="str">
        <f>INDEX(Sales_Data[Discount Range], MATCH(Merged[[#This Row],[Product_ID]], Sales_Data[Product_ID],0))</f>
        <v>21%+</v>
      </c>
      <c r="M472" t="str">
        <f>INDEX(Sales_Data[Sales_Channel],MATCH(Merged[[#This Row],[Product_ID]], Sales_Data[Product_ID],0))</f>
        <v>Online</v>
      </c>
      <c r="N472" t="str">
        <f>INDEX(Sales_Data[Region_and_Sales_Rep], MATCH(Merged[[#This Row],[Product_ID]],Sales_Data[Product_ID],0))</f>
        <v>West-David</v>
      </c>
    </row>
    <row r="473" spans="1:14" x14ac:dyDescent="0.25">
      <c r="A473">
        <v>1019</v>
      </c>
      <c r="B473" t="str">
        <f>VLOOKUP(Merged[[#This Row],[Product_ID]],Sales_Data[],5,0)</f>
        <v>David</v>
      </c>
      <c r="C473" t="str">
        <f>VLOOKUP(Merged[[#This Row],[Product_ID]],Sales_Data[],6,0)</f>
        <v>West</v>
      </c>
      <c r="D473" t="str">
        <f>VLOOKUP(Merged[[#This Row],[Product_ID]],Sales_Data[],3,0)</f>
        <v>October</v>
      </c>
      <c r="E473">
        <f>INDEX(Sales_Data[Sales_Amount],MATCH(Merged[[#This Row],[Product_ID]], Sales_Data[Product_ID],0))</f>
        <v>5952.19</v>
      </c>
      <c r="F473" t="str">
        <f>INDEX(Sales_Data[Product_Category], MATCH(Merged[[#This Row],[Product_ID]],Sales_Data[Product_ID],0))</f>
        <v>Food</v>
      </c>
      <c r="G473">
        <f>INDEX(Sales_Data[Quantity_Sold], MATCH(Merged[[#This Row],[Product_ID]],Sales_Data[Product_ID],0))</f>
        <v>31</v>
      </c>
      <c r="H473" t="str">
        <f>INDEX(Sales_Data[Customer_Type], MATCH(Merged[[#This Row],[Product_ID]], Sales_Data[Product_ID],0))</f>
        <v>New</v>
      </c>
      <c r="I473" t="str">
        <f>INDEX(Sales_Data[Payment_Method], MATCH(Merged[[#This Row],[Product_ID]], Sales_Data[Product_ID],0))</f>
        <v>Bank Transfer</v>
      </c>
      <c r="J473">
        <f>INDEX(Sales_Data[Discount],MATCH(Merged[[#This Row],[Product_ID]], Sales_Data[Product_ID],0))</f>
        <v>0.04</v>
      </c>
      <c r="K473" s="8">
        <f>INDEX(Sales_Data[Discount (%)], MATCH(Merged[[#This Row],[Product_ID]],Sales_Data[Product_ID],0))</f>
        <v>0.04</v>
      </c>
      <c r="L473" s="8" t="str">
        <f>INDEX(Sales_Data[Discount Range], MATCH(Merged[[#This Row],[Product_ID]], Sales_Data[Product_ID],0))</f>
        <v>0-5%</v>
      </c>
      <c r="M473" t="str">
        <f>INDEX(Sales_Data[Sales_Channel],MATCH(Merged[[#This Row],[Product_ID]], Sales_Data[Product_ID],0))</f>
        <v>Online</v>
      </c>
      <c r="N473" t="str">
        <f>INDEX(Sales_Data[Region_and_Sales_Rep], MATCH(Merged[[#This Row],[Product_ID]],Sales_Data[Product_ID],0))</f>
        <v>West-David</v>
      </c>
    </row>
    <row r="474" spans="1:14" x14ac:dyDescent="0.25">
      <c r="A474">
        <v>1017</v>
      </c>
      <c r="B474" t="str">
        <f>VLOOKUP(Merged[[#This Row],[Product_ID]],Sales_Data[],5,0)</f>
        <v>David</v>
      </c>
      <c r="C474" t="str">
        <f>VLOOKUP(Merged[[#This Row],[Product_ID]],Sales_Data[],6,0)</f>
        <v>East</v>
      </c>
      <c r="D474" t="str">
        <f>VLOOKUP(Merged[[#This Row],[Product_ID]],Sales_Data[],3,0)</f>
        <v>July</v>
      </c>
      <c r="E474">
        <f>INDEX(Sales_Data[Sales_Amount],MATCH(Merged[[#This Row],[Product_ID]], Sales_Data[Product_ID],0))</f>
        <v>3388.69</v>
      </c>
      <c r="F474" t="str">
        <f>INDEX(Sales_Data[Product_Category], MATCH(Merged[[#This Row],[Product_ID]],Sales_Data[Product_ID],0))</f>
        <v>Food</v>
      </c>
      <c r="G474">
        <f>INDEX(Sales_Data[Quantity_Sold], MATCH(Merged[[#This Row],[Product_ID]],Sales_Data[Product_ID],0))</f>
        <v>1</v>
      </c>
      <c r="H474" t="str">
        <f>INDEX(Sales_Data[Customer_Type], MATCH(Merged[[#This Row],[Product_ID]], Sales_Data[Product_ID],0))</f>
        <v>Returning</v>
      </c>
      <c r="I474" t="str">
        <f>INDEX(Sales_Data[Payment_Method], MATCH(Merged[[#This Row],[Product_ID]], Sales_Data[Product_ID],0))</f>
        <v>Bank Transfer</v>
      </c>
      <c r="J474">
        <f>INDEX(Sales_Data[Discount],MATCH(Merged[[#This Row],[Product_ID]], Sales_Data[Product_ID],0))</f>
        <v>0.28999999999999998</v>
      </c>
      <c r="K474" s="8">
        <f>INDEX(Sales_Data[Discount (%)], MATCH(Merged[[#This Row],[Product_ID]],Sales_Data[Product_ID],0))</f>
        <v>0.28999999999999998</v>
      </c>
      <c r="L474" s="8" t="str">
        <f>INDEX(Sales_Data[Discount Range], MATCH(Merged[[#This Row],[Product_ID]], Sales_Data[Product_ID],0))</f>
        <v>21%+</v>
      </c>
      <c r="M474" t="str">
        <f>INDEX(Sales_Data[Sales_Channel],MATCH(Merged[[#This Row],[Product_ID]], Sales_Data[Product_ID],0))</f>
        <v>Online</v>
      </c>
      <c r="N474" t="str">
        <f>INDEX(Sales_Data[Region_and_Sales_Rep], MATCH(Merged[[#This Row],[Product_ID]],Sales_Data[Product_ID],0))</f>
        <v>East-David</v>
      </c>
    </row>
    <row r="475" spans="1:14" x14ac:dyDescent="0.25">
      <c r="A475">
        <v>1063</v>
      </c>
      <c r="B475" t="str">
        <f>VLOOKUP(Merged[[#This Row],[Product_ID]],Sales_Data[],5,0)</f>
        <v>Bob</v>
      </c>
      <c r="C475" t="str">
        <f>VLOOKUP(Merged[[#This Row],[Product_ID]],Sales_Data[],6,0)</f>
        <v>West</v>
      </c>
      <c r="D475" t="str">
        <f>VLOOKUP(Merged[[#This Row],[Product_ID]],Sales_Data[],3,0)</f>
        <v>May</v>
      </c>
      <c r="E475">
        <f>INDEX(Sales_Data[Sales_Amount],MATCH(Merged[[#This Row],[Product_ID]], Sales_Data[Product_ID],0))</f>
        <v>3098.87</v>
      </c>
      <c r="F475" t="str">
        <f>INDEX(Sales_Data[Product_Category], MATCH(Merged[[#This Row],[Product_ID]],Sales_Data[Product_ID],0))</f>
        <v>Food</v>
      </c>
      <c r="G475">
        <f>INDEX(Sales_Data[Quantity_Sold], MATCH(Merged[[#This Row],[Product_ID]],Sales_Data[Product_ID],0))</f>
        <v>39</v>
      </c>
      <c r="H475" t="str">
        <f>INDEX(Sales_Data[Customer_Type], MATCH(Merged[[#This Row],[Product_ID]], Sales_Data[Product_ID],0))</f>
        <v>Returning</v>
      </c>
      <c r="I475" t="str">
        <f>INDEX(Sales_Data[Payment_Method], MATCH(Merged[[#This Row],[Product_ID]], Sales_Data[Product_ID],0))</f>
        <v>Cash</v>
      </c>
      <c r="J475">
        <f>INDEX(Sales_Data[Discount],MATCH(Merged[[#This Row],[Product_ID]], Sales_Data[Product_ID],0))</f>
        <v>0.21</v>
      </c>
      <c r="K475" s="8">
        <f>INDEX(Sales_Data[Discount (%)], MATCH(Merged[[#This Row],[Product_ID]],Sales_Data[Product_ID],0))</f>
        <v>0.21</v>
      </c>
      <c r="L475" s="8" t="str">
        <f>INDEX(Sales_Data[Discount Range], MATCH(Merged[[#This Row],[Product_ID]], Sales_Data[Product_ID],0))</f>
        <v>21%+</v>
      </c>
      <c r="M475" t="str">
        <f>INDEX(Sales_Data[Sales_Channel],MATCH(Merged[[#This Row],[Product_ID]], Sales_Data[Product_ID],0))</f>
        <v>Retail</v>
      </c>
      <c r="N475" t="str">
        <f>INDEX(Sales_Data[Region_and_Sales_Rep], MATCH(Merged[[#This Row],[Product_ID]],Sales_Data[Product_ID],0))</f>
        <v>West-Bob</v>
      </c>
    </row>
    <row r="476" spans="1:14" x14ac:dyDescent="0.25">
      <c r="A476">
        <v>1019</v>
      </c>
      <c r="B476" t="str">
        <f>VLOOKUP(Merged[[#This Row],[Product_ID]],Sales_Data[],5,0)</f>
        <v>David</v>
      </c>
      <c r="C476" t="str">
        <f>VLOOKUP(Merged[[#This Row],[Product_ID]],Sales_Data[],6,0)</f>
        <v>West</v>
      </c>
      <c r="D476" t="str">
        <f>VLOOKUP(Merged[[#This Row],[Product_ID]],Sales_Data[],3,0)</f>
        <v>October</v>
      </c>
      <c r="E476">
        <f>INDEX(Sales_Data[Sales_Amount],MATCH(Merged[[#This Row],[Product_ID]], Sales_Data[Product_ID],0))</f>
        <v>5952.19</v>
      </c>
      <c r="F476" t="str">
        <f>INDEX(Sales_Data[Product_Category], MATCH(Merged[[#This Row],[Product_ID]],Sales_Data[Product_ID],0))</f>
        <v>Food</v>
      </c>
      <c r="G476">
        <f>INDEX(Sales_Data[Quantity_Sold], MATCH(Merged[[#This Row],[Product_ID]],Sales_Data[Product_ID],0))</f>
        <v>31</v>
      </c>
      <c r="H476" t="str">
        <f>INDEX(Sales_Data[Customer_Type], MATCH(Merged[[#This Row],[Product_ID]], Sales_Data[Product_ID],0))</f>
        <v>New</v>
      </c>
      <c r="I476" t="str">
        <f>INDEX(Sales_Data[Payment_Method], MATCH(Merged[[#This Row],[Product_ID]], Sales_Data[Product_ID],0))</f>
        <v>Bank Transfer</v>
      </c>
      <c r="J476">
        <f>INDEX(Sales_Data[Discount],MATCH(Merged[[#This Row],[Product_ID]], Sales_Data[Product_ID],0))</f>
        <v>0.04</v>
      </c>
      <c r="K476" s="8">
        <f>INDEX(Sales_Data[Discount (%)], MATCH(Merged[[#This Row],[Product_ID]],Sales_Data[Product_ID],0))</f>
        <v>0.04</v>
      </c>
      <c r="L476" s="8" t="str">
        <f>INDEX(Sales_Data[Discount Range], MATCH(Merged[[#This Row],[Product_ID]], Sales_Data[Product_ID],0))</f>
        <v>0-5%</v>
      </c>
      <c r="M476" t="str">
        <f>INDEX(Sales_Data[Sales_Channel],MATCH(Merged[[#This Row],[Product_ID]], Sales_Data[Product_ID],0))</f>
        <v>Online</v>
      </c>
      <c r="N476" t="str">
        <f>INDEX(Sales_Data[Region_and_Sales_Rep], MATCH(Merged[[#This Row],[Product_ID]],Sales_Data[Product_ID],0))</f>
        <v>West-David</v>
      </c>
    </row>
    <row r="477" spans="1:14" x14ac:dyDescent="0.25">
      <c r="A477">
        <v>1092</v>
      </c>
      <c r="B477" t="str">
        <f>VLOOKUP(Merged[[#This Row],[Product_ID]],Sales_Data[],5,0)</f>
        <v>David</v>
      </c>
      <c r="C477" t="str">
        <f>VLOOKUP(Merged[[#This Row],[Product_ID]],Sales_Data[],6,0)</f>
        <v>West</v>
      </c>
      <c r="D477" t="str">
        <f>VLOOKUP(Merged[[#This Row],[Product_ID]],Sales_Data[],3,0)</f>
        <v>February</v>
      </c>
      <c r="E477">
        <f>INDEX(Sales_Data[Sales_Amount],MATCH(Merged[[#This Row],[Product_ID]], Sales_Data[Product_ID],0))</f>
        <v>2749.17</v>
      </c>
      <c r="F477" t="str">
        <f>INDEX(Sales_Data[Product_Category], MATCH(Merged[[#This Row],[Product_ID]],Sales_Data[Product_ID],0))</f>
        <v>Furniture</v>
      </c>
      <c r="G477">
        <f>INDEX(Sales_Data[Quantity_Sold], MATCH(Merged[[#This Row],[Product_ID]],Sales_Data[Product_ID],0))</f>
        <v>34</v>
      </c>
      <c r="H477" t="str">
        <f>INDEX(Sales_Data[Customer_Type], MATCH(Merged[[#This Row],[Product_ID]], Sales_Data[Product_ID],0))</f>
        <v>New</v>
      </c>
      <c r="I477" t="str">
        <f>INDEX(Sales_Data[Payment_Method], MATCH(Merged[[#This Row],[Product_ID]], Sales_Data[Product_ID],0))</f>
        <v>Credit Card</v>
      </c>
      <c r="J477">
        <f>INDEX(Sales_Data[Discount],MATCH(Merged[[#This Row],[Product_ID]], Sales_Data[Product_ID],0))</f>
        <v>0.3</v>
      </c>
      <c r="K477" s="8">
        <f>INDEX(Sales_Data[Discount (%)], MATCH(Merged[[#This Row],[Product_ID]],Sales_Data[Product_ID],0))</f>
        <v>0.3</v>
      </c>
      <c r="L477" s="8" t="str">
        <f>INDEX(Sales_Data[Discount Range], MATCH(Merged[[#This Row],[Product_ID]], Sales_Data[Product_ID],0))</f>
        <v>21%+</v>
      </c>
      <c r="M477" t="str">
        <f>INDEX(Sales_Data[Sales_Channel],MATCH(Merged[[#This Row],[Product_ID]], Sales_Data[Product_ID],0))</f>
        <v>Online</v>
      </c>
      <c r="N477" t="str">
        <f>INDEX(Sales_Data[Region_and_Sales_Rep], MATCH(Merged[[#This Row],[Product_ID]],Sales_Data[Product_ID],0))</f>
        <v>West-David</v>
      </c>
    </row>
    <row r="478" spans="1:14" x14ac:dyDescent="0.25">
      <c r="A478">
        <v>1058</v>
      </c>
      <c r="B478" t="str">
        <f>VLOOKUP(Merged[[#This Row],[Product_ID]],Sales_Data[],5,0)</f>
        <v>Alice</v>
      </c>
      <c r="C478" t="str">
        <f>VLOOKUP(Merged[[#This Row],[Product_ID]],Sales_Data[],6,0)</f>
        <v>North</v>
      </c>
      <c r="D478" t="str">
        <f>VLOOKUP(Merged[[#This Row],[Product_ID]],Sales_Data[],3,0)</f>
        <v>April</v>
      </c>
      <c r="E478">
        <f>INDEX(Sales_Data[Sales_Amount],MATCH(Merged[[#This Row],[Product_ID]], Sales_Data[Product_ID],0))</f>
        <v>2072.23</v>
      </c>
      <c r="F478" t="str">
        <f>INDEX(Sales_Data[Product_Category], MATCH(Merged[[#This Row],[Product_ID]],Sales_Data[Product_ID],0))</f>
        <v>Furniture</v>
      </c>
      <c r="G478">
        <f>INDEX(Sales_Data[Quantity_Sold], MATCH(Merged[[#This Row],[Product_ID]],Sales_Data[Product_ID],0))</f>
        <v>33</v>
      </c>
      <c r="H478" t="str">
        <f>INDEX(Sales_Data[Customer_Type], MATCH(Merged[[#This Row],[Product_ID]], Sales_Data[Product_ID],0))</f>
        <v>Returning</v>
      </c>
      <c r="I478" t="str">
        <f>INDEX(Sales_Data[Payment_Method], MATCH(Merged[[#This Row],[Product_ID]], Sales_Data[Product_ID],0))</f>
        <v>Bank Transfer</v>
      </c>
      <c r="J478">
        <f>INDEX(Sales_Data[Discount],MATCH(Merged[[#This Row],[Product_ID]], Sales_Data[Product_ID],0))</f>
        <v>7.0000000000000007E-2</v>
      </c>
      <c r="K478" s="8">
        <f>INDEX(Sales_Data[Discount (%)], MATCH(Merged[[#This Row],[Product_ID]],Sales_Data[Product_ID],0))</f>
        <v>7.0000000000000007E-2</v>
      </c>
      <c r="L478" s="8" t="str">
        <f>INDEX(Sales_Data[Discount Range], MATCH(Merged[[#This Row],[Product_ID]], Sales_Data[Product_ID],0))</f>
        <v>6-10%</v>
      </c>
      <c r="M478" t="str">
        <f>INDEX(Sales_Data[Sales_Channel],MATCH(Merged[[#This Row],[Product_ID]], Sales_Data[Product_ID],0))</f>
        <v>Retail</v>
      </c>
      <c r="N478" t="str">
        <f>INDEX(Sales_Data[Region_and_Sales_Rep], MATCH(Merged[[#This Row],[Product_ID]],Sales_Data[Product_ID],0))</f>
        <v>North-Alice</v>
      </c>
    </row>
    <row r="479" spans="1:14" x14ac:dyDescent="0.25">
      <c r="A479">
        <v>1055</v>
      </c>
      <c r="B479" t="str">
        <f>VLOOKUP(Merged[[#This Row],[Product_ID]],Sales_Data[],5,0)</f>
        <v>Charlie</v>
      </c>
      <c r="C479" t="str">
        <f>VLOOKUP(Merged[[#This Row],[Product_ID]],Sales_Data[],6,0)</f>
        <v>West</v>
      </c>
      <c r="D479" t="str">
        <f>VLOOKUP(Merged[[#This Row],[Product_ID]],Sales_Data[],3,0)</f>
        <v>December</v>
      </c>
      <c r="E479">
        <f>INDEX(Sales_Data[Sales_Amount],MATCH(Merged[[#This Row],[Product_ID]], Sales_Data[Product_ID],0))</f>
        <v>4102.47</v>
      </c>
      <c r="F479" t="str">
        <f>INDEX(Sales_Data[Product_Category], MATCH(Merged[[#This Row],[Product_ID]],Sales_Data[Product_ID],0))</f>
        <v>Furniture</v>
      </c>
      <c r="G479">
        <f>INDEX(Sales_Data[Quantity_Sold], MATCH(Merged[[#This Row],[Product_ID]],Sales_Data[Product_ID],0))</f>
        <v>8</v>
      </c>
      <c r="H479" t="str">
        <f>INDEX(Sales_Data[Customer_Type], MATCH(Merged[[#This Row],[Product_ID]], Sales_Data[Product_ID],0))</f>
        <v>Returning</v>
      </c>
      <c r="I479" t="str">
        <f>INDEX(Sales_Data[Payment_Method], MATCH(Merged[[#This Row],[Product_ID]], Sales_Data[Product_ID],0))</f>
        <v>Bank Transfer</v>
      </c>
      <c r="J479">
        <f>INDEX(Sales_Data[Discount],MATCH(Merged[[#This Row],[Product_ID]], Sales_Data[Product_ID],0))</f>
        <v>0.13</v>
      </c>
      <c r="K479" s="8">
        <f>INDEX(Sales_Data[Discount (%)], MATCH(Merged[[#This Row],[Product_ID]],Sales_Data[Product_ID],0))</f>
        <v>0.13</v>
      </c>
      <c r="L479" s="8" t="str">
        <f>INDEX(Sales_Data[Discount Range], MATCH(Merged[[#This Row],[Product_ID]], Sales_Data[Product_ID],0))</f>
        <v>11-15%</v>
      </c>
      <c r="M479" t="str">
        <f>INDEX(Sales_Data[Sales_Channel],MATCH(Merged[[#This Row],[Product_ID]], Sales_Data[Product_ID],0))</f>
        <v>Online</v>
      </c>
      <c r="N479" t="str">
        <f>INDEX(Sales_Data[Region_and_Sales_Rep], MATCH(Merged[[#This Row],[Product_ID]],Sales_Data[Product_ID],0))</f>
        <v>West-Charlie</v>
      </c>
    </row>
    <row r="480" spans="1:14" x14ac:dyDescent="0.25">
      <c r="A480">
        <v>1090</v>
      </c>
      <c r="B480" t="str">
        <f>VLOOKUP(Merged[[#This Row],[Product_ID]],Sales_Data[],5,0)</f>
        <v>Alice</v>
      </c>
      <c r="C480" t="str">
        <f>VLOOKUP(Merged[[#This Row],[Product_ID]],Sales_Data[],6,0)</f>
        <v>West</v>
      </c>
      <c r="D480" t="str">
        <f>VLOOKUP(Merged[[#This Row],[Product_ID]],Sales_Data[],3,0)</f>
        <v>November</v>
      </c>
      <c r="E480">
        <f>INDEX(Sales_Data[Sales_Amount],MATCH(Merged[[#This Row],[Product_ID]], Sales_Data[Product_ID],0))</f>
        <v>267.77999999999997</v>
      </c>
      <c r="F480" t="str">
        <f>INDEX(Sales_Data[Product_Category], MATCH(Merged[[#This Row],[Product_ID]],Sales_Data[Product_ID],0))</f>
        <v>Electronics</v>
      </c>
      <c r="G480">
        <f>INDEX(Sales_Data[Quantity_Sold], MATCH(Merged[[#This Row],[Product_ID]],Sales_Data[Product_ID],0))</f>
        <v>32</v>
      </c>
      <c r="H480" t="str">
        <f>INDEX(Sales_Data[Customer_Type], MATCH(Merged[[#This Row],[Product_ID]], Sales_Data[Product_ID],0))</f>
        <v>Returning</v>
      </c>
      <c r="I480" t="str">
        <f>INDEX(Sales_Data[Payment_Method], MATCH(Merged[[#This Row],[Product_ID]], Sales_Data[Product_ID],0))</f>
        <v>Cash</v>
      </c>
      <c r="J480">
        <f>INDEX(Sales_Data[Discount],MATCH(Merged[[#This Row],[Product_ID]], Sales_Data[Product_ID],0))</f>
        <v>0.22</v>
      </c>
      <c r="K480" s="8">
        <f>INDEX(Sales_Data[Discount (%)], MATCH(Merged[[#This Row],[Product_ID]],Sales_Data[Product_ID],0))</f>
        <v>0.22</v>
      </c>
      <c r="L480" s="8" t="str">
        <f>INDEX(Sales_Data[Discount Range], MATCH(Merged[[#This Row],[Product_ID]], Sales_Data[Product_ID],0))</f>
        <v>21%+</v>
      </c>
      <c r="M480" t="str">
        <f>INDEX(Sales_Data[Sales_Channel],MATCH(Merged[[#This Row],[Product_ID]], Sales_Data[Product_ID],0))</f>
        <v>Retail</v>
      </c>
      <c r="N480" t="str">
        <f>INDEX(Sales_Data[Region_and_Sales_Rep], MATCH(Merged[[#This Row],[Product_ID]],Sales_Data[Product_ID],0))</f>
        <v>West-Alice</v>
      </c>
    </row>
    <row r="481" spans="1:14" x14ac:dyDescent="0.25">
      <c r="A481">
        <v>1090</v>
      </c>
      <c r="B481" t="str">
        <f>VLOOKUP(Merged[[#This Row],[Product_ID]],Sales_Data[],5,0)</f>
        <v>Alice</v>
      </c>
      <c r="C481" t="str">
        <f>VLOOKUP(Merged[[#This Row],[Product_ID]],Sales_Data[],6,0)</f>
        <v>West</v>
      </c>
      <c r="D481" t="str">
        <f>VLOOKUP(Merged[[#This Row],[Product_ID]],Sales_Data[],3,0)</f>
        <v>November</v>
      </c>
      <c r="E481">
        <f>INDEX(Sales_Data[Sales_Amount],MATCH(Merged[[#This Row],[Product_ID]], Sales_Data[Product_ID],0))</f>
        <v>267.77999999999997</v>
      </c>
      <c r="F481" t="str">
        <f>INDEX(Sales_Data[Product_Category], MATCH(Merged[[#This Row],[Product_ID]],Sales_Data[Product_ID],0))</f>
        <v>Electronics</v>
      </c>
      <c r="G481">
        <f>INDEX(Sales_Data[Quantity_Sold], MATCH(Merged[[#This Row],[Product_ID]],Sales_Data[Product_ID],0))</f>
        <v>32</v>
      </c>
      <c r="H481" t="str">
        <f>INDEX(Sales_Data[Customer_Type], MATCH(Merged[[#This Row],[Product_ID]], Sales_Data[Product_ID],0))</f>
        <v>Returning</v>
      </c>
      <c r="I481" t="str">
        <f>INDEX(Sales_Data[Payment_Method], MATCH(Merged[[#This Row],[Product_ID]], Sales_Data[Product_ID],0))</f>
        <v>Cash</v>
      </c>
      <c r="J481">
        <f>INDEX(Sales_Data[Discount],MATCH(Merged[[#This Row],[Product_ID]], Sales_Data[Product_ID],0))</f>
        <v>0.22</v>
      </c>
      <c r="K481" s="8">
        <f>INDEX(Sales_Data[Discount (%)], MATCH(Merged[[#This Row],[Product_ID]],Sales_Data[Product_ID],0))</f>
        <v>0.22</v>
      </c>
      <c r="L481" s="8" t="str">
        <f>INDEX(Sales_Data[Discount Range], MATCH(Merged[[#This Row],[Product_ID]], Sales_Data[Product_ID],0))</f>
        <v>21%+</v>
      </c>
      <c r="M481" t="str">
        <f>INDEX(Sales_Data[Sales_Channel],MATCH(Merged[[#This Row],[Product_ID]], Sales_Data[Product_ID],0))</f>
        <v>Retail</v>
      </c>
      <c r="N481" t="str">
        <f>INDEX(Sales_Data[Region_and_Sales_Rep], MATCH(Merged[[#This Row],[Product_ID]],Sales_Data[Product_ID],0))</f>
        <v>West-Alice</v>
      </c>
    </row>
    <row r="482" spans="1:14" x14ac:dyDescent="0.25">
      <c r="A482">
        <v>1062</v>
      </c>
      <c r="B482" t="str">
        <f>VLOOKUP(Merged[[#This Row],[Product_ID]],Sales_Data[],5,0)</f>
        <v>Eve</v>
      </c>
      <c r="C482" t="str">
        <f>VLOOKUP(Merged[[#This Row],[Product_ID]],Sales_Data[],6,0)</f>
        <v>East</v>
      </c>
      <c r="D482" t="str">
        <f>VLOOKUP(Merged[[#This Row],[Product_ID]],Sales_Data[],3,0)</f>
        <v>January</v>
      </c>
      <c r="E482">
        <f>INDEX(Sales_Data[Sales_Amount],MATCH(Merged[[#This Row],[Product_ID]], Sales_Data[Product_ID],0))</f>
        <v>3439.72</v>
      </c>
      <c r="F482" t="str">
        <f>INDEX(Sales_Data[Product_Category], MATCH(Merged[[#This Row],[Product_ID]],Sales_Data[Product_ID],0))</f>
        <v>Clothing</v>
      </c>
      <c r="G482">
        <f>INDEX(Sales_Data[Quantity_Sold], MATCH(Merged[[#This Row],[Product_ID]],Sales_Data[Product_ID],0))</f>
        <v>15</v>
      </c>
      <c r="H482" t="str">
        <f>INDEX(Sales_Data[Customer_Type], MATCH(Merged[[#This Row],[Product_ID]], Sales_Data[Product_ID],0))</f>
        <v>New</v>
      </c>
      <c r="I482" t="str">
        <f>INDEX(Sales_Data[Payment_Method], MATCH(Merged[[#This Row],[Product_ID]], Sales_Data[Product_ID],0))</f>
        <v>Credit Card</v>
      </c>
      <c r="J482">
        <f>INDEX(Sales_Data[Discount],MATCH(Merged[[#This Row],[Product_ID]], Sales_Data[Product_ID],0))</f>
        <v>0.28999999999999998</v>
      </c>
      <c r="K482" s="8">
        <f>INDEX(Sales_Data[Discount (%)], MATCH(Merged[[#This Row],[Product_ID]],Sales_Data[Product_ID],0))</f>
        <v>0.28999999999999998</v>
      </c>
      <c r="L482" s="8" t="str">
        <f>INDEX(Sales_Data[Discount Range], MATCH(Merged[[#This Row],[Product_ID]], Sales_Data[Product_ID],0))</f>
        <v>21%+</v>
      </c>
      <c r="M482" t="str">
        <f>INDEX(Sales_Data[Sales_Channel],MATCH(Merged[[#This Row],[Product_ID]], Sales_Data[Product_ID],0))</f>
        <v>Online</v>
      </c>
      <c r="N482" t="str">
        <f>INDEX(Sales_Data[Region_and_Sales_Rep], MATCH(Merged[[#This Row],[Product_ID]],Sales_Data[Product_ID],0))</f>
        <v>East-Eve</v>
      </c>
    </row>
    <row r="483" spans="1:14" x14ac:dyDescent="0.25">
      <c r="A483">
        <v>1023</v>
      </c>
      <c r="B483" t="str">
        <f>VLOOKUP(Merged[[#This Row],[Product_ID]],Sales_Data[],5,0)</f>
        <v>Eve</v>
      </c>
      <c r="C483" t="str">
        <f>VLOOKUP(Merged[[#This Row],[Product_ID]],Sales_Data[],6,0)</f>
        <v>East</v>
      </c>
      <c r="D483" t="str">
        <f>VLOOKUP(Merged[[#This Row],[Product_ID]],Sales_Data[],3,0)</f>
        <v>June</v>
      </c>
      <c r="E483">
        <f>INDEX(Sales_Data[Sales_Amount],MATCH(Merged[[#This Row],[Product_ID]], Sales_Data[Product_ID],0))</f>
        <v>2170.94</v>
      </c>
      <c r="F483" t="str">
        <f>INDEX(Sales_Data[Product_Category], MATCH(Merged[[#This Row],[Product_ID]],Sales_Data[Product_ID],0))</f>
        <v>Clothing</v>
      </c>
      <c r="G483">
        <f>INDEX(Sales_Data[Quantity_Sold], MATCH(Merged[[#This Row],[Product_ID]],Sales_Data[Product_ID],0))</f>
        <v>9</v>
      </c>
      <c r="H483" t="str">
        <f>INDEX(Sales_Data[Customer_Type], MATCH(Merged[[#This Row],[Product_ID]], Sales_Data[Product_ID],0))</f>
        <v>Returning</v>
      </c>
      <c r="I483" t="str">
        <f>INDEX(Sales_Data[Payment_Method], MATCH(Merged[[#This Row],[Product_ID]], Sales_Data[Product_ID],0))</f>
        <v>Cash</v>
      </c>
      <c r="J483">
        <f>INDEX(Sales_Data[Discount],MATCH(Merged[[#This Row],[Product_ID]], Sales_Data[Product_ID],0))</f>
        <v>0.25</v>
      </c>
      <c r="K483" s="8">
        <f>INDEX(Sales_Data[Discount (%)], MATCH(Merged[[#This Row],[Product_ID]],Sales_Data[Product_ID],0))</f>
        <v>0.25</v>
      </c>
      <c r="L483" s="8" t="str">
        <f>INDEX(Sales_Data[Discount Range], MATCH(Merged[[#This Row],[Product_ID]], Sales_Data[Product_ID],0))</f>
        <v>21%+</v>
      </c>
      <c r="M483" t="str">
        <f>INDEX(Sales_Data[Sales_Channel],MATCH(Merged[[#This Row],[Product_ID]], Sales_Data[Product_ID],0))</f>
        <v>Retail</v>
      </c>
      <c r="N483" t="str">
        <f>INDEX(Sales_Data[Region_and_Sales_Rep], MATCH(Merged[[#This Row],[Product_ID]],Sales_Data[Product_ID],0))</f>
        <v>East-Eve</v>
      </c>
    </row>
    <row r="484" spans="1:14" x14ac:dyDescent="0.25">
      <c r="A484">
        <v>1009</v>
      </c>
      <c r="B484" t="str">
        <f>VLOOKUP(Merged[[#This Row],[Product_ID]],Sales_Data[],5,0)</f>
        <v>Alice</v>
      </c>
      <c r="C484" t="str">
        <f>VLOOKUP(Merged[[#This Row],[Product_ID]],Sales_Data[],6,0)</f>
        <v>North</v>
      </c>
      <c r="D484" t="str">
        <f>VLOOKUP(Merged[[#This Row],[Product_ID]],Sales_Data[],3,0)</f>
        <v>April</v>
      </c>
      <c r="E484">
        <f>INDEX(Sales_Data[Sales_Amount],MATCH(Merged[[#This Row],[Product_ID]], Sales_Data[Product_ID],0))</f>
        <v>1342.95</v>
      </c>
      <c r="F484" t="str">
        <f>INDEX(Sales_Data[Product_Category], MATCH(Merged[[#This Row],[Product_ID]],Sales_Data[Product_ID],0))</f>
        <v>Clothing</v>
      </c>
      <c r="G484">
        <f>INDEX(Sales_Data[Quantity_Sold], MATCH(Merged[[#This Row],[Product_ID]],Sales_Data[Product_ID],0))</f>
        <v>33</v>
      </c>
      <c r="H484" t="str">
        <f>INDEX(Sales_Data[Customer_Type], MATCH(Merged[[#This Row],[Product_ID]], Sales_Data[Product_ID],0))</f>
        <v>New</v>
      </c>
      <c r="I484" t="str">
        <f>INDEX(Sales_Data[Payment_Method], MATCH(Merged[[#This Row],[Product_ID]], Sales_Data[Product_ID],0))</f>
        <v>Credit Card</v>
      </c>
      <c r="J484">
        <f>INDEX(Sales_Data[Discount],MATCH(Merged[[#This Row],[Product_ID]], Sales_Data[Product_ID],0))</f>
        <v>0.05</v>
      </c>
      <c r="K484" s="8">
        <f>INDEX(Sales_Data[Discount (%)], MATCH(Merged[[#This Row],[Product_ID]],Sales_Data[Product_ID],0))</f>
        <v>0.05</v>
      </c>
      <c r="L484" s="8" t="str">
        <f>INDEX(Sales_Data[Discount Range], MATCH(Merged[[#This Row],[Product_ID]], Sales_Data[Product_ID],0))</f>
        <v>0-5%</v>
      </c>
      <c r="M484" t="str">
        <f>INDEX(Sales_Data[Sales_Channel],MATCH(Merged[[#This Row],[Product_ID]], Sales_Data[Product_ID],0))</f>
        <v>Online</v>
      </c>
      <c r="N484" t="str">
        <f>INDEX(Sales_Data[Region_and_Sales_Rep], MATCH(Merged[[#This Row],[Product_ID]],Sales_Data[Product_ID],0))</f>
        <v>North-Alice</v>
      </c>
    </row>
    <row r="485" spans="1:14" x14ac:dyDescent="0.25">
      <c r="A485">
        <v>1012</v>
      </c>
      <c r="B485" t="str">
        <f>VLOOKUP(Merged[[#This Row],[Product_ID]],Sales_Data[],5,0)</f>
        <v>David</v>
      </c>
      <c r="C485" t="str">
        <f>VLOOKUP(Merged[[#This Row],[Product_ID]],Sales_Data[],6,0)</f>
        <v>North</v>
      </c>
      <c r="D485" t="str">
        <f>VLOOKUP(Merged[[#This Row],[Product_ID]],Sales_Data[],3,0)</f>
        <v>October</v>
      </c>
      <c r="E485">
        <f>INDEX(Sales_Data[Sales_Amount],MATCH(Merged[[#This Row],[Product_ID]], Sales_Data[Product_ID],0))</f>
        <v>4384.88</v>
      </c>
      <c r="F485" t="str">
        <f>INDEX(Sales_Data[Product_Category], MATCH(Merged[[#This Row],[Product_ID]],Sales_Data[Product_ID],0))</f>
        <v>Furniture</v>
      </c>
      <c r="G485">
        <f>INDEX(Sales_Data[Quantity_Sold], MATCH(Merged[[#This Row],[Product_ID]],Sales_Data[Product_ID],0))</f>
        <v>34</v>
      </c>
      <c r="H485" t="str">
        <f>INDEX(Sales_Data[Customer_Type], MATCH(Merged[[#This Row],[Product_ID]], Sales_Data[Product_ID],0))</f>
        <v>New</v>
      </c>
      <c r="I485" t="str">
        <f>INDEX(Sales_Data[Payment_Method], MATCH(Merged[[#This Row],[Product_ID]], Sales_Data[Product_ID],0))</f>
        <v>Bank Transfer</v>
      </c>
      <c r="J485">
        <f>INDEX(Sales_Data[Discount],MATCH(Merged[[#This Row],[Product_ID]], Sales_Data[Product_ID],0))</f>
        <v>0.21</v>
      </c>
      <c r="K485" s="8">
        <f>INDEX(Sales_Data[Discount (%)], MATCH(Merged[[#This Row],[Product_ID]],Sales_Data[Product_ID],0))</f>
        <v>0.21</v>
      </c>
      <c r="L485" s="8" t="str">
        <f>INDEX(Sales_Data[Discount Range], MATCH(Merged[[#This Row],[Product_ID]], Sales_Data[Product_ID],0))</f>
        <v>21%+</v>
      </c>
      <c r="M485" t="str">
        <f>INDEX(Sales_Data[Sales_Channel],MATCH(Merged[[#This Row],[Product_ID]], Sales_Data[Product_ID],0))</f>
        <v>Retail</v>
      </c>
      <c r="N485" t="str">
        <f>INDEX(Sales_Data[Region_and_Sales_Rep], MATCH(Merged[[#This Row],[Product_ID]],Sales_Data[Product_ID],0))</f>
        <v>North-David</v>
      </c>
    </row>
    <row r="486" spans="1:14" x14ac:dyDescent="0.25">
      <c r="A486">
        <v>1001</v>
      </c>
      <c r="B486" t="str">
        <f>VLOOKUP(Merged[[#This Row],[Product_ID]],Sales_Data[],5,0)</f>
        <v>Alice</v>
      </c>
      <c r="C486" t="str">
        <f>VLOOKUP(Merged[[#This Row],[Product_ID]],Sales_Data[],6,0)</f>
        <v>North</v>
      </c>
      <c r="D486" t="str">
        <f>VLOOKUP(Merged[[#This Row],[Product_ID]],Sales_Data[],3,0)</f>
        <v>November</v>
      </c>
      <c r="E486">
        <f>INDEX(Sales_Data[Sales_Amount],MATCH(Merged[[#This Row],[Product_ID]], Sales_Data[Product_ID],0))</f>
        <v>715.81</v>
      </c>
      <c r="F486" t="str">
        <f>INDEX(Sales_Data[Product_Category], MATCH(Merged[[#This Row],[Product_ID]],Sales_Data[Product_ID],0))</f>
        <v>Electronics</v>
      </c>
      <c r="G486">
        <f>INDEX(Sales_Data[Quantity_Sold], MATCH(Merged[[#This Row],[Product_ID]],Sales_Data[Product_ID],0))</f>
        <v>8</v>
      </c>
      <c r="H486" t="str">
        <f>INDEX(Sales_Data[Customer_Type], MATCH(Merged[[#This Row],[Product_ID]], Sales_Data[Product_ID],0))</f>
        <v>New</v>
      </c>
      <c r="I486" t="str">
        <f>INDEX(Sales_Data[Payment_Method], MATCH(Merged[[#This Row],[Product_ID]], Sales_Data[Product_ID],0))</f>
        <v>Bank Transfer</v>
      </c>
      <c r="J486">
        <f>INDEX(Sales_Data[Discount],MATCH(Merged[[#This Row],[Product_ID]], Sales_Data[Product_ID],0))</f>
        <v>0.09</v>
      </c>
      <c r="K486" s="8">
        <f>INDEX(Sales_Data[Discount (%)], MATCH(Merged[[#This Row],[Product_ID]],Sales_Data[Product_ID],0))</f>
        <v>0.09</v>
      </c>
      <c r="L486" s="8" t="str">
        <f>INDEX(Sales_Data[Discount Range], MATCH(Merged[[#This Row],[Product_ID]], Sales_Data[Product_ID],0))</f>
        <v>6-10%</v>
      </c>
      <c r="M486" t="str">
        <f>INDEX(Sales_Data[Sales_Channel],MATCH(Merged[[#This Row],[Product_ID]], Sales_Data[Product_ID],0))</f>
        <v>Retail</v>
      </c>
      <c r="N486" t="str">
        <f>INDEX(Sales_Data[Region_and_Sales_Rep], MATCH(Merged[[#This Row],[Product_ID]],Sales_Data[Product_ID],0))</f>
        <v>North-Alice</v>
      </c>
    </row>
    <row r="487" spans="1:14" x14ac:dyDescent="0.25">
      <c r="A487">
        <v>1058</v>
      </c>
      <c r="B487" t="str">
        <f>VLOOKUP(Merged[[#This Row],[Product_ID]],Sales_Data[],5,0)</f>
        <v>Alice</v>
      </c>
      <c r="C487" t="str">
        <f>VLOOKUP(Merged[[#This Row],[Product_ID]],Sales_Data[],6,0)</f>
        <v>North</v>
      </c>
      <c r="D487" t="str">
        <f>VLOOKUP(Merged[[#This Row],[Product_ID]],Sales_Data[],3,0)</f>
        <v>April</v>
      </c>
      <c r="E487">
        <f>INDEX(Sales_Data[Sales_Amount],MATCH(Merged[[#This Row],[Product_ID]], Sales_Data[Product_ID],0))</f>
        <v>2072.23</v>
      </c>
      <c r="F487" t="str">
        <f>INDEX(Sales_Data[Product_Category], MATCH(Merged[[#This Row],[Product_ID]],Sales_Data[Product_ID],0))</f>
        <v>Furniture</v>
      </c>
      <c r="G487">
        <f>INDEX(Sales_Data[Quantity_Sold], MATCH(Merged[[#This Row],[Product_ID]],Sales_Data[Product_ID],0))</f>
        <v>33</v>
      </c>
      <c r="H487" t="str">
        <f>INDEX(Sales_Data[Customer_Type], MATCH(Merged[[#This Row],[Product_ID]], Sales_Data[Product_ID],0))</f>
        <v>Returning</v>
      </c>
      <c r="I487" t="str">
        <f>INDEX(Sales_Data[Payment_Method], MATCH(Merged[[#This Row],[Product_ID]], Sales_Data[Product_ID],0))</f>
        <v>Bank Transfer</v>
      </c>
      <c r="J487">
        <f>INDEX(Sales_Data[Discount],MATCH(Merged[[#This Row],[Product_ID]], Sales_Data[Product_ID],0))</f>
        <v>7.0000000000000007E-2</v>
      </c>
      <c r="K487" s="8">
        <f>INDEX(Sales_Data[Discount (%)], MATCH(Merged[[#This Row],[Product_ID]],Sales_Data[Product_ID],0))</f>
        <v>7.0000000000000007E-2</v>
      </c>
      <c r="L487" s="8" t="str">
        <f>INDEX(Sales_Data[Discount Range], MATCH(Merged[[#This Row],[Product_ID]], Sales_Data[Product_ID],0))</f>
        <v>6-10%</v>
      </c>
      <c r="M487" t="str">
        <f>INDEX(Sales_Data[Sales_Channel],MATCH(Merged[[#This Row],[Product_ID]], Sales_Data[Product_ID],0))</f>
        <v>Retail</v>
      </c>
      <c r="N487" t="str">
        <f>INDEX(Sales_Data[Region_and_Sales_Rep], MATCH(Merged[[#This Row],[Product_ID]],Sales_Data[Product_ID],0))</f>
        <v>North-Alice</v>
      </c>
    </row>
    <row r="488" spans="1:14" x14ac:dyDescent="0.25">
      <c r="A488">
        <v>1001</v>
      </c>
      <c r="B488" t="str">
        <f>VLOOKUP(Merged[[#This Row],[Product_ID]],Sales_Data[],5,0)</f>
        <v>Alice</v>
      </c>
      <c r="C488" t="str">
        <f>VLOOKUP(Merged[[#This Row],[Product_ID]],Sales_Data[],6,0)</f>
        <v>North</v>
      </c>
      <c r="D488" t="str">
        <f>VLOOKUP(Merged[[#This Row],[Product_ID]],Sales_Data[],3,0)</f>
        <v>November</v>
      </c>
      <c r="E488">
        <f>INDEX(Sales_Data[Sales_Amount],MATCH(Merged[[#This Row],[Product_ID]], Sales_Data[Product_ID],0))</f>
        <v>715.81</v>
      </c>
      <c r="F488" t="str">
        <f>INDEX(Sales_Data[Product_Category], MATCH(Merged[[#This Row],[Product_ID]],Sales_Data[Product_ID],0))</f>
        <v>Electronics</v>
      </c>
      <c r="G488">
        <f>INDEX(Sales_Data[Quantity_Sold], MATCH(Merged[[#This Row],[Product_ID]],Sales_Data[Product_ID],0))</f>
        <v>8</v>
      </c>
      <c r="H488" t="str">
        <f>INDEX(Sales_Data[Customer_Type], MATCH(Merged[[#This Row],[Product_ID]], Sales_Data[Product_ID],0))</f>
        <v>New</v>
      </c>
      <c r="I488" t="str">
        <f>INDEX(Sales_Data[Payment_Method], MATCH(Merged[[#This Row],[Product_ID]], Sales_Data[Product_ID],0))</f>
        <v>Bank Transfer</v>
      </c>
      <c r="J488">
        <f>INDEX(Sales_Data[Discount],MATCH(Merged[[#This Row],[Product_ID]], Sales_Data[Product_ID],0))</f>
        <v>0.09</v>
      </c>
      <c r="K488" s="8">
        <f>INDEX(Sales_Data[Discount (%)], MATCH(Merged[[#This Row],[Product_ID]],Sales_Data[Product_ID],0))</f>
        <v>0.09</v>
      </c>
      <c r="L488" s="8" t="str">
        <f>INDEX(Sales_Data[Discount Range], MATCH(Merged[[#This Row],[Product_ID]], Sales_Data[Product_ID],0))</f>
        <v>6-10%</v>
      </c>
      <c r="M488" t="str">
        <f>INDEX(Sales_Data[Sales_Channel],MATCH(Merged[[#This Row],[Product_ID]], Sales_Data[Product_ID],0))</f>
        <v>Retail</v>
      </c>
      <c r="N488" t="str">
        <f>INDEX(Sales_Data[Region_and_Sales_Rep], MATCH(Merged[[#This Row],[Product_ID]],Sales_Data[Product_ID],0))</f>
        <v>North-Alice</v>
      </c>
    </row>
    <row r="489" spans="1:14" x14ac:dyDescent="0.25">
      <c r="A489">
        <v>1034</v>
      </c>
      <c r="B489" t="str">
        <f>VLOOKUP(Merged[[#This Row],[Product_ID]],Sales_Data[],5,0)</f>
        <v>Eve</v>
      </c>
      <c r="C489" t="str">
        <f>VLOOKUP(Merged[[#This Row],[Product_ID]],Sales_Data[],6,0)</f>
        <v>East</v>
      </c>
      <c r="D489" t="str">
        <f>VLOOKUP(Merged[[#This Row],[Product_ID]],Sales_Data[],3,0)</f>
        <v>May</v>
      </c>
      <c r="E489">
        <f>INDEX(Sales_Data[Sales_Amount],MATCH(Merged[[#This Row],[Product_ID]], Sales_Data[Product_ID],0))</f>
        <v>4892.3599999999997</v>
      </c>
      <c r="F489" t="str">
        <f>INDEX(Sales_Data[Product_Category], MATCH(Merged[[#This Row],[Product_ID]],Sales_Data[Product_ID],0))</f>
        <v>Clothing</v>
      </c>
      <c r="G489">
        <f>INDEX(Sales_Data[Quantity_Sold], MATCH(Merged[[#This Row],[Product_ID]],Sales_Data[Product_ID],0))</f>
        <v>19</v>
      </c>
      <c r="H489" t="str">
        <f>INDEX(Sales_Data[Customer_Type], MATCH(Merged[[#This Row],[Product_ID]], Sales_Data[Product_ID],0))</f>
        <v>Returning</v>
      </c>
      <c r="I489" t="str">
        <f>INDEX(Sales_Data[Payment_Method], MATCH(Merged[[#This Row],[Product_ID]], Sales_Data[Product_ID],0))</f>
        <v>Credit Card</v>
      </c>
      <c r="J489">
        <f>INDEX(Sales_Data[Discount],MATCH(Merged[[#This Row],[Product_ID]], Sales_Data[Product_ID],0))</f>
        <v>0.17</v>
      </c>
      <c r="K489" s="8">
        <f>INDEX(Sales_Data[Discount (%)], MATCH(Merged[[#This Row],[Product_ID]],Sales_Data[Product_ID],0))</f>
        <v>0.17</v>
      </c>
      <c r="L489" s="8" t="str">
        <f>INDEX(Sales_Data[Discount Range], MATCH(Merged[[#This Row],[Product_ID]], Sales_Data[Product_ID],0))</f>
        <v>16-20%</v>
      </c>
      <c r="M489" t="str">
        <f>INDEX(Sales_Data[Sales_Channel],MATCH(Merged[[#This Row],[Product_ID]], Sales_Data[Product_ID],0))</f>
        <v>Retail</v>
      </c>
      <c r="N489" t="str">
        <f>INDEX(Sales_Data[Region_and_Sales_Rep], MATCH(Merged[[#This Row],[Product_ID]],Sales_Data[Product_ID],0))</f>
        <v>East-Eve</v>
      </c>
    </row>
    <row r="490" spans="1:14" x14ac:dyDescent="0.25">
      <c r="A490">
        <v>1096</v>
      </c>
      <c r="B490" t="str">
        <f>VLOOKUP(Merged[[#This Row],[Product_ID]],Sales_Data[],5,0)</f>
        <v>Eve</v>
      </c>
      <c r="C490" t="str">
        <f>VLOOKUP(Merged[[#This Row],[Product_ID]],Sales_Data[],6,0)</f>
        <v>South</v>
      </c>
      <c r="D490" t="str">
        <f>VLOOKUP(Merged[[#This Row],[Product_ID]],Sales_Data[],3,0)</f>
        <v>September</v>
      </c>
      <c r="E490">
        <f>INDEX(Sales_Data[Sales_Amount],MATCH(Merged[[#This Row],[Product_ID]], Sales_Data[Product_ID],0))</f>
        <v>7597.37</v>
      </c>
      <c r="F490" t="str">
        <f>INDEX(Sales_Data[Product_Category], MATCH(Merged[[#This Row],[Product_ID]],Sales_Data[Product_ID],0))</f>
        <v>Electronics</v>
      </c>
      <c r="G490">
        <f>INDEX(Sales_Data[Quantity_Sold], MATCH(Merged[[#This Row],[Product_ID]],Sales_Data[Product_ID],0))</f>
        <v>23</v>
      </c>
      <c r="H490" t="str">
        <f>INDEX(Sales_Data[Customer_Type], MATCH(Merged[[#This Row],[Product_ID]], Sales_Data[Product_ID],0))</f>
        <v>New</v>
      </c>
      <c r="I490" t="str">
        <f>INDEX(Sales_Data[Payment_Method], MATCH(Merged[[#This Row],[Product_ID]], Sales_Data[Product_ID],0))</f>
        <v>Cash</v>
      </c>
      <c r="J490">
        <f>INDEX(Sales_Data[Discount],MATCH(Merged[[#This Row],[Product_ID]], Sales_Data[Product_ID],0))</f>
        <v>0.25</v>
      </c>
      <c r="K490" s="8">
        <f>INDEX(Sales_Data[Discount (%)], MATCH(Merged[[#This Row],[Product_ID]],Sales_Data[Product_ID],0))</f>
        <v>0.25</v>
      </c>
      <c r="L490" s="8" t="str">
        <f>INDEX(Sales_Data[Discount Range], MATCH(Merged[[#This Row],[Product_ID]], Sales_Data[Product_ID],0))</f>
        <v>21%+</v>
      </c>
      <c r="M490" t="str">
        <f>INDEX(Sales_Data[Sales_Channel],MATCH(Merged[[#This Row],[Product_ID]], Sales_Data[Product_ID],0))</f>
        <v>Retail</v>
      </c>
      <c r="N490" t="str">
        <f>INDEX(Sales_Data[Region_and_Sales_Rep], MATCH(Merged[[#This Row],[Product_ID]],Sales_Data[Product_ID],0))</f>
        <v>South-Eve</v>
      </c>
    </row>
    <row r="491" spans="1:14" x14ac:dyDescent="0.25">
      <c r="A491">
        <v>1048</v>
      </c>
      <c r="B491" t="str">
        <f>VLOOKUP(Merged[[#This Row],[Product_ID]],Sales_Data[],5,0)</f>
        <v>Charlie</v>
      </c>
      <c r="C491" t="str">
        <f>VLOOKUP(Merged[[#This Row],[Product_ID]],Sales_Data[],6,0)</f>
        <v>North</v>
      </c>
      <c r="D491" t="str">
        <f>VLOOKUP(Merged[[#This Row],[Product_ID]],Sales_Data[],3,0)</f>
        <v>September</v>
      </c>
      <c r="E491">
        <f>INDEX(Sales_Data[Sales_Amount],MATCH(Merged[[#This Row],[Product_ID]], Sales_Data[Product_ID],0))</f>
        <v>7873.38</v>
      </c>
      <c r="F491" t="str">
        <f>INDEX(Sales_Data[Product_Category], MATCH(Merged[[#This Row],[Product_ID]],Sales_Data[Product_ID],0))</f>
        <v>Furniture</v>
      </c>
      <c r="G491">
        <f>INDEX(Sales_Data[Quantity_Sold], MATCH(Merged[[#This Row],[Product_ID]],Sales_Data[Product_ID],0))</f>
        <v>4</v>
      </c>
      <c r="H491" t="str">
        <f>INDEX(Sales_Data[Customer_Type], MATCH(Merged[[#This Row],[Product_ID]], Sales_Data[Product_ID],0))</f>
        <v>New</v>
      </c>
      <c r="I491" t="str">
        <f>INDEX(Sales_Data[Payment_Method], MATCH(Merged[[#This Row],[Product_ID]], Sales_Data[Product_ID],0))</f>
        <v>Credit Card</v>
      </c>
      <c r="J491">
        <f>INDEX(Sales_Data[Discount],MATCH(Merged[[#This Row],[Product_ID]], Sales_Data[Product_ID],0))</f>
        <v>0.22</v>
      </c>
      <c r="K491" s="8">
        <f>INDEX(Sales_Data[Discount (%)], MATCH(Merged[[#This Row],[Product_ID]],Sales_Data[Product_ID],0))</f>
        <v>0.22</v>
      </c>
      <c r="L491" s="8" t="str">
        <f>INDEX(Sales_Data[Discount Range], MATCH(Merged[[#This Row],[Product_ID]], Sales_Data[Product_ID],0))</f>
        <v>21%+</v>
      </c>
      <c r="M491" t="str">
        <f>INDEX(Sales_Data[Sales_Channel],MATCH(Merged[[#This Row],[Product_ID]], Sales_Data[Product_ID],0))</f>
        <v>Retail</v>
      </c>
      <c r="N491" t="str">
        <f>INDEX(Sales_Data[Region_and_Sales_Rep], MATCH(Merged[[#This Row],[Product_ID]],Sales_Data[Product_ID],0))</f>
        <v>North-Charlie</v>
      </c>
    </row>
    <row r="492" spans="1:14" x14ac:dyDescent="0.25">
      <c r="A492">
        <v>1089</v>
      </c>
      <c r="B492" t="str">
        <f>VLOOKUP(Merged[[#This Row],[Product_ID]],Sales_Data[],5,0)</f>
        <v>Bob</v>
      </c>
      <c r="C492" t="str">
        <f>VLOOKUP(Merged[[#This Row],[Product_ID]],Sales_Data[],6,0)</f>
        <v>West</v>
      </c>
      <c r="D492" t="str">
        <f>VLOOKUP(Merged[[#This Row],[Product_ID]],Sales_Data[],3,0)</f>
        <v>November</v>
      </c>
      <c r="E492">
        <f>INDEX(Sales_Data[Sales_Amount],MATCH(Merged[[#This Row],[Product_ID]], Sales_Data[Product_ID],0))</f>
        <v>2945.36</v>
      </c>
      <c r="F492" t="str">
        <f>INDEX(Sales_Data[Product_Category], MATCH(Merged[[#This Row],[Product_ID]],Sales_Data[Product_ID],0))</f>
        <v>Furniture</v>
      </c>
      <c r="G492">
        <f>INDEX(Sales_Data[Quantity_Sold], MATCH(Merged[[#This Row],[Product_ID]],Sales_Data[Product_ID],0))</f>
        <v>47</v>
      </c>
      <c r="H492" t="str">
        <f>INDEX(Sales_Data[Customer_Type], MATCH(Merged[[#This Row],[Product_ID]], Sales_Data[Product_ID],0))</f>
        <v>New</v>
      </c>
      <c r="I492" t="str">
        <f>INDEX(Sales_Data[Payment_Method], MATCH(Merged[[#This Row],[Product_ID]], Sales_Data[Product_ID],0))</f>
        <v>Bank Transfer</v>
      </c>
      <c r="J492">
        <f>INDEX(Sales_Data[Discount],MATCH(Merged[[#This Row],[Product_ID]], Sales_Data[Product_ID],0))</f>
        <v>0.17</v>
      </c>
      <c r="K492" s="8">
        <f>INDEX(Sales_Data[Discount (%)], MATCH(Merged[[#This Row],[Product_ID]],Sales_Data[Product_ID],0))</f>
        <v>0.17</v>
      </c>
      <c r="L492" s="8" t="str">
        <f>INDEX(Sales_Data[Discount Range], MATCH(Merged[[#This Row],[Product_ID]], Sales_Data[Product_ID],0))</f>
        <v>16-20%</v>
      </c>
      <c r="M492" t="str">
        <f>INDEX(Sales_Data[Sales_Channel],MATCH(Merged[[#This Row],[Product_ID]], Sales_Data[Product_ID],0))</f>
        <v>Retail</v>
      </c>
      <c r="N492" t="str">
        <f>INDEX(Sales_Data[Region_and_Sales_Rep], MATCH(Merged[[#This Row],[Product_ID]],Sales_Data[Product_ID],0))</f>
        <v>West-Bob</v>
      </c>
    </row>
    <row r="493" spans="1:14" x14ac:dyDescent="0.25">
      <c r="A493">
        <v>1001</v>
      </c>
      <c r="B493" t="str">
        <f>VLOOKUP(Merged[[#This Row],[Product_ID]],Sales_Data[],5,0)</f>
        <v>Alice</v>
      </c>
      <c r="C493" t="str">
        <f>VLOOKUP(Merged[[#This Row],[Product_ID]],Sales_Data[],6,0)</f>
        <v>North</v>
      </c>
      <c r="D493" t="str">
        <f>VLOOKUP(Merged[[#This Row],[Product_ID]],Sales_Data[],3,0)</f>
        <v>November</v>
      </c>
      <c r="E493">
        <f>INDEX(Sales_Data[Sales_Amount],MATCH(Merged[[#This Row],[Product_ID]], Sales_Data[Product_ID],0))</f>
        <v>715.81</v>
      </c>
      <c r="F493" t="str">
        <f>INDEX(Sales_Data[Product_Category], MATCH(Merged[[#This Row],[Product_ID]],Sales_Data[Product_ID],0))</f>
        <v>Electronics</v>
      </c>
      <c r="G493">
        <f>INDEX(Sales_Data[Quantity_Sold], MATCH(Merged[[#This Row],[Product_ID]],Sales_Data[Product_ID],0))</f>
        <v>8</v>
      </c>
      <c r="H493" t="str">
        <f>INDEX(Sales_Data[Customer_Type], MATCH(Merged[[#This Row],[Product_ID]], Sales_Data[Product_ID],0))</f>
        <v>New</v>
      </c>
      <c r="I493" t="str">
        <f>INDEX(Sales_Data[Payment_Method], MATCH(Merged[[#This Row],[Product_ID]], Sales_Data[Product_ID],0))</f>
        <v>Bank Transfer</v>
      </c>
      <c r="J493">
        <f>INDEX(Sales_Data[Discount],MATCH(Merged[[#This Row],[Product_ID]], Sales_Data[Product_ID],0))</f>
        <v>0.09</v>
      </c>
      <c r="K493" s="8">
        <f>INDEX(Sales_Data[Discount (%)], MATCH(Merged[[#This Row],[Product_ID]],Sales_Data[Product_ID],0))</f>
        <v>0.09</v>
      </c>
      <c r="L493" s="8" t="str">
        <f>INDEX(Sales_Data[Discount Range], MATCH(Merged[[#This Row],[Product_ID]], Sales_Data[Product_ID],0))</f>
        <v>6-10%</v>
      </c>
      <c r="M493" t="str">
        <f>INDEX(Sales_Data[Sales_Channel],MATCH(Merged[[#This Row],[Product_ID]], Sales_Data[Product_ID],0))</f>
        <v>Retail</v>
      </c>
      <c r="N493" t="str">
        <f>INDEX(Sales_Data[Region_and_Sales_Rep], MATCH(Merged[[#This Row],[Product_ID]],Sales_Data[Product_ID],0))</f>
        <v>North-Alice</v>
      </c>
    </row>
    <row r="494" spans="1:14" x14ac:dyDescent="0.25">
      <c r="A494">
        <v>1016</v>
      </c>
      <c r="B494" t="str">
        <f>VLOOKUP(Merged[[#This Row],[Product_ID]],Sales_Data[],5,0)</f>
        <v>Eve</v>
      </c>
      <c r="C494" t="str">
        <f>VLOOKUP(Merged[[#This Row],[Product_ID]],Sales_Data[],6,0)</f>
        <v>East</v>
      </c>
      <c r="D494" t="str">
        <f>VLOOKUP(Merged[[#This Row],[Product_ID]],Sales_Data[],3,0)</f>
        <v>March</v>
      </c>
      <c r="E494">
        <f>INDEX(Sales_Data[Sales_Amount],MATCH(Merged[[#This Row],[Product_ID]], Sales_Data[Product_ID],0))</f>
        <v>4309.76</v>
      </c>
      <c r="F494" t="str">
        <f>INDEX(Sales_Data[Product_Category], MATCH(Merged[[#This Row],[Product_ID]],Sales_Data[Product_ID],0))</f>
        <v>Electronics</v>
      </c>
      <c r="G494">
        <f>INDEX(Sales_Data[Quantity_Sold], MATCH(Merged[[#This Row],[Product_ID]],Sales_Data[Product_ID],0))</f>
        <v>38</v>
      </c>
      <c r="H494" t="str">
        <f>INDEX(Sales_Data[Customer_Type], MATCH(Merged[[#This Row],[Product_ID]], Sales_Data[Product_ID],0))</f>
        <v>Returning</v>
      </c>
      <c r="I494" t="str">
        <f>INDEX(Sales_Data[Payment_Method], MATCH(Merged[[#This Row],[Product_ID]], Sales_Data[Product_ID],0))</f>
        <v>Cash</v>
      </c>
      <c r="J494">
        <f>INDEX(Sales_Data[Discount],MATCH(Merged[[#This Row],[Product_ID]], Sales_Data[Product_ID],0))</f>
        <v>0.26</v>
      </c>
      <c r="K494" s="8">
        <f>INDEX(Sales_Data[Discount (%)], MATCH(Merged[[#This Row],[Product_ID]],Sales_Data[Product_ID],0))</f>
        <v>0.26</v>
      </c>
      <c r="L494" s="8" t="str">
        <f>INDEX(Sales_Data[Discount Range], MATCH(Merged[[#This Row],[Product_ID]], Sales_Data[Product_ID],0))</f>
        <v>21%+</v>
      </c>
      <c r="M494" t="str">
        <f>INDEX(Sales_Data[Sales_Channel],MATCH(Merged[[#This Row],[Product_ID]], Sales_Data[Product_ID],0))</f>
        <v>Online</v>
      </c>
      <c r="N494" t="str">
        <f>INDEX(Sales_Data[Region_and_Sales_Rep], MATCH(Merged[[#This Row],[Product_ID]],Sales_Data[Product_ID],0))</f>
        <v>East-Eve</v>
      </c>
    </row>
    <row r="495" spans="1:14" x14ac:dyDescent="0.25">
      <c r="A495">
        <v>1061</v>
      </c>
      <c r="B495" t="str">
        <f>VLOOKUP(Merged[[#This Row],[Product_ID]],Sales_Data[],5,0)</f>
        <v>Charlie</v>
      </c>
      <c r="C495" t="str">
        <f>VLOOKUP(Merged[[#This Row],[Product_ID]],Sales_Data[],6,0)</f>
        <v>East</v>
      </c>
      <c r="D495" t="str">
        <f>VLOOKUP(Merged[[#This Row],[Product_ID]],Sales_Data[],3,0)</f>
        <v>March</v>
      </c>
      <c r="E495">
        <f>INDEX(Sales_Data[Sales_Amount],MATCH(Merged[[#This Row],[Product_ID]], Sales_Data[Product_ID],0))</f>
        <v>3750.2</v>
      </c>
      <c r="F495" t="str">
        <f>INDEX(Sales_Data[Product_Category], MATCH(Merged[[#This Row],[Product_ID]],Sales_Data[Product_ID],0))</f>
        <v>Electronics</v>
      </c>
      <c r="G495">
        <f>INDEX(Sales_Data[Quantity_Sold], MATCH(Merged[[#This Row],[Product_ID]],Sales_Data[Product_ID],0))</f>
        <v>13</v>
      </c>
      <c r="H495" t="str">
        <f>INDEX(Sales_Data[Customer_Type], MATCH(Merged[[#This Row],[Product_ID]], Sales_Data[Product_ID],0))</f>
        <v>New</v>
      </c>
      <c r="I495" t="str">
        <f>INDEX(Sales_Data[Payment_Method], MATCH(Merged[[#This Row],[Product_ID]], Sales_Data[Product_ID],0))</f>
        <v>Credit Card</v>
      </c>
      <c r="J495">
        <f>INDEX(Sales_Data[Discount],MATCH(Merged[[#This Row],[Product_ID]], Sales_Data[Product_ID],0))</f>
        <v>0.08</v>
      </c>
      <c r="K495" s="8">
        <f>INDEX(Sales_Data[Discount (%)], MATCH(Merged[[#This Row],[Product_ID]],Sales_Data[Product_ID],0))</f>
        <v>0.08</v>
      </c>
      <c r="L495" s="8" t="str">
        <f>INDEX(Sales_Data[Discount Range], MATCH(Merged[[#This Row],[Product_ID]], Sales_Data[Product_ID],0))</f>
        <v>6-10%</v>
      </c>
      <c r="M495" t="str">
        <f>INDEX(Sales_Data[Sales_Channel],MATCH(Merged[[#This Row],[Product_ID]], Sales_Data[Product_ID],0))</f>
        <v>Online</v>
      </c>
      <c r="N495" t="str">
        <f>INDEX(Sales_Data[Region_and_Sales_Rep], MATCH(Merged[[#This Row],[Product_ID]],Sales_Data[Product_ID],0))</f>
        <v>East-Charlie</v>
      </c>
    </row>
    <row r="496" spans="1:14" x14ac:dyDescent="0.25">
      <c r="A496">
        <v>1064</v>
      </c>
      <c r="B496" t="str">
        <f>VLOOKUP(Merged[[#This Row],[Product_ID]],Sales_Data[],5,0)</f>
        <v>Eve</v>
      </c>
      <c r="C496" t="str">
        <f>VLOOKUP(Merged[[#This Row],[Product_ID]],Sales_Data[],6,0)</f>
        <v>East</v>
      </c>
      <c r="D496" t="str">
        <f>VLOOKUP(Merged[[#This Row],[Product_ID]],Sales_Data[],3,0)</f>
        <v>January</v>
      </c>
      <c r="E496">
        <f>INDEX(Sales_Data[Sales_Amount],MATCH(Merged[[#This Row],[Product_ID]], Sales_Data[Product_ID],0))</f>
        <v>7412.11</v>
      </c>
      <c r="F496" t="str">
        <f>INDEX(Sales_Data[Product_Category], MATCH(Merged[[#This Row],[Product_ID]],Sales_Data[Product_ID],0))</f>
        <v>Electronics</v>
      </c>
      <c r="G496">
        <f>INDEX(Sales_Data[Quantity_Sold], MATCH(Merged[[#This Row],[Product_ID]],Sales_Data[Product_ID],0))</f>
        <v>10</v>
      </c>
      <c r="H496" t="str">
        <f>INDEX(Sales_Data[Customer_Type], MATCH(Merged[[#This Row],[Product_ID]], Sales_Data[Product_ID],0))</f>
        <v>New</v>
      </c>
      <c r="I496" t="str">
        <f>INDEX(Sales_Data[Payment_Method], MATCH(Merged[[#This Row],[Product_ID]], Sales_Data[Product_ID],0))</f>
        <v>Cash</v>
      </c>
      <c r="J496">
        <f>INDEX(Sales_Data[Discount],MATCH(Merged[[#This Row],[Product_ID]], Sales_Data[Product_ID],0))</f>
        <v>0.12</v>
      </c>
      <c r="K496" s="8">
        <f>INDEX(Sales_Data[Discount (%)], MATCH(Merged[[#This Row],[Product_ID]],Sales_Data[Product_ID],0))</f>
        <v>0.12</v>
      </c>
      <c r="L496" s="8" t="str">
        <f>INDEX(Sales_Data[Discount Range], MATCH(Merged[[#This Row],[Product_ID]], Sales_Data[Product_ID],0))</f>
        <v>11-15%</v>
      </c>
      <c r="M496" t="str">
        <f>INDEX(Sales_Data[Sales_Channel],MATCH(Merged[[#This Row],[Product_ID]], Sales_Data[Product_ID],0))</f>
        <v>Online</v>
      </c>
      <c r="N496" t="str">
        <f>INDEX(Sales_Data[Region_and_Sales_Rep], MATCH(Merged[[#This Row],[Product_ID]],Sales_Data[Product_ID],0))</f>
        <v>East-Eve</v>
      </c>
    </row>
    <row r="497" spans="1:14" x14ac:dyDescent="0.25">
      <c r="A497">
        <v>1063</v>
      </c>
      <c r="B497" t="str">
        <f>VLOOKUP(Merged[[#This Row],[Product_ID]],Sales_Data[],5,0)</f>
        <v>Bob</v>
      </c>
      <c r="C497" t="str">
        <f>VLOOKUP(Merged[[#This Row],[Product_ID]],Sales_Data[],6,0)</f>
        <v>West</v>
      </c>
      <c r="D497" t="str">
        <f>VLOOKUP(Merged[[#This Row],[Product_ID]],Sales_Data[],3,0)</f>
        <v>May</v>
      </c>
      <c r="E497">
        <f>INDEX(Sales_Data[Sales_Amount],MATCH(Merged[[#This Row],[Product_ID]], Sales_Data[Product_ID],0))</f>
        <v>3098.87</v>
      </c>
      <c r="F497" t="str">
        <f>INDEX(Sales_Data[Product_Category], MATCH(Merged[[#This Row],[Product_ID]],Sales_Data[Product_ID],0))</f>
        <v>Food</v>
      </c>
      <c r="G497">
        <f>INDEX(Sales_Data[Quantity_Sold], MATCH(Merged[[#This Row],[Product_ID]],Sales_Data[Product_ID],0))</f>
        <v>39</v>
      </c>
      <c r="H497" t="str">
        <f>INDEX(Sales_Data[Customer_Type], MATCH(Merged[[#This Row],[Product_ID]], Sales_Data[Product_ID],0))</f>
        <v>Returning</v>
      </c>
      <c r="I497" t="str">
        <f>INDEX(Sales_Data[Payment_Method], MATCH(Merged[[#This Row],[Product_ID]], Sales_Data[Product_ID],0))</f>
        <v>Cash</v>
      </c>
      <c r="J497">
        <f>INDEX(Sales_Data[Discount],MATCH(Merged[[#This Row],[Product_ID]], Sales_Data[Product_ID],0))</f>
        <v>0.21</v>
      </c>
      <c r="K497" s="8">
        <f>INDEX(Sales_Data[Discount (%)], MATCH(Merged[[#This Row],[Product_ID]],Sales_Data[Product_ID],0))</f>
        <v>0.21</v>
      </c>
      <c r="L497" s="8" t="str">
        <f>INDEX(Sales_Data[Discount Range], MATCH(Merged[[#This Row],[Product_ID]], Sales_Data[Product_ID],0))</f>
        <v>21%+</v>
      </c>
      <c r="M497" t="str">
        <f>INDEX(Sales_Data[Sales_Channel],MATCH(Merged[[#This Row],[Product_ID]], Sales_Data[Product_ID],0))</f>
        <v>Retail</v>
      </c>
      <c r="N497" t="str">
        <f>INDEX(Sales_Data[Region_and_Sales_Rep], MATCH(Merged[[#This Row],[Product_ID]],Sales_Data[Product_ID],0))</f>
        <v>West-Bob</v>
      </c>
    </row>
    <row r="498" spans="1:14" x14ac:dyDescent="0.25">
      <c r="A498">
        <v>1069</v>
      </c>
      <c r="B498" t="str">
        <f>VLOOKUP(Merged[[#This Row],[Product_ID]],Sales_Data[],5,0)</f>
        <v>David</v>
      </c>
      <c r="C498" t="str">
        <f>VLOOKUP(Merged[[#This Row],[Product_ID]],Sales_Data[],6,0)</f>
        <v>West</v>
      </c>
      <c r="D498" t="str">
        <f>VLOOKUP(Merged[[#This Row],[Product_ID]],Sales_Data[],3,0)</f>
        <v>June</v>
      </c>
      <c r="E498">
        <f>INDEX(Sales_Data[Sales_Amount],MATCH(Merged[[#This Row],[Product_ID]], Sales_Data[Product_ID],0))</f>
        <v>6581.04</v>
      </c>
      <c r="F498" t="str">
        <f>INDEX(Sales_Data[Product_Category], MATCH(Merged[[#This Row],[Product_ID]],Sales_Data[Product_ID],0))</f>
        <v>Clothing</v>
      </c>
      <c r="G498">
        <f>INDEX(Sales_Data[Quantity_Sold], MATCH(Merged[[#This Row],[Product_ID]],Sales_Data[Product_ID],0))</f>
        <v>42</v>
      </c>
      <c r="H498" t="str">
        <f>INDEX(Sales_Data[Customer_Type], MATCH(Merged[[#This Row],[Product_ID]], Sales_Data[Product_ID],0))</f>
        <v>New</v>
      </c>
      <c r="I498" t="str">
        <f>INDEX(Sales_Data[Payment_Method], MATCH(Merged[[#This Row],[Product_ID]], Sales_Data[Product_ID],0))</f>
        <v>Credit Card</v>
      </c>
      <c r="J498">
        <f>INDEX(Sales_Data[Discount],MATCH(Merged[[#This Row],[Product_ID]], Sales_Data[Product_ID],0))</f>
        <v>0.28000000000000003</v>
      </c>
      <c r="K498" s="8">
        <f>INDEX(Sales_Data[Discount (%)], MATCH(Merged[[#This Row],[Product_ID]],Sales_Data[Product_ID],0))</f>
        <v>0.28000000000000003</v>
      </c>
      <c r="L498" s="8" t="str">
        <f>INDEX(Sales_Data[Discount Range], MATCH(Merged[[#This Row],[Product_ID]], Sales_Data[Product_ID],0))</f>
        <v>21%+</v>
      </c>
      <c r="M498" t="str">
        <f>INDEX(Sales_Data[Sales_Channel],MATCH(Merged[[#This Row],[Product_ID]], Sales_Data[Product_ID],0))</f>
        <v>Retail</v>
      </c>
      <c r="N498" t="str">
        <f>INDEX(Sales_Data[Region_and_Sales_Rep], MATCH(Merged[[#This Row],[Product_ID]],Sales_Data[Product_ID],0))</f>
        <v>West-David</v>
      </c>
    </row>
    <row r="499" spans="1:14" x14ac:dyDescent="0.25">
      <c r="A499">
        <v>1022</v>
      </c>
      <c r="B499" t="str">
        <f>VLOOKUP(Merged[[#This Row],[Product_ID]],Sales_Data[],5,0)</f>
        <v>Charlie</v>
      </c>
      <c r="C499" t="str">
        <f>VLOOKUP(Merged[[#This Row],[Product_ID]],Sales_Data[],6,0)</f>
        <v>South</v>
      </c>
      <c r="D499" t="str">
        <f>VLOOKUP(Merged[[#This Row],[Product_ID]],Sales_Data[],3,0)</f>
        <v>August</v>
      </c>
      <c r="E499">
        <f>INDEX(Sales_Data[Sales_Amount],MATCH(Merged[[#This Row],[Product_ID]], Sales_Data[Product_ID],0))</f>
        <v>8813.5499999999993</v>
      </c>
      <c r="F499" t="str">
        <f>INDEX(Sales_Data[Product_Category], MATCH(Merged[[#This Row],[Product_ID]],Sales_Data[Product_ID],0))</f>
        <v>Food</v>
      </c>
      <c r="G499">
        <f>INDEX(Sales_Data[Quantity_Sold], MATCH(Merged[[#This Row],[Product_ID]],Sales_Data[Product_ID],0))</f>
        <v>21</v>
      </c>
      <c r="H499" t="str">
        <f>INDEX(Sales_Data[Customer_Type], MATCH(Merged[[#This Row],[Product_ID]], Sales_Data[Product_ID],0))</f>
        <v>New</v>
      </c>
      <c r="I499" t="str">
        <f>INDEX(Sales_Data[Payment_Method], MATCH(Merged[[#This Row],[Product_ID]], Sales_Data[Product_ID],0))</f>
        <v>Bank Transfer</v>
      </c>
      <c r="J499">
        <f>INDEX(Sales_Data[Discount],MATCH(Merged[[#This Row],[Product_ID]], Sales_Data[Product_ID],0))</f>
        <v>0.28999999999999998</v>
      </c>
      <c r="K499" s="8">
        <f>INDEX(Sales_Data[Discount (%)], MATCH(Merged[[#This Row],[Product_ID]],Sales_Data[Product_ID],0))</f>
        <v>0.28999999999999998</v>
      </c>
      <c r="L499" s="8" t="str">
        <f>INDEX(Sales_Data[Discount Range], MATCH(Merged[[#This Row],[Product_ID]], Sales_Data[Product_ID],0))</f>
        <v>21%+</v>
      </c>
      <c r="M499" t="str">
        <f>INDEX(Sales_Data[Sales_Channel],MATCH(Merged[[#This Row],[Product_ID]], Sales_Data[Product_ID],0))</f>
        <v>Retail</v>
      </c>
      <c r="N499" t="str">
        <f>INDEX(Sales_Data[Region_and_Sales_Rep], MATCH(Merged[[#This Row],[Product_ID]],Sales_Data[Product_ID],0))</f>
        <v>South-Charlie</v>
      </c>
    </row>
    <row r="500" spans="1:14" x14ac:dyDescent="0.25">
      <c r="A500">
        <v>1093</v>
      </c>
      <c r="B500" t="str">
        <f>VLOOKUP(Merged[[#This Row],[Product_ID]],Sales_Data[],5,0)</f>
        <v>Bob</v>
      </c>
      <c r="C500" t="str">
        <f>VLOOKUP(Merged[[#This Row],[Product_ID]],Sales_Data[],6,0)</f>
        <v>West</v>
      </c>
      <c r="D500" t="str">
        <f>VLOOKUP(Merged[[#This Row],[Product_ID]],Sales_Data[],3,0)</f>
        <v>April</v>
      </c>
      <c r="E500">
        <f>INDEX(Sales_Data[Sales_Amount],MATCH(Merged[[#This Row],[Product_ID]], Sales_Data[Product_ID],0))</f>
        <v>4384.0200000000004</v>
      </c>
      <c r="F500" t="str">
        <f>INDEX(Sales_Data[Product_Category], MATCH(Merged[[#This Row],[Product_ID]],Sales_Data[Product_ID],0))</f>
        <v>Furniture</v>
      </c>
      <c r="G500">
        <f>INDEX(Sales_Data[Quantity_Sold], MATCH(Merged[[#This Row],[Product_ID]],Sales_Data[Product_ID],0))</f>
        <v>17</v>
      </c>
      <c r="H500" t="str">
        <f>INDEX(Sales_Data[Customer_Type], MATCH(Merged[[#This Row],[Product_ID]], Sales_Data[Product_ID],0))</f>
        <v>Returning</v>
      </c>
      <c r="I500" t="str">
        <f>INDEX(Sales_Data[Payment_Method], MATCH(Merged[[#This Row],[Product_ID]], Sales_Data[Product_ID],0))</f>
        <v>Cash</v>
      </c>
      <c r="J500">
        <f>INDEX(Sales_Data[Discount],MATCH(Merged[[#This Row],[Product_ID]], Sales_Data[Product_ID],0))</f>
        <v>0.11</v>
      </c>
      <c r="K500" s="8">
        <f>INDEX(Sales_Data[Discount (%)], MATCH(Merged[[#This Row],[Product_ID]],Sales_Data[Product_ID],0))</f>
        <v>0.11</v>
      </c>
      <c r="L500" s="8" t="str">
        <f>INDEX(Sales_Data[Discount Range], MATCH(Merged[[#This Row],[Product_ID]], Sales_Data[Product_ID],0))</f>
        <v>11-15%</v>
      </c>
      <c r="M500" t="str">
        <f>INDEX(Sales_Data[Sales_Channel],MATCH(Merged[[#This Row],[Product_ID]], Sales_Data[Product_ID],0))</f>
        <v>Retail</v>
      </c>
      <c r="N500" t="str">
        <f>INDEX(Sales_Data[Region_and_Sales_Rep], MATCH(Merged[[#This Row],[Product_ID]],Sales_Data[Product_ID],0))</f>
        <v>West-Bob</v>
      </c>
    </row>
    <row r="501" spans="1:14" x14ac:dyDescent="0.25">
      <c r="A501">
        <v>1067</v>
      </c>
      <c r="B501" t="str">
        <f>VLOOKUP(Merged[[#This Row],[Product_ID]],Sales_Data[],5,0)</f>
        <v>Eve</v>
      </c>
      <c r="C501" t="str">
        <f>VLOOKUP(Merged[[#This Row],[Product_ID]],Sales_Data[],6,0)</f>
        <v>South</v>
      </c>
      <c r="D501" t="str">
        <f>VLOOKUP(Merged[[#This Row],[Product_ID]],Sales_Data[],3,0)</f>
        <v>June</v>
      </c>
      <c r="E501">
        <f>INDEX(Sales_Data[Sales_Amount],MATCH(Merged[[#This Row],[Product_ID]], Sales_Data[Product_ID],0))</f>
        <v>114.59</v>
      </c>
      <c r="F501" t="str">
        <f>INDEX(Sales_Data[Product_Category], MATCH(Merged[[#This Row],[Product_ID]],Sales_Data[Product_ID],0))</f>
        <v>Food</v>
      </c>
      <c r="G501">
        <f>INDEX(Sales_Data[Quantity_Sold], MATCH(Merged[[#This Row],[Product_ID]],Sales_Data[Product_ID],0))</f>
        <v>48</v>
      </c>
      <c r="H501" t="str">
        <f>INDEX(Sales_Data[Customer_Type], MATCH(Merged[[#This Row],[Product_ID]], Sales_Data[Product_ID],0))</f>
        <v>Returning</v>
      </c>
      <c r="I501" t="str">
        <f>INDEX(Sales_Data[Payment_Method], MATCH(Merged[[#This Row],[Product_ID]], Sales_Data[Product_ID],0))</f>
        <v>Bank Transfer</v>
      </c>
      <c r="J501">
        <f>INDEX(Sales_Data[Discount],MATCH(Merged[[#This Row],[Product_ID]], Sales_Data[Product_ID],0))</f>
        <v>0.1</v>
      </c>
      <c r="K501" s="8">
        <f>INDEX(Sales_Data[Discount (%)], MATCH(Merged[[#This Row],[Product_ID]],Sales_Data[Product_ID],0))</f>
        <v>0.1</v>
      </c>
      <c r="L501" s="8" t="str">
        <f>INDEX(Sales_Data[Discount Range], MATCH(Merged[[#This Row],[Product_ID]], Sales_Data[Product_ID],0))</f>
        <v>6-10%</v>
      </c>
      <c r="M501" t="str">
        <f>INDEX(Sales_Data[Sales_Channel],MATCH(Merged[[#This Row],[Product_ID]], Sales_Data[Product_ID],0))</f>
        <v>Online</v>
      </c>
      <c r="N501" t="str">
        <f>INDEX(Sales_Data[Region_and_Sales_Rep], MATCH(Merged[[#This Row],[Product_ID]],Sales_Data[Product_ID],0))</f>
        <v>South-Eve</v>
      </c>
    </row>
    <row r="502" spans="1:14" x14ac:dyDescent="0.25">
      <c r="A502">
        <v>1076</v>
      </c>
      <c r="B502" t="str">
        <f>VLOOKUP(Merged[[#This Row],[Product_ID]],Sales_Data[],5,0)</f>
        <v>Eve</v>
      </c>
      <c r="C502" t="str">
        <f>VLOOKUP(Merged[[#This Row],[Product_ID]],Sales_Data[],6,0)</f>
        <v>East</v>
      </c>
      <c r="D502" t="str">
        <f>VLOOKUP(Merged[[#This Row],[Product_ID]],Sales_Data[],3,0)</f>
        <v>December</v>
      </c>
      <c r="E502">
        <f>INDEX(Sales_Data[Sales_Amount],MATCH(Merged[[#This Row],[Product_ID]], Sales_Data[Product_ID],0))</f>
        <v>7160.75</v>
      </c>
      <c r="F502" t="str">
        <f>INDEX(Sales_Data[Product_Category], MATCH(Merged[[#This Row],[Product_ID]],Sales_Data[Product_ID],0))</f>
        <v>Clothing</v>
      </c>
      <c r="G502">
        <f>INDEX(Sales_Data[Quantity_Sold], MATCH(Merged[[#This Row],[Product_ID]],Sales_Data[Product_ID],0))</f>
        <v>30</v>
      </c>
      <c r="H502" t="str">
        <f>INDEX(Sales_Data[Customer_Type], MATCH(Merged[[#This Row],[Product_ID]], Sales_Data[Product_ID],0))</f>
        <v>New</v>
      </c>
      <c r="I502" t="str">
        <f>INDEX(Sales_Data[Payment_Method], MATCH(Merged[[#This Row],[Product_ID]], Sales_Data[Product_ID],0))</f>
        <v>Credit Card</v>
      </c>
      <c r="J502">
        <f>INDEX(Sales_Data[Discount],MATCH(Merged[[#This Row],[Product_ID]], Sales_Data[Product_ID],0))</f>
        <v>0.2</v>
      </c>
      <c r="K502" s="8">
        <f>INDEX(Sales_Data[Discount (%)], MATCH(Merged[[#This Row],[Product_ID]],Sales_Data[Product_ID],0))</f>
        <v>0.2</v>
      </c>
      <c r="L502" s="8" t="str">
        <f>INDEX(Sales_Data[Discount Range], MATCH(Merged[[#This Row],[Product_ID]], Sales_Data[Product_ID],0))</f>
        <v>16-20%</v>
      </c>
      <c r="M502" t="str">
        <f>INDEX(Sales_Data[Sales_Channel],MATCH(Merged[[#This Row],[Product_ID]], Sales_Data[Product_ID],0))</f>
        <v>Retail</v>
      </c>
      <c r="N502" t="str">
        <f>INDEX(Sales_Data[Region_and_Sales_Rep], MATCH(Merged[[#This Row],[Product_ID]],Sales_Data[Product_ID],0))</f>
        <v>East-Eve</v>
      </c>
    </row>
    <row r="503" spans="1:14" x14ac:dyDescent="0.25">
      <c r="A503">
        <v>1026</v>
      </c>
      <c r="B503" t="str">
        <f>VLOOKUP(Merged[[#This Row],[Product_ID]],Sales_Data[],5,0)</f>
        <v>Alice</v>
      </c>
      <c r="C503" t="str">
        <f>VLOOKUP(Merged[[#This Row],[Product_ID]],Sales_Data[],6,0)</f>
        <v>West</v>
      </c>
      <c r="D503" t="str">
        <f>VLOOKUP(Merged[[#This Row],[Product_ID]],Sales_Data[],3,0)</f>
        <v>February</v>
      </c>
      <c r="E503">
        <f>INDEX(Sales_Data[Sales_Amount],MATCH(Merged[[#This Row],[Product_ID]], Sales_Data[Product_ID],0))</f>
        <v>1554.93</v>
      </c>
      <c r="F503" t="str">
        <f>INDEX(Sales_Data[Product_Category], MATCH(Merged[[#This Row],[Product_ID]],Sales_Data[Product_ID],0))</f>
        <v>Electronics</v>
      </c>
      <c r="G503">
        <f>INDEX(Sales_Data[Quantity_Sold], MATCH(Merged[[#This Row],[Product_ID]],Sales_Data[Product_ID],0))</f>
        <v>19</v>
      </c>
      <c r="H503" t="str">
        <f>INDEX(Sales_Data[Customer_Type], MATCH(Merged[[#This Row],[Product_ID]], Sales_Data[Product_ID],0))</f>
        <v>New</v>
      </c>
      <c r="I503" t="str">
        <f>INDEX(Sales_Data[Payment_Method], MATCH(Merged[[#This Row],[Product_ID]], Sales_Data[Product_ID],0))</f>
        <v>Credit Card</v>
      </c>
      <c r="J503">
        <f>INDEX(Sales_Data[Discount],MATCH(Merged[[#This Row],[Product_ID]], Sales_Data[Product_ID],0))</f>
        <v>0.05</v>
      </c>
      <c r="K503" s="8">
        <f>INDEX(Sales_Data[Discount (%)], MATCH(Merged[[#This Row],[Product_ID]],Sales_Data[Product_ID],0))</f>
        <v>0.05</v>
      </c>
      <c r="L503" s="8" t="str">
        <f>INDEX(Sales_Data[Discount Range], MATCH(Merged[[#This Row],[Product_ID]], Sales_Data[Product_ID],0))</f>
        <v>0-5%</v>
      </c>
      <c r="M503" t="str">
        <f>INDEX(Sales_Data[Sales_Channel],MATCH(Merged[[#This Row],[Product_ID]], Sales_Data[Product_ID],0))</f>
        <v>Retail</v>
      </c>
      <c r="N503" t="str">
        <f>INDEX(Sales_Data[Region_and_Sales_Rep], MATCH(Merged[[#This Row],[Product_ID]],Sales_Data[Product_ID],0))</f>
        <v>West-Alice</v>
      </c>
    </row>
    <row r="504" spans="1:14" x14ac:dyDescent="0.25">
      <c r="A504">
        <v>1016</v>
      </c>
      <c r="B504" t="str">
        <f>VLOOKUP(Merged[[#This Row],[Product_ID]],Sales_Data[],5,0)</f>
        <v>Eve</v>
      </c>
      <c r="C504" t="str">
        <f>VLOOKUP(Merged[[#This Row],[Product_ID]],Sales_Data[],6,0)</f>
        <v>East</v>
      </c>
      <c r="D504" t="str">
        <f>VLOOKUP(Merged[[#This Row],[Product_ID]],Sales_Data[],3,0)</f>
        <v>March</v>
      </c>
      <c r="E504">
        <f>INDEX(Sales_Data[Sales_Amount],MATCH(Merged[[#This Row],[Product_ID]], Sales_Data[Product_ID],0))</f>
        <v>4309.76</v>
      </c>
      <c r="F504" t="str">
        <f>INDEX(Sales_Data[Product_Category], MATCH(Merged[[#This Row],[Product_ID]],Sales_Data[Product_ID],0))</f>
        <v>Electronics</v>
      </c>
      <c r="G504">
        <f>INDEX(Sales_Data[Quantity_Sold], MATCH(Merged[[#This Row],[Product_ID]],Sales_Data[Product_ID],0))</f>
        <v>38</v>
      </c>
      <c r="H504" t="str">
        <f>INDEX(Sales_Data[Customer_Type], MATCH(Merged[[#This Row],[Product_ID]], Sales_Data[Product_ID],0))</f>
        <v>Returning</v>
      </c>
      <c r="I504" t="str">
        <f>INDEX(Sales_Data[Payment_Method], MATCH(Merged[[#This Row],[Product_ID]], Sales_Data[Product_ID],0))</f>
        <v>Cash</v>
      </c>
      <c r="J504">
        <f>INDEX(Sales_Data[Discount],MATCH(Merged[[#This Row],[Product_ID]], Sales_Data[Product_ID],0))</f>
        <v>0.26</v>
      </c>
      <c r="K504" s="8">
        <f>INDEX(Sales_Data[Discount (%)], MATCH(Merged[[#This Row],[Product_ID]],Sales_Data[Product_ID],0))</f>
        <v>0.26</v>
      </c>
      <c r="L504" s="8" t="str">
        <f>INDEX(Sales_Data[Discount Range], MATCH(Merged[[#This Row],[Product_ID]], Sales_Data[Product_ID],0))</f>
        <v>21%+</v>
      </c>
      <c r="M504" t="str">
        <f>INDEX(Sales_Data[Sales_Channel],MATCH(Merged[[#This Row],[Product_ID]], Sales_Data[Product_ID],0))</f>
        <v>Online</v>
      </c>
      <c r="N504" t="str">
        <f>INDEX(Sales_Data[Region_and_Sales_Rep], MATCH(Merged[[#This Row],[Product_ID]],Sales_Data[Product_ID],0))</f>
        <v>East-Eve</v>
      </c>
    </row>
    <row r="505" spans="1:14" x14ac:dyDescent="0.25">
      <c r="A505">
        <v>1051</v>
      </c>
      <c r="B505" t="str">
        <f>VLOOKUP(Merged[[#This Row],[Product_ID]],Sales_Data[],5,0)</f>
        <v>Eve</v>
      </c>
      <c r="C505" t="str">
        <f>VLOOKUP(Merged[[#This Row],[Product_ID]],Sales_Data[],6,0)</f>
        <v>North</v>
      </c>
      <c r="D505" t="str">
        <f>VLOOKUP(Merged[[#This Row],[Product_ID]],Sales_Data[],3,0)</f>
        <v>January</v>
      </c>
      <c r="E505">
        <f>INDEX(Sales_Data[Sales_Amount],MATCH(Merged[[#This Row],[Product_ID]], Sales_Data[Product_ID],0))</f>
        <v>4979.3599999999997</v>
      </c>
      <c r="F505" t="str">
        <f>INDEX(Sales_Data[Product_Category], MATCH(Merged[[#This Row],[Product_ID]],Sales_Data[Product_ID],0))</f>
        <v>Electronics</v>
      </c>
      <c r="G505">
        <f>INDEX(Sales_Data[Quantity_Sold], MATCH(Merged[[#This Row],[Product_ID]],Sales_Data[Product_ID],0))</f>
        <v>14</v>
      </c>
      <c r="H505" t="str">
        <f>INDEX(Sales_Data[Customer_Type], MATCH(Merged[[#This Row],[Product_ID]], Sales_Data[Product_ID],0))</f>
        <v>New</v>
      </c>
      <c r="I505" t="str">
        <f>INDEX(Sales_Data[Payment_Method], MATCH(Merged[[#This Row],[Product_ID]], Sales_Data[Product_ID],0))</f>
        <v>Bank Transfer</v>
      </c>
      <c r="J505">
        <f>INDEX(Sales_Data[Discount],MATCH(Merged[[#This Row],[Product_ID]], Sales_Data[Product_ID],0))</f>
        <v>0.1</v>
      </c>
      <c r="K505" s="8">
        <f>INDEX(Sales_Data[Discount (%)], MATCH(Merged[[#This Row],[Product_ID]],Sales_Data[Product_ID],0))</f>
        <v>0.1</v>
      </c>
      <c r="L505" s="8" t="str">
        <f>INDEX(Sales_Data[Discount Range], MATCH(Merged[[#This Row],[Product_ID]], Sales_Data[Product_ID],0))</f>
        <v>6-10%</v>
      </c>
      <c r="M505" t="str">
        <f>INDEX(Sales_Data[Sales_Channel],MATCH(Merged[[#This Row],[Product_ID]], Sales_Data[Product_ID],0))</f>
        <v>Retail</v>
      </c>
      <c r="N505" t="str">
        <f>INDEX(Sales_Data[Region_and_Sales_Rep], MATCH(Merged[[#This Row],[Product_ID]],Sales_Data[Product_ID],0))</f>
        <v>North-Eve</v>
      </c>
    </row>
    <row r="506" spans="1:14" x14ac:dyDescent="0.25">
      <c r="A506">
        <v>1086</v>
      </c>
      <c r="B506" t="str">
        <f>VLOOKUP(Merged[[#This Row],[Product_ID]],Sales_Data[],5,0)</f>
        <v>Bob</v>
      </c>
      <c r="C506" t="str">
        <f>VLOOKUP(Merged[[#This Row],[Product_ID]],Sales_Data[],6,0)</f>
        <v>East</v>
      </c>
      <c r="D506" t="str">
        <f>VLOOKUP(Merged[[#This Row],[Product_ID]],Sales_Data[],3,0)</f>
        <v>June</v>
      </c>
      <c r="E506">
        <f>INDEX(Sales_Data[Sales_Amount],MATCH(Merged[[#This Row],[Product_ID]], Sales_Data[Product_ID],0))</f>
        <v>2495.5700000000002</v>
      </c>
      <c r="F506" t="str">
        <f>INDEX(Sales_Data[Product_Category], MATCH(Merged[[#This Row],[Product_ID]],Sales_Data[Product_ID],0))</f>
        <v>Electronics</v>
      </c>
      <c r="G506">
        <f>INDEX(Sales_Data[Quantity_Sold], MATCH(Merged[[#This Row],[Product_ID]],Sales_Data[Product_ID],0))</f>
        <v>3</v>
      </c>
      <c r="H506" t="str">
        <f>INDEX(Sales_Data[Customer_Type], MATCH(Merged[[#This Row],[Product_ID]], Sales_Data[Product_ID],0))</f>
        <v>New</v>
      </c>
      <c r="I506" t="str">
        <f>INDEX(Sales_Data[Payment_Method], MATCH(Merged[[#This Row],[Product_ID]], Sales_Data[Product_ID],0))</f>
        <v>Cash</v>
      </c>
      <c r="J506">
        <f>INDEX(Sales_Data[Discount],MATCH(Merged[[#This Row],[Product_ID]], Sales_Data[Product_ID],0))</f>
        <v>0.27</v>
      </c>
      <c r="K506" s="8">
        <f>INDEX(Sales_Data[Discount (%)], MATCH(Merged[[#This Row],[Product_ID]],Sales_Data[Product_ID],0))</f>
        <v>0.27</v>
      </c>
      <c r="L506" s="8" t="str">
        <f>INDEX(Sales_Data[Discount Range], MATCH(Merged[[#This Row],[Product_ID]], Sales_Data[Product_ID],0))</f>
        <v>21%+</v>
      </c>
      <c r="M506" t="str">
        <f>INDEX(Sales_Data[Sales_Channel],MATCH(Merged[[#This Row],[Product_ID]], Sales_Data[Product_ID],0))</f>
        <v>Online</v>
      </c>
      <c r="N506" t="str">
        <f>INDEX(Sales_Data[Region_and_Sales_Rep], MATCH(Merged[[#This Row],[Product_ID]],Sales_Data[Product_ID],0))</f>
        <v>East-Bob</v>
      </c>
    </row>
    <row r="507" spans="1:14" x14ac:dyDescent="0.25">
      <c r="A507">
        <v>1057</v>
      </c>
      <c r="B507" t="str">
        <f>VLOOKUP(Merged[[#This Row],[Product_ID]],Sales_Data[],5,0)</f>
        <v>Charlie</v>
      </c>
      <c r="C507" t="str">
        <f>VLOOKUP(Merged[[#This Row],[Product_ID]],Sales_Data[],6,0)</f>
        <v>West</v>
      </c>
      <c r="D507" t="str">
        <f>VLOOKUP(Merged[[#This Row],[Product_ID]],Sales_Data[],3,0)</f>
        <v>September</v>
      </c>
      <c r="E507">
        <f>INDEX(Sales_Data[Sales_Amount],MATCH(Merged[[#This Row],[Product_ID]], Sales_Data[Product_ID],0))</f>
        <v>7315.73</v>
      </c>
      <c r="F507" t="str">
        <f>INDEX(Sales_Data[Product_Category], MATCH(Merged[[#This Row],[Product_ID]],Sales_Data[Product_ID],0))</f>
        <v>Food</v>
      </c>
      <c r="G507">
        <f>INDEX(Sales_Data[Quantity_Sold], MATCH(Merged[[#This Row],[Product_ID]],Sales_Data[Product_ID],0))</f>
        <v>25</v>
      </c>
      <c r="H507" t="str">
        <f>INDEX(Sales_Data[Customer_Type], MATCH(Merged[[#This Row],[Product_ID]], Sales_Data[Product_ID],0))</f>
        <v>New</v>
      </c>
      <c r="I507" t="str">
        <f>INDEX(Sales_Data[Payment_Method], MATCH(Merged[[#This Row],[Product_ID]], Sales_Data[Product_ID],0))</f>
        <v>Bank Transfer</v>
      </c>
      <c r="J507">
        <f>INDEX(Sales_Data[Discount],MATCH(Merged[[#This Row],[Product_ID]], Sales_Data[Product_ID],0))</f>
        <v>0.02</v>
      </c>
      <c r="K507" s="8">
        <f>INDEX(Sales_Data[Discount (%)], MATCH(Merged[[#This Row],[Product_ID]],Sales_Data[Product_ID],0))</f>
        <v>0.02</v>
      </c>
      <c r="L507" s="8" t="str">
        <f>INDEX(Sales_Data[Discount Range], MATCH(Merged[[#This Row],[Product_ID]], Sales_Data[Product_ID],0))</f>
        <v>0-5%</v>
      </c>
      <c r="M507" t="str">
        <f>INDEX(Sales_Data[Sales_Channel],MATCH(Merged[[#This Row],[Product_ID]], Sales_Data[Product_ID],0))</f>
        <v>Retail</v>
      </c>
      <c r="N507" t="str">
        <f>INDEX(Sales_Data[Region_and_Sales_Rep], MATCH(Merged[[#This Row],[Product_ID]],Sales_Data[Product_ID],0))</f>
        <v>West-Charlie</v>
      </c>
    </row>
    <row r="508" spans="1:14" x14ac:dyDescent="0.25">
      <c r="A508">
        <v>1029</v>
      </c>
      <c r="B508" t="str">
        <f>VLOOKUP(Merged[[#This Row],[Product_ID]],Sales_Data[],5,0)</f>
        <v>David</v>
      </c>
      <c r="C508" t="str">
        <f>VLOOKUP(Merged[[#This Row],[Product_ID]],Sales_Data[],6,0)</f>
        <v>East</v>
      </c>
      <c r="D508" t="str">
        <f>VLOOKUP(Merged[[#This Row],[Product_ID]],Sales_Data[],3,0)</f>
        <v>March</v>
      </c>
      <c r="E508">
        <f>INDEX(Sales_Data[Sales_Amount],MATCH(Merged[[#This Row],[Product_ID]], Sales_Data[Product_ID],0))</f>
        <v>6773.89</v>
      </c>
      <c r="F508" t="str">
        <f>INDEX(Sales_Data[Product_Category], MATCH(Merged[[#This Row],[Product_ID]],Sales_Data[Product_ID],0))</f>
        <v>Clothing</v>
      </c>
      <c r="G508">
        <f>INDEX(Sales_Data[Quantity_Sold], MATCH(Merged[[#This Row],[Product_ID]],Sales_Data[Product_ID],0))</f>
        <v>28</v>
      </c>
      <c r="H508" t="str">
        <f>INDEX(Sales_Data[Customer_Type], MATCH(Merged[[#This Row],[Product_ID]], Sales_Data[Product_ID],0))</f>
        <v>New</v>
      </c>
      <c r="I508" t="str">
        <f>INDEX(Sales_Data[Payment_Method], MATCH(Merged[[#This Row],[Product_ID]], Sales_Data[Product_ID],0))</f>
        <v>Credit Card</v>
      </c>
      <c r="J508">
        <f>INDEX(Sales_Data[Discount],MATCH(Merged[[#This Row],[Product_ID]], Sales_Data[Product_ID],0))</f>
        <v>0.15</v>
      </c>
      <c r="K508" s="8">
        <f>INDEX(Sales_Data[Discount (%)], MATCH(Merged[[#This Row],[Product_ID]],Sales_Data[Product_ID],0))</f>
        <v>0.15</v>
      </c>
      <c r="L508" s="8" t="str">
        <f>INDEX(Sales_Data[Discount Range], MATCH(Merged[[#This Row],[Product_ID]], Sales_Data[Product_ID],0))</f>
        <v>11-15%</v>
      </c>
      <c r="M508" t="str">
        <f>INDEX(Sales_Data[Sales_Channel],MATCH(Merged[[#This Row],[Product_ID]], Sales_Data[Product_ID],0))</f>
        <v>Retail</v>
      </c>
      <c r="N508" t="str">
        <f>INDEX(Sales_Data[Region_and_Sales_Rep], MATCH(Merged[[#This Row],[Product_ID]],Sales_Data[Product_ID],0))</f>
        <v>East-David</v>
      </c>
    </row>
    <row r="509" spans="1:14" x14ac:dyDescent="0.25">
      <c r="A509">
        <v>1078</v>
      </c>
      <c r="B509" t="str">
        <f>VLOOKUP(Merged[[#This Row],[Product_ID]],Sales_Data[],5,0)</f>
        <v>David</v>
      </c>
      <c r="C509" t="str">
        <f>VLOOKUP(Merged[[#This Row],[Product_ID]],Sales_Data[],6,0)</f>
        <v>East</v>
      </c>
      <c r="D509" t="str">
        <f>VLOOKUP(Merged[[#This Row],[Product_ID]],Sales_Data[],3,0)</f>
        <v>November</v>
      </c>
      <c r="E509">
        <f>INDEX(Sales_Data[Sales_Amount],MATCH(Merged[[#This Row],[Product_ID]], Sales_Data[Product_ID],0))</f>
        <v>113.4</v>
      </c>
      <c r="F509" t="str">
        <f>INDEX(Sales_Data[Product_Category], MATCH(Merged[[#This Row],[Product_ID]],Sales_Data[Product_ID],0))</f>
        <v>Furniture</v>
      </c>
      <c r="G509">
        <f>INDEX(Sales_Data[Quantity_Sold], MATCH(Merged[[#This Row],[Product_ID]],Sales_Data[Product_ID],0))</f>
        <v>8</v>
      </c>
      <c r="H509" t="str">
        <f>INDEX(Sales_Data[Customer_Type], MATCH(Merged[[#This Row],[Product_ID]], Sales_Data[Product_ID],0))</f>
        <v>Returning</v>
      </c>
      <c r="I509" t="str">
        <f>INDEX(Sales_Data[Payment_Method], MATCH(Merged[[#This Row],[Product_ID]], Sales_Data[Product_ID],0))</f>
        <v>Bank Transfer</v>
      </c>
      <c r="J509">
        <f>INDEX(Sales_Data[Discount],MATCH(Merged[[#This Row],[Product_ID]], Sales_Data[Product_ID],0))</f>
        <v>0.03</v>
      </c>
      <c r="K509" s="8">
        <f>INDEX(Sales_Data[Discount (%)], MATCH(Merged[[#This Row],[Product_ID]],Sales_Data[Product_ID],0))</f>
        <v>0.03</v>
      </c>
      <c r="L509" s="8" t="str">
        <f>INDEX(Sales_Data[Discount Range], MATCH(Merged[[#This Row],[Product_ID]], Sales_Data[Product_ID],0))</f>
        <v>0-5%</v>
      </c>
      <c r="M509" t="str">
        <f>INDEX(Sales_Data[Sales_Channel],MATCH(Merged[[#This Row],[Product_ID]], Sales_Data[Product_ID],0))</f>
        <v>Online</v>
      </c>
      <c r="N509" t="str">
        <f>INDEX(Sales_Data[Region_and_Sales_Rep], MATCH(Merged[[#This Row],[Product_ID]],Sales_Data[Product_ID],0))</f>
        <v>East-David</v>
      </c>
    </row>
    <row r="510" spans="1:14" x14ac:dyDescent="0.25">
      <c r="A510">
        <v>1092</v>
      </c>
      <c r="B510" t="str">
        <f>VLOOKUP(Merged[[#This Row],[Product_ID]],Sales_Data[],5,0)</f>
        <v>David</v>
      </c>
      <c r="C510" t="str">
        <f>VLOOKUP(Merged[[#This Row],[Product_ID]],Sales_Data[],6,0)</f>
        <v>West</v>
      </c>
      <c r="D510" t="str">
        <f>VLOOKUP(Merged[[#This Row],[Product_ID]],Sales_Data[],3,0)</f>
        <v>February</v>
      </c>
      <c r="E510">
        <f>INDEX(Sales_Data[Sales_Amount],MATCH(Merged[[#This Row],[Product_ID]], Sales_Data[Product_ID],0))</f>
        <v>2749.17</v>
      </c>
      <c r="F510" t="str">
        <f>INDEX(Sales_Data[Product_Category], MATCH(Merged[[#This Row],[Product_ID]],Sales_Data[Product_ID],0))</f>
        <v>Furniture</v>
      </c>
      <c r="G510">
        <f>INDEX(Sales_Data[Quantity_Sold], MATCH(Merged[[#This Row],[Product_ID]],Sales_Data[Product_ID],0))</f>
        <v>34</v>
      </c>
      <c r="H510" t="str">
        <f>INDEX(Sales_Data[Customer_Type], MATCH(Merged[[#This Row],[Product_ID]], Sales_Data[Product_ID],0))</f>
        <v>New</v>
      </c>
      <c r="I510" t="str">
        <f>INDEX(Sales_Data[Payment_Method], MATCH(Merged[[#This Row],[Product_ID]], Sales_Data[Product_ID],0))</f>
        <v>Credit Card</v>
      </c>
      <c r="J510">
        <f>INDEX(Sales_Data[Discount],MATCH(Merged[[#This Row],[Product_ID]], Sales_Data[Product_ID],0))</f>
        <v>0.3</v>
      </c>
      <c r="K510" s="8">
        <f>INDEX(Sales_Data[Discount (%)], MATCH(Merged[[#This Row],[Product_ID]],Sales_Data[Product_ID],0))</f>
        <v>0.3</v>
      </c>
      <c r="L510" s="8" t="str">
        <f>INDEX(Sales_Data[Discount Range], MATCH(Merged[[#This Row],[Product_ID]], Sales_Data[Product_ID],0))</f>
        <v>21%+</v>
      </c>
      <c r="M510" t="str">
        <f>INDEX(Sales_Data[Sales_Channel],MATCH(Merged[[#This Row],[Product_ID]], Sales_Data[Product_ID],0))</f>
        <v>Online</v>
      </c>
      <c r="N510" t="str">
        <f>INDEX(Sales_Data[Region_and_Sales_Rep], MATCH(Merged[[#This Row],[Product_ID]],Sales_Data[Product_ID],0))</f>
        <v>West-David</v>
      </c>
    </row>
    <row r="511" spans="1:14" x14ac:dyDescent="0.25">
      <c r="A511">
        <v>1069</v>
      </c>
      <c r="B511" t="str">
        <f>VLOOKUP(Merged[[#This Row],[Product_ID]],Sales_Data[],5,0)</f>
        <v>David</v>
      </c>
      <c r="C511" t="str">
        <f>VLOOKUP(Merged[[#This Row],[Product_ID]],Sales_Data[],6,0)</f>
        <v>West</v>
      </c>
      <c r="D511" t="str">
        <f>VLOOKUP(Merged[[#This Row],[Product_ID]],Sales_Data[],3,0)</f>
        <v>June</v>
      </c>
      <c r="E511">
        <f>INDEX(Sales_Data[Sales_Amount],MATCH(Merged[[#This Row],[Product_ID]], Sales_Data[Product_ID],0))</f>
        <v>6581.04</v>
      </c>
      <c r="F511" t="str">
        <f>INDEX(Sales_Data[Product_Category], MATCH(Merged[[#This Row],[Product_ID]],Sales_Data[Product_ID],0))</f>
        <v>Clothing</v>
      </c>
      <c r="G511">
        <f>INDEX(Sales_Data[Quantity_Sold], MATCH(Merged[[#This Row],[Product_ID]],Sales_Data[Product_ID],0))</f>
        <v>42</v>
      </c>
      <c r="H511" t="str">
        <f>INDEX(Sales_Data[Customer_Type], MATCH(Merged[[#This Row],[Product_ID]], Sales_Data[Product_ID],0))</f>
        <v>New</v>
      </c>
      <c r="I511" t="str">
        <f>INDEX(Sales_Data[Payment_Method], MATCH(Merged[[#This Row],[Product_ID]], Sales_Data[Product_ID],0))</f>
        <v>Credit Card</v>
      </c>
      <c r="J511">
        <f>INDEX(Sales_Data[Discount],MATCH(Merged[[#This Row],[Product_ID]], Sales_Data[Product_ID],0))</f>
        <v>0.28000000000000003</v>
      </c>
      <c r="K511" s="8">
        <f>INDEX(Sales_Data[Discount (%)], MATCH(Merged[[#This Row],[Product_ID]],Sales_Data[Product_ID],0))</f>
        <v>0.28000000000000003</v>
      </c>
      <c r="L511" s="8" t="str">
        <f>INDEX(Sales_Data[Discount Range], MATCH(Merged[[#This Row],[Product_ID]], Sales_Data[Product_ID],0))</f>
        <v>21%+</v>
      </c>
      <c r="M511" t="str">
        <f>INDEX(Sales_Data[Sales_Channel],MATCH(Merged[[#This Row],[Product_ID]], Sales_Data[Product_ID],0))</f>
        <v>Retail</v>
      </c>
      <c r="N511" t="str">
        <f>INDEX(Sales_Data[Region_and_Sales_Rep], MATCH(Merged[[#This Row],[Product_ID]],Sales_Data[Product_ID],0))</f>
        <v>West-David</v>
      </c>
    </row>
    <row r="512" spans="1:14" x14ac:dyDescent="0.25">
      <c r="A512">
        <v>1047</v>
      </c>
      <c r="B512" t="str">
        <f>VLOOKUP(Merged[[#This Row],[Product_ID]],Sales_Data[],5,0)</f>
        <v>David</v>
      </c>
      <c r="C512" t="str">
        <f>VLOOKUP(Merged[[#This Row],[Product_ID]],Sales_Data[],6,0)</f>
        <v>North</v>
      </c>
      <c r="D512" t="str">
        <f>VLOOKUP(Merged[[#This Row],[Product_ID]],Sales_Data[],3,0)</f>
        <v>August</v>
      </c>
      <c r="E512">
        <f>INDEX(Sales_Data[Sales_Amount],MATCH(Merged[[#This Row],[Product_ID]], Sales_Data[Product_ID],0))</f>
        <v>1331.25</v>
      </c>
      <c r="F512" t="str">
        <f>INDEX(Sales_Data[Product_Category], MATCH(Merged[[#This Row],[Product_ID]],Sales_Data[Product_ID],0))</f>
        <v>Electronics</v>
      </c>
      <c r="G512">
        <f>INDEX(Sales_Data[Quantity_Sold], MATCH(Merged[[#This Row],[Product_ID]],Sales_Data[Product_ID],0))</f>
        <v>33</v>
      </c>
      <c r="H512" t="str">
        <f>INDEX(Sales_Data[Customer_Type], MATCH(Merged[[#This Row],[Product_ID]], Sales_Data[Product_ID],0))</f>
        <v>Returning</v>
      </c>
      <c r="I512" t="str">
        <f>INDEX(Sales_Data[Payment_Method], MATCH(Merged[[#This Row],[Product_ID]], Sales_Data[Product_ID],0))</f>
        <v>Credit Card</v>
      </c>
      <c r="J512">
        <f>INDEX(Sales_Data[Discount],MATCH(Merged[[#This Row],[Product_ID]], Sales_Data[Product_ID],0))</f>
        <v>0.15</v>
      </c>
      <c r="K512" s="8">
        <f>INDEX(Sales_Data[Discount (%)], MATCH(Merged[[#This Row],[Product_ID]],Sales_Data[Product_ID],0))</f>
        <v>0.15</v>
      </c>
      <c r="L512" s="8" t="str">
        <f>INDEX(Sales_Data[Discount Range], MATCH(Merged[[#This Row],[Product_ID]], Sales_Data[Product_ID],0))</f>
        <v>11-15%</v>
      </c>
      <c r="M512" t="str">
        <f>INDEX(Sales_Data[Sales_Channel],MATCH(Merged[[#This Row],[Product_ID]], Sales_Data[Product_ID],0))</f>
        <v>Online</v>
      </c>
      <c r="N512" t="str">
        <f>INDEX(Sales_Data[Region_and_Sales_Rep], MATCH(Merged[[#This Row],[Product_ID]],Sales_Data[Product_ID],0))</f>
        <v>North-David</v>
      </c>
    </row>
    <row r="513" spans="1:14" x14ac:dyDescent="0.25">
      <c r="A513">
        <v>1094</v>
      </c>
      <c r="B513" t="str">
        <f>VLOOKUP(Merged[[#This Row],[Product_ID]],Sales_Data[],5,0)</f>
        <v>Eve</v>
      </c>
      <c r="C513" t="str">
        <f>VLOOKUP(Merged[[#This Row],[Product_ID]],Sales_Data[],6,0)</f>
        <v>North</v>
      </c>
      <c r="D513" t="str">
        <f>VLOOKUP(Merged[[#This Row],[Product_ID]],Sales_Data[],3,0)</f>
        <v>January</v>
      </c>
      <c r="E513">
        <f>INDEX(Sales_Data[Sales_Amount],MATCH(Merged[[#This Row],[Product_ID]], Sales_Data[Product_ID],0))</f>
        <v>2548.67</v>
      </c>
      <c r="F513" t="str">
        <f>INDEX(Sales_Data[Product_Category], MATCH(Merged[[#This Row],[Product_ID]],Sales_Data[Product_ID],0))</f>
        <v>Electronics</v>
      </c>
      <c r="G513">
        <f>INDEX(Sales_Data[Quantity_Sold], MATCH(Merged[[#This Row],[Product_ID]],Sales_Data[Product_ID],0))</f>
        <v>25</v>
      </c>
      <c r="H513" t="str">
        <f>INDEX(Sales_Data[Customer_Type], MATCH(Merged[[#This Row],[Product_ID]], Sales_Data[Product_ID],0))</f>
        <v>New</v>
      </c>
      <c r="I513" t="str">
        <f>INDEX(Sales_Data[Payment_Method], MATCH(Merged[[#This Row],[Product_ID]], Sales_Data[Product_ID],0))</f>
        <v>Bank Transfer</v>
      </c>
      <c r="J513">
        <f>INDEX(Sales_Data[Discount],MATCH(Merged[[#This Row],[Product_ID]], Sales_Data[Product_ID],0))</f>
        <v>0.17</v>
      </c>
      <c r="K513" s="8">
        <f>INDEX(Sales_Data[Discount (%)], MATCH(Merged[[#This Row],[Product_ID]],Sales_Data[Product_ID],0))</f>
        <v>0.17</v>
      </c>
      <c r="L513" s="8" t="str">
        <f>INDEX(Sales_Data[Discount Range], MATCH(Merged[[#This Row],[Product_ID]], Sales_Data[Product_ID],0))</f>
        <v>16-20%</v>
      </c>
      <c r="M513" t="str">
        <f>INDEX(Sales_Data[Sales_Channel],MATCH(Merged[[#This Row],[Product_ID]], Sales_Data[Product_ID],0))</f>
        <v>Online</v>
      </c>
      <c r="N513" t="str">
        <f>INDEX(Sales_Data[Region_and_Sales_Rep], MATCH(Merged[[#This Row],[Product_ID]],Sales_Data[Product_ID],0))</f>
        <v>North-Eve</v>
      </c>
    </row>
    <row r="514" spans="1:14" x14ac:dyDescent="0.25">
      <c r="A514">
        <v>1062</v>
      </c>
      <c r="B514" t="str">
        <f>VLOOKUP(Merged[[#This Row],[Product_ID]],Sales_Data[],5,0)</f>
        <v>Eve</v>
      </c>
      <c r="C514" t="str">
        <f>VLOOKUP(Merged[[#This Row],[Product_ID]],Sales_Data[],6,0)</f>
        <v>East</v>
      </c>
      <c r="D514" t="str">
        <f>VLOOKUP(Merged[[#This Row],[Product_ID]],Sales_Data[],3,0)</f>
        <v>January</v>
      </c>
      <c r="E514">
        <f>INDEX(Sales_Data[Sales_Amount],MATCH(Merged[[#This Row],[Product_ID]], Sales_Data[Product_ID],0))</f>
        <v>3439.72</v>
      </c>
      <c r="F514" t="str">
        <f>INDEX(Sales_Data[Product_Category], MATCH(Merged[[#This Row],[Product_ID]],Sales_Data[Product_ID],0))</f>
        <v>Clothing</v>
      </c>
      <c r="G514">
        <f>INDEX(Sales_Data[Quantity_Sold], MATCH(Merged[[#This Row],[Product_ID]],Sales_Data[Product_ID],0))</f>
        <v>15</v>
      </c>
      <c r="H514" t="str">
        <f>INDEX(Sales_Data[Customer_Type], MATCH(Merged[[#This Row],[Product_ID]], Sales_Data[Product_ID],0))</f>
        <v>New</v>
      </c>
      <c r="I514" t="str">
        <f>INDEX(Sales_Data[Payment_Method], MATCH(Merged[[#This Row],[Product_ID]], Sales_Data[Product_ID],0))</f>
        <v>Credit Card</v>
      </c>
      <c r="J514">
        <f>INDEX(Sales_Data[Discount],MATCH(Merged[[#This Row],[Product_ID]], Sales_Data[Product_ID],0))</f>
        <v>0.28999999999999998</v>
      </c>
      <c r="K514" s="8">
        <f>INDEX(Sales_Data[Discount (%)], MATCH(Merged[[#This Row],[Product_ID]],Sales_Data[Product_ID],0))</f>
        <v>0.28999999999999998</v>
      </c>
      <c r="L514" s="8" t="str">
        <f>INDEX(Sales_Data[Discount Range], MATCH(Merged[[#This Row],[Product_ID]], Sales_Data[Product_ID],0))</f>
        <v>21%+</v>
      </c>
      <c r="M514" t="str">
        <f>INDEX(Sales_Data[Sales_Channel],MATCH(Merged[[#This Row],[Product_ID]], Sales_Data[Product_ID],0))</f>
        <v>Online</v>
      </c>
      <c r="N514" t="str">
        <f>INDEX(Sales_Data[Region_and_Sales_Rep], MATCH(Merged[[#This Row],[Product_ID]],Sales_Data[Product_ID],0))</f>
        <v>East-Eve</v>
      </c>
    </row>
    <row r="515" spans="1:14" x14ac:dyDescent="0.25">
      <c r="A515">
        <v>1069</v>
      </c>
      <c r="B515" t="str">
        <f>VLOOKUP(Merged[[#This Row],[Product_ID]],Sales_Data[],5,0)</f>
        <v>David</v>
      </c>
      <c r="C515" t="str">
        <f>VLOOKUP(Merged[[#This Row],[Product_ID]],Sales_Data[],6,0)</f>
        <v>West</v>
      </c>
      <c r="D515" t="str">
        <f>VLOOKUP(Merged[[#This Row],[Product_ID]],Sales_Data[],3,0)</f>
        <v>June</v>
      </c>
      <c r="E515">
        <f>INDEX(Sales_Data[Sales_Amount],MATCH(Merged[[#This Row],[Product_ID]], Sales_Data[Product_ID],0))</f>
        <v>6581.04</v>
      </c>
      <c r="F515" t="str">
        <f>INDEX(Sales_Data[Product_Category], MATCH(Merged[[#This Row],[Product_ID]],Sales_Data[Product_ID],0))</f>
        <v>Clothing</v>
      </c>
      <c r="G515">
        <f>INDEX(Sales_Data[Quantity_Sold], MATCH(Merged[[#This Row],[Product_ID]],Sales_Data[Product_ID],0))</f>
        <v>42</v>
      </c>
      <c r="H515" t="str">
        <f>INDEX(Sales_Data[Customer_Type], MATCH(Merged[[#This Row],[Product_ID]], Sales_Data[Product_ID],0))</f>
        <v>New</v>
      </c>
      <c r="I515" t="str">
        <f>INDEX(Sales_Data[Payment_Method], MATCH(Merged[[#This Row],[Product_ID]], Sales_Data[Product_ID],0))</f>
        <v>Credit Card</v>
      </c>
      <c r="J515">
        <f>INDEX(Sales_Data[Discount],MATCH(Merged[[#This Row],[Product_ID]], Sales_Data[Product_ID],0))</f>
        <v>0.28000000000000003</v>
      </c>
      <c r="K515" s="8">
        <f>INDEX(Sales_Data[Discount (%)], MATCH(Merged[[#This Row],[Product_ID]],Sales_Data[Product_ID],0))</f>
        <v>0.28000000000000003</v>
      </c>
      <c r="L515" s="8" t="str">
        <f>INDEX(Sales_Data[Discount Range], MATCH(Merged[[#This Row],[Product_ID]], Sales_Data[Product_ID],0))</f>
        <v>21%+</v>
      </c>
      <c r="M515" t="str">
        <f>INDEX(Sales_Data[Sales_Channel],MATCH(Merged[[#This Row],[Product_ID]], Sales_Data[Product_ID],0))</f>
        <v>Retail</v>
      </c>
      <c r="N515" t="str">
        <f>INDEX(Sales_Data[Region_and_Sales_Rep], MATCH(Merged[[#This Row],[Product_ID]],Sales_Data[Product_ID],0))</f>
        <v>West-David</v>
      </c>
    </row>
    <row r="516" spans="1:14" x14ac:dyDescent="0.25">
      <c r="A516">
        <v>1076</v>
      </c>
      <c r="B516" t="str">
        <f>VLOOKUP(Merged[[#This Row],[Product_ID]],Sales_Data[],5,0)</f>
        <v>Eve</v>
      </c>
      <c r="C516" t="str">
        <f>VLOOKUP(Merged[[#This Row],[Product_ID]],Sales_Data[],6,0)</f>
        <v>East</v>
      </c>
      <c r="D516" t="str">
        <f>VLOOKUP(Merged[[#This Row],[Product_ID]],Sales_Data[],3,0)</f>
        <v>December</v>
      </c>
      <c r="E516">
        <f>INDEX(Sales_Data[Sales_Amount],MATCH(Merged[[#This Row],[Product_ID]], Sales_Data[Product_ID],0))</f>
        <v>7160.75</v>
      </c>
      <c r="F516" t="str">
        <f>INDEX(Sales_Data[Product_Category], MATCH(Merged[[#This Row],[Product_ID]],Sales_Data[Product_ID],0))</f>
        <v>Clothing</v>
      </c>
      <c r="G516">
        <f>INDEX(Sales_Data[Quantity_Sold], MATCH(Merged[[#This Row],[Product_ID]],Sales_Data[Product_ID],0))</f>
        <v>30</v>
      </c>
      <c r="H516" t="str">
        <f>INDEX(Sales_Data[Customer_Type], MATCH(Merged[[#This Row],[Product_ID]], Sales_Data[Product_ID],0))</f>
        <v>New</v>
      </c>
      <c r="I516" t="str">
        <f>INDEX(Sales_Data[Payment_Method], MATCH(Merged[[#This Row],[Product_ID]], Sales_Data[Product_ID],0))</f>
        <v>Credit Card</v>
      </c>
      <c r="J516">
        <f>INDEX(Sales_Data[Discount],MATCH(Merged[[#This Row],[Product_ID]], Sales_Data[Product_ID],0))</f>
        <v>0.2</v>
      </c>
      <c r="K516" s="8">
        <f>INDEX(Sales_Data[Discount (%)], MATCH(Merged[[#This Row],[Product_ID]],Sales_Data[Product_ID],0))</f>
        <v>0.2</v>
      </c>
      <c r="L516" s="8" t="str">
        <f>INDEX(Sales_Data[Discount Range], MATCH(Merged[[#This Row],[Product_ID]], Sales_Data[Product_ID],0))</f>
        <v>16-20%</v>
      </c>
      <c r="M516" t="str">
        <f>INDEX(Sales_Data[Sales_Channel],MATCH(Merged[[#This Row],[Product_ID]], Sales_Data[Product_ID],0))</f>
        <v>Retail</v>
      </c>
      <c r="N516" t="str">
        <f>INDEX(Sales_Data[Region_and_Sales_Rep], MATCH(Merged[[#This Row],[Product_ID]],Sales_Data[Product_ID],0))</f>
        <v>East-Eve</v>
      </c>
    </row>
    <row r="517" spans="1:14" x14ac:dyDescent="0.25">
      <c r="A517">
        <v>1016</v>
      </c>
      <c r="B517" t="str">
        <f>VLOOKUP(Merged[[#This Row],[Product_ID]],Sales_Data[],5,0)</f>
        <v>Eve</v>
      </c>
      <c r="C517" t="str">
        <f>VLOOKUP(Merged[[#This Row],[Product_ID]],Sales_Data[],6,0)</f>
        <v>East</v>
      </c>
      <c r="D517" t="str">
        <f>VLOOKUP(Merged[[#This Row],[Product_ID]],Sales_Data[],3,0)</f>
        <v>March</v>
      </c>
      <c r="E517">
        <f>INDEX(Sales_Data[Sales_Amount],MATCH(Merged[[#This Row],[Product_ID]], Sales_Data[Product_ID],0))</f>
        <v>4309.76</v>
      </c>
      <c r="F517" t="str">
        <f>INDEX(Sales_Data[Product_Category], MATCH(Merged[[#This Row],[Product_ID]],Sales_Data[Product_ID],0))</f>
        <v>Electronics</v>
      </c>
      <c r="G517">
        <f>INDEX(Sales_Data[Quantity_Sold], MATCH(Merged[[#This Row],[Product_ID]],Sales_Data[Product_ID],0))</f>
        <v>38</v>
      </c>
      <c r="H517" t="str">
        <f>INDEX(Sales_Data[Customer_Type], MATCH(Merged[[#This Row],[Product_ID]], Sales_Data[Product_ID],0))</f>
        <v>Returning</v>
      </c>
      <c r="I517" t="str">
        <f>INDEX(Sales_Data[Payment_Method], MATCH(Merged[[#This Row],[Product_ID]], Sales_Data[Product_ID],0))</f>
        <v>Cash</v>
      </c>
      <c r="J517">
        <f>INDEX(Sales_Data[Discount],MATCH(Merged[[#This Row],[Product_ID]], Sales_Data[Product_ID],0))</f>
        <v>0.26</v>
      </c>
      <c r="K517" s="8">
        <f>INDEX(Sales_Data[Discount (%)], MATCH(Merged[[#This Row],[Product_ID]],Sales_Data[Product_ID],0))</f>
        <v>0.26</v>
      </c>
      <c r="L517" s="8" t="str">
        <f>INDEX(Sales_Data[Discount Range], MATCH(Merged[[#This Row],[Product_ID]], Sales_Data[Product_ID],0))</f>
        <v>21%+</v>
      </c>
      <c r="M517" t="str">
        <f>INDEX(Sales_Data[Sales_Channel],MATCH(Merged[[#This Row],[Product_ID]], Sales_Data[Product_ID],0))</f>
        <v>Online</v>
      </c>
      <c r="N517" t="str">
        <f>INDEX(Sales_Data[Region_and_Sales_Rep], MATCH(Merged[[#This Row],[Product_ID]],Sales_Data[Product_ID],0))</f>
        <v>East-Eve</v>
      </c>
    </row>
    <row r="518" spans="1:14" x14ac:dyDescent="0.25">
      <c r="A518">
        <v>1090</v>
      </c>
      <c r="B518" t="str">
        <f>VLOOKUP(Merged[[#This Row],[Product_ID]],Sales_Data[],5,0)</f>
        <v>Alice</v>
      </c>
      <c r="C518" t="str">
        <f>VLOOKUP(Merged[[#This Row],[Product_ID]],Sales_Data[],6,0)</f>
        <v>West</v>
      </c>
      <c r="D518" t="str">
        <f>VLOOKUP(Merged[[#This Row],[Product_ID]],Sales_Data[],3,0)</f>
        <v>November</v>
      </c>
      <c r="E518">
        <f>INDEX(Sales_Data[Sales_Amount],MATCH(Merged[[#This Row],[Product_ID]], Sales_Data[Product_ID],0))</f>
        <v>267.77999999999997</v>
      </c>
      <c r="F518" t="str">
        <f>INDEX(Sales_Data[Product_Category], MATCH(Merged[[#This Row],[Product_ID]],Sales_Data[Product_ID],0))</f>
        <v>Electronics</v>
      </c>
      <c r="G518">
        <f>INDEX(Sales_Data[Quantity_Sold], MATCH(Merged[[#This Row],[Product_ID]],Sales_Data[Product_ID],0))</f>
        <v>32</v>
      </c>
      <c r="H518" t="str">
        <f>INDEX(Sales_Data[Customer_Type], MATCH(Merged[[#This Row],[Product_ID]], Sales_Data[Product_ID],0))</f>
        <v>Returning</v>
      </c>
      <c r="I518" t="str">
        <f>INDEX(Sales_Data[Payment_Method], MATCH(Merged[[#This Row],[Product_ID]], Sales_Data[Product_ID],0))</f>
        <v>Cash</v>
      </c>
      <c r="J518">
        <f>INDEX(Sales_Data[Discount],MATCH(Merged[[#This Row],[Product_ID]], Sales_Data[Product_ID],0))</f>
        <v>0.22</v>
      </c>
      <c r="K518" s="8">
        <f>INDEX(Sales_Data[Discount (%)], MATCH(Merged[[#This Row],[Product_ID]],Sales_Data[Product_ID],0))</f>
        <v>0.22</v>
      </c>
      <c r="L518" s="8" t="str">
        <f>INDEX(Sales_Data[Discount Range], MATCH(Merged[[#This Row],[Product_ID]], Sales_Data[Product_ID],0))</f>
        <v>21%+</v>
      </c>
      <c r="M518" t="str">
        <f>INDEX(Sales_Data[Sales_Channel],MATCH(Merged[[#This Row],[Product_ID]], Sales_Data[Product_ID],0))</f>
        <v>Retail</v>
      </c>
      <c r="N518" t="str">
        <f>INDEX(Sales_Data[Region_and_Sales_Rep], MATCH(Merged[[#This Row],[Product_ID]],Sales_Data[Product_ID],0))</f>
        <v>West-Alice</v>
      </c>
    </row>
    <row r="519" spans="1:14" x14ac:dyDescent="0.25">
      <c r="A519">
        <v>1090</v>
      </c>
      <c r="B519" t="str">
        <f>VLOOKUP(Merged[[#This Row],[Product_ID]],Sales_Data[],5,0)</f>
        <v>Alice</v>
      </c>
      <c r="C519" t="str">
        <f>VLOOKUP(Merged[[#This Row],[Product_ID]],Sales_Data[],6,0)</f>
        <v>West</v>
      </c>
      <c r="D519" t="str">
        <f>VLOOKUP(Merged[[#This Row],[Product_ID]],Sales_Data[],3,0)</f>
        <v>November</v>
      </c>
      <c r="E519">
        <f>INDEX(Sales_Data[Sales_Amount],MATCH(Merged[[#This Row],[Product_ID]], Sales_Data[Product_ID],0))</f>
        <v>267.77999999999997</v>
      </c>
      <c r="F519" t="str">
        <f>INDEX(Sales_Data[Product_Category], MATCH(Merged[[#This Row],[Product_ID]],Sales_Data[Product_ID],0))</f>
        <v>Electronics</v>
      </c>
      <c r="G519">
        <f>INDEX(Sales_Data[Quantity_Sold], MATCH(Merged[[#This Row],[Product_ID]],Sales_Data[Product_ID],0))</f>
        <v>32</v>
      </c>
      <c r="H519" t="str">
        <f>INDEX(Sales_Data[Customer_Type], MATCH(Merged[[#This Row],[Product_ID]], Sales_Data[Product_ID],0))</f>
        <v>Returning</v>
      </c>
      <c r="I519" t="str">
        <f>INDEX(Sales_Data[Payment_Method], MATCH(Merged[[#This Row],[Product_ID]], Sales_Data[Product_ID],0))</f>
        <v>Cash</v>
      </c>
      <c r="J519">
        <f>INDEX(Sales_Data[Discount],MATCH(Merged[[#This Row],[Product_ID]], Sales_Data[Product_ID],0))</f>
        <v>0.22</v>
      </c>
      <c r="K519" s="8">
        <f>INDEX(Sales_Data[Discount (%)], MATCH(Merged[[#This Row],[Product_ID]],Sales_Data[Product_ID],0))</f>
        <v>0.22</v>
      </c>
      <c r="L519" s="8" t="str">
        <f>INDEX(Sales_Data[Discount Range], MATCH(Merged[[#This Row],[Product_ID]], Sales_Data[Product_ID],0))</f>
        <v>21%+</v>
      </c>
      <c r="M519" t="str">
        <f>INDEX(Sales_Data[Sales_Channel],MATCH(Merged[[#This Row],[Product_ID]], Sales_Data[Product_ID],0))</f>
        <v>Retail</v>
      </c>
      <c r="N519" t="str">
        <f>INDEX(Sales_Data[Region_and_Sales_Rep], MATCH(Merged[[#This Row],[Product_ID]],Sales_Data[Product_ID],0))</f>
        <v>West-Alice</v>
      </c>
    </row>
    <row r="520" spans="1:14" x14ac:dyDescent="0.25">
      <c r="A520">
        <v>1048</v>
      </c>
      <c r="B520" t="str">
        <f>VLOOKUP(Merged[[#This Row],[Product_ID]],Sales_Data[],5,0)</f>
        <v>Charlie</v>
      </c>
      <c r="C520" t="str">
        <f>VLOOKUP(Merged[[#This Row],[Product_ID]],Sales_Data[],6,0)</f>
        <v>North</v>
      </c>
      <c r="D520" t="str">
        <f>VLOOKUP(Merged[[#This Row],[Product_ID]],Sales_Data[],3,0)</f>
        <v>September</v>
      </c>
      <c r="E520">
        <f>INDEX(Sales_Data[Sales_Amount],MATCH(Merged[[#This Row],[Product_ID]], Sales_Data[Product_ID],0))</f>
        <v>7873.38</v>
      </c>
      <c r="F520" t="str">
        <f>INDEX(Sales_Data[Product_Category], MATCH(Merged[[#This Row],[Product_ID]],Sales_Data[Product_ID],0))</f>
        <v>Furniture</v>
      </c>
      <c r="G520">
        <f>INDEX(Sales_Data[Quantity_Sold], MATCH(Merged[[#This Row],[Product_ID]],Sales_Data[Product_ID],0))</f>
        <v>4</v>
      </c>
      <c r="H520" t="str">
        <f>INDEX(Sales_Data[Customer_Type], MATCH(Merged[[#This Row],[Product_ID]], Sales_Data[Product_ID],0))</f>
        <v>New</v>
      </c>
      <c r="I520" t="str">
        <f>INDEX(Sales_Data[Payment_Method], MATCH(Merged[[#This Row],[Product_ID]], Sales_Data[Product_ID],0))</f>
        <v>Credit Card</v>
      </c>
      <c r="J520">
        <f>INDEX(Sales_Data[Discount],MATCH(Merged[[#This Row],[Product_ID]], Sales_Data[Product_ID],0))</f>
        <v>0.22</v>
      </c>
      <c r="K520" s="8">
        <f>INDEX(Sales_Data[Discount (%)], MATCH(Merged[[#This Row],[Product_ID]],Sales_Data[Product_ID],0))</f>
        <v>0.22</v>
      </c>
      <c r="L520" s="8" t="str">
        <f>INDEX(Sales_Data[Discount Range], MATCH(Merged[[#This Row],[Product_ID]], Sales_Data[Product_ID],0))</f>
        <v>21%+</v>
      </c>
      <c r="M520" t="str">
        <f>INDEX(Sales_Data[Sales_Channel],MATCH(Merged[[#This Row],[Product_ID]], Sales_Data[Product_ID],0))</f>
        <v>Retail</v>
      </c>
      <c r="N520" t="str">
        <f>INDEX(Sales_Data[Region_and_Sales_Rep], MATCH(Merged[[#This Row],[Product_ID]],Sales_Data[Product_ID],0))</f>
        <v>North-Charlie</v>
      </c>
    </row>
    <row r="521" spans="1:14" x14ac:dyDescent="0.25">
      <c r="A521">
        <v>1085</v>
      </c>
      <c r="B521" t="str">
        <f>VLOOKUP(Merged[[#This Row],[Product_ID]],Sales_Data[],5,0)</f>
        <v>Charlie</v>
      </c>
      <c r="C521" t="str">
        <f>VLOOKUP(Merged[[#This Row],[Product_ID]],Sales_Data[],6,0)</f>
        <v>South</v>
      </c>
      <c r="D521" t="str">
        <f>VLOOKUP(Merged[[#This Row],[Product_ID]],Sales_Data[],3,0)</f>
        <v>November</v>
      </c>
      <c r="E521">
        <f>INDEX(Sales_Data[Sales_Amount],MATCH(Merged[[#This Row],[Product_ID]], Sales_Data[Product_ID],0))</f>
        <v>2038.75</v>
      </c>
      <c r="F521" t="str">
        <f>INDEX(Sales_Data[Product_Category], MATCH(Merged[[#This Row],[Product_ID]],Sales_Data[Product_ID],0))</f>
        <v>Furniture</v>
      </c>
      <c r="G521">
        <f>INDEX(Sales_Data[Quantity_Sold], MATCH(Merged[[#This Row],[Product_ID]],Sales_Data[Product_ID],0))</f>
        <v>32</v>
      </c>
      <c r="H521" t="str">
        <f>INDEX(Sales_Data[Customer_Type], MATCH(Merged[[#This Row],[Product_ID]], Sales_Data[Product_ID],0))</f>
        <v>Returning</v>
      </c>
      <c r="I521" t="str">
        <f>INDEX(Sales_Data[Payment_Method], MATCH(Merged[[#This Row],[Product_ID]], Sales_Data[Product_ID],0))</f>
        <v>Credit Card</v>
      </c>
      <c r="J521">
        <f>INDEX(Sales_Data[Discount],MATCH(Merged[[#This Row],[Product_ID]], Sales_Data[Product_ID],0))</f>
        <v>0.04</v>
      </c>
      <c r="K521" s="8">
        <f>INDEX(Sales_Data[Discount (%)], MATCH(Merged[[#This Row],[Product_ID]],Sales_Data[Product_ID],0))</f>
        <v>0.04</v>
      </c>
      <c r="L521" s="8" t="str">
        <f>INDEX(Sales_Data[Discount Range], MATCH(Merged[[#This Row],[Product_ID]], Sales_Data[Product_ID],0))</f>
        <v>0-5%</v>
      </c>
      <c r="M521" t="str">
        <f>INDEX(Sales_Data[Sales_Channel],MATCH(Merged[[#This Row],[Product_ID]], Sales_Data[Product_ID],0))</f>
        <v>Retail</v>
      </c>
      <c r="N521" t="str">
        <f>INDEX(Sales_Data[Region_and_Sales_Rep], MATCH(Merged[[#This Row],[Product_ID]],Sales_Data[Product_ID],0))</f>
        <v>South-Charlie</v>
      </c>
    </row>
    <row r="522" spans="1:14" x14ac:dyDescent="0.25">
      <c r="A522">
        <v>1039</v>
      </c>
      <c r="B522" t="str">
        <f>VLOOKUP(Merged[[#This Row],[Product_ID]],Sales_Data[],5,0)</f>
        <v>Alice</v>
      </c>
      <c r="C522" t="str">
        <f>VLOOKUP(Merged[[#This Row],[Product_ID]],Sales_Data[],6,0)</f>
        <v>East</v>
      </c>
      <c r="D522" t="str">
        <f>VLOOKUP(Merged[[#This Row],[Product_ID]],Sales_Data[],3,0)</f>
        <v>July</v>
      </c>
      <c r="E522">
        <f>INDEX(Sales_Data[Sales_Amount],MATCH(Merged[[#This Row],[Product_ID]], Sales_Data[Product_ID],0))</f>
        <v>6807.67</v>
      </c>
      <c r="F522" t="str">
        <f>INDEX(Sales_Data[Product_Category], MATCH(Merged[[#This Row],[Product_ID]],Sales_Data[Product_ID],0))</f>
        <v>Clothing</v>
      </c>
      <c r="G522">
        <f>INDEX(Sales_Data[Quantity_Sold], MATCH(Merged[[#This Row],[Product_ID]],Sales_Data[Product_ID],0))</f>
        <v>42</v>
      </c>
      <c r="H522" t="str">
        <f>INDEX(Sales_Data[Customer_Type], MATCH(Merged[[#This Row],[Product_ID]], Sales_Data[Product_ID],0))</f>
        <v>Returning</v>
      </c>
      <c r="I522" t="str">
        <f>INDEX(Sales_Data[Payment_Method], MATCH(Merged[[#This Row],[Product_ID]], Sales_Data[Product_ID],0))</f>
        <v>Credit Card</v>
      </c>
      <c r="J522">
        <f>INDEX(Sales_Data[Discount],MATCH(Merged[[#This Row],[Product_ID]], Sales_Data[Product_ID],0))</f>
        <v>0.19</v>
      </c>
      <c r="K522" s="8">
        <f>INDEX(Sales_Data[Discount (%)], MATCH(Merged[[#This Row],[Product_ID]],Sales_Data[Product_ID],0))</f>
        <v>0.19</v>
      </c>
      <c r="L522" s="8" t="str">
        <f>INDEX(Sales_Data[Discount Range], MATCH(Merged[[#This Row],[Product_ID]], Sales_Data[Product_ID],0))</f>
        <v>16-20%</v>
      </c>
      <c r="M522" t="str">
        <f>INDEX(Sales_Data[Sales_Channel],MATCH(Merged[[#This Row],[Product_ID]], Sales_Data[Product_ID],0))</f>
        <v>Retail</v>
      </c>
      <c r="N522" t="str">
        <f>INDEX(Sales_Data[Region_and_Sales_Rep], MATCH(Merged[[#This Row],[Product_ID]],Sales_Data[Product_ID],0))</f>
        <v>East-Alice</v>
      </c>
    </row>
    <row r="523" spans="1:14" x14ac:dyDescent="0.25">
      <c r="A523">
        <v>1100</v>
      </c>
      <c r="B523" t="str">
        <f>VLOOKUP(Merged[[#This Row],[Product_ID]],Sales_Data[],5,0)</f>
        <v>Bob</v>
      </c>
      <c r="C523" t="str">
        <f>VLOOKUP(Merged[[#This Row],[Product_ID]],Sales_Data[],6,0)</f>
        <v>West</v>
      </c>
      <c r="D523" t="str">
        <f>VLOOKUP(Merged[[#This Row],[Product_ID]],Sales_Data[],3,0)</f>
        <v>August</v>
      </c>
      <c r="E523">
        <f>INDEX(Sales_Data[Sales_Amount],MATCH(Merged[[#This Row],[Product_ID]], Sales_Data[Product_ID],0))</f>
        <v>2198.7399999999998</v>
      </c>
      <c r="F523" t="str">
        <f>INDEX(Sales_Data[Product_Category], MATCH(Merged[[#This Row],[Product_ID]],Sales_Data[Product_ID],0))</f>
        <v>Food</v>
      </c>
      <c r="G523">
        <f>INDEX(Sales_Data[Quantity_Sold], MATCH(Merged[[#This Row],[Product_ID]],Sales_Data[Product_ID],0))</f>
        <v>43</v>
      </c>
      <c r="H523" t="str">
        <f>INDEX(Sales_Data[Customer_Type], MATCH(Merged[[#This Row],[Product_ID]], Sales_Data[Product_ID],0))</f>
        <v>Returning</v>
      </c>
      <c r="I523" t="str">
        <f>INDEX(Sales_Data[Payment_Method], MATCH(Merged[[#This Row],[Product_ID]], Sales_Data[Product_ID],0))</f>
        <v>Bank Transfer</v>
      </c>
      <c r="J523">
        <f>INDEX(Sales_Data[Discount],MATCH(Merged[[#This Row],[Product_ID]], Sales_Data[Product_ID],0))</f>
        <v>0.08</v>
      </c>
      <c r="K523" s="8">
        <f>INDEX(Sales_Data[Discount (%)], MATCH(Merged[[#This Row],[Product_ID]],Sales_Data[Product_ID],0))</f>
        <v>0.08</v>
      </c>
      <c r="L523" s="8" t="str">
        <f>INDEX(Sales_Data[Discount Range], MATCH(Merged[[#This Row],[Product_ID]], Sales_Data[Product_ID],0))</f>
        <v>6-10%</v>
      </c>
      <c r="M523" t="str">
        <f>INDEX(Sales_Data[Sales_Channel],MATCH(Merged[[#This Row],[Product_ID]], Sales_Data[Product_ID],0))</f>
        <v>Online</v>
      </c>
      <c r="N523" t="str">
        <f>INDEX(Sales_Data[Region_and_Sales_Rep], MATCH(Merged[[#This Row],[Product_ID]],Sales_Data[Product_ID],0))</f>
        <v>West-Bob</v>
      </c>
    </row>
    <row r="524" spans="1:14" x14ac:dyDescent="0.25">
      <c r="A524">
        <v>1033</v>
      </c>
      <c r="B524" t="str">
        <f>VLOOKUP(Merged[[#This Row],[Product_ID]],Sales_Data[],5,0)</f>
        <v>David</v>
      </c>
      <c r="C524" t="str">
        <f>VLOOKUP(Merged[[#This Row],[Product_ID]],Sales_Data[],6,0)</f>
        <v>South</v>
      </c>
      <c r="D524" t="str">
        <f>VLOOKUP(Merged[[#This Row],[Product_ID]],Sales_Data[],3,0)</f>
        <v>November</v>
      </c>
      <c r="E524">
        <f>INDEX(Sales_Data[Sales_Amount],MATCH(Merged[[#This Row],[Product_ID]], Sales_Data[Product_ID],0))</f>
        <v>4011.8</v>
      </c>
      <c r="F524" t="str">
        <f>INDEX(Sales_Data[Product_Category], MATCH(Merged[[#This Row],[Product_ID]],Sales_Data[Product_ID],0))</f>
        <v>Furniture</v>
      </c>
      <c r="G524">
        <f>INDEX(Sales_Data[Quantity_Sold], MATCH(Merged[[#This Row],[Product_ID]],Sales_Data[Product_ID],0))</f>
        <v>23</v>
      </c>
      <c r="H524" t="str">
        <f>INDEX(Sales_Data[Customer_Type], MATCH(Merged[[#This Row],[Product_ID]], Sales_Data[Product_ID],0))</f>
        <v>Returning</v>
      </c>
      <c r="I524" t="str">
        <f>INDEX(Sales_Data[Payment_Method], MATCH(Merged[[#This Row],[Product_ID]], Sales_Data[Product_ID],0))</f>
        <v>Bank Transfer</v>
      </c>
      <c r="J524">
        <f>INDEX(Sales_Data[Discount],MATCH(Merged[[#This Row],[Product_ID]], Sales_Data[Product_ID],0))</f>
        <v>0.22</v>
      </c>
      <c r="K524" s="8">
        <f>INDEX(Sales_Data[Discount (%)], MATCH(Merged[[#This Row],[Product_ID]],Sales_Data[Product_ID],0))</f>
        <v>0.22</v>
      </c>
      <c r="L524" s="8" t="str">
        <f>INDEX(Sales_Data[Discount Range], MATCH(Merged[[#This Row],[Product_ID]], Sales_Data[Product_ID],0))</f>
        <v>21%+</v>
      </c>
      <c r="M524" t="str">
        <f>INDEX(Sales_Data[Sales_Channel],MATCH(Merged[[#This Row],[Product_ID]], Sales_Data[Product_ID],0))</f>
        <v>Retail</v>
      </c>
      <c r="N524" t="str">
        <f>INDEX(Sales_Data[Region_and_Sales_Rep], MATCH(Merged[[#This Row],[Product_ID]],Sales_Data[Product_ID],0))</f>
        <v>South-David</v>
      </c>
    </row>
    <row r="525" spans="1:14" x14ac:dyDescent="0.25">
      <c r="A525">
        <v>1094</v>
      </c>
      <c r="B525" t="str">
        <f>VLOOKUP(Merged[[#This Row],[Product_ID]],Sales_Data[],5,0)</f>
        <v>Eve</v>
      </c>
      <c r="C525" t="str">
        <f>VLOOKUP(Merged[[#This Row],[Product_ID]],Sales_Data[],6,0)</f>
        <v>North</v>
      </c>
      <c r="D525" t="str">
        <f>VLOOKUP(Merged[[#This Row],[Product_ID]],Sales_Data[],3,0)</f>
        <v>January</v>
      </c>
      <c r="E525">
        <f>INDEX(Sales_Data[Sales_Amount],MATCH(Merged[[#This Row],[Product_ID]], Sales_Data[Product_ID],0))</f>
        <v>2548.67</v>
      </c>
      <c r="F525" t="str">
        <f>INDEX(Sales_Data[Product_Category], MATCH(Merged[[#This Row],[Product_ID]],Sales_Data[Product_ID],0))</f>
        <v>Electronics</v>
      </c>
      <c r="G525">
        <f>INDEX(Sales_Data[Quantity_Sold], MATCH(Merged[[#This Row],[Product_ID]],Sales_Data[Product_ID],0))</f>
        <v>25</v>
      </c>
      <c r="H525" t="str">
        <f>INDEX(Sales_Data[Customer_Type], MATCH(Merged[[#This Row],[Product_ID]], Sales_Data[Product_ID],0))</f>
        <v>New</v>
      </c>
      <c r="I525" t="str">
        <f>INDEX(Sales_Data[Payment_Method], MATCH(Merged[[#This Row],[Product_ID]], Sales_Data[Product_ID],0))</f>
        <v>Bank Transfer</v>
      </c>
      <c r="J525">
        <f>INDEX(Sales_Data[Discount],MATCH(Merged[[#This Row],[Product_ID]], Sales_Data[Product_ID],0))</f>
        <v>0.17</v>
      </c>
      <c r="K525" s="8">
        <f>INDEX(Sales_Data[Discount (%)], MATCH(Merged[[#This Row],[Product_ID]],Sales_Data[Product_ID],0))</f>
        <v>0.17</v>
      </c>
      <c r="L525" s="8" t="str">
        <f>INDEX(Sales_Data[Discount Range], MATCH(Merged[[#This Row],[Product_ID]], Sales_Data[Product_ID],0))</f>
        <v>16-20%</v>
      </c>
      <c r="M525" t="str">
        <f>INDEX(Sales_Data[Sales_Channel],MATCH(Merged[[#This Row],[Product_ID]], Sales_Data[Product_ID],0))</f>
        <v>Online</v>
      </c>
      <c r="N525" t="str">
        <f>INDEX(Sales_Data[Region_and_Sales_Rep], MATCH(Merged[[#This Row],[Product_ID]],Sales_Data[Product_ID],0))</f>
        <v>North-Eve</v>
      </c>
    </row>
    <row r="526" spans="1:14" x14ac:dyDescent="0.25">
      <c r="A526">
        <v>1023</v>
      </c>
      <c r="B526" t="str">
        <f>VLOOKUP(Merged[[#This Row],[Product_ID]],Sales_Data[],5,0)</f>
        <v>Eve</v>
      </c>
      <c r="C526" t="str">
        <f>VLOOKUP(Merged[[#This Row],[Product_ID]],Sales_Data[],6,0)</f>
        <v>East</v>
      </c>
      <c r="D526" t="str">
        <f>VLOOKUP(Merged[[#This Row],[Product_ID]],Sales_Data[],3,0)</f>
        <v>June</v>
      </c>
      <c r="E526">
        <f>INDEX(Sales_Data[Sales_Amount],MATCH(Merged[[#This Row],[Product_ID]], Sales_Data[Product_ID],0))</f>
        <v>2170.94</v>
      </c>
      <c r="F526" t="str">
        <f>INDEX(Sales_Data[Product_Category], MATCH(Merged[[#This Row],[Product_ID]],Sales_Data[Product_ID],0))</f>
        <v>Clothing</v>
      </c>
      <c r="G526">
        <f>INDEX(Sales_Data[Quantity_Sold], MATCH(Merged[[#This Row],[Product_ID]],Sales_Data[Product_ID],0))</f>
        <v>9</v>
      </c>
      <c r="H526" t="str">
        <f>INDEX(Sales_Data[Customer_Type], MATCH(Merged[[#This Row],[Product_ID]], Sales_Data[Product_ID],0))</f>
        <v>Returning</v>
      </c>
      <c r="I526" t="str">
        <f>INDEX(Sales_Data[Payment_Method], MATCH(Merged[[#This Row],[Product_ID]], Sales_Data[Product_ID],0))</f>
        <v>Cash</v>
      </c>
      <c r="J526">
        <f>INDEX(Sales_Data[Discount],MATCH(Merged[[#This Row],[Product_ID]], Sales_Data[Product_ID],0))</f>
        <v>0.25</v>
      </c>
      <c r="K526" s="8">
        <f>INDEX(Sales_Data[Discount (%)], MATCH(Merged[[#This Row],[Product_ID]],Sales_Data[Product_ID],0))</f>
        <v>0.25</v>
      </c>
      <c r="L526" s="8" t="str">
        <f>INDEX(Sales_Data[Discount Range], MATCH(Merged[[#This Row],[Product_ID]], Sales_Data[Product_ID],0))</f>
        <v>21%+</v>
      </c>
      <c r="M526" t="str">
        <f>INDEX(Sales_Data[Sales_Channel],MATCH(Merged[[#This Row],[Product_ID]], Sales_Data[Product_ID],0))</f>
        <v>Retail</v>
      </c>
      <c r="N526" t="str">
        <f>INDEX(Sales_Data[Region_and_Sales_Rep], MATCH(Merged[[#This Row],[Product_ID]],Sales_Data[Product_ID],0))</f>
        <v>East-Eve</v>
      </c>
    </row>
    <row r="527" spans="1:14" x14ac:dyDescent="0.25">
      <c r="A527">
        <v>1010</v>
      </c>
      <c r="B527" t="str">
        <f>VLOOKUP(Merged[[#This Row],[Product_ID]],Sales_Data[],5,0)</f>
        <v>David</v>
      </c>
      <c r="C527" t="str">
        <f>VLOOKUP(Merged[[#This Row],[Product_ID]],Sales_Data[],6,0)</f>
        <v>East</v>
      </c>
      <c r="D527" t="str">
        <f>VLOOKUP(Merged[[#This Row],[Product_ID]],Sales_Data[],3,0)</f>
        <v>February</v>
      </c>
      <c r="E527">
        <f>INDEX(Sales_Data[Sales_Amount],MATCH(Merged[[#This Row],[Product_ID]], Sales_Data[Product_ID],0))</f>
        <v>1678.97</v>
      </c>
      <c r="F527" t="str">
        <f>INDEX(Sales_Data[Product_Category], MATCH(Merged[[#This Row],[Product_ID]],Sales_Data[Product_ID],0))</f>
        <v>Furniture</v>
      </c>
      <c r="G527">
        <f>INDEX(Sales_Data[Quantity_Sold], MATCH(Merged[[#This Row],[Product_ID]],Sales_Data[Product_ID],0))</f>
        <v>47</v>
      </c>
      <c r="H527" t="str">
        <f>INDEX(Sales_Data[Customer_Type], MATCH(Merged[[#This Row],[Product_ID]], Sales_Data[Product_ID],0))</f>
        <v>Returning</v>
      </c>
      <c r="I527" t="str">
        <f>INDEX(Sales_Data[Payment_Method], MATCH(Merged[[#This Row],[Product_ID]], Sales_Data[Product_ID],0))</f>
        <v>Bank Transfer</v>
      </c>
      <c r="J527">
        <f>INDEX(Sales_Data[Discount],MATCH(Merged[[#This Row],[Product_ID]], Sales_Data[Product_ID],0))</f>
        <v>0.06</v>
      </c>
      <c r="K527" s="8">
        <f>INDEX(Sales_Data[Discount (%)], MATCH(Merged[[#This Row],[Product_ID]],Sales_Data[Product_ID],0))</f>
        <v>0.06</v>
      </c>
      <c r="L527" s="8" t="str">
        <f>INDEX(Sales_Data[Discount Range], MATCH(Merged[[#This Row],[Product_ID]], Sales_Data[Product_ID],0))</f>
        <v>6-10%</v>
      </c>
      <c r="M527" t="str">
        <f>INDEX(Sales_Data[Sales_Channel],MATCH(Merged[[#This Row],[Product_ID]], Sales_Data[Product_ID],0))</f>
        <v>Online</v>
      </c>
      <c r="N527" t="str">
        <f>INDEX(Sales_Data[Region_and_Sales_Rep], MATCH(Merged[[#This Row],[Product_ID]],Sales_Data[Product_ID],0))</f>
        <v>East-David</v>
      </c>
    </row>
    <row r="528" spans="1:14" x14ac:dyDescent="0.25">
      <c r="A528">
        <v>1069</v>
      </c>
      <c r="B528" t="str">
        <f>VLOOKUP(Merged[[#This Row],[Product_ID]],Sales_Data[],5,0)</f>
        <v>David</v>
      </c>
      <c r="C528" t="str">
        <f>VLOOKUP(Merged[[#This Row],[Product_ID]],Sales_Data[],6,0)</f>
        <v>West</v>
      </c>
      <c r="D528" t="str">
        <f>VLOOKUP(Merged[[#This Row],[Product_ID]],Sales_Data[],3,0)</f>
        <v>June</v>
      </c>
      <c r="E528">
        <f>INDEX(Sales_Data[Sales_Amount],MATCH(Merged[[#This Row],[Product_ID]], Sales_Data[Product_ID],0))</f>
        <v>6581.04</v>
      </c>
      <c r="F528" t="str">
        <f>INDEX(Sales_Data[Product_Category], MATCH(Merged[[#This Row],[Product_ID]],Sales_Data[Product_ID],0))</f>
        <v>Clothing</v>
      </c>
      <c r="G528">
        <f>INDEX(Sales_Data[Quantity_Sold], MATCH(Merged[[#This Row],[Product_ID]],Sales_Data[Product_ID],0))</f>
        <v>42</v>
      </c>
      <c r="H528" t="str">
        <f>INDEX(Sales_Data[Customer_Type], MATCH(Merged[[#This Row],[Product_ID]], Sales_Data[Product_ID],0))</f>
        <v>New</v>
      </c>
      <c r="I528" t="str">
        <f>INDEX(Sales_Data[Payment_Method], MATCH(Merged[[#This Row],[Product_ID]], Sales_Data[Product_ID],0))</f>
        <v>Credit Card</v>
      </c>
      <c r="J528">
        <f>INDEX(Sales_Data[Discount],MATCH(Merged[[#This Row],[Product_ID]], Sales_Data[Product_ID],0))</f>
        <v>0.28000000000000003</v>
      </c>
      <c r="K528" s="8">
        <f>INDEX(Sales_Data[Discount (%)], MATCH(Merged[[#This Row],[Product_ID]],Sales_Data[Product_ID],0))</f>
        <v>0.28000000000000003</v>
      </c>
      <c r="L528" s="8" t="str">
        <f>INDEX(Sales_Data[Discount Range], MATCH(Merged[[#This Row],[Product_ID]], Sales_Data[Product_ID],0))</f>
        <v>21%+</v>
      </c>
      <c r="M528" t="str">
        <f>INDEX(Sales_Data[Sales_Channel],MATCH(Merged[[#This Row],[Product_ID]], Sales_Data[Product_ID],0))</f>
        <v>Retail</v>
      </c>
      <c r="N528" t="str">
        <f>INDEX(Sales_Data[Region_and_Sales_Rep], MATCH(Merged[[#This Row],[Product_ID]],Sales_Data[Product_ID],0))</f>
        <v>West-David</v>
      </c>
    </row>
    <row r="529" spans="1:14" x14ac:dyDescent="0.25">
      <c r="A529">
        <v>1100</v>
      </c>
      <c r="B529" t="str">
        <f>VLOOKUP(Merged[[#This Row],[Product_ID]],Sales_Data[],5,0)</f>
        <v>Bob</v>
      </c>
      <c r="C529" t="str">
        <f>VLOOKUP(Merged[[#This Row],[Product_ID]],Sales_Data[],6,0)</f>
        <v>West</v>
      </c>
      <c r="D529" t="str">
        <f>VLOOKUP(Merged[[#This Row],[Product_ID]],Sales_Data[],3,0)</f>
        <v>August</v>
      </c>
      <c r="E529">
        <f>INDEX(Sales_Data[Sales_Amount],MATCH(Merged[[#This Row],[Product_ID]], Sales_Data[Product_ID],0))</f>
        <v>2198.7399999999998</v>
      </c>
      <c r="F529" t="str">
        <f>INDEX(Sales_Data[Product_Category], MATCH(Merged[[#This Row],[Product_ID]],Sales_Data[Product_ID],0))</f>
        <v>Food</v>
      </c>
      <c r="G529">
        <f>INDEX(Sales_Data[Quantity_Sold], MATCH(Merged[[#This Row],[Product_ID]],Sales_Data[Product_ID],0))</f>
        <v>43</v>
      </c>
      <c r="H529" t="str">
        <f>INDEX(Sales_Data[Customer_Type], MATCH(Merged[[#This Row],[Product_ID]], Sales_Data[Product_ID],0))</f>
        <v>Returning</v>
      </c>
      <c r="I529" t="str">
        <f>INDEX(Sales_Data[Payment_Method], MATCH(Merged[[#This Row],[Product_ID]], Sales_Data[Product_ID],0))</f>
        <v>Bank Transfer</v>
      </c>
      <c r="J529">
        <f>INDEX(Sales_Data[Discount],MATCH(Merged[[#This Row],[Product_ID]], Sales_Data[Product_ID],0))</f>
        <v>0.08</v>
      </c>
      <c r="K529" s="8">
        <f>INDEX(Sales_Data[Discount (%)], MATCH(Merged[[#This Row],[Product_ID]],Sales_Data[Product_ID],0))</f>
        <v>0.08</v>
      </c>
      <c r="L529" s="8" t="str">
        <f>INDEX(Sales_Data[Discount Range], MATCH(Merged[[#This Row],[Product_ID]], Sales_Data[Product_ID],0))</f>
        <v>6-10%</v>
      </c>
      <c r="M529" t="str">
        <f>INDEX(Sales_Data[Sales_Channel],MATCH(Merged[[#This Row],[Product_ID]], Sales_Data[Product_ID],0))</f>
        <v>Online</v>
      </c>
      <c r="N529" t="str">
        <f>INDEX(Sales_Data[Region_and_Sales_Rep], MATCH(Merged[[#This Row],[Product_ID]],Sales_Data[Product_ID],0))</f>
        <v>West-Bob</v>
      </c>
    </row>
    <row r="530" spans="1:14" x14ac:dyDescent="0.25">
      <c r="A530">
        <v>1034</v>
      </c>
      <c r="B530" t="str">
        <f>VLOOKUP(Merged[[#This Row],[Product_ID]],Sales_Data[],5,0)</f>
        <v>Eve</v>
      </c>
      <c r="C530" t="str">
        <f>VLOOKUP(Merged[[#This Row],[Product_ID]],Sales_Data[],6,0)</f>
        <v>East</v>
      </c>
      <c r="D530" t="str">
        <f>VLOOKUP(Merged[[#This Row],[Product_ID]],Sales_Data[],3,0)</f>
        <v>May</v>
      </c>
      <c r="E530">
        <f>INDEX(Sales_Data[Sales_Amount],MATCH(Merged[[#This Row],[Product_ID]], Sales_Data[Product_ID],0))</f>
        <v>4892.3599999999997</v>
      </c>
      <c r="F530" t="str">
        <f>INDEX(Sales_Data[Product_Category], MATCH(Merged[[#This Row],[Product_ID]],Sales_Data[Product_ID],0))</f>
        <v>Clothing</v>
      </c>
      <c r="G530">
        <f>INDEX(Sales_Data[Quantity_Sold], MATCH(Merged[[#This Row],[Product_ID]],Sales_Data[Product_ID],0))</f>
        <v>19</v>
      </c>
      <c r="H530" t="str">
        <f>INDEX(Sales_Data[Customer_Type], MATCH(Merged[[#This Row],[Product_ID]], Sales_Data[Product_ID],0))</f>
        <v>Returning</v>
      </c>
      <c r="I530" t="str">
        <f>INDEX(Sales_Data[Payment_Method], MATCH(Merged[[#This Row],[Product_ID]], Sales_Data[Product_ID],0))</f>
        <v>Credit Card</v>
      </c>
      <c r="J530">
        <f>INDEX(Sales_Data[Discount],MATCH(Merged[[#This Row],[Product_ID]], Sales_Data[Product_ID],0))</f>
        <v>0.17</v>
      </c>
      <c r="K530" s="8">
        <f>INDEX(Sales_Data[Discount (%)], MATCH(Merged[[#This Row],[Product_ID]],Sales_Data[Product_ID],0))</f>
        <v>0.17</v>
      </c>
      <c r="L530" s="8" t="str">
        <f>INDEX(Sales_Data[Discount Range], MATCH(Merged[[#This Row],[Product_ID]], Sales_Data[Product_ID],0))</f>
        <v>16-20%</v>
      </c>
      <c r="M530" t="str">
        <f>INDEX(Sales_Data[Sales_Channel],MATCH(Merged[[#This Row],[Product_ID]], Sales_Data[Product_ID],0))</f>
        <v>Retail</v>
      </c>
      <c r="N530" t="str">
        <f>INDEX(Sales_Data[Region_and_Sales_Rep], MATCH(Merged[[#This Row],[Product_ID]],Sales_Data[Product_ID],0))</f>
        <v>East-Eve</v>
      </c>
    </row>
    <row r="531" spans="1:14" x14ac:dyDescent="0.25">
      <c r="A531">
        <v>1052</v>
      </c>
      <c r="B531" t="str">
        <f>VLOOKUP(Merged[[#This Row],[Product_ID]],Sales_Data[],5,0)</f>
        <v>Bob</v>
      </c>
      <c r="C531" t="str">
        <f>VLOOKUP(Merged[[#This Row],[Product_ID]],Sales_Data[],6,0)</f>
        <v>North</v>
      </c>
      <c r="D531" t="str">
        <f>VLOOKUP(Merged[[#This Row],[Product_ID]],Sales_Data[],3,0)</f>
        <v>February</v>
      </c>
      <c r="E531">
        <f>INDEX(Sales_Data[Sales_Amount],MATCH(Merged[[#This Row],[Product_ID]], Sales_Data[Product_ID],0))</f>
        <v>5053.97</v>
      </c>
      <c r="F531" t="str">
        <f>INDEX(Sales_Data[Product_Category], MATCH(Merged[[#This Row],[Product_ID]],Sales_Data[Product_ID],0))</f>
        <v>Furniture</v>
      </c>
      <c r="G531">
        <f>INDEX(Sales_Data[Quantity_Sold], MATCH(Merged[[#This Row],[Product_ID]],Sales_Data[Product_ID],0))</f>
        <v>18</v>
      </c>
      <c r="H531" t="str">
        <f>INDEX(Sales_Data[Customer_Type], MATCH(Merged[[#This Row],[Product_ID]], Sales_Data[Product_ID],0))</f>
        <v>Returning</v>
      </c>
      <c r="I531" t="str">
        <f>INDEX(Sales_Data[Payment_Method], MATCH(Merged[[#This Row],[Product_ID]], Sales_Data[Product_ID],0))</f>
        <v>Cash</v>
      </c>
      <c r="J531">
        <f>INDEX(Sales_Data[Discount],MATCH(Merged[[#This Row],[Product_ID]], Sales_Data[Product_ID],0))</f>
        <v>0.09</v>
      </c>
      <c r="K531" s="8">
        <f>INDEX(Sales_Data[Discount (%)], MATCH(Merged[[#This Row],[Product_ID]],Sales_Data[Product_ID],0))</f>
        <v>0.09</v>
      </c>
      <c r="L531" s="8" t="str">
        <f>INDEX(Sales_Data[Discount Range], MATCH(Merged[[#This Row],[Product_ID]], Sales_Data[Product_ID],0))</f>
        <v>6-10%</v>
      </c>
      <c r="M531" t="str">
        <f>INDEX(Sales_Data[Sales_Channel],MATCH(Merged[[#This Row],[Product_ID]], Sales_Data[Product_ID],0))</f>
        <v>Online</v>
      </c>
      <c r="N531" t="str">
        <f>INDEX(Sales_Data[Region_and_Sales_Rep], MATCH(Merged[[#This Row],[Product_ID]],Sales_Data[Product_ID],0))</f>
        <v>North-Bob</v>
      </c>
    </row>
    <row r="532" spans="1:14" x14ac:dyDescent="0.25">
      <c r="A532">
        <v>1095</v>
      </c>
      <c r="B532" t="str">
        <f>VLOOKUP(Merged[[#This Row],[Product_ID]],Sales_Data[],5,0)</f>
        <v>Alice</v>
      </c>
      <c r="C532" t="str">
        <f>VLOOKUP(Merged[[#This Row],[Product_ID]],Sales_Data[],6,0)</f>
        <v>East</v>
      </c>
      <c r="D532" t="str">
        <f>VLOOKUP(Merged[[#This Row],[Product_ID]],Sales_Data[],3,0)</f>
        <v>November</v>
      </c>
      <c r="E532">
        <f>INDEX(Sales_Data[Sales_Amount],MATCH(Merged[[#This Row],[Product_ID]], Sales_Data[Product_ID],0))</f>
        <v>9432.9699999999993</v>
      </c>
      <c r="F532" t="str">
        <f>INDEX(Sales_Data[Product_Category], MATCH(Merged[[#This Row],[Product_ID]],Sales_Data[Product_ID],0))</f>
        <v>Electronics</v>
      </c>
      <c r="G532">
        <f>INDEX(Sales_Data[Quantity_Sold], MATCH(Merged[[#This Row],[Product_ID]],Sales_Data[Product_ID],0))</f>
        <v>37</v>
      </c>
      <c r="H532" t="str">
        <f>INDEX(Sales_Data[Customer_Type], MATCH(Merged[[#This Row],[Product_ID]], Sales_Data[Product_ID],0))</f>
        <v>New</v>
      </c>
      <c r="I532" t="str">
        <f>INDEX(Sales_Data[Payment_Method], MATCH(Merged[[#This Row],[Product_ID]], Sales_Data[Product_ID],0))</f>
        <v>Credit Card</v>
      </c>
      <c r="J532">
        <f>INDEX(Sales_Data[Discount],MATCH(Merged[[#This Row],[Product_ID]], Sales_Data[Product_ID],0))</f>
        <v>0.1</v>
      </c>
      <c r="K532" s="8">
        <f>INDEX(Sales_Data[Discount (%)], MATCH(Merged[[#This Row],[Product_ID]],Sales_Data[Product_ID],0))</f>
        <v>0.1</v>
      </c>
      <c r="L532" s="8" t="str">
        <f>INDEX(Sales_Data[Discount Range], MATCH(Merged[[#This Row],[Product_ID]], Sales_Data[Product_ID],0))</f>
        <v>6-10%</v>
      </c>
      <c r="M532" t="str">
        <f>INDEX(Sales_Data[Sales_Channel],MATCH(Merged[[#This Row],[Product_ID]], Sales_Data[Product_ID],0))</f>
        <v>Retail</v>
      </c>
      <c r="N532" t="str">
        <f>INDEX(Sales_Data[Region_and_Sales_Rep], MATCH(Merged[[#This Row],[Product_ID]],Sales_Data[Product_ID],0))</f>
        <v>East-Alice</v>
      </c>
    </row>
    <row r="533" spans="1:14" x14ac:dyDescent="0.25">
      <c r="A533">
        <v>1010</v>
      </c>
      <c r="B533" t="str">
        <f>VLOOKUP(Merged[[#This Row],[Product_ID]],Sales_Data[],5,0)</f>
        <v>David</v>
      </c>
      <c r="C533" t="str">
        <f>VLOOKUP(Merged[[#This Row],[Product_ID]],Sales_Data[],6,0)</f>
        <v>East</v>
      </c>
      <c r="D533" t="str">
        <f>VLOOKUP(Merged[[#This Row],[Product_ID]],Sales_Data[],3,0)</f>
        <v>February</v>
      </c>
      <c r="E533">
        <f>INDEX(Sales_Data[Sales_Amount],MATCH(Merged[[#This Row],[Product_ID]], Sales_Data[Product_ID],0))</f>
        <v>1678.97</v>
      </c>
      <c r="F533" t="str">
        <f>INDEX(Sales_Data[Product_Category], MATCH(Merged[[#This Row],[Product_ID]],Sales_Data[Product_ID],0))</f>
        <v>Furniture</v>
      </c>
      <c r="G533">
        <f>INDEX(Sales_Data[Quantity_Sold], MATCH(Merged[[#This Row],[Product_ID]],Sales_Data[Product_ID],0))</f>
        <v>47</v>
      </c>
      <c r="H533" t="str">
        <f>INDEX(Sales_Data[Customer_Type], MATCH(Merged[[#This Row],[Product_ID]], Sales_Data[Product_ID],0))</f>
        <v>Returning</v>
      </c>
      <c r="I533" t="str">
        <f>INDEX(Sales_Data[Payment_Method], MATCH(Merged[[#This Row],[Product_ID]], Sales_Data[Product_ID],0))</f>
        <v>Bank Transfer</v>
      </c>
      <c r="J533">
        <f>INDEX(Sales_Data[Discount],MATCH(Merged[[#This Row],[Product_ID]], Sales_Data[Product_ID],0))</f>
        <v>0.06</v>
      </c>
      <c r="K533" s="8">
        <f>INDEX(Sales_Data[Discount (%)], MATCH(Merged[[#This Row],[Product_ID]],Sales_Data[Product_ID],0))</f>
        <v>0.06</v>
      </c>
      <c r="L533" s="8" t="str">
        <f>INDEX(Sales_Data[Discount Range], MATCH(Merged[[#This Row],[Product_ID]], Sales_Data[Product_ID],0))</f>
        <v>6-10%</v>
      </c>
      <c r="M533" t="str">
        <f>INDEX(Sales_Data[Sales_Channel],MATCH(Merged[[#This Row],[Product_ID]], Sales_Data[Product_ID],0))</f>
        <v>Online</v>
      </c>
      <c r="N533" t="str">
        <f>INDEX(Sales_Data[Region_and_Sales_Rep], MATCH(Merged[[#This Row],[Product_ID]],Sales_Data[Product_ID],0))</f>
        <v>East-David</v>
      </c>
    </row>
    <row r="534" spans="1:14" x14ac:dyDescent="0.25">
      <c r="A534">
        <v>1019</v>
      </c>
      <c r="B534" t="str">
        <f>VLOOKUP(Merged[[#This Row],[Product_ID]],Sales_Data[],5,0)</f>
        <v>David</v>
      </c>
      <c r="C534" t="str">
        <f>VLOOKUP(Merged[[#This Row],[Product_ID]],Sales_Data[],6,0)</f>
        <v>West</v>
      </c>
      <c r="D534" t="str">
        <f>VLOOKUP(Merged[[#This Row],[Product_ID]],Sales_Data[],3,0)</f>
        <v>October</v>
      </c>
      <c r="E534">
        <f>INDEX(Sales_Data[Sales_Amount],MATCH(Merged[[#This Row],[Product_ID]], Sales_Data[Product_ID],0))</f>
        <v>5952.19</v>
      </c>
      <c r="F534" t="str">
        <f>INDEX(Sales_Data[Product_Category], MATCH(Merged[[#This Row],[Product_ID]],Sales_Data[Product_ID],0))</f>
        <v>Food</v>
      </c>
      <c r="G534">
        <f>INDEX(Sales_Data[Quantity_Sold], MATCH(Merged[[#This Row],[Product_ID]],Sales_Data[Product_ID],0))</f>
        <v>31</v>
      </c>
      <c r="H534" t="str">
        <f>INDEX(Sales_Data[Customer_Type], MATCH(Merged[[#This Row],[Product_ID]], Sales_Data[Product_ID],0))</f>
        <v>New</v>
      </c>
      <c r="I534" t="str">
        <f>INDEX(Sales_Data[Payment_Method], MATCH(Merged[[#This Row],[Product_ID]], Sales_Data[Product_ID],0))</f>
        <v>Bank Transfer</v>
      </c>
      <c r="J534">
        <f>INDEX(Sales_Data[Discount],MATCH(Merged[[#This Row],[Product_ID]], Sales_Data[Product_ID],0))</f>
        <v>0.04</v>
      </c>
      <c r="K534" s="8">
        <f>INDEX(Sales_Data[Discount (%)], MATCH(Merged[[#This Row],[Product_ID]],Sales_Data[Product_ID],0))</f>
        <v>0.04</v>
      </c>
      <c r="L534" s="8" t="str">
        <f>INDEX(Sales_Data[Discount Range], MATCH(Merged[[#This Row],[Product_ID]], Sales_Data[Product_ID],0))</f>
        <v>0-5%</v>
      </c>
      <c r="M534" t="str">
        <f>INDEX(Sales_Data[Sales_Channel],MATCH(Merged[[#This Row],[Product_ID]], Sales_Data[Product_ID],0))</f>
        <v>Online</v>
      </c>
      <c r="N534" t="str">
        <f>INDEX(Sales_Data[Region_and_Sales_Rep], MATCH(Merged[[#This Row],[Product_ID]],Sales_Data[Product_ID],0))</f>
        <v>West-David</v>
      </c>
    </row>
    <row r="535" spans="1:14" x14ac:dyDescent="0.25">
      <c r="A535">
        <v>1058</v>
      </c>
      <c r="B535" t="str">
        <f>VLOOKUP(Merged[[#This Row],[Product_ID]],Sales_Data[],5,0)</f>
        <v>Alice</v>
      </c>
      <c r="C535" t="str">
        <f>VLOOKUP(Merged[[#This Row],[Product_ID]],Sales_Data[],6,0)</f>
        <v>North</v>
      </c>
      <c r="D535" t="str">
        <f>VLOOKUP(Merged[[#This Row],[Product_ID]],Sales_Data[],3,0)</f>
        <v>April</v>
      </c>
      <c r="E535">
        <f>INDEX(Sales_Data[Sales_Amount],MATCH(Merged[[#This Row],[Product_ID]], Sales_Data[Product_ID],0))</f>
        <v>2072.23</v>
      </c>
      <c r="F535" t="str">
        <f>INDEX(Sales_Data[Product_Category], MATCH(Merged[[#This Row],[Product_ID]],Sales_Data[Product_ID],0))</f>
        <v>Furniture</v>
      </c>
      <c r="G535">
        <f>INDEX(Sales_Data[Quantity_Sold], MATCH(Merged[[#This Row],[Product_ID]],Sales_Data[Product_ID],0))</f>
        <v>33</v>
      </c>
      <c r="H535" t="str">
        <f>INDEX(Sales_Data[Customer_Type], MATCH(Merged[[#This Row],[Product_ID]], Sales_Data[Product_ID],0))</f>
        <v>Returning</v>
      </c>
      <c r="I535" t="str">
        <f>INDEX(Sales_Data[Payment_Method], MATCH(Merged[[#This Row],[Product_ID]], Sales_Data[Product_ID],0))</f>
        <v>Bank Transfer</v>
      </c>
      <c r="J535">
        <f>INDEX(Sales_Data[Discount],MATCH(Merged[[#This Row],[Product_ID]], Sales_Data[Product_ID],0))</f>
        <v>7.0000000000000007E-2</v>
      </c>
      <c r="K535" s="8">
        <f>INDEX(Sales_Data[Discount (%)], MATCH(Merged[[#This Row],[Product_ID]],Sales_Data[Product_ID],0))</f>
        <v>7.0000000000000007E-2</v>
      </c>
      <c r="L535" s="8" t="str">
        <f>INDEX(Sales_Data[Discount Range], MATCH(Merged[[#This Row],[Product_ID]], Sales_Data[Product_ID],0))</f>
        <v>6-10%</v>
      </c>
      <c r="M535" t="str">
        <f>INDEX(Sales_Data[Sales_Channel],MATCH(Merged[[#This Row],[Product_ID]], Sales_Data[Product_ID],0))</f>
        <v>Retail</v>
      </c>
      <c r="N535" t="str">
        <f>INDEX(Sales_Data[Region_and_Sales_Rep], MATCH(Merged[[#This Row],[Product_ID]],Sales_Data[Product_ID],0))</f>
        <v>North-Alice</v>
      </c>
    </row>
    <row r="536" spans="1:14" x14ac:dyDescent="0.25">
      <c r="A536">
        <v>1096</v>
      </c>
      <c r="B536" t="str">
        <f>VLOOKUP(Merged[[#This Row],[Product_ID]],Sales_Data[],5,0)</f>
        <v>Eve</v>
      </c>
      <c r="C536" t="str">
        <f>VLOOKUP(Merged[[#This Row],[Product_ID]],Sales_Data[],6,0)</f>
        <v>South</v>
      </c>
      <c r="D536" t="str">
        <f>VLOOKUP(Merged[[#This Row],[Product_ID]],Sales_Data[],3,0)</f>
        <v>September</v>
      </c>
      <c r="E536">
        <f>INDEX(Sales_Data[Sales_Amount],MATCH(Merged[[#This Row],[Product_ID]], Sales_Data[Product_ID],0))</f>
        <v>7597.37</v>
      </c>
      <c r="F536" t="str">
        <f>INDEX(Sales_Data[Product_Category], MATCH(Merged[[#This Row],[Product_ID]],Sales_Data[Product_ID],0))</f>
        <v>Electronics</v>
      </c>
      <c r="G536">
        <f>INDEX(Sales_Data[Quantity_Sold], MATCH(Merged[[#This Row],[Product_ID]],Sales_Data[Product_ID],0))</f>
        <v>23</v>
      </c>
      <c r="H536" t="str">
        <f>INDEX(Sales_Data[Customer_Type], MATCH(Merged[[#This Row],[Product_ID]], Sales_Data[Product_ID],0))</f>
        <v>New</v>
      </c>
      <c r="I536" t="str">
        <f>INDEX(Sales_Data[Payment_Method], MATCH(Merged[[#This Row],[Product_ID]], Sales_Data[Product_ID],0))</f>
        <v>Cash</v>
      </c>
      <c r="J536">
        <f>INDEX(Sales_Data[Discount],MATCH(Merged[[#This Row],[Product_ID]], Sales_Data[Product_ID],0))</f>
        <v>0.25</v>
      </c>
      <c r="K536" s="8">
        <f>INDEX(Sales_Data[Discount (%)], MATCH(Merged[[#This Row],[Product_ID]],Sales_Data[Product_ID],0))</f>
        <v>0.25</v>
      </c>
      <c r="L536" s="8" t="str">
        <f>INDEX(Sales_Data[Discount Range], MATCH(Merged[[#This Row],[Product_ID]], Sales_Data[Product_ID],0))</f>
        <v>21%+</v>
      </c>
      <c r="M536" t="str">
        <f>INDEX(Sales_Data[Sales_Channel],MATCH(Merged[[#This Row],[Product_ID]], Sales_Data[Product_ID],0))</f>
        <v>Retail</v>
      </c>
      <c r="N536" t="str">
        <f>INDEX(Sales_Data[Region_and_Sales_Rep], MATCH(Merged[[#This Row],[Product_ID]],Sales_Data[Product_ID],0))</f>
        <v>South-Eve</v>
      </c>
    </row>
    <row r="537" spans="1:14" x14ac:dyDescent="0.25">
      <c r="A537">
        <v>1001</v>
      </c>
      <c r="B537" t="str">
        <f>VLOOKUP(Merged[[#This Row],[Product_ID]],Sales_Data[],5,0)</f>
        <v>Alice</v>
      </c>
      <c r="C537" t="str">
        <f>VLOOKUP(Merged[[#This Row],[Product_ID]],Sales_Data[],6,0)</f>
        <v>North</v>
      </c>
      <c r="D537" t="str">
        <f>VLOOKUP(Merged[[#This Row],[Product_ID]],Sales_Data[],3,0)</f>
        <v>November</v>
      </c>
      <c r="E537">
        <f>INDEX(Sales_Data[Sales_Amount],MATCH(Merged[[#This Row],[Product_ID]], Sales_Data[Product_ID],0))</f>
        <v>715.81</v>
      </c>
      <c r="F537" t="str">
        <f>INDEX(Sales_Data[Product_Category], MATCH(Merged[[#This Row],[Product_ID]],Sales_Data[Product_ID],0))</f>
        <v>Electronics</v>
      </c>
      <c r="G537">
        <f>INDEX(Sales_Data[Quantity_Sold], MATCH(Merged[[#This Row],[Product_ID]],Sales_Data[Product_ID],0))</f>
        <v>8</v>
      </c>
      <c r="H537" t="str">
        <f>INDEX(Sales_Data[Customer_Type], MATCH(Merged[[#This Row],[Product_ID]], Sales_Data[Product_ID],0))</f>
        <v>New</v>
      </c>
      <c r="I537" t="str">
        <f>INDEX(Sales_Data[Payment_Method], MATCH(Merged[[#This Row],[Product_ID]], Sales_Data[Product_ID],0))</f>
        <v>Bank Transfer</v>
      </c>
      <c r="J537">
        <f>INDEX(Sales_Data[Discount],MATCH(Merged[[#This Row],[Product_ID]], Sales_Data[Product_ID],0))</f>
        <v>0.09</v>
      </c>
      <c r="K537" s="8">
        <f>INDEX(Sales_Data[Discount (%)], MATCH(Merged[[#This Row],[Product_ID]],Sales_Data[Product_ID],0))</f>
        <v>0.09</v>
      </c>
      <c r="L537" s="8" t="str">
        <f>INDEX(Sales_Data[Discount Range], MATCH(Merged[[#This Row],[Product_ID]], Sales_Data[Product_ID],0))</f>
        <v>6-10%</v>
      </c>
      <c r="M537" t="str">
        <f>INDEX(Sales_Data[Sales_Channel],MATCH(Merged[[#This Row],[Product_ID]], Sales_Data[Product_ID],0))</f>
        <v>Retail</v>
      </c>
      <c r="N537" t="str">
        <f>INDEX(Sales_Data[Region_and_Sales_Rep], MATCH(Merged[[#This Row],[Product_ID]],Sales_Data[Product_ID],0))</f>
        <v>North-Alice</v>
      </c>
    </row>
    <row r="538" spans="1:14" x14ac:dyDescent="0.25">
      <c r="A538">
        <v>1069</v>
      </c>
      <c r="B538" t="str">
        <f>VLOOKUP(Merged[[#This Row],[Product_ID]],Sales_Data[],5,0)</f>
        <v>David</v>
      </c>
      <c r="C538" t="str">
        <f>VLOOKUP(Merged[[#This Row],[Product_ID]],Sales_Data[],6,0)</f>
        <v>West</v>
      </c>
      <c r="D538" t="str">
        <f>VLOOKUP(Merged[[#This Row],[Product_ID]],Sales_Data[],3,0)</f>
        <v>June</v>
      </c>
      <c r="E538">
        <f>INDEX(Sales_Data[Sales_Amount],MATCH(Merged[[#This Row],[Product_ID]], Sales_Data[Product_ID],0))</f>
        <v>6581.04</v>
      </c>
      <c r="F538" t="str">
        <f>INDEX(Sales_Data[Product_Category], MATCH(Merged[[#This Row],[Product_ID]],Sales_Data[Product_ID],0))</f>
        <v>Clothing</v>
      </c>
      <c r="G538">
        <f>INDEX(Sales_Data[Quantity_Sold], MATCH(Merged[[#This Row],[Product_ID]],Sales_Data[Product_ID],0))</f>
        <v>42</v>
      </c>
      <c r="H538" t="str">
        <f>INDEX(Sales_Data[Customer_Type], MATCH(Merged[[#This Row],[Product_ID]], Sales_Data[Product_ID],0))</f>
        <v>New</v>
      </c>
      <c r="I538" t="str">
        <f>INDEX(Sales_Data[Payment_Method], MATCH(Merged[[#This Row],[Product_ID]], Sales_Data[Product_ID],0))</f>
        <v>Credit Card</v>
      </c>
      <c r="J538">
        <f>INDEX(Sales_Data[Discount],MATCH(Merged[[#This Row],[Product_ID]], Sales_Data[Product_ID],0))</f>
        <v>0.28000000000000003</v>
      </c>
      <c r="K538" s="8">
        <f>INDEX(Sales_Data[Discount (%)], MATCH(Merged[[#This Row],[Product_ID]],Sales_Data[Product_ID],0))</f>
        <v>0.28000000000000003</v>
      </c>
      <c r="L538" s="8" t="str">
        <f>INDEX(Sales_Data[Discount Range], MATCH(Merged[[#This Row],[Product_ID]], Sales_Data[Product_ID],0))</f>
        <v>21%+</v>
      </c>
      <c r="M538" t="str">
        <f>INDEX(Sales_Data[Sales_Channel],MATCH(Merged[[#This Row],[Product_ID]], Sales_Data[Product_ID],0))</f>
        <v>Retail</v>
      </c>
      <c r="N538" t="str">
        <f>INDEX(Sales_Data[Region_and_Sales_Rep], MATCH(Merged[[#This Row],[Product_ID]],Sales_Data[Product_ID],0))</f>
        <v>West-David</v>
      </c>
    </row>
    <row r="539" spans="1:14" x14ac:dyDescent="0.25">
      <c r="A539">
        <v>1004</v>
      </c>
      <c r="B539" t="str">
        <f>VLOOKUP(Merged[[#This Row],[Product_ID]],Sales_Data[],5,0)</f>
        <v>Eve</v>
      </c>
      <c r="C539" t="str">
        <f>VLOOKUP(Merged[[#This Row],[Product_ID]],Sales_Data[],6,0)</f>
        <v>South</v>
      </c>
      <c r="D539" t="str">
        <f>VLOOKUP(Merged[[#This Row],[Product_ID]],Sales_Data[],3,0)</f>
        <v>June</v>
      </c>
      <c r="E539">
        <f>INDEX(Sales_Data[Sales_Amount],MATCH(Merged[[#This Row],[Product_ID]], Sales_Data[Product_ID],0))</f>
        <v>7762.51</v>
      </c>
      <c r="F539" t="str">
        <f>INDEX(Sales_Data[Product_Category], MATCH(Merged[[#This Row],[Product_ID]],Sales_Data[Product_ID],0))</f>
        <v>Electronics</v>
      </c>
      <c r="G539">
        <f>INDEX(Sales_Data[Quantity_Sold], MATCH(Merged[[#This Row],[Product_ID]],Sales_Data[Product_ID],0))</f>
        <v>39</v>
      </c>
      <c r="H539" t="str">
        <f>INDEX(Sales_Data[Customer_Type], MATCH(Merged[[#This Row],[Product_ID]], Sales_Data[Product_ID],0))</f>
        <v>Returning</v>
      </c>
      <c r="I539" t="str">
        <f>INDEX(Sales_Data[Payment_Method], MATCH(Merged[[#This Row],[Product_ID]], Sales_Data[Product_ID],0))</f>
        <v>Cash</v>
      </c>
      <c r="J539">
        <f>INDEX(Sales_Data[Discount],MATCH(Merged[[#This Row],[Product_ID]], Sales_Data[Product_ID],0))</f>
        <v>0.05</v>
      </c>
      <c r="K539" s="8">
        <f>INDEX(Sales_Data[Discount (%)], MATCH(Merged[[#This Row],[Product_ID]],Sales_Data[Product_ID],0))</f>
        <v>0.05</v>
      </c>
      <c r="L539" s="8" t="str">
        <f>INDEX(Sales_Data[Discount Range], MATCH(Merged[[#This Row],[Product_ID]], Sales_Data[Product_ID],0))</f>
        <v>0-5%</v>
      </c>
      <c r="M539" t="str">
        <f>INDEX(Sales_Data[Sales_Channel],MATCH(Merged[[#This Row],[Product_ID]], Sales_Data[Product_ID],0))</f>
        <v>Online</v>
      </c>
      <c r="N539" t="str">
        <f>INDEX(Sales_Data[Region_and_Sales_Rep], MATCH(Merged[[#This Row],[Product_ID]],Sales_Data[Product_ID],0))</f>
        <v>South-Eve</v>
      </c>
    </row>
    <row r="540" spans="1:14" x14ac:dyDescent="0.25">
      <c r="A540">
        <v>1016</v>
      </c>
      <c r="B540" t="str">
        <f>VLOOKUP(Merged[[#This Row],[Product_ID]],Sales_Data[],5,0)</f>
        <v>Eve</v>
      </c>
      <c r="C540" t="str">
        <f>VLOOKUP(Merged[[#This Row],[Product_ID]],Sales_Data[],6,0)</f>
        <v>East</v>
      </c>
      <c r="D540" t="str">
        <f>VLOOKUP(Merged[[#This Row],[Product_ID]],Sales_Data[],3,0)</f>
        <v>March</v>
      </c>
      <c r="E540">
        <f>INDEX(Sales_Data[Sales_Amount],MATCH(Merged[[#This Row],[Product_ID]], Sales_Data[Product_ID],0))</f>
        <v>4309.76</v>
      </c>
      <c r="F540" t="str">
        <f>INDEX(Sales_Data[Product_Category], MATCH(Merged[[#This Row],[Product_ID]],Sales_Data[Product_ID],0))</f>
        <v>Electronics</v>
      </c>
      <c r="G540">
        <f>INDEX(Sales_Data[Quantity_Sold], MATCH(Merged[[#This Row],[Product_ID]],Sales_Data[Product_ID],0))</f>
        <v>38</v>
      </c>
      <c r="H540" t="str">
        <f>INDEX(Sales_Data[Customer_Type], MATCH(Merged[[#This Row],[Product_ID]], Sales_Data[Product_ID],0))</f>
        <v>Returning</v>
      </c>
      <c r="I540" t="str">
        <f>INDEX(Sales_Data[Payment_Method], MATCH(Merged[[#This Row],[Product_ID]], Sales_Data[Product_ID],0))</f>
        <v>Cash</v>
      </c>
      <c r="J540">
        <f>INDEX(Sales_Data[Discount],MATCH(Merged[[#This Row],[Product_ID]], Sales_Data[Product_ID],0))</f>
        <v>0.26</v>
      </c>
      <c r="K540" s="8">
        <f>INDEX(Sales_Data[Discount (%)], MATCH(Merged[[#This Row],[Product_ID]],Sales_Data[Product_ID],0))</f>
        <v>0.26</v>
      </c>
      <c r="L540" s="8" t="str">
        <f>INDEX(Sales_Data[Discount Range], MATCH(Merged[[#This Row],[Product_ID]], Sales_Data[Product_ID],0))</f>
        <v>21%+</v>
      </c>
      <c r="M540" t="str">
        <f>INDEX(Sales_Data[Sales_Channel],MATCH(Merged[[#This Row],[Product_ID]], Sales_Data[Product_ID],0))</f>
        <v>Online</v>
      </c>
      <c r="N540" t="str">
        <f>INDEX(Sales_Data[Region_and_Sales_Rep], MATCH(Merged[[#This Row],[Product_ID]],Sales_Data[Product_ID],0))</f>
        <v>East-Eve</v>
      </c>
    </row>
    <row r="541" spans="1:14" x14ac:dyDescent="0.25">
      <c r="A541">
        <v>1024</v>
      </c>
      <c r="B541" t="str">
        <f>VLOOKUP(Merged[[#This Row],[Product_ID]],Sales_Data[],5,0)</f>
        <v>Eve</v>
      </c>
      <c r="C541" t="str">
        <f>VLOOKUP(Merged[[#This Row],[Product_ID]],Sales_Data[],6,0)</f>
        <v>West</v>
      </c>
      <c r="D541" t="str">
        <f>VLOOKUP(Merged[[#This Row],[Product_ID]],Sales_Data[],3,0)</f>
        <v>November</v>
      </c>
      <c r="E541">
        <f>INDEX(Sales_Data[Sales_Amount],MATCH(Merged[[#This Row],[Product_ID]], Sales_Data[Product_ID],0))</f>
        <v>6607.8</v>
      </c>
      <c r="F541" t="str">
        <f>INDEX(Sales_Data[Product_Category], MATCH(Merged[[#This Row],[Product_ID]],Sales_Data[Product_ID],0))</f>
        <v>Food</v>
      </c>
      <c r="G541">
        <f>INDEX(Sales_Data[Quantity_Sold], MATCH(Merged[[#This Row],[Product_ID]],Sales_Data[Product_ID],0))</f>
        <v>21</v>
      </c>
      <c r="H541" t="str">
        <f>INDEX(Sales_Data[Customer_Type], MATCH(Merged[[#This Row],[Product_ID]], Sales_Data[Product_ID],0))</f>
        <v>Returning</v>
      </c>
      <c r="I541" t="str">
        <f>INDEX(Sales_Data[Payment_Method], MATCH(Merged[[#This Row],[Product_ID]], Sales_Data[Product_ID],0))</f>
        <v>Bank Transfer</v>
      </c>
      <c r="J541">
        <f>INDEX(Sales_Data[Discount],MATCH(Merged[[#This Row],[Product_ID]], Sales_Data[Product_ID],0))</f>
        <v>0</v>
      </c>
      <c r="K541" s="8">
        <f>INDEX(Sales_Data[Discount (%)], MATCH(Merged[[#This Row],[Product_ID]],Sales_Data[Product_ID],0))</f>
        <v>0</v>
      </c>
      <c r="L541" s="8" t="str">
        <f>INDEX(Sales_Data[Discount Range], MATCH(Merged[[#This Row],[Product_ID]], Sales_Data[Product_ID],0))</f>
        <v>0-5%</v>
      </c>
      <c r="M541" t="str">
        <f>INDEX(Sales_Data[Sales_Channel],MATCH(Merged[[#This Row],[Product_ID]], Sales_Data[Product_ID],0))</f>
        <v>Retail</v>
      </c>
      <c r="N541" t="str">
        <f>INDEX(Sales_Data[Region_and_Sales_Rep], MATCH(Merged[[#This Row],[Product_ID]],Sales_Data[Product_ID],0))</f>
        <v>West-Eve</v>
      </c>
    </row>
    <row r="542" spans="1:14" x14ac:dyDescent="0.25">
      <c r="A542">
        <v>1080</v>
      </c>
      <c r="B542" t="str">
        <f>VLOOKUP(Merged[[#This Row],[Product_ID]],Sales_Data[],5,0)</f>
        <v>Charlie</v>
      </c>
      <c r="C542" t="str">
        <f>VLOOKUP(Merged[[#This Row],[Product_ID]],Sales_Data[],6,0)</f>
        <v>South</v>
      </c>
      <c r="D542" t="str">
        <f>VLOOKUP(Merged[[#This Row],[Product_ID]],Sales_Data[],3,0)</f>
        <v>February</v>
      </c>
      <c r="E542">
        <f>INDEX(Sales_Data[Sales_Amount],MATCH(Merged[[#This Row],[Product_ID]], Sales_Data[Product_ID],0))</f>
        <v>245.46</v>
      </c>
      <c r="F542" t="str">
        <f>INDEX(Sales_Data[Product_Category], MATCH(Merged[[#This Row],[Product_ID]],Sales_Data[Product_ID],0))</f>
        <v>Electronics</v>
      </c>
      <c r="G542">
        <f>INDEX(Sales_Data[Quantity_Sold], MATCH(Merged[[#This Row],[Product_ID]],Sales_Data[Product_ID],0))</f>
        <v>9</v>
      </c>
      <c r="H542" t="str">
        <f>INDEX(Sales_Data[Customer_Type], MATCH(Merged[[#This Row],[Product_ID]], Sales_Data[Product_ID],0))</f>
        <v>New</v>
      </c>
      <c r="I542" t="str">
        <f>INDEX(Sales_Data[Payment_Method], MATCH(Merged[[#This Row],[Product_ID]], Sales_Data[Product_ID],0))</f>
        <v>Credit Card</v>
      </c>
      <c r="J542">
        <f>INDEX(Sales_Data[Discount],MATCH(Merged[[#This Row],[Product_ID]], Sales_Data[Product_ID],0))</f>
        <v>0.28000000000000003</v>
      </c>
      <c r="K542" s="8">
        <f>INDEX(Sales_Data[Discount (%)], MATCH(Merged[[#This Row],[Product_ID]],Sales_Data[Product_ID],0))</f>
        <v>0.28000000000000003</v>
      </c>
      <c r="L542" s="8" t="str">
        <f>INDEX(Sales_Data[Discount Range], MATCH(Merged[[#This Row],[Product_ID]], Sales_Data[Product_ID],0))</f>
        <v>21%+</v>
      </c>
      <c r="M542" t="str">
        <f>INDEX(Sales_Data[Sales_Channel],MATCH(Merged[[#This Row],[Product_ID]], Sales_Data[Product_ID],0))</f>
        <v>Retail</v>
      </c>
      <c r="N542" t="str">
        <f>INDEX(Sales_Data[Region_and_Sales_Rep], MATCH(Merged[[#This Row],[Product_ID]],Sales_Data[Product_ID],0))</f>
        <v>South-Charlie</v>
      </c>
    </row>
    <row r="543" spans="1:14" x14ac:dyDescent="0.25">
      <c r="A543">
        <v>1002</v>
      </c>
      <c r="B543" t="str">
        <f>VLOOKUP(Merged[[#This Row],[Product_ID]],Sales_Data[],5,0)</f>
        <v>David</v>
      </c>
      <c r="C543" t="str">
        <f>VLOOKUP(Merged[[#This Row],[Product_ID]],Sales_Data[],6,0)</f>
        <v>North</v>
      </c>
      <c r="D543" t="str">
        <f>VLOOKUP(Merged[[#This Row],[Product_ID]],Sales_Data[],3,0)</f>
        <v>May</v>
      </c>
      <c r="E543">
        <f>INDEX(Sales_Data[Sales_Amount],MATCH(Merged[[#This Row],[Product_ID]], Sales_Data[Product_ID],0))</f>
        <v>6810.35</v>
      </c>
      <c r="F543" t="str">
        <f>INDEX(Sales_Data[Product_Category], MATCH(Merged[[#This Row],[Product_ID]],Sales_Data[Product_ID],0))</f>
        <v>Furniture</v>
      </c>
      <c r="G543">
        <f>INDEX(Sales_Data[Quantity_Sold], MATCH(Merged[[#This Row],[Product_ID]],Sales_Data[Product_ID],0))</f>
        <v>17</v>
      </c>
      <c r="H543" t="str">
        <f>INDEX(Sales_Data[Customer_Type], MATCH(Merged[[#This Row],[Product_ID]], Sales_Data[Product_ID],0))</f>
        <v>Returning</v>
      </c>
      <c r="I543" t="str">
        <f>INDEX(Sales_Data[Payment_Method], MATCH(Merged[[#This Row],[Product_ID]], Sales_Data[Product_ID],0))</f>
        <v>Cash</v>
      </c>
      <c r="J543">
        <f>INDEX(Sales_Data[Discount],MATCH(Merged[[#This Row],[Product_ID]], Sales_Data[Product_ID],0))</f>
        <v>0.04</v>
      </c>
      <c r="K543" s="8">
        <f>INDEX(Sales_Data[Discount (%)], MATCH(Merged[[#This Row],[Product_ID]],Sales_Data[Product_ID],0))</f>
        <v>0.04</v>
      </c>
      <c r="L543" s="8" t="str">
        <f>INDEX(Sales_Data[Discount Range], MATCH(Merged[[#This Row],[Product_ID]], Sales_Data[Product_ID],0))</f>
        <v>0-5%</v>
      </c>
      <c r="M543" t="str">
        <f>INDEX(Sales_Data[Sales_Channel],MATCH(Merged[[#This Row],[Product_ID]], Sales_Data[Product_ID],0))</f>
        <v>Online</v>
      </c>
      <c r="N543" t="str">
        <f>INDEX(Sales_Data[Region_and_Sales_Rep], MATCH(Merged[[#This Row],[Product_ID]],Sales_Data[Product_ID],0))</f>
        <v>North-David</v>
      </c>
    </row>
    <row r="544" spans="1:14" x14ac:dyDescent="0.25">
      <c r="A544">
        <v>1092</v>
      </c>
      <c r="B544" t="str">
        <f>VLOOKUP(Merged[[#This Row],[Product_ID]],Sales_Data[],5,0)</f>
        <v>David</v>
      </c>
      <c r="C544" t="str">
        <f>VLOOKUP(Merged[[#This Row],[Product_ID]],Sales_Data[],6,0)</f>
        <v>West</v>
      </c>
      <c r="D544" t="str">
        <f>VLOOKUP(Merged[[#This Row],[Product_ID]],Sales_Data[],3,0)</f>
        <v>February</v>
      </c>
      <c r="E544">
        <f>INDEX(Sales_Data[Sales_Amount],MATCH(Merged[[#This Row],[Product_ID]], Sales_Data[Product_ID],0))</f>
        <v>2749.17</v>
      </c>
      <c r="F544" t="str">
        <f>INDEX(Sales_Data[Product_Category], MATCH(Merged[[#This Row],[Product_ID]],Sales_Data[Product_ID],0))</f>
        <v>Furniture</v>
      </c>
      <c r="G544">
        <f>INDEX(Sales_Data[Quantity_Sold], MATCH(Merged[[#This Row],[Product_ID]],Sales_Data[Product_ID],0))</f>
        <v>34</v>
      </c>
      <c r="H544" t="str">
        <f>INDEX(Sales_Data[Customer_Type], MATCH(Merged[[#This Row],[Product_ID]], Sales_Data[Product_ID],0))</f>
        <v>New</v>
      </c>
      <c r="I544" t="str">
        <f>INDEX(Sales_Data[Payment_Method], MATCH(Merged[[#This Row],[Product_ID]], Sales_Data[Product_ID],0))</f>
        <v>Credit Card</v>
      </c>
      <c r="J544">
        <f>INDEX(Sales_Data[Discount],MATCH(Merged[[#This Row],[Product_ID]], Sales_Data[Product_ID],0))</f>
        <v>0.3</v>
      </c>
      <c r="K544" s="8">
        <f>INDEX(Sales_Data[Discount (%)], MATCH(Merged[[#This Row],[Product_ID]],Sales_Data[Product_ID],0))</f>
        <v>0.3</v>
      </c>
      <c r="L544" s="8" t="str">
        <f>INDEX(Sales_Data[Discount Range], MATCH(Merged[[#This Row],[Product_ID]], Sales_Data[Product_ID],0))</f>
        <v>21%+</v>
      </c>
      <c r="M544" t="str">
        <f>INDEX(Sales_Data[Sales_Channel],MATCH(Merged[[#This Row],[Product_ID]], Sales_Data[Product_ID],0))</f>
        <v>Online</v>
      </c>
      <c r="N544" t="str">
        <f>INDEX(Sales_Data[Region_and_Sales_Rep], MATCH(Merged[[#This Row],[Product_ID]],Sales_Data[Product_ID],0))</f>
        <v>West-David</v>
      </c>
    </row>
    <row r="545" spans="1:14" x14ac:dyDescent="0.25">
      <c r="A545">
        <v>1032</v>
      </c>
      <c r="B545" t="str">
        <f>VLOOKUP(Merged[[#This Row],[Product_ID]],Sales_Data[],5,0)</f>
        <v>Eve</v>
      </c>
      <c r="C545" t="str">
        <f>VLOOKUP(Merged[[#This Row],[Product_ID]],Sales_Data[],6,0)</f>
        <v>West</v>
      </c>
      <c r="D545" t="str">
        <f>VLOOKUP(Merged[[#This Row],[Product_ID]],Sales_Data[],3,0)</f>
        <v>June</v>
      </c>
      <c r="E545">
        <f>INDEX(Sales_Data[Sales_Amount],MATCH(Merged[[#This Row],[Product_ID]], Sales_Data[Product_ID],0))</f>
        <v>219.82</v>
      </c>
      <c r="F545" t="str">
        <f>INDEX(Sales_Data[Product_Category], MATCH(Merged[[#This Row],[Product_ID]],Sales_Data[Product_ID],0))</f>
        <v>Electronics</v>
      </c>
      <c r="G545">
        <f>INDEX(Sales_Data[Quantity_Sold], MATCH(Merged[[#This Row],[Product_ID]],Sales_Data[Product_ID],0))</f>
        <v>49</v>
      </c>
      <c r="H545" t="str">
        <f>INDEX(Sales_Data[Customer_Type], MATCH(Merged[[#This Row],[Product_ID]], Sales_Data[Product_ID],0))</f>
        <v>Returning</v>
      </c>
      <c r="I545" t="str">
        <f>INDEX(Sales_Data[Payment_Method], MATCH(Merged[[#This Row],[Product_ID]], Sales_Data[Product_ID],0))</f>
        <v>Credit Card</v>
      </c>
      <c r="J545">
        <f>INDEX(Sales_Data[Discount],MATCH(Merged[[#This Row],[Product_ID]], Sales_Data[Product_ID],0))</f>
        <v>0.09</v>
      </c>
      <c r="K545" s="8">
        <f>INDEX(Sales_Data[Discount (%)], MATCH(Merged[[#This Row],[Product_ID]],Sales_Data[Product_ID],0))</f>
        <v>0.09</v>
      </c>
      <c r="L545" s="8" t="str">
        <f>INDEX(Sales_Data[Discount Range], MATCH(Merged[[#This Row],[Product_ID]], Sales_Data[Product_ID],0))</f>
        <v>6-10%</v>
      </c>
      <c r="M545" t="str">
        <f>INDEX(Sales_Data[Sales_Channel],MATCH(Merged[[#This Row],[Product_ID]], Sales_Data[Product_ID],0))</f>
        <v>Online</v>
      </c>
      <c r="N545" t="str">
        <f>INDEX(Sales_Data[Region_and_Sales_Rep], MATCH(Merged[[#This Row],[Product_ID]],Sales_Data[Product_ID],0))</f>
        <v>West-Eve</v>
      </c>
    </row>
    <row r="546" spans="1:14" x14ac:dyDescent="0.25">
      <c r="A546">
        <v>1091</v>
      </c>
      <c r="B546" t="str">
        <f>VLOOKUP(Merged[[#This Row],[Product_ID]],Sales_Data[],5,0)</f>
        <v>Charlie</v>
      </c>
      <c r="C546" t="str">
        <f>VLOOKUP(Merged[[#This Row],[Product_ID]],Sales_Data[],6,0)</f>
        <v>South</v>
      </c>
      <c r="D546" t="str">
        <f>VLOOKUP(Merged[[#This Row],[Product_ID]],Sales_Data[],3,0)</f>
        <v>September</v>
      </c>
      <c r="E546">
        <f>INDEX(Sales_Data[Sales_Amount],MATCH(Merged[[#This Row],[Product_ID]], Sales_Data[Product_ID],0))</f>
        <v>675.11</v>
      </c>
      <c r="F546" t="str">
        <f>INDEX(Sales_Data[Product_Category], MATCH(Merged[[#This Row],[Product_ID]],Sales_Data[Product_ID],0))</f>
        <v>Food</v>
      </c>
      <c r="G546">
        <f>INDEX(Sales_Data[Quantity_Sold], MATCH(Merged[[#This Row],[Product_ID]],Sales_Data[Product_ID],0))</f>
        <v>44</v>
      </c>
      <c r="H546" t="str">
        <f>INDEX(Sales_Data[Customer_Type], MATCH(Merged[[#This Row],[Product_ID]], Sales_Data[Product_ID],0))</f>
        <v>Returning</v>
      </c>
      <c r="I546" t="str">
        <f>INDEX(Sales_Data[Payment_Method], MATCH(Merged[[#This Row],[Product_ID]], Sales_Data[Product_ID],0))</f>
        <v>Bank Transfer</v>
      </c>
      <c r="J546">
        <f>INDEX(Sales_Data[Discount],MATCH(Merged[[#This Row],[Product_ID]], Sales_Data[Product_ID],0))</f>
        <v>0.06</v>
      </c>
      <c r="K546" s="8">
        <f>INDEX(Sales_Data[Discount (%)], MATCH(Merged[[#This Row],[Product_ID]],Sales_Data[Product_ID],0))</f>
        <v>0.06</v>
      </c>
      <c r="L546" s="8" t="str">
        <f>INDEX(Sales_Data[Discount Range], MATCH(Merged[[#This Row],[Product_ID]], Sales_Data[Product_ID],0))</f>
        <v>6-10%</v>
      </c>
      <c r="M546" t="str">
        <f>INDEX(Sales_Data[Sales_Channel],MATCH(Merged[[#This Row],[Product_ID]], Sales_Data[Product_ID],0))</f>
        <v>Retail</v>
      </c>
      <c r="N546" t="str">
        <f>INDEX(Sales_Data[Region_and_Sales_Rep], MATCH(Merged[[#This Row],[Product_ID]],Sales_Data[Product_ID],0))</f>
        <v>South-Charlie</v>
      </c>
    </row>
    <row r="547" spans="1:14" x14ac:dyDescent="0.25">
      <c r="A547">
        <v>1084</v>
      </c>
      <c r="B547" t="str">
        <f>VLOOKUP(Merged[[#This Row],[Product_ID]],Sales_Data[],5,0)</f>
        <v>Alice</v>
      </c>
      <c r="C547" t="str">
        <f>VLOOKUP(Merged[[#This Row],[Product_ID]],Sales_Data[],6,0)</f>
        <v>West</v>
      </c>
      <c r="D547" t="str">
        <f>VLOOKUP(Merged[[#This Row],[Product_ID]],Sales_Data[],3,0)</f>
        <v>August</v>
      </c>
      <c r="E547">
        <f>INDEX(Sales_Data[Sales_Amount],MATCH(Merged[[#This Row],[Product_ID]], Sales_Data[Product_ID],0))</f>
        <v>1290.05</v>
      </c>
      <c r="F547" t="str">
        <f>INDEX(Sales_Data[Product_Category], MATCH(Merged[[#This Row],[Product_ID]],Sales_Data[Product_ID],0))</f>
        <v>Furniture</v>
      </c>
      <c r="G547">
        <f>INDEX(Sales_Data[Quantity_Sold], MATCH(Merged[[#This Row],[Product_ID]],Sales_Data[Product_ID],0))</f>
        <v>21</v>
      </c>
      <c r="H547" t="str">
        <f>INDEX(Sales_Data[Customer_Type], MATCH(Merged[[#This Row],[Product_ID]], Sales_Data[Product_ID],0))</f>
        <v>New</v>
      </c>
      <c r="I547" t="str">
        <f>INDEX(Sales_Data[Payment_Method], MATCH(Merged[[#This Row],[Product_ID]], Sales_Data[Product_ID],0))</f>
        <v>Cash</v>
      </c>
      <c r="J547">
        <f>INDEX(Sales_Data[Discount],MATCH(Merged[[#This Row],[Product_ID]], Sales_Data[Product_ID],0))</f>
        <v>0.08</v>
      </c>
      <c r="K547" s="8">
        <f>INDEX(Sales_Data[Discount (%)], MATCH(Merged[[#This Row],[Product_ID]],Sales_Data[Product_ID],0))</f>
        <v>0.08</v>
      </c>
      <c r="L547" s="8" t="str">
        <f>INDEX(Sales_Data[Discount Range], MATCH(Merged[[#This Row],[Product_ID]], Sales_Data[Product_ID],0))</f>
        <v>6-10%</v>
      </c>
      <c r="M547" t="str">
        <f>INDEX(Sales_Data[Sales_Channel],MATCH(Merged[[#This Row],[Product_ID]], Sales_Data[Product_ID],0))</f>
        <v>Online</v>
      </c>
      <c r="N547" t="str">
        <f>INDEX(Sales_Data[Region_and_Sales_Rep], MATCH(Merged[[#This Row],[Product_ID]],Sales_Data[Product_ID],0))</f>
        <v>West-Alice</v>
      </c>
    </row>
    <row r="548" spans="1:14" x14ac:dyDescent="0.25">
      <c r="A548">
        <v>1024</v>
      </c>
      <c r="B548" t="str">
        <f>VLOOKUP(Merged[[#This Row],[Product_ID]],Sales_Data[],5,0)</f>
        <v>Eve</v>
      </c>
      <c r="C548" t="str">
        <f>VLOOKUP(Merged[[#This Row],[Product_ID]],Sales_Data[],6,0)</f>
        <v>West</v>
      </c>
      <c r="D548" t="str">
        <f>VLOOKUP(Merged[[#This Row],[Product_ID]],Sales_Data[],3,0)</f>
        <v>November</v>
      </c>
      <c r="E548">
        <f>INDEX(Sales_Data[Sales_Amount],MATCH(Merged[[#This Row],[Product_ID]], Sales_Data[Product_ID],0))</f>
        <v>6607.8</v>
      </c>
      <c r="F548" t="str">
        <f>INDEX(Sales_Data[Product_Category], MATCH(Merged[[#This Row],[Product_ID]],Sales_Data[Product_ID],0))</f>
        <v>Food</v>
      </c>
      <c r="G548">
        <f>INDEX(Sales_Data[Quantity_Sold], MATCH(Merged[[#This Row],[Product_ID]],Sales_Data[Product_ID],0))</f>
        <v>21</v>
      </c>
      <c r="H548" t="str">
        <f>INDEX(Sales_Data[Customer_Type], MATCH(Merged[[#This Row],[Product_ID]], Sales_Data[Product_ID],0))</f>
        <v>Returning</v>
      </c>
      <c r="I548" t="str">
        <f>INDEX(Sales_Data[Payment_Method], MATCH(Merged[[#This Row],[Product_ID]], Sales_Data[Product_ID],0))</f>
        <v>Bank Transfer</v>
      </c>
      <c r="J548">
        <f>INDEX(Sales_Data[Discount],MATCH(Merged[[#This Row],[Product_ID]], Sales_Data[Product_ID],0))</f>
        <v>0</v>
      </c>
      <c r="K548" s="8">
        <f>INDEX(Sales_Data[Discount (%)], MATCH(Merged[[#This Row],[Product_ID]],Sales_Data[Product_ID],0))</f>
        <v>0</v>
      </c>
      <c r="L548" s="8" t="str">
        <f>INDEX(Sales_Data[Discount Range], MATCH(Merged[[#This Row],[Product_ID]], Sales_Data[Product_ID],0))</f>
        <v>0-5%</v>
      </c>
      <c r="M548" t="str">
        <f>INDEX(Sales_Data[Sales_Channel],MATCH(Merged[[#This Row],[Product_ID]], Sales_Data[Product_ID],0))</f>
        <v>Retail</v>
      </c>
      <c r="N548" t="str">
        <f>INDEX(Sales_Data[Region_and_Sales_Rep], MATCH(Merged[[#This Row],[Product_ID]],Sales_Data[Product_ID],0))</f>
        <v>West-Eve</v>
      </c>
    </row>
    <row r="549" spans="1:14" x14ac:dyDescent="0.25">
      <c r="A549">
        <v>1012</v>
      </c>
      <c r="B549" t="str">
        <f>VLOOKUP(Merged[[#This Row],[Product_ID]],Sales_Data[],5,0)</f>
        <v>David</v>
      </c>
      <c r="C549" t="str">
        <f>VLOOKUP(Merged[[#This Row],[Product_ID]],Sales_Data[],6,0)</f>
        <v>North</v>
      </c>
      <c r="D549" t="str">
        <f>VLOOKUP(Merged[[#This Row],[Product_ID]],Sales_Data[],3,0)</f>
        <v>October</v>
      </c>
      <c r="E549">
        <f>INDEX(Sales_Data[Sales_Amount],MATCH(Merged[[#This Row],[Product_ID]], Sales_Data[Product_ID],0))</f>
        <v>4384.88</v>
      </c>
      <c r="F549" t="str">
        <f>INDEX(Sales_Data[Product_Category], MATCH(Merged[[#This Row],[Product_ID]],Sales_Data[Product_ID],0))</f>
        <v>Furniture</v>
      </c>
      <c r="G549">
        <f>INDEX(Sales_Data[Quantity_Sold], MATCH(Merged[[#This Row],[Product_ID]],Sales_Data[Product_ID],0))</f>
        <v>34</v>
      </c>
      <c r="H549" t="str">
        <f>INDEX(Sales_Data[Customer_Type], MATCH(Merged[[#This Row],[Product_ID]], Sales_Data[Product_ID],0))</f>
        <v>New</v>
      </c>
      <c r="I549" t="str">
        <f>INDEX(Sales_Data[Payment_Method], MATCH(Merged[[#This Row],[Product_ID]], Sales_Data[Product_ID],0))</f>
        <v>Bank Transfer</v>
      </c>
      <c r="J549">
        <f>INDEX(Sales_Data[Discount],MATCH(Merged[[#This Row],[Product_ID]], Sales_Data[Product_ID],0))</f>
        <v>0.21</v>
      </c>
      <c r="K549" s="8">
        <f>INDEX(Sales_Data[Discount (%)], MATCH(Merged[[#This Row],[Product_ID]],Sales_Data[Product_ID],0))</f>
        <v>0.21</v>
      </c>
      <c r="L549" s="8" t="str">
        <f>INDEX(Sales_Data[Discount Range], MATCH(Merged[[#This Row],[Product_ID]], Sales_Data[Product_ID],0))</f>
        <v>21%+</v>
      </c>
      <c r="M549" t="str">
        <f>INDEX(Sales_Data[Sales_Channel],MATCH(Merged[[#This Row],[Product_ID]], Sales_Data[Product_ID],0))</f>
        <v>Retail</v>
      </c>
      <c r="N549" t="str">
        <f>INDEX(Sales_Data[Region_and_Sales_Rep], MATCH(Merged[[#This Row],[Product_ID]],Sales_Data[Product_ID],0))</f>
        <v>North-David</v>
      </c>
    </row>
    <row r="550" spans="1:14" x14ac:dyDescent="0.25">
      <c r="A550">
        <v>1050</v>
      </c>
      <c r="B550" t="str">
        <f>VLOOKUP(Merged[[#This Row],[Product_ID]],Sales_Data[],5,0)</f>
        <v>Charlie</v>
      </c>
      <c r="C550" t="str">
        <f>VLOOKUP(Merged[[#This Row],[Product_ID]],Sales_Data[],6,0)</f>
        <v>East</v>
      </c>
      <c r="D550" t="str">
        <f>VLOOKUP(Merged[[#This Row],[Product_ID]],Sales_Data[],3,0)</f>
        <v>May</v>
      </c>
      <c r="E550">
        <f>INDEX(Sales_Data[Sales_Amount],MATCH(Merged[[#This Row],[Product_ID]], Sales_Data[Product_ID],0))</f>
        <v>9744.52</v>
      </c>
      <c r="F550" t="str">
        <f>INDEX(Sales_Data[Product_Category], MATCH(Merged[[#This Row],[Product_ID]],Sales_Data[Product_ID],0))</f>
        <v>Clothing</v>
      </c>
      <c r="G550">
        <f>INDEX(Sales_Data[Quantity_Sold], MATCH(Merged[[#This Row],[Product_ID]],Sales_Data[Product_ID],0))</f>
        <v>35</v>
      </c>
      <c r="H550" t="str">
        <f>INDEX(Sales_Data[Customer_Type], MATCH(Merged[[#This Row],[Product_ID]], Sales_Data[Product_ID],0))</f>
        <v>Returning</v>
      </c>
      <c r="I550" t="str">
        <f>INDEX(Sales_Data[Payment_Method], MATCH(Merged[[#This Row],[Product_ID]], Sales_Data[Product_ID],0))</f>
        <v>Bank Transfer</v>
      </c>
      <c r="J550">
        <f>INDEX(Sales_Data[Discount],MATCH(Merged[[#This Row],[Product_ID]], Sales_Data[Product_ID],0))</f>
        <v>0.09</v>
      </c>
      <c r="K550" s="8">
        <f>INDEX(Sales_Data[Discount (%)], MATCH(Merged[[#This Row],[Product_ID]],Sales_Data[Product_ID],0))</f>
        <v>0.09</v>
      </c>
      <c r="L550" s="8" t="str">
        <f>INDEX(Sales_Data[Discount Range], MATCH(Merged[[#This Row],[Product_ID]], Sales_Data[Product_ID],0))</f>
        <v>6-10%</v>
      </c>
      <c r="M550" t="str">
        <f>INDEX(Sales_Data[Sales_Channel],MATCH(Merged[[#This Row],[Product_ID]], Sales_Data[Product_ID],0))</f>
        <v>Retail</v>
      </c>
      <c r="N550" t="str">
        <f>INDEX(Sales_Data[Region_and_Sales_Rep], MATCH(Merged[[#This Row],[Product_ID]],Sales_Data[Product_ID],0))</f>
        <v>East-Charlie</v>
      </c>
    </row>
    <row r="551" spans="1:14" x14ac:dyDescent="0.25">
      <c r="A551">
        <v>1035</v>
      </c>
      <c r="B551" t="str">
        <f>VLOOKUP(Merged[[#This Row],[Product_ID]],Sales_Data[],5,0)</f>
        <v>Alice</v>
      </c>
      <c r="C551" t="str">
        <f>VLOOKUP(Merged[[#This Row],[Product_ID]],Sales_Data[],6,0)</f>
        <v>South</v>
      </c>
      <c r="D551" t="str">
        <f>VLOOKUP(Merged[[#This Row],[Product_ID]],Sales_Data[],3,0)</f>
        <v>May</v>
      </c>
      <c r="E551">
        <f>INDEX(Sales_Data[Sales_Amount],MATCH(Merged[[#This Row],[Product_ID]], Sales_Data[Product_ID],0))</f>
        <v>3780.22</v>
      </c>
      <c r="F551" t="str">
        <f>INDEX(Sales_Data[Product_Category], MATCH(Merged[[#This Row],[Product_ID]],Sales_Data[Product_ID],0))</f>
        <v>Food</v>
      </c>
      <c r="G551">
        <f>INDEX(Sales_Data[Quantity_Sold], MATCH(Merged[[#This Row],[Product_ID]],Sales_Data[Product_ID],0))</f>
        <v>45</v>
      </c>
      <c r="H551" t="str">
        <f>INDEX(Sales_Data[Customer_Type], MATCH(Merged[[#This Row],[Product_ID]], Sales_Data[Product_ID],0))</f>
        <v>New</v>
      </c>
      <c r="I551" t="str">
        <f>INDEX(Sales_Data[Payment_Method], MATCH(Merged[[#This Row],[Product_ID]], Sales_Data[Product_ID],0))</f>
        <v>Credit Card</v>
      </c>
      <c r="J551">
        <f>INDEX(Sales_Data[Discount],MATCH(Merged[[#This Row],[Product_ID]], Sales_Data[Product_ID],0))</f>
        <v>0.15</v>
      </c>
      <c r="K551" s="8">
        <f>INDEX(Sales_Data[Discount (%)], MATCH(Merged[[#This Row],[Product_ID]],Sales_Data[Product_ID],0))</f>
        <v>0.15</v>
      </c>
      <c r="L551" s="8" t="str">
        <f>INDEX(Sales_Data[Discount Range], MATCH(Merged[[#This Row],[Product_ID]], Sales_Data[Product_ID],0))</f>
        <v>11-15%</v>
      </c>
      <c r="M551" t="str">
        <f>INDEX(Sales_Data[Sales_Channel],MATCH(Merged[[#This Row],[Product_ID]], Sales_Data[Product_ID],0))</f>
        <v>Retail</v>
      </c>
      <c r="N551" t="str">
        <f>INDEX(Sales_Data[Region_and_Sales_Rep], MATCH(Merged[[#This Row],[Product_ID]],Sales_Data[Product_ID],0))</f>
        <v>South-Alice</v>
      </c>
    </row>
    <row r="552" spans="1:14" x14ac:dyDescent="0.25">
      <c r="A552">
        <v>1033</v>
      </c>
      <c r="B552" t="str">
        <f>VLOOKUP(Merged[[#This Row],[Product_ID]],Sales_Data[],5,0)</f>
        <v>David</v>
      </c>
      <c r="C552" t="str">
        <f>VLOOKUP(Merged[[#This Row],[Product_ID]],Sales_Data[],6,0)</f>
        <v>South</v>
      </c>
      <c r="D552" t="str">
        <f>VLOOKUP(Merged[[#This Row],[Product_ID]],Sales_Data[],3,0)</f>
        <v>November</v>
      </c>
      <c r="E552">
        <f>INDEX(Sales_Data[Sales_Amount],MATCH(Merged[[#This Row],[Product_ID]], Sales_Data[Product_ID],0))</f>
        <v>4011.8</v>
      </c>
      <c r="F552" t="str">
        <f>INDEX(Sales_Data[Product_Category], MATCH(Merged[[#This Row],[Product_ID]],Sales_Data[Product_ID],0))</f>
        <v>Furniture</v>
      </c>
      <c r="G552">
        <f>INDEX(Sales_Data[Quantity_Sold], MATCH(Merged[[#This Row],[Product_ID]],Sales_Data[Product_ID],0))</f>
        <v>23</v>
      </c>
      <c r="H552" t="str">
        <f>INDEX(Sales_Data[Customer_Type], MATCH(Merged[[#This Row],[Product_ID]], Sales_Data[Product_ID],0))</f>
        <v>Returning</v>
      </c>
      <c r="I552" t="str">
        <f>INDEX(Sales_Data[Payment_Method], MATCH(Merged[[#This Row],[Product_ID]], Sales_Data[Product_ID],0))</f>
        <v>Bank Transfer</v>
      </c>
      <c r="J552">
        <f>INDEX(Sales_Data[Discount],MATCH(Merged[[#This Row],[Product_ID]], Sales_Data[Product_ID],0))</f>
        <v>0.22</v>
      </c>
      <c r="K552" s="8">
        <f>INDEX(Sales_Data[Discount (%)], MATCH(Merged[[#This Row],[Product_ID]],Sales_Data[Product_ID],0))</f>
        <v>0.22</v>
      </c>
      <c r="L552" s="8" t="str">
        <f>INDEX(Sales_Data[Discount Range], MATCH(Merged[[#This Row],[Product_ID]], Sales_Data[Product_ID],0))</f>
        <v>21%+</v>
      </c>
      <c r="M552" t="str">
        <f>INDEX(Sales_Data[Sales_Channel],MATCH(Merged[[#This Row],[Product_ID]], Sales_Data[Product_ID],0))</f>
        <v>Retail</v>
      </c>
      <c r="N552" t="str">
        <f>INDEX(Sales_Data[Region_and_Sales_Rep], MATCH(Merged[[#This Row],[Product_ID]],Sales_Data[Product_ID],0))</f>
        <v>South-David</v>
      </c>
    </row>
    <row r="553" spans="1:14" x14ac:dyDescent="0.25">
      <c r="A553">
        <v>1033</v>
      </c>
      <c r="B553" t="str">
        <f>VLOOKUP(Merged[[#This Row],[Product_ID]],Sales_Data[],5,0)</f>
        <v>David</v>
      </c>
      <c r="C553" t="str">
        <f>VLOOKUP(Merged[[#This Row],[Product_ID]],Sales_Data[],6,0)</f>
        <v>South</v>
      </c>
      <c r="D553" t="str">
        <f>VLOOKUP(Merged[[#This Row],[Product_ID]],Sales_Data[],3,0)</f>
        <v>November</v>
      </c>
      <c r="E553">
        <f>INDEX(Sales_Data[Sales_Amount],MATCH(Merged[[#This Row],[Product_ID]], Sales_Data[Product_ID],0))</f>
        <v>4011.8</v>
      </c>
      <c r="F553" t="str">
        <f>INDEX(Sales_Data[Product_Category], MATCH(Merged[[#This Row],[Product_ID]],Sales_Data[Product_ID],0))</f>
        <v>Furniture</v>
      </c>
      <c r="G553">
        <f>INDEX(Sales_Data[Quantity_Sold], MATCH(Merged[[#This Row],[Product_ID]],Sales_Data[Product_ID],0))</f>
        <v>23</v>
      </c>
      <c r="H553" t="str">
        <f>INDEX(Sales_Data[Customer_Type], MATCH(Merged[[#This Row],[Product_ID]], Sales_Data[Product_ID],0))</f>
        <v>Returning</v>
      </c>
      <c r="I553" t="str">
        <f>INDEX(Sales_Data[Payment_Method], MATCH(Merged[[#This Row],[Product_ID]], Sales_Data[Product_ID],0))</f>
        <v>Bank Transfer</v>
      </c>
      <c r="J553">
        <f>INDEX(Sales_Data[Discount],MATCH(Merged[[#This Row],[Product_ID]], Sales_Data[Product_ID],0))</f>
        <v>0.22</v>
      </c>
      <c r="K553" s="8">
        <f>INDEX(Sales_Data[Discount (%)], MATCH(Merged[[#This Row],[Product_ID]],Sales_Data[Product_ID],0))</f>
        <v>0.22</v>
      </c>
      <c r="L553" s="8" t="str">
        <f>INDEX(Sales_Data[Discount Range], MATCH(Merged[[#This Row],[Product_ID]], Sales_Data[Product_ID],0))</f>
        <v>21%+</v>
      </c>
      <c r="M553" t="str">
        <f>INDEX(Sales_Data[Sales_Channel],MATCH(Merged[[#This Row],[Product_ID]], Sales_Data[Product_ID],0))</f>
        <v>Retail</v>
      </c>
      <c r="N553" t="str">
        <f>INDEX(Sales_Data[Region_and_Sales_Rep], MATCH(Merged[[#This Row],[Product_ID]],Sales_Data[Product_ID],0))</f>
        <v>South-David</v>
      </c>
    </row>
    <row r="554" spans="1:14" x14ac:dyDescent="0.25">
      <c r="A554">
        <v>1061</v>
      </c>
      <c r="B554" t="str">
        <f>VLOOKUP(Merged[[#This Row],[Product_ID]],Sales_Data[],5,0)</f>
        <v>Charlie</v>
      </c>
      <c r="C554" t="str">
        <f>VLOOKUP(Merged[[#This Row],[Product_ID]],Sales_Data[],6,0)</f>
        <v>East</v>
      </c>
      <c r="D554" t="str">
        <f>VLOOKUP(Merged[[#This Row],[Product_ID]],Sales_Data[],3,0)</f>
        <v>March</v>
      </c>
      <c r="E554">
        <f>INDEX(Sales_Data[Sales_Amount],MATCH(Merged[[#This Row],[Product_ID]], Sales_Data[Product_ID],0))</f>
        <v>3750.2</v>
      </c>
      <c r="F554" t="str">
        <f>INDEX(Sales_Data[Product_Category], MATCH(Merged[[#This Row],[Product_ID]],Sales_Data[Product_ID],0))</f>
        <v>Electronics</v>
      </c>
      <c r="G554">
        <f>INDEX(Sales_Data[Quantity_Sold], MATCH(Merged[[#This Row],[Product_ID]],Sales_Data[Product_ID],0))</f>
        <v>13</v>
      </c>
      <c r="H554" t="str">
        <f>INDEX(Sales_Data[Customer_Type], MATCH(Merged[[#This Row],[Product_ID]], Sales_Data[Product_ID],0))</f>
        <v>New</v>
      </c>
      <c r="I554" t="str">
        <f>INDEX(Sales_Data[Payment_Method], MATCH(Merged[[#This Row],[Product_ID]], Sales_Data[Product_ID],0))</f>
        <v>Credit Card</v>
      </c>
      <c r="J554">
        <f>INDEX(Sales_Data[Discount],MATCH(Merged[[#This Row],[Product_ID]], Sales_Data[Product_ID],0))</f>
        <v>0.08</v>
      </c>
      <c r="K554" s="8">
        <f>INDEX(Sales_Data[Discount (%)], MATCH(Merged[[#This Row],[Product_ID]],Sales_Data[Product_ID],0))</f>
        <v>0.08</v>
      </c>
      <c r="L554" s="8" t="str">
        <f>INDEX(Sales_Data[Discount Range], MATCH(Merged[[#This Row],[Product_ID]], Sales_Data[Product_ID],0))</f>
        <v>6-10%</v>
      </c>
      <c r="M554" t="str">
        <f>INDEX(Sales_Data[Sales_Channel],MATCH(Merged[[#This Row],[Product_ID]], Sales_Data[Product_ID],0))</f>
        <v>Online</v>
      </c>
      <c r="N554" t="str">
        <f>INDEX(Sales_Data[Region_and_Sales_Rep], MATCH(Merged[[#This Row],[Product_ID]],Sales_Data[Product_ID],0))</f>
        <v>East-Charlie</v>
      </c>
    </row>
    <row r="555" spans="1:14" x14ac:dyDescent="0.25">
      <c r="A555">
        <v>1051</v>
      </c>
      <c r="B555" t="str">
        <f>VLOOKUP(Merged[[#This Row],[Product_ID]],Sales_Data[],5,0)</f>
        <v>Eve</v>
      </c>
      <c r="C555" t="str">
        <f>VLOOKUP(Merged[[#This Row],[Product_ID]],Sales_Data[],6,0)</f>
        <v>North</v>
      </c>
      <c r="D555" t="str">
        <f>VLOOKUP(Merged[[#This Row],[Product_ID]],Sales_Data[],3,0)</f>
        <v>January</v>
      </c>
      <c r="E555">
        <f>INDEX(Sales_Data[Sales_Amount],MATCH(Merged[[#This Row],[Product_ID]], Sales_Data[Product_ID],0))</f>
        <v>4979.3599999999997</v>
      </c>
      <c r="F555" t="str">
        <f>INDEX(Sales_Data[Product_Category], MATCH(Merged[[#This Row],[Product_ID]],Sales_Data[Product_ID],0))</f>
        <v>Electronics</v>
      </c>
      <c r="G555">
        <f>INDEX(Sales_Data[Quantity_Sold], MATCH(Merged[[#This Row],[Product_ID]],Sales_Data[Product_ID],0))</f>
        <v>14</v>
      </c>
      <c r="H555" t="str">
        <f>INDEX(Sales_Data[Customer_Type], MATCH(Merged[[#This Row],[Product_ID]], Sales_Data[Product_ID],0))</f>
        <v>New</v>
      </c>
      <c r="I555" t="str">
        <f>INDEX(Sales_Data[Payment_Method], MATCH(Merged[[#This Row],[Product_ID]], Sales_Data[Product_ID],0))</f>
        <v>Bank Transfer</v>
      </c>
      <c r="J555">
        <f>INDEX(Sales_Data[Discount],MATCH(Merged[[#This Row],[Product_ID]], Sales_Data[Product_ID],0))</f>
        <v>0.1</v>
      </c>
      <c r="K555" s="8">
        <f>INDEX(Sales_Data[Discount (%)], MATCH(Merged[[#This Row],[Product_ID]],Sales_Data[Product_ID],0))</f>
        <v>0.1</v>
      </c>
      <c r="L555" s="8" t="str">
        <f>INDEX(Sales_Data[Discount Range], MATCH(Merged[[#This Row],[Product_ID]], Sales_Data[Product_ID],0))</f>
        <v>6-10%</v>
      </c>
      <c r="M555" t="str">
        <f>INDEX(Sales_Data[Sales_Channel],MATCH(Merged[[#This Row],[Product_ID]], Sales_Data[Product_ID],0))</f>
        <v>Retail</v>
      </c>
      <c r="N555" t="str">
        <f>INDEX(Sales_Data[Region_and_Sales_Rep], MATCH(Merged[[#This Row],[Product_ID]],Sales_Data[Product_ID],0))</f>
        <v>North-Eve</v>
      </c>
    </row>
    <row r="556" spans="1:14" x14ac:dyDescent="0.25">
      <c r="A556">
        <v>1043</v>
      </c>
      <c r="B556" t="str">
        <f>VLOOKUP(Merged[[#This Row],[Product_ID]],Sales_Data[],5,0)</f>
        <v>Bob</v>
      </c>
      <c r="C556" t="str">
        <f>VLOOKUP(Merged[[#This Row],[Product_ID]],Sales_Data[],6,0)</f>
        <v>South</v>
      </c>
      <c r="D556" t="str">
        <f>VLOOKUP(Merged[[#This Row],[Product_ID]],Sales_Data[],3,0)</f>
        <v>November</v>
      </c>
      <c r="E556">
        <f>INDEX(Sales_Data[Sales_Amount],MATCH(Merged[[#This Row],[Product_ID]], Sales_Data[Product_ID],0))</f>
        <v>1710.73</v>
      </c>
      <c r="F556" t="str">
        <f>INDEX(Sales_Data[Product_Category], MATCH(Merged[[#This Row],[Product_ID]],Sales_Data[Product_ID],0))</f>
        <v>Electronics</v>
      </c>
      <c r="G556">
        <f>INDEX(Sales_Data[Quantity_Sold], MATCH(Merged[[#This Row],[Product_ID]],Sales_Data[Product_ID],0))</f>
        <v>3</v>
      </c>
      <c r="H556" t="str">
        <f>INDEX(Sales_Data[Customer_Type], MATCH(Merged[[#This Row],[Product_ID]], Sales_Data[Product_ID],0))</f>
        <v>New</v>
      </c>
      <c r="I556" t="str">
        <f>INDEX(Sales_Data[Payment_Method], MATCH(Merged[[#This Row],[Product_ID]], Sales_Data[Product_ID],0))</f>
        <v>Bank Transfer</v>
      </c>
      <c r="J556">
        <f>INDEX(Sales_Data[Discount],MATCH(Merged[[#This Row],[Product_ID]], Sales_Data[Product_ID],0))</f>
        <v>0.25</v>
      </c>
      <c r="K556" s="8">
        <f>INDEX(Sales_Data[Discount (%)], MATCH(Merged[[#This Row],[Product_ID]],Sales_Data[Product_ID],0))</f>
        <v>0.25</v>
      </c>
      <c r="L556" s="8" t="str">
        <f>INDEX(Sales_Data[Discount Range], MATCH(Merged[[#This Row],[Product_ID]], Sales_Data[Product_ID],0))</f>
        <v>21%+</v>
      </c>
      <c r="M556" t="str">
        <f>INDEX(Sales_Data[Sales_Channel],MATCH(Merged[[#This Row],[Product_ID]], Sales_Data[Product_ID],0))</f>
        <v>Online</v>
      </c>
      <c r="N556" t="str">
        <f>INDEX(Sales_Data[Region_and_Sales_Rep], MATCH(Merged[[#This Row],[Product_ID]],Sales_Data[Product_ID],0))</f>
        <v>South-Bob</v>
      </c>
    </row>
    <row r="557" spans="1:14" x14ac:dyDescent="0.25">
      <c r="A557">
        <v>1012</v>
      </c>
      <c r="B557" t="str">
        <f>VLOOKUP(Merged[[#This Row],[Product_ID]],Sales_Data[],5,0)</f>
        <v>David</v>
      </c>
      <c r="C557" t="str">
        <f>VLOOKUP(Merged[[#This Row],[Product_ID]],Sales_Data[],6,0)</f>
        <v>North</v>
      </c>
      <c r="D557" t="str">
        <f>VLOOKUP(Merged[[#This Row],[Product_ID]],Sales_Data[],3,0)</f>
        <v>October</v>
      </c>
      <c r="E557">
        <f>INDEX(Sales_Data[Sales_Amount],MATCH(Merged[[#This Row],[Product_ID]], Sales_Data[Product_ID],0))</f>
        <v>4384.88</v>
      </c>
      <c r="F557" t="str">
        <f>INDEX(Sales_Data[Product_Category], MATCH(Merged[[#This Row],[Product_ID]],Sales_Data[Product_ID],0))</f>
        <v>Furniture</v>
      </c>
      <c r="G557">
        <f>INDEX(Sales_Data[Quantity_Sold], MATCH(Merged[[#This Row],[Product_ID]],Sales_Data[Product_ID],0))</f>
        <v>34</v>
      </c>
      <c r="H557" t="str">
        <f>INDEX(Sales_Data[Customer_Type], MATCH(Merged[[#This Row],[Product_ID]], Sales_Data[Product_ID],0))</f>
        <v>New</v>
      </c>
      <c r="I557" t="str">
        <f>INDEX(Sales_Data[Payment_Method], MATCH(Merged[[#This Row],[Product_ID]], Sales_Data[Product_ID],0))</f>
        <v>Bank Transfer</v>
      </c>
      <c r="J557">
        <f>INDEX(Sales_Data[Discount],MATCH(Merged[[#This Row],[Product_ID]], Sales_Data[Product_ID],0))</f>
        <v>0.21</v>
      </c>
      <c r="K557" s="8">
        <f>INDEX(Sales_Data[Discount (%)], MATCH(Merged[[#This Row],[Product_ID]],Sales_Data[Product_ID],0))</f>
        <v>0.21</v>
      </c>
      <c r="L557" s="8" t="str">
        <f>INDEX(Sales_Data[Discount Range], MATCH(Merged[[#This Row],[Product_ID]], Sales_Data[Product_ID],0))</f>
        <v>21%+</v>
      </c>
      <c r="M557" t="str">
        <f>INDEX(Sales_Data[Sales_Channel],MATCH(Merged[[#This Row],[Product_ID]], Sales_Data[Product_ID],0))</f>
        <v>Retail</v>
      </c>
      <c r="N557" t="str">
        <f>INDEX(Sales_Data[Region_and_Sales_Rep], MATCH(Merged[[#This Row],[Product_ID]],Sales_Data[Product_ID],0))</f>
        <v>North-David</v>
      </c>
    </row>
    <row r="558" spans="1:14" x14ac:dyDescent="0.25">
      <c r="A558">
        <v>1067</v>
      </c>
      <c r="B558" t="str">
        <f>VLOOKUP(Merged[[#This Row],[Product_ID]],Sales_Data[],5,0)</f>
        <v>Eve</v>
      </c>
      <c r="C558" t="str">
        <f>VLOOKUP(Merged[[#This Row],[Product_ID]],Sales_Data[],6,0)</f>
        <v>South</v>
      </c>
      <c r="D558" t="str">
        <f>VLOOKUP(Merged[[#This Row],[Product_ID]],Sales_Data[],3,0)</f>
        <v>June</v>
      </c>
      <c r="E558">
        <f>INDEX(Sales_Data[Sales_Amount],MATCH(Merged[[#This Row],[Product_ID]], Sales_Data[Product_ID],0))</f>
        <v>114.59</v>
      </c>
      <c r="F558" t="str">
        <f>INDEX(Sales_Data[Product_Category], MATCH(Merged[[#This Row],[Product_ID]],Sales_Data[Product_ID],0))</f>
        <v>Food</v>
      </c>
      <c r="G558">
        <f>INDEX(Sales_Data[Quantity_Sold], MATCH(Merged[[#This Row],[Product_ID]],Sales_Data[Product_ID],0))</f>
        <v>48</v>
      </c>
      <c r="H558" t="str">
        <f>INDEX(Sales_Data[Customer_Type], MATCH(Merged[[#This Row],[Product_ID]], Sales_Data[Product_ID],0))</f>
        <v>Returning</v>
      </c>
      <c r="I558" t="str">
        <f>INDEX(Sales_Data[Payment_Method], MATCH(Merged[[#This Row],[Product_ID]], Sales_Data[Product_ID],0))</f>
        <v>Bank Transfer</v>
      </c>
      <c r="J558">
        <f>INDEX(Sales_Data[Discount],MATCH(Merged[[#This Row],[Product_ID]], Sales_Data[Product_ID],0))</f>
        <v>0.1</v>
      </c>
      <c r="K558" s="8">
        <f>INDEX(Sales_Data[Discount (%)], MATCH(Merged[[#This Row],[Product_ID]],Sales_Data[Product_ID],0))</f>
        <v>0.1</v>
      </c>
      <c r="L558" s="8" t="str">
        <f>INDEX(Sales_Data[Discount Range], MATCH(Merged[[#This Row],[Product_ID]], Sales_Data[Product_ID],0))</f>
        <v>6-10%</v>
      </c>
      <c r="M558" t="str">
        <f>INDEX(Sales_Data[Sales_Channel],MATCH(Merged[[#This Row],[Product_ID]], Sales_Data[Product_ID],0))</f>
        <v>Online</v>
      </c>
      <c r="N558" t="str">
        <f>INDEX(Sales_Data[Region_and_Sales_Rep], MATCH(Merged[[#This Row],[Product_ID]],Sales_Data[Product_ID],0))</f>
        <v>South-Eve</v>
      </c>
    </row>
    <row r="559" spans="1:14" x14ac:dyDescent="0.25">
      <c r="A559">
        <v>1065</v>
      </c>
      <c r="B559" t="str">
        <f>VLOOKUP(Merged[[#This Row],[Product_ID]],Sales_Data[],5,0)</f>
        <v>Bob</v>
      </c>
      <c r="C559" t="str">
        <f>VLOOKUP(Merged[[#This Row],[Product_ID]],Sales_Data[],6,0)</f>
        <v>East</v>
      </c>
      <c r="D559" t="str">
        <f>VLOOKUP(Merged[[#This Row],[Product_ID]],Sales_Data[],3,0)</f>
        <v>November</v>
      </c>
      <c r="E559">
        <f>INDEX(Sales_Data[Sales_Amount],MATCH(Merged[[#This Row],[Product_ID]], Sales_Data[Product_ID],0))</f>
        <v>9183.11</v>
      </c>
      <c r="F559" t="str">
        <f>INDEX(Sales_Data[Product_Category], MATCH(Merged[[#This Row],[Product_ID]],Sales_Data[Product_ID],0))</f>
        <v>Food</v>
      </c>
      <c r="G559">
        <f>INDEX(Sales_Data[Quantity_Sold], MATCH(Merged[[#This Row],[Product_ID]],Sales_Data[Product_ID],0))</f>
        <v>18</v>
      </c>
      <c r="H559" t="str">
        <f>INDEX(Sales_Data[Customer_Type], MATCH(Merged[[#This Row],[Product_ID]], Sales_Data[Product_ID],0))</f>
        <v>New</v>
      </c>
      <c r="I559" t="str">
        <f>INDEX(Sales_Data[Payment_Method], MATCH(Merged[[#This Row],[Product_ID]], Sales_Data[Product_ID],0))</f>
        <v>Bank Transfer</v>
      </c>
      <c r="J559">
        <f>INDEX(Sales_Data[Discount],MATCH(Merged[[#This Row],[Product_ID]], Sales_Data[Product_ID],0))</f>
        <v>0.02</v>
      </c>
      <c r="K559" s="8">
        <f>INDEX(Sales_Data[Discount (%)], MATCH(Merged[[#This Row],[Product_ID]],Sales_Data[Product_ID],0))</f>
        <v>0.02</v>
      </c>
      <c r="L559" s="8" t="str">
        <f>INDEX(Sales_Data[Discount Range], MATCH(Merged[[#This Row],[Product_ID]], Sales_Data[Product_ID],0))</f>
        <v>0-5%</v>
      </c>
      <c r="M559" t="str">
        <f>INDEX(Sales_Data[Sales_Channel],MATCH(Merged[[#This Row],[Product_ID]], Sales_Data[Product_ID],0))</f>
        <v>Retail</v>
      </c>
      <c r="N559" t="str">
        <f>INDEX(Sales_Data[Region_and_Sales_Rep], MATCH(Merged[[#This Row],[Product_ID]],Sales_Data[Product_ID],0))</f>
        <v>East-Bob</v>
      </c>
    </row>
    <row r="560" spans="1:14" x14ac:dyDescent="0.25">
      <c r="A560">
        <v>1033</v>
      </c>
      <c r="B560" t="str">
        <f>VLOOKUP(Merged[[#This Row],[Product_ID]],Sales_Data[],5,0)</f>
        <v>David</v>
      </c>
      <c r="C560" t="str">
        <f>VLOOKUP(Merged[[#This Row],[Product_ID]],Sales_Data[],6,0)</f>
        <v>South</v>
      </c>
      <c r="D560" t="str">
        <f>VLOOKUP(Merged[[#This Row],[Product_ID]],Sales_Data[],3,0)</f>
        <v>November</v>
      </c>
      <c r="E560">
        <f>INDEX(Sales_Data[Sales_Amount],MATCH(Merged[[#This Row],[Product_ID]], Sales_Data[Product_ID],0))</f>
        <v>4011.8</v>
      </c>
      <c r="F560" t="str">
        <f>INDEX(Sales_Data[Product_Category], MATCH(Merged[[#This Row],[Product_ID]],Sales_Data[Product_ID],0))</f>
        <v>Furniture</v>
      </c>
      <c r="G560">
        <f>INDEX(Sales_Data[Quantity_Sold], MATCH(Merged[[#This Row],[Product_ID]],Sales_Data[Product_ID],0))</f>
        <v>23</v>
      </c>
      <c r="H560" t="str">
        <f>INDEX(Sales_Data[Customer_Type], MATCH(Merged[[#This Row],[Product_ID]], Sales_Data[Product_ID],0))</f>
        <v>Returning</v>
      </c>
      <c r="I560" t="str">
        <f>INDEX(Sales_Data[Payment_Method], MATCH(Merged[[#This Row],[Product_ID]], Sales_Data[Product_ID],0))</f>
        <v>Bank Transfer</v>
      </c>
      <c r="J560">
        <f>INDEX(Sales_Data[Discount],MATCH(Merged[[#This Row],[Product_ID]], Sales_Data[Product_ID],0))</f>
        <v>0.22</v>
      </c>
      <c r="K560" s="8">
        <f>INDEX(Sales_Data[Discount (%)], MATCH(Merged[[#This Row],[Product_ID]],Sales_Data[Product_ID],0))</f>
        <v>0.22</v>
      </c>
      <c r="L560" s="8" t="str">
        <f>INDEX(Sales_Data[Discount Range], MATCH(Merged[[#This Row],[Product_ID]], Sales_Data[Product_ID],0))</f>
        <v>21%+</v>
      </c>
      <c r="M560" t="str">
        <f>INDEX(Sales_Data[Sales_Channel],MATCH(Merged[[#This Row],[Product_ID]], Sales_Data[Product_ID],0))</f>
        <v>Retail</v>
      </c>
      <c r="N560" t="str">
        <f>INDEX(Sales_Data[Region_and_Sales_Rep], MATCH(Merged[[#This Row],[Product_ID]],Sales_Data[Product_ID],0))</f>
        <v>South-David</v>
      </c>
    </row>
    <row r="561" spans="1:14" x14ac:dyDescent="0.25">
      <c r="A561">
        <v>1040</v>
      </c>
      <c r="B561" t="str">
        <f>VLOOKUP(Merged[[#This Row],[Product_ID]],Sales_Data[],5,0)</f>
        <v>Charlie</v>
      </c>
      <c r="C561" t="str">
        <f>VLOOKUP(Merged[[#This Row],[Product_ID]],Sales_Data[],6,0)</f>
        <v>East</v>
      </c>
      <c r="D561" t="str">
        <f>VLOOKUP(Merged[[#This Row],[Product_ID]],Sales_Data[],3,0)</f>
        <v>March</v>
      </c>
      <c r="E561">
        <f>INDEX(Sales_Data[Sales_Amount],MATCH(Merged[[#This Row],[Product_ID]], Sales_Data[Product_ID],0))</f>
        <v>2331.27</v>
      </c>
      <c r="F561" t="str">
        <f>INDEX(Sales_Data[Product_Category], MATCH(Merged[[#This Row],[Product_ID]],Sales_Data[Product_ID],0))</f>
        <v>Clothing</v>
      </c>
      <c r="G561">
        <f>INDEX(Sales_Data[Quantity_Sold], MATCH(Merged[[#This Row],[Product_ID]],Sales_Data[Product_ID],0))</f>
        <v>13</v>
      </c>
      <c r="H561" t="str">
        <f>INDEX(Sales_Data[Customer_Type], MATCH(Merged[[#This Row],[Product_ID]], Sales_Data[Product_ID],0))</f>
        <v>Returning</v>
      </c>
      <c r="I561" t="str">
        <f>INDEX(Sales_Data[Payment_Method], MATCH(Merged[[#This Row],[Product_ID]], Sales_Data[Product_ID],0))</f>
        <v>Credit Card</v>
      </c>
      <c r="J561">
        <f>INDEX(Sales_Data[Discount],MATCH(Merged[[#This Row],[Product_ID]], Sales_Data[Product_ID],0))</f>
        <v>0.24</v>
      </c>
      <c r="K561" s="8">
        <f>INDEX(Sales_Data[Discount (%)], MATCH(Merged[[#This Row],[Product_ID]],Sales_Data[Product_ID],0))</f>
        <v>0.24</v>
      </c>
      <c r="L561" s="8" t="str">
        <f>INDEX(Sales_Data[Discount Range], MATCH(Merged[[#This Row],[Product_ID]], Sales_Data[Product_ID],0))</f>
        <v>21%+</v>
      </c>
      <c r="M561" t="str">
        <f>INDEX(Sales_Data[Sales_Channel],MATCH(Merged[[#This Row],[Product_ID]], Sales_Data[Product_ID],0))</f>
        <v>Online</v>
      </c>
      <c r="N561" t="str">
        <f>INDEX(Sales_Data[Region_and_Sales_Rep], MATCH(Merged[[#This Row],[Product_ID]],Sales_Data[Product_ID],0))</f>
        <v>East-Charlie</v>
      </c>
    </row>
    <row r="562" spans="1:14" x14ac:dyDescent="0.25">
      <c r="A562">
        <v>1074</v>
      </c>
      <c r="B562" t="str">
        <f>VLOOKUP(Merged[[#This Row],[Product_ID]],Sales_Data[],5,0)</f>
        <v>Eve</v>
      </c>
      <c r="C562" t="str">
        <f>VLOOKUP(Merged[[#This Row],[Product_ID]],Sales_Data[],6,0)</f>
        <v>West</v>
      </c>
      <c r="D562" t="str">
        <f>VLOOKUP(Merged[[#This Row],[Product_ID]],Sales_Data[],3,0)</f>
        <v>March</v>
      </c>
      <c r="E562">
        <f>INDEX(Sales_Data[Sales_Amount],MATCH(Merged[[#This Row],[Product_ID]], Sales_Data[Product_ID],0))</f>
        <v>7499.7</v>
      </c>
      <c r="F562" t="str">
        <f>INDEX(Sales_Data[Product_Category], MATCH(Merged[[#This Row],[Product_ID]],Sales_Data[Product_ID],0))</f>
        <v>Food</v>
      </c>
      <c r="G562">
        <f>INDEX(Sales_Data[Quantity_Sold], MATCH(Merged[[#This Row],[Product_ID]],Sales_Data[Product_ID],0))</f>
        <v>38</v>
      </c>
      <c r="H562" t="str">
        <f>INDEX(Sales_Data[Customer_Type], MATCH(Merged[[#This Row],[Product_ID]], Sales_Data[Product_ID],0))</f>
        <v>Returning</v>
      </c>
      <c r="I562" t="str">
        <f>INDEX(Sales_Data[Payment_Method], MATCH(Merged[[#This Row],[Product_ID]], Sales_Data[Product_ID],0))</f>
        <v>Credit Card</v>
      </c>
      <c r="J562">
        <f>INDEX(Sales_Data[Discount],MATCH(Merged[[#This Row],[Product_ID]], Sales_Data[Product_ID],0))</f>
        <v>0.19</v>
      </c>
      <c r="K562" s="8">
        <f>INDEX(Sales_Data[Discount (%)], MATCH(Merged[[#This Row],[Product_ID]],Sales_Data[Product_ID],0))</f>
        <v>0.19</v>
      </c>
      <c r="L562" s="8" t="str">
        <f>INDEX(Sales_Data[Discount Range], MATCH(Merged[[#This Row],[Product_ID]], Sales_Data[Product_ID],0))</f>
        <v>16-20%</v>
      </c>
      <c r="M562" t="str">
        <f>INDEX(Sales_Data[Sales_Channel],MATCH(Merged[[#This Row],[Product_ID]], Sales_Data[Product_ID],0))</f>
        <v>Online</v>
      </c>
      <c r="N562" t="str">
        <f>INDEX(Sales_Data[Region_and_Sales_Rep], MATCH(Merged[[#This Row],[Product_ID]],Sales_Data[Product_ID],0))</f>
        <v>West-Eve</v>
      </c>
    </row>
    <row r="563" spans="1:14" x14ac:dyDescent="0.25">
      <c r="A563">
        <v>1043</v>
      </c>
      <c r="B563" t="str">
        <f>VLOOKUP(Merged[[#This Row],[Product_ID]],Sales_Data[],5,0)</f>
        <v>Bob</v>
      </c>
      <c r="C563" t="str">
        <f>VLOOKUP(Merged[[#This Row],[Product_ID]],Sales_Data[],6,0)</f>
        <v>South</v>
      </c>
      <c r="D563" t="str">
        <f>VLOOKUP(Merged[[#This Row],[Product_ID]],Sales_Data[],3,0)</f>
        <v>November</v>
      </c>
      <c r="E563">
        <f>INDEX(Sales_Data[Sales_Amount],MATCH(Merged[[#This Row],[Product_ID]], Sales_Data[Product_ID],0))</f>
        <v>1710.73</v>
      </c>
      <c r="F563" t="str">
        <f>INDEX(Sales_Data[Product_Category], MATCH(Merged[[#This Row],[Product_ID]],Sales_Data[Product_ID],0))</f>
        <v>Electronics</v>
      </c>
      <c r="G563">
        <f>INDEX(Sales_Data[Quantity_Sold], MATCH(Merged[[#This Row],[Product_ID]],Sales_Data[Product_ID],0))</f>
        <v>3</v>
      </c>
      <c r="H563" t="str">
        <f>INDEX(Sales_Data[Customer_Type], MATCH(Merged[[#This Row],[Product_ID]], Sales_Data[Product_ID],0))</f>
        <v>New</v>
      </c>
      <c r="I563" t="str">
        <f>INDEX(Sales_Data[Payment_Method], MATCH(Merged[[#This Row],[Product_ID]], Sales_Data[Product_ID],0))</f>
        <v>Bank Transfer</v>
      </c>
      <c r="J563">
        <f>INDEX(Sales_Data[Discount],MATCH(Merged[[#This Row],[Product_ID]], Sales_Data[Product_ID],0))</f>
        <v>0.25</v>
      </c>
      <c r="K563" s="8">
        <f>INDEX(Sales_Data[Discount (%)], MATCH(Merged[[#This Row],[Product_ID]],Sales_Data[Product_ID],0))</f>
        <v>0.25</v>
      </c>
      <c r="L563" s="8" t="str">
        <f>INDEX(Sales_Data[Discount Range], MATCH(Merged[[#This Row],[Product_ID]], Sales_Data[Product_ID],0))</f>
        <v>21%+</v>
      </c>
      <c r="M563" t="str">
        <f>INDEX(Sales_Data[Sales_Channel],MATCH(Merged[[#This Row],[Product_ID]], Sales_Data[Product_ID],0))</f>
        <v>Online</v>
      </c>
      <c r="N563" t="str">
        <f>INDEX(Sales_Data[Region_and_Sales_Rep], MATCH(Merged[[#This Row],[Product_ID]],Sales_Data[Product_ID],0))</f>
        <v>South-Bob</v>
      </c>
    </row>
    <row r="564" spans="1:14" x14ac:dyDescent="0.25">
      <c r="A564">
        <v>1044</v>
      </c>
      <c r="B564" t="str">
        <f>VLOOKUP(Merged[[#This Row],[Product_ID]],Sales_Data[],5,0)</f>
        <v>David</v>
      </c>
      <c r="C564" t="str">
        <f>VLOOKUP(Merged[[#This Row],[Product_ID]],Sales_Data[],6,0)</f>
        <v>South</v>
      </c>
      <c r="D564" t="str">
        <f>VLOOKUP(Merged[[#This Row],[Product_ID]],Sales_Data[],3,0)</f>
        <v>February</v>
      </c>
      <c r="E564">
        <f>INDEX(Sales_Data[Sales_Amount],MATCH(Merged[[#This Row],[Product_ID]], Sales_Data[Product_ID],0))</f>
        <v>7754.1</v>
      </c>
      <c r="F564" t="str">
        <f>INDEX(Sales_Data[Product_Category], MATCH(Merged[[#This Row],[Product_ID]],Sales_Data[Product_ID],0))</f>
        <v>Food</v>
      </c>
      <c r="G564">
        <f>INDEX(Sales_Data[Quantity_Sold], MATCH(Merged[[#This Row],[Product_ID]],Sales_Data[Product_ID],0))</f>
        <v>22</v>
      </c>
      <c r="H564" t="str">
        <f>INDEX(Sales_Data[Customer_Type], MATCH(Merged[[#This Row],[Product_ID]], Sales_Data[Product_ID],0))</f>
        <v>Returning</v>
      </c>
      <c r="I564" t="str">
        <f>INDEX(Sales_Data[Payment_Method], MATCH(Merged[[#This Row],[Product_ID]], Sales_Data[Product_ID],0))</f>
        <v>Bank Transfer</v>
      </c>
      <c r="J564">
        <f>INDEX(Sales_Data[Discount],MATCH(Merged[[#This Row],[Product_ID]], Sales_Data[Product_ID],0))</f>
        <v>0.22</v>
      </c>
      <c r="K564" s="8">
        <f>INDEX(Sales_Data[Discount (%)], MATCH(Merged[[#This Row],[Product_ID]],Sales_Data[Product_ID],0))</f>
        <v>0.22</v>
      </c>
      <c r="L564" s="8" t="str">
        <f>INDEX(Sales_Data[Discount Range], MATCH(Merged[[#This Row],[Product_ID]], Sales_Data[Product_ID],0))</f>
        <v>21%+</v>
      </c>
      <c r="M564" t="str">
        <f>INDEX(Sales_Data[Sales_Channel],MATCH(Merged[[#This Row],[Product_ID]], Sales_Data[Product_ID],0))</f>
        <v>Retail</v>
      </c>
      <c r="N564" t="str">
        <f>INDEX(Sales_Data[Region_and_Sales_Rep], MATCH(Merged[[#This Row],[Product_ID]],Sales_Data[Product_ID],0))</f>
        <v>South-David</v>
      </c>
    </row>
    <row r="565" spans="1:14" x14ac:dyDescent="0.25">
      <c r="A565">
        <v>1029</v>
      </c>
      <c r="B565" t="str">
        <f>VLOOKUP(Merged[[#This Row],[Product_ID]],Sales_Data[],5,0)</f>
        <v>David</v>
      </c>
      <c r="C565" t="str">
        <f>VLOOKUP(Merged[[#This Row],[Product_ID]],Sales_Data[],6,0)</f>
        <v>East</v>
      </c>
      <c r="D565" t="str">
        <f>VLOOKUP(Merged[[#This Row],[Product_ID]],Sales_Data[],3,0)</f>
        <v>March</v>
      </c>
      <c r="E565">
        <f>INDEX(Sales_Data[Sales_Amount],MATCH(Merged[[#This Row],[Product_ID]], Sales_Data[Product_ID],0))</f>
        <v>6773.89</v>
      </c>
      <c r="F565" t="str">
        <f>INDEX(Sales_Data[Product_Category], MATCH(Merged[[#This Row],[Product_ID]],Sales_Data[Product_ID],0))</f>
        <v>Clothing</v>
      </c>
      <c r="G565">
        <f>INDEX(Sales_Data[Quantity_Sold], MATCH(Merged[[#This Row],[Product_ID]],Sales_Data[Product_ID],0))</f>
        <v>28</v>
      </c>
      <c r="H565" t="str">
        <f>INDEX(Sales_Data[Customer_Type], MATCH(Merged[[#This Row],[Product_ID]], Sales_Data[Product_ID],0))</f>
        <v>New</v>
      </c>
      <c r="I565" t="str">
        <f>INDEX(Sales_Data[Payment_Method], MATCH(Merged[[#This Row],[Product_ID]], Sales_Data[Product_ID],0))</f>
        <v>Credit Card</v>
      </c>
      <c r="J565">
        <f>INDEX(Sales_Data[Discount],MATCH(Merged[[#This Row],[Product_ID]], Sales_Data[Product_ID],0))</f>
        <v>0.15</v>
      </c>
      <c r="K565" s="8">
        <f>INDEX(Sales_Data[Discount (%)], MATCH(Merged[[#This Row],[Product_ID]],Sales_Data[Product_ID],0))</f>
        <v>0.15</v>
      </c>
      <c r="L565" s="8" t="str">
        <f>INDEX(Sales_Data[Discount Range], MATCH(Merged[[#This Row],[Product_ID]], Sales_Data[Product_ID],0))</f>
        <v>11-15%</v>
      </c>
      <c r="M565" t="str">
        <f>INDEX(Sales_Data[Sales_Channel],MATCH(Merged[[#This Row],[Product_ID]], Sales_Data[Product_ID],0))</f>
        <v>Retail</v>
      </c>
      <c r="N565" t="str">
        <f>INDEX(Sales_Data[Region_and_Sales_Rep], MATCH(Merged[[#This Row],[Product_ID]],Sales_Data[Product_ID],0))</f>
        <v>East-David</v>
      </c>
    </row>
    <row r="566" spans="1:14" x14ac:dyDescent="0.25">
      <c r="A566">
        <v>1013</v>
      </c>
      <c r="B566" t="str">
        <f>VLOOKUP(Merged[[#This Row],[Product_ID]],Sales_Data[],5,0)</f>
        <v>David</v>
      </c>
      <c r="C566" t="str">
        <f>VLOOKUP(Merged[[#This Row],[Product_ID]],Sales_Data[],6,0)</f>
        <v>East</v>
      </c>
      <c r="D566" t="str">
        <f>VLOOKUP(Merged[[#This Row],[Product_ID]],Sales_Data[],3,0)</f>
        <v>October</v>
      </c>
      <c r="E566">
        <f>INDEX(Sales_Data[Sales_Amount],MATCH(Merged[[#This Row],[Product_ID]], Sales_Data[Product_ID],0))</f>
        <v>5039.07</v>
      </c>
      <c r="F566" t="str">
        <f>INDEX(Sales_Data[Product_Category], MATCH(Merged[[#This Row],[Product_ID]],Sales_Data[Product_ID],0))</f>
        <v>Electronics</v>
      </c>
      <c r="G566">
        <f>INDEX(Sales_Data[Quantity_Sold], MATCH(Merged[[#This Row],[Product_ID]],Sales_Data[Product_ID],0))</f>
        <v>20</v>
      </c>
      <c r="H566" t="str">
        <f>INDEX(Sales_Data[Customer_Type], MATCH(Merged[[#This Row],[Product_ID]], Sales_Data[Product_ID],0))</f>
        <v>Returning</v>
      </c>
      <c r="I566" t="str">
        <f>INDEX(Sales_Data[Payment_Method], MATCH(Merged[[#This Row],[Product_ID]], Sales_Data[Product_ID],0))</f>
        <v>Bank Transfer</v>
      </c>
      <c r="J566">
        <f>INDEX(Sales_Data[Discount],MATCH(Merged[[#This Row],[Product_ID]], Sales_Data[Product_ID],0))</f>
        <v>0.1</v>
      </c>
      <c r="K566" s="8">
        <f>INDEX(Sales_Data[Discount (%)], MATCH(Merged[[#This Row],[Product_ID]],Sales_Data[Product_ID],0))</f>
        <v>0.1</v>
      </c>
      <c r="L566" s="8" t="str">
        <f>INDEX(Sales_Data[Discount Range], MATCH(Merged[[#This Row],[Product_ID]], Sales_Data[Product_ID],0))</f>
        <v>6-10%</v>
      </c>
      <c r="M566" t="str">
        <f>INDEX(Sales_Data[Sales_Channel],MATCH(Merged[[#This Row],[Product_ID]], Sales_Data[Product_ID],0))</f>
        <v>Online</v>
      </c>
      <c r="N566" t="str">
        <f>INDEX(Sales_Data[Region_and_Sales_Rep], MATCH(Merged[[#This Row],[Product_ID]],Sales_Data[Product_ID],0))</f>
        <v>East-David</v>
      </c>
    </row>
    <row r="567" spans="1:14" x14ac:dyDescent="0.25">
      <c r="A567">
        <v>1012</v>
      </c>
      <c r="B567" t="str">
        <f>VLOOKUP(Merged[[#This Row],[Product_ID]],Sales_Data[],5,0)</f>
        <v>David</v>
      </c>
      <c r="C567" t="str">
        <f>VLOOKUP(Merged[[#This Row],[Product_ID]],Sales_Data[],6,0)</f>
        <v>North</v>
      </c>
      <c r="D567" t="str">
        <f>VLOOKUP(Merged[[#This Row],[Product_ID]],Sales_Data[],3,0)</f>
        <v>October</v>
      </c>
      <c r="E567">
        <f>INDEX(Sales_Data[Sales_Amount],MATCH(Merged[[#This Row],[Product_ID]], Sales_Data[Product_ID],0))</f>
        <v>4384.88</v>
      </c>
      <c r="F567" t="str">
        <f>INDEX(Sales_Data[Product_Category], MATCH(Merged[[#This Row],[Product_ID]],Sales_Data[Product_ID],0))</f>
        <v>Furniture</v>
      </c>
      <c r="G567">
        <f>INDEX(Sales_Data[Quantity_Sold], MATCH(Merged[[#This Row],[Product_ID]],Sales_Data[Product_ID],0))</f>
        <v>34</v>
      </c>
      <c r="H567" t="str">
        <f>INDEX(Sales_Data[Customer_Type], MATCH(Merged[[#This Row],[Product_ID]], Sales_Data[Product_ID],0))</f>
        <v>New</v>
      </c>
      <c r="I567" t="str">
        <f>INDEX(Sales_Data[Payment_Method], MATCH(Merged[[#This Row],[Product_ID]], Sales_Data[Product_ID],0))</f>
        <v>Bank Transfer</v>
      </c>
      <c r="J567">
        <f>INDEX(Sales_Data[Discount],MATCH(Merged[[#This Row],[Product_ID]], Sales_Data[Product_ID],0))</f>
        <v>0.21</v>
      </c>
      <c r="K567" s="8">
        <f>INDEX(Sales_Data[Discount (%)], MATCH(Merged[[#This Row],[Product_ID]],Sales_Data[Product_ID],0))</f>
        <v>0.21</v>
      </c>
      <c r="L567" s="8" t="str">
        <f>INDEX(Sales_Data[Discount Range], MATCH(Merged[[#This Row],[Product_ID]], Sales_Data[Product_ID],0))</f>
        <v>21%+</v>
      </c>
      <c r="M567" t="str">
        <f>INDEX(Sales_Data[Sales_Channel],MATCH(Merged[[#This Row],[Product_ID]], Sales_Data[Product_ID],0))</f>
        <v>Retail</v>
      </c>
      <c r="N567" t="str">
        <f>INDEX(Sales_Data[Region_and_Sales_Rep], MATCH(Merged[[#This Row],[Product_ID]],Sales_Data[Product_ID],0))</f>
        <v>North-David</v>
      </c>
    </row>
    <row r="568" spans="1:14" x14ac:dyDescent="0.25">
      <c r="A568">
        <v>1095</v>
      </c>
      <c r="B568" t="str">
        <f>VLOOKUP(Merged[[#This Row],[Product_ID]],Sales_Data[],5,0)</f>
        <v>Alice</v>
      </c>
      <c r="C568" t="str">
        <f>VLOOKUP(Merged[[#This Row],[Product_ID]],Sales_Data[],6,0)</f>
        <v>East</v>
      </c>
      <c r="D568" t="str">
        <f>VLOOKUP(Merged[[#This Row],[Product_ID]],Sales_Data[],3,0)</f>
        <v>November</v>
      </c>
      <c r="E568">
        <f>INDEX(Sales_Data[Sales_Amount],MATCH(Merged[[#This Row],[Product_ID]], Sales_Data[Product_ID],0))</f>
        <v>9432.9699999999993</v>
      </c>
      <c r="F568" t="str">
        <f>INDEX(Sales_Data[Product_Category], MATCH(Merged[[#This Row],[Product_ID]],Sales_Data[Product_ID],0))</f>
        <v>Electronics</v>
      </c>
      <c r="G568">
        <f>INDEX(Sales_Data[Quantity_Sold], MATCH(Merged[[#This Row],[Product_ID]],Sales_Data[Product_ID],0))</f>
        <v>37</v>
      </c>
      <c r="H568" t="str">
        <f>INDEX(Sales_Data[Customer_Type], MATCH(Merged[[#This Row],[Product_ID]], Sales_Data[Product_ID],0))</f>
        <v>New</v>
      </c>
      <c r="I568" t="str">
        <f>INDEX(Sales_Data[Payment_Method], MATCH(Merged[[#This Row],[Product_ID]], Sales_Data[Product_ID],0))</f>
        <v>Credit Card</v>
      </c>
      <c r="J568">
        <f>INDEX(Sales_Data[Discount],MATCH(Merged[[#This Row],[Product_ID]], Sales_Data[Product_ID],0))</f>
        <v>0.1</v>
      </c>
      <c r="K568" s="8">
        <f>INDEX(Sales_Data[Discount (%)], MATCH(Merged[[#This Row],[Product_ID]],Sales_Data[Product_ID],0))</f>
        <v>0.1</v>
      </c>
      <c r="L568" s="8" t="str">
        <f>INDEX(Sales_Data[Discount Range], MATCH(Merged[[#This Row],[Product_ID]], Sales_Data[Product_ID],0))</f>
        <v>6-10%</v>
      </c>
      <c r="M568" t="str">
        <f>INDEX(Sales_Data[Sales_Channel],MATCH(Merged[[#This Row],[Product_ID]], Sales_Data[Product_ID],0))</f>
        <v>Retail</v>
      </c>
      <c r="N568" t="str">
        <f>INDEX(Sales_Data[Region_and_Sales_Rep], MATCH(Merged[[#This Row],[Product_ID]],Sales_Data[Product_ID],0))</f>
        <v>East-Alice</v>
      </c>
    </row>
    <row r="569" spans="1:14" x14ac:dyDescent="0.25">
      <c r="A569">
        <v>1046</v>
      </c>
      <c r="B569" t="str">
        <f>VLOOKUP(Merged[[#This Row],[Product_ID]],Sales_Data[],5,0)</f>
        <v>Eve</v>
      </c>
      <c r="C569" t="str">
        <f>VLOOKUP(Merged[[#This Row],[Product_ID]],Sales_Data[],6,0)</f>
        <v>East</v>
      </c>
      <c r="D569" t="str">
        <f>VLOOKUP(Merged[[#This Row],[Product_ID]],Sales_Data[],3,0)</f>
        <v>January</v>
      </c>
      <c r="E569">
        <f>INDEX(Sales_Data[Sales_Amount],MATCH(Merged[[#This Row],[Product_ID]], Sales_Data[Product_ID],0))</f>
        <v>4104.82</v>
      </c>
      <c r="F569" t="str">
        <f>INDEX(Sales_Data[Product_Category], MATCH(Merged[[#This Row],[Product_ID]],Sales_Data[Product_ID],0))</f>
        <v>Clothing</v>
      </c>
      <c r="G569">
        <f>INDEX(Sales_Data[Quantity_Sold], MATCH(Merged[[#This Row],[Product_ID]],Sales_Data[Product_ID],0))</f>
        <v>43</v>
      </c>
      <c r="H569" t="str">
        <f>INDEX(Sales_Data[Customer_Type], MATCH(Merged[[#This Row],[Product_ID]], Sales_Data[Product_ID],0))</f>
        <v>New</v>
      </c>
      <c r="I569" t="str">
        <f>INDEX(Sales_Data[Payment_Method], MATCH(Merged[[#This Row],[Product_ID]], Sales_Data[Product_ID],0))</f>
        <v>Bank Transfer</v>
      </c>
      <c r="J569">
        <f>INDEX(Sales_Data[Discount],MATCH(Merged[[#This Row],[Product_ID]], Sales_Data[Product_ID],0))</f>
        <v>0.1</v>
      </c>
      <c r="K569" s="8">
        <f>INDEX(Sales_Data[Discount (%)], MATCH(Merged[[#This Row],[Product_ID]],Sales_Data[Product_ID],0))</f>
        <v>0.1</v>
      </c>
      <c r="L569" s="8" t="str">
        <f>INDEX(Sales_Data[Discount Range], MATCH(Merged[[#This Row],[Product_ID]], Sales_Data[Product_ID],0))</f>
        <v>6-10%</v>
      </c>
      <c r="M569" t="str">
        <f>INDEX(Sales_Data[Sales_Channel],MATCH(Merged[[#This Row],[Product_ID]], Sales_Data[Product_ID],0))</f>
        <v>Retail</v>
      </c>
      <c r="N569" t="str">
        <f>INDEX(Sales_Data[Region_and_Sales_Rep], MATCH(Merged[[#This Row],[Product_ID]],Sales_Data[Product_ID],0))</f>
        <v>East-Eve</v>
      </c>
    </row>
    <row r="570" spans="1:14" x14ac:dyDescent="0.25">
      <c r="A570">
        <v>1002</v>
      </c>
      <c r="B570" t="str">
        <f>VLOOKUP(Merged[[#This Row],[Product_ID]],Sales_Data[],5,0)</f>
        <v>David</v>
      </c>
      <c r="C570" t="str">
        <f>VLOOKUP(Merged[[#This Row],[Product_ID]],Sales_Data[],6,0)</f>
        <v>North</v>
      </c>
      <c r="D570" t="str">
        <f>VLOOKUP(Merged[[#This Row],[Product_ID]],Sales_Data[],3,0)</f>
        <v>May</v>
      </c>
      <c r="E570">
        <f>INDEX(Sales_Data[Sales_Amount],MATCH(Merged[[#This Row],[Product_ID]], Sales_Data[Product_ID],0))</f>
        <v>6810.35</v>
      </c>
      <c r="F570" t="str">
        <f>INDEX(Sales_Data[Product_Category], MATCH(Merged[[#This Row],[Product_ID]],Sales_Data[Product_ID],0))</f>
        <v>Furniture</v>
      </c>
      <c r="G570">
        <f>INDEX(Sales_Data[Quantity_Sold], MATCH(Merged[[#This Row],[Product_ID]],Sales_Data[Product_ID],0))</f>
        <v>17</v>
      </c>
      <c r="H570" t="str">
        <f>INDEX(Sales_Data[Customer_Type], MATCH(Merged[[#This Row],[Product_ID]], Sales_Data[Product_ID],0))</f>
        <v>Returning</v>
      </c>
      <c r="I570" t="str">
        <f>INDEX(Sales_Data[Payment_Method], MATCH(Merged[[#This Row],[Product_ID]], Sales_Data[Product_ID],0))</f>
        <v>Cash</v>
      </c>
      <c r="J570">
        <f>INDEX(Sales_Data[Discount],MATCH(Merged[[#This Row],[Product_ID]], Sales_Data[Product_ID],0))</f>
        <v>0.04</v>
      </c>
      <c r="K570" s="8">
        <f>INDEX(Sales_Data[Discount (%)], MATCH(Merged[[#This Row],[Product_ID]],Sales_Data[Product_ID],0))</f>
        <v>0.04</v>
      </c>
      <c r="L570" s="8" t="str">
        <f>INDEX(Sales_Data[Discount Range], MATCH(Merged[[#This Row],[Product_ID]], Sales_Data[Product_ID],0))</f>
        <v>0-5%</v>
      </c>
      <c r="M570" t="str">
        <f>INDEX(Sales_Data[Sales_Channel],MATCH(Merged[[#This Row],[Product_ID]], Sales_Data[Product_ID],0))</f>
        <v>Online</v>
      </c>
      <c r="N570" t="str">
        <f>INDEX(Sales_Data[Region_and_Sales_Rep], MATCH(Merged[[#This Row],[Product_ID]],Sales_Data[Product_ID],0))</f>
        <v>North-David</v>
      </c>
    </row>
    <row r="571" spans="1:14" x14ac:dyDescent="0.25">
      <c r="A571">
        <v>1035</v>
      </c>
      <c r="B571" t="str">
        <f>VLOOKUP(Merged[[#This Row],[Product_ID]],Sales_Data[],5,0)</f>
        <v>Alice</v>
      </c>
      <c r="C571" t="str">
        <f>VLOOKUP(Merged[[#This Row],[Product_ID]],Sales_Data[],6,0)</f>
        <v>South</v>
      </c>
      <c r="D571" t="str">
        <f>VLOOKUP(Merged[[#This Row],[Product_ID]],Sales_Data[],3,0)</f>
        <v>May</v>
      </c>
      <c r="E571">
        <f>INDEX(Sales_Data[Sales_Amount],MATCH(Merged[[#This Row],[Product_ID]], Sales_Data[Product_ID],0))</f>
        <v>3780.22</v>
      </c>
      <c r="F571" t="str">
        <f>INDEX(Sales_Data[Product_Category], MATCH(Merged[[#This Row],[Product_ID]],Sales_Data[Product_ID],0))</f>
        <v>Food</v>
      </c>
      <c r="G571">
        <f>INDEX(Sales_Data[Quantity_Sold], MATCH(Merged[[#This Row],[Product_ID]],Sales_Data[Product_ID],0))</f>
        <v>45</v>
      </c>
      <c r="H571" t="str">
        <f>INDEX(Sales_Data[Customer_Type], MATCH(Merged[[#This Row],[Product_ID]], Sales_Data[Product_ID],0))</f>
        <v>New</v>
      </c>
      <c r="I571" t="str">
        <f>INDEX(Sales_Data[Payment_Method], MATCH(Merged[[#This Row],[Product_ID]], Sales_Data[Product_ID],0))</f>
        <v>Credit Card</v>
      </c>
      <c r="J571">
        <f>INDEX(Sales_Data[Discount],MATCH(Merged[[#This Row],[Product_ID]], Sales_Data[Product_ID],0))</f>
        <v>0.15</v>
      </c>
      <c r="K571" s="8">
        <f>INDEX(Sales_Data[Discount (%)], MATCH(Merged[[#This Row],[Product_ID]],Sales_Data[Product_ID],0))</f>
        <v>0.15</v>
      </c>
      <c r="L571" s="8" t="str">
        <f>INDEX(Sales_Data[Discount Range], MATCH(Merged[[#This Row],[Product_ID]], Sales_Data[Product_ID],0))</f>
        <v>11-15%</v>
      </c>
      <c r="M571" t="str">
        <f>INDEX(Sales_Data[Sales_Channel],MATCH(Merged[[#This Row],[Product_ID]], Sales_Data[Product_ID],0))</f>
        <v>Retail</v>
      </c>
      <c r="N571" t="str">
        <f>INDEX(Sales_Data[Region_and_Sales_Rep], MATCH(Merged[[#This Row],[Product_ID]],Sales_Data[Product_ID],0))</f>
        <v>South-Alice</v>
      </c>
    </row>
    <row r="572" spans="1:14" x14ac:dyDescent="0.25">
      <c r="A572">
        <v>1087</v>
      </c>
      <c r="B572" t="str">
        <f>VLOOKUP(Merged[[#This Row],[Product_ID]],Sales_Data[],5,0)</f>
        <v>Eve</v>
      </c>
      <c r="C572" t="str">
        <f>VLOOKUP(Merged[[#This Row],[Product_ID]],Sales_Data[],6,0)</f>
        <v>South</v>
      </c>
      <c r="D572" t="str">
        <f>VLOOKUP(Merged[[#This Row],[Product_ID]],Sales_Data[],3,0)</f>
        <v>January</v>
      </c>
      <c r="E572">
        <f>INDEX(Sales_Data[Sales_Amount],MATCH(Merged[[#This Row],[Product_ID]], Sales_Data[Product_ID],0))</f>
        <v>7698.92</v>
      </c>
      <c r="F572" t="str">
        <f>INDEX(Sales_Data[Product_Category], MATCH(Merged[[#This Row],[Product_ID]],Sales_Data[Product_ID],0))</f>
        <v>Furniture</v>
      </c>
      <c r="G572">
        <f>INDEX(Sales_Data[Quantity_Sold], MATCH(Merged[[#This Row],[Product_ID]],Sales_Data[Product_ID],0))</f>
        <v>46</v>
      </c>
      <c r="H572" t="str">
        <f>INDEX(Sales_Data[Customer_Type], MATCH(Merged[[#This Row],[Product_ID]], Sales_Data[Product_ID],0))</f>
        <v>New</v>
      </c>
      <c r="I572" t="str">
        <f>INDEX(Sales_Data[Payment_Method], MATCH(Merged[[#This Row],[Product_ID]], Sales_Data[Product_ID],0))</f>
        <v>Bank Transfer</v>
      </c>
      <c r="J572">
        <f>INDEX(Sales_Data[Discount],MATCH(Merged[[#This Row],[Product_ID]], Sales_Data[Product_ID],0))</f>
        <v>0.12</v>
      </c>
      <c r="K572" s="8">
        <f>INDEX(Sales_Data[Discount (%)], MATCH(Merged[[#This Row],[Product_ID]],Sales_Data[Product_ID],0))</f>
        <v>0.12</v>
      </c>
      <c r="L572" s="8" t="str">
        <f>INDEX(Sales_Data[Discount Range], MATCH(Merged[[#This Row],[Product_ID]], Sales_Data[Product_ID],0))</f>
        <v>11-15%</v>
      </c>
      <c r="M572" t="str">
        <f>INDEX(Sales_Data[Sales_Channel],MATCH(Merged[[#This Row],[Product_ID]], Sales_Data[Product_ID],0))</f>
        <v>Online</v>
      </c>
      <c r="N572" t="str">
        <f>INDEX(Sales_Data[Region_and_Sales_Rep], MATCH(Merged[[#This Row],[Product_ID]],Sales_Data[Product_ID],0))</f>
        <v>South-Eve</v>
      </c>
    </row>
    <row r="573" spans="1:14" x14ac:dyDescent="0.25">
      <c r="A573">
        <v>1081</v>
      </c>
      <c r="B573" t="str">
        <f>VLOOKUP(Merged[[#This Row],[Product_ID]],Sales_Data[],5,0)</f>
        <v>David</v>
      </c>
      <c r="C573" t="str">
        <f>VLOOKUP(Merged[[#This Row],[Product_ID]],Sales_Data[],6,0)</f>
        <v>East</v>
      </c>
      <c r="D573" t="str">
        <f>VLOOKUP(Merged[[#This Row],[Product_ID]],Sales_Data[],3,0)</f>
        <v>February</v>
      </c>
      <c r="E573">
        <f>INDEX(Sales_Data[Sales_Amount],MATCH(Merged[[#This Row],[Product_ID]], Sales_Data[Product_ID],0))</f>
        <v>3068.03</v>
      </c>
      <c r="F573" t="str">
        <f>INDEX(Sales_Data[Product_Category], MATCH(Merged[[#This Row],[Product_ID]],Sales_Data[Product_ID],0))</f>
        <v>Furniture</v>
      </c>
      <c r="G573">
        <f>INDEX(Sales_Data[Quantity_Sold], MATCH(Merged[[#This Row],[Product_ID]],Sales_Data[Product_ID],0))</f>
        <v>41</v>
      </c>
      <c r="H573" t="str">
        <f>INDEX(Sales_Data[Customer_Type], MATCH(Merged[[#This Row],[Product_ID]], Sales_Data[Product_ID],0))</f>
        <v>New</v>
      </c>
      <c r="I573" t="str">
        <f>INDEX(Sales_Data[Payment_Method], MATCH(Merged[[#This Row],[Product_ID]], Sales_Data[Product_ID],0))</f>
        <v>Bank Transfer</v>
      </c>
      <c r="J573">
        <f>INDEX(Sales_Data[Discount],MATCH(Merged[[#This Row],[Product_ID]], Sales_Data[Product_ID],0))</f>
        <v>0.21</v>
      </c>
      <c r="K573" s="8">
        <f>INDEX(Sales_Data[Discount (%)], MATCH(Merged[[#This Row],[Product_ID]],Sales_Data[Product_ID],0))</f>
        <v>0.21</v>
      </c>
      <c r="L573" s="8" t="str">
        <f>INDEX(Sales_Data[Discount Range], MATCH(Merged[[#This Row],[Product_ID]], Sales_Data[Product_ID],0))</f>
        <v>21%+</v>
      </c>
      <c r="M573" t="str">
        <f>INDEX(Sales_Data[Sales_Channel],MATCH(Merged[[#This Row],[Product_ID]], Sales_Data[Product_ID],0))</f>
        <v>Online</v>
      </c>
      <c r="N573" t="str">
        <f>INDEX(Sales_Data[Region_and_Sales_Rep], MATCH(Merged[[#This Row],[Product_ID]],Sales_Data[Product_ID],0))</f>
        <v>East-David</v>
      </c>
    </row>
    <row r="574" spans="1:14" x14ac:dyDescent="0.25">
      <c r="A574">
        <v>1090</v>
      </c>
      <c r="B574" t="str">
        <f>VLOOKUP(Merged[[#This Row],[Product_ID]],Sales_Data[],5,0)</f>
        <v>Alice</v>
      </c>
      <c r="C574" t="str">
        <f>VLOOKUP(Merged[[#This Row],[Product_ID]],Sales_Data[],6,0)</f>
        <v>West</v>
      </c>
      <c r="D574" t="str">
        <f>VLOOKUP(Merged[[#This Row],[Product_ID]],Sales_Data[],3,0)</f>
        <v>November</v>
      </c>
      <c r="E574">
        <f>INDEX(Sales_Data[Sales_Amount],MATCH(Merged[[#This Row],[Product_ID]], Sales_Data[Product_ID],0))</f>
        <v>267.77999999999997</v>
      </c>
      <c r="F574" t="str">
        <f>INDEX(Sales_Data[Product_Category], MATCH(Merged[[#This Row],[Product_ID]],Sales_Data[Product_ID],0))</f>
        <v>Electronics</v>
      </c>
      <c r="G574">
        <f>INDEX(Sales_Data[Quantity_Sold], MATCH(Merged[[#This Row],[Product_ID]],Sales_Data[Product_ID],0))</f>
        <v>32</v>
      </c>
      <c r="H574" t="str">
        <f>INDEX(Sales_Data[Customer_Type], MATCH(Merged[[#This Row],[Product_ID]], Sales_Data[Product_ID],0))</f>
        <v>Returning</v>
      </c>
      <c r="I574" t="str">
        <f>INDEX(Sales_Data[Payment_Method], MATCH(Merged[[#This Row],[Product_ID]], Sales_Data[Product_ID],0))</f>
        <v>Cash</v>
      </c>
      <c r="J574">
        <f>INDEX(Sales_Data[Discount],MATCH(Merged[[#This Row],[Product_ID]], Sales_Data[Product_ID],0))</f>
        <v>0.22</v>
      </c>
      <c r="K574" s="8">
        <f>INDEX(Sales_Data[Discount (%)], MATCH(Merged[[#This Row],[Product_ID]],Sales_Data[Product_ID],0))</f>
        <v>0.22</v>
      </c>
      <c r="L574" s="8" t="str">
        <f>INDEX(Sales_Data[Discount Range], MATCH(Merged[[#This Row],[Product_ID]], Sales_Data[Product_ID],0))</f>
        <v>21%+</v>
      </c>
      <c r="M574" t="str">
        <f>INDEX(Sales_Data[Sales_Channel],MATCH(Merged[[#This Row],[Product_ID]], Sales_Data[Product_ID],0))</f>
        <v>Retail</v>
      </c>
      <c r="N574" t="str">
        <f>INDEX(Sales_Data[Region_and_Sales_Rep], MATCH(Merged[[#This Row],[Product_ID]],Sales_Data[Product_ID],0))</f>
        <v>West-Alice</v>
      </c>
    </row>
    <row r="575" spans="1:14" x14ac:dyDescent="0.25">
      <c r="A575">
        <v>1008</v>
      </c>
      <c r="B575" t="str">
        <f>VLOOKUP(Merged[[#This Row],[Product_ID]],Sales_Data[],5,0)</f>
        <v>Eve</v>
      </c>
      <c r="C575" t="str">
        <f>VLOOKUP(Merged[[#This Row],[Product_ID]],Sales_Data[],6,0)</f>
        <v>North</v>
      </c>
      <c r="D575" t="str">
        <f>VLOOKUP(Merged[[#This Row],[Product_ID]],Sales_Data[],3,0)</f>
        <v>January</v>
      </c>
      <c r="E575">
        <f>INDEX(Sales_Data[Sales_Amount],MATCH(Merged[[#This Row],[Product_ID]], Sales_Data[Product_ID],0))</f>
        <v>5227.8100000000004</v>
      </c>
      <c r="F575" t="str">
        <f>INDEX(Sales_Data[Product_Category], MATCH(Merged[[#This Row],[Product_ID]],Sales_Data[Product_ID],0))</f>
        <v>Clothing</v>
      </c>
      <c r="G575">
        <f>INDEX(Sales_Data[Quantity_Sold], MATCH(Merged[[#This Row],[Product_ID]],Sales_Data[Product_ID],0))</f>
        <v>38</v>
      </c>
      <c r="H575" t="str">
        <f>INDEX(Sales_Data[Customer_Type], MATCH(Merged[[#This Row],[Product_ID]], Sales_Data[Product_ID],0))</f>
        <v>Returning</v>
      </c>
      <c r="I575" t="str">
        <f>INDEX(Sales_Data[Payment_Method], MATCH(Merged[[#This Row],[Product_ID]], Sales_Data[Product_ID],0))</f>
        <v>Cash</v>
      </c>
      <c r="J575">
        <f>INDEX(Sales_Data[Discount],MATCH(Merged[[#This Row],[Product_ID]], Sales_Data[Product_ID],0))</f>
        <v>0.05</v>
      </c>
      <c r="K575" s="8">
        <f>INDEX(Sales_Data[Discount (%)], MATCH(Merged[[#This Row],[Product_ID]],Sales_Data[Product_ID],0))</f>
        <v>0.05</v>
      </c>
      <c r="L575" s="8" t="str">
        <f>INDEX(Sales_Data[Discount Range], MATCH(Merged[[#This Row],[Product_ID]], Sales_Data[Product_ID],0))</f>
        <v>0-5%</v>
      </c>
      <c r="M575" t="str">
        <f>INDEX(Sales_Data[Sales_Channel],MATCH(Merged[[#This Row],[Product_ID]], Sales_Data[Product_ID],0))</f>
        <v>Online</v>
      </c>
      <c r="N575" t="str">
        <f>INDEX(Sales_Data[Region_and_Sales_Rep], MATCH(Merged[[#This Row],[Product_ID]],Sales_Data[Product_ID],0))</f>
        <v>North-Eve</v>
      </c>
    </row>
    <row r="576" spans="1:14" x14ac:dyDescent="0.25">
      <c r="A576">
        <v>1093</v>
      </c>
      <c r="B576" t="str">
        <f>VLOOKUP(Merged[[#This Row],[Product_ID]],Sales_Data[],5,0)</f>
        <v>Bob</v>
      </c>
      <c r="C576" t="str">
        <f>VLOOKUP(Merged[[#This Row],[Product_ID]],Sales_Data[],6,0)</f>
        <v>West</v>
      </c>
      <c r="D576" t="str">
        <f>VLOOKUP(Merged[[#This Row],[Product_ID]],Sales_Data[],3,0)</f>
        <v>April</v>
      </c>
      <c r="E576">
        <f>INDEX(Sales_Data[Sales_Amount],MATCH(Merged[[#This Row],[Product_ID]], Sales_Data[Product_ID],0))</f>
        <v>4384.0200000000004</v>
      </c>
      <c r="F576" t="str">
        <f>INDEX(Sales_Data[Product_Category], MATCH(Merged[[#This Row],[Product_ID]],Sales_Data[Product_ID],0))</f>
        <v>Furniture</v>
      </c>
      <c r="G576">
        <f>INDEX(Sales_Data[Quantity_Sold], MATCH(Merged[[#This Row],[Product_ID]],Sales_Data[Product_ID],0))</f>
        <v>17</v>
      </c>
      <c r="H576" t="str">
        <f>INDEX(Sales_Data[Customer_Type], MATCH(Merged[[#This Row],[Product_ID]], Sales_Data[Product_ID],0))</f>
        <v>Returning</v>
      </c>
      <c r="I576" t="str">
        <f>INDEX(Sales_Data[Payment_Method], MATCH(Merged[[#This Row],[Product_ID]], Sales_Data[Product_ID],0))</f>
        <v>Cash</v>
      </c>
      <c r="J576">
        <f>INDEX(Sales_Data[Discount],MATCH(Merged[[#This Row],[Product_ID]], Sales_Data[Product_ID],0))</f>
        <v>0.11</v>
      </c>
      <c r="K576" s="8">
        <f>INDEX(Sales_Data[Discount (%)], MATCH(Merged[[#This Row],[Product_ID]],Sales_Data[Product_ID],0))</f>
        <v>0.11</v>
      </c>
      <c r="L576" s="8" t="str">
        <f>INDEX(Sales_Data[Discount Range], MATCH(Merged[[#This Row],[Product_ID]], Sales_Data[Product_ID],0))</f>
        <v>11-15%</v>
      </c>
      <c r="M576" t="str">
        <f>INDEX(Sales_Data[Sales_Channel],MATCH(Merged[[#This Row],[Product_ID]], Sales_Data[Product_ID],0))</f>
        <v>Retail</v>
      </c>
      <c r="N576" t="str">
        <f>INDEX(Sales_Data[Region_and_Sales_Rep], MATCH(Merged[[#This Row],[Product_ID]],Sales_Data[Product_ID],0))</f>
        <v>West-Bob</v>
      </c>
    </row>
    <row r="577" spans="1:14" x14ac:dyDescent="0.25">
      <c r="A577">
        <v>1026</v>
      </c>
      <c r="B577" t="str">
        <f>VLOOKUP(Merged[[#This Row],[Product_ID]],Sales_Data[],5,0)</f>
        <v>Alice</v>
      </c>
      <c r="C577" t="str">
        <f>VLOOKUP(Merged[[#This Row],[Product_ID]],Sales_Data[],6,0)</f>
        <v>West</v>
      </c>
      <c r="D577" t="str">
        <f>VLOOKUP(Merged[[#This Row],[Product_ID]],Sales_Data[],3,0)</f>
        <v>February</v>
      </c>
      <c r="E577">
        <f>INDEX(Sales_Data[Sales_Amount],MATCH(Merged[[#This Row],[Product_ID]], Sales_Data[Product_ID],0))</f>
        <v>1554.93</v>
      </c>
      <c r="F577" t="str">
        <f>INDEX(Sales_Data[Product_Category], MATCH(Merged[[#This Row],[Product_ID]],Sales_Data[Product_ID],0))</f>
        <v>Electronics</v>
      </c>
      <c r="G577">
        <f>INDEX(Sales_Data[Quantity_Sold], MATCH(Merged[[#This Row],[Product_ID]],Sales_Data[Product_ID],0))</f>
        <v>19</v>
      </c>
      <c r="H577" t="str">
        <f>INDEX(Sales_Data[Customer_Type], MATCH(Merged[[#This Row],[Product_ID]], Sales_Data[Product_ID],0))</f>
        <v>New</v>
      </c>
      <c r="I577" t="str">
        <f>INDEX(Sales_Data[Payment_Method], MATCH(Merged[[#This Row],[Product_ID]], Sales_Data[Product_ID],0))</f>
        <v>Credit Card</v>
      </c>
      <c r="J577">
        <f>INDEX(Sales_Data[Discount],MATCH(Merged[[#This Row],[Product_ID]], Sales_Data[Product_ID],0))</f>
        <v>0.05</v>
      </c>
      <c r="K577" s="8">
        <f>INDEX(Sales_Data[Discount (%)], MATCH(Merged[[#This Row],[Product_ID]],Sales_Data[Product_ID],0))</f>
        <v>0.05</v>
      </c>
      <c r="L577" s="8" t="str">
        <f>INDEX(Sales_Data[Discount Range], MATCH(Merged[[#This Row],[Product_ID]], Sales_Data[Product_ID],0))</f>
        <v>0-5%</v>
      </c>
      <c r="M577" t="str">
        <f>INDEX(Sales_Data[Sales_Channel],MATCH(Merged[[#This Row],[Product_ID]], Sales_Data[Product_ID],0))</f>
        <v>Retail</v>
      </c>
      <c r="N577" t="str">
        <f>INDEX(Sales_Data[Region_and_Sales_Rep], MATCH(Merged[[#This Row],[Product_ID]],Sales_Data[Product_ID],0))</f>
        <v>West-Alice</v>
      </c>
    </row>
    <row r="578" spans="1:14" x14ac:dyDescent="0.25">
      <c r="A578">
        <v>1074</v>
      </c>
      <c r="B578" t="str">
        <f>VLOOKUP(Merged[[#This Row],[Product_ID]],Sales_Data[],5,0)</f>
        <v>Eve</v>
      </c>
      <c r="C578" t="str">
        <f>VLOOKUP(Merged[[#This Row],[Product_ID]],Sales_Data[],6,0)</f>
        <v>West</v>
      </c>
      <c r="D578" t="str">
        <f>VLOOKUP(Merged[[#This Row],[Product_ID]],Sales_Data[],3,0)</f>
        <v>March</v>
      </c>
      <c r="E578">
        <f>INDEX(Sales_Data[Sales_Amount],MATCH(Merged[[#This Row],[Product_ID]], Sales_Data[Product_ID],0))</f>
        <v>7499.7</v>
      </c>
      <c r="F578" t="str">
        <f>INDEX(Sales_Data[Product_Category], MATCH(Merged[[#This Row],[Product_ID]],Sales_Data[Product_ID],0))</f>
        <v>Food</v>
      </c>
      <c r="G578">
        <f>INDEX(Sales_Data[Quantity_Sold], MATCH(Merged[[#This Row],[Product_ID]],Sales_Data[Product_ID],0))</f>
        <v>38</v>
      </c>
      <c r="H578" t="str">
        <f>INDEX(Sales_Data[Customer_Type], MATCH(Merged[[#This Row],[Product_ID]], Sales_Data[Product_ID],0))</f>
        <v>Returning</v>
      </c>
      <c r="I578" t="str">
        <f>INDEX(Sales_Data[Payment_Method], MATCH(Merged[[#This Row],[Product_ID]], Sales_Data[Product_ID],0))</f>
        <v>Credit Card</v>
      </c>
      <c r="J578">
        <f>INDEX(Sales_Data[Discount],MATCH(Merged[[#This Row],[Product_ID]], Sales_Data[Product_ID],0))</f>
        <v>0.19</v>
      </c>
      <c r="K578" s="8">
        <f>INDEX(Sales_Data[Discount (%)], MATCH(Merged[[#This Row],[Product_ID]],Sales_Data[Product_ID],0))</f>
        <v>0.19</v>
      </c>
      <c r="L578" s="8" t="str">
        <f>INDEX(Sales_Data[Discount Range], MATCH(Merged[[#This Row],[Product_ID]], Sales_Data[Product_ID],0))</f>
        <v>16-20%</v>
      </c>
      <c r="M578" t="str">
        <f>INDEX(Sales_Data[Sales_Channel],MATCH(Merged[[#This Row],[Product_ID]], Sales_Data[Product_ID],0))</f>
        <v>Online</v>
      </c>
      <c r="N578" t="str">
        <f>INDEX(Sales_Data[Region_and_Sales_Rep], MATCH(Merged[[#This Row],[Product_ID]],Sales_Data[Product_ID],0))</f>
        <v>West-Eve</v>
      </c>
    </row>
    <row r="579" spans="1:14" x14ac:dyDescent="0.25">
      <c r="A579">
        <v>1090</v>
      </c>
      <c r="B579" t="str">
        <f>VLOOKUP(Merged[[#This Row],[Product_ID]],Sales_Data[],5,0)</f>
        <v>Alice</v>
      </c>
      <c r="C579" t="str">
        <f>VLOOKUP(Merged[[#This Row],[Product_ID]],Sales_Data[],6,0)</f>
        <v>West</v>
      </c>
      <c r="D579" t="str">
        <f>VLOOKUP(Merged[[#This Row],[Product_ID]],Sales_Data[],3,0)</f>
        <v>November</v>
      </c>
      <c r="E579">
        <f>INDEX(Sales_Data[Sales_Amount],MATCH(Merged[[#This Row],[Product_ID]], Sales_Data[Product_ID],0))</f>
        <v>267.77999999999997</v>
      </c>
      <c r="F579" t="str">
        <f>INDEX(Sales_Data[Product_Category], MATCH(Merged[[#This Row],[Product_ID]],Sales_Data[Product_ID],0))</f>
        <v>Electronics</v>
      </c>
      <c r="G579">
        <f>INDEX(Sales_Data[Quantity_Sold], MATCH(Merged[[#This Row],[Product_ID]],Sales_Data[Product_ID],0))</f>
        <v>32</v>
      </c>
      <c r="H579" t="str">
        <f>INDEX(Sales_Data[Customer_Type], MATCH(Merged[[#This Row],[Product_ID]], Sales_Data[Product_ID],0))</f>
        <v>Returning</v>
      </c>
      <c r="I579" t="str">
        <f>INDEX(Sales_Data[Payment_Method], MATCH(Merged[[#This Row],[Product_ID]], Sales_Data[Product_ID],0))</f>
        <v>Cash</v>
      </c>
      <c r="J579">
        <f>INDEX(Sales_Data[Discount],MATCH(Merged[[#This Row],[Product_ID]], Sales_Data[Product_ID],0))</f>
        <v>0.22</v>
      </c>
      <c r="K579" s="8">
        <f>INDEX(Sales_Data[Discount (%)], MATCH(Merged[[#This Row],[Product_ID]],Sales_Data[Product_ID],0))</f>
        <v>0.22</v>
      </c>
      <c r="L579" s="8" t="str">
        <f>INDEX(Sales_Data[Discount Range], MATCH(Merged[[#This Row],[Product_ID]], Sales_Data[Product_ID],0))</f>
        <v>21%+</v>
      </c>
      <c r="M579" t="str">
        <f>INDEX(Sales_Data[Sales_Channel],MATCH(Merged[[#This Row],[Product_ID]], Sales_Data[Product_ID],0))</f>
        <v>Retail</v>
      </c>
      <c r="N579" t="str">
        <f>INDEX(Sales_Data[Region_and_Sales_Rep], MATCH(Merged[[#This Row],[Product_ID]],Sales_Data[Product_ID],0))</f>
        <v>West-Alice</v>
      </c>
    </row>
    <row r="580" spans="1:14" x14ac:dyDescent="0.25">
      <c r="A580">
        <v>1034</v>
      </c>
      <c r="B580" t="str">
        <f>VLOOKUP(Merged[[#This Row],[Product_ID]],Sales_Data[],5,0)</f>
        <v>Eve</v>
      </c>
      <c r="C580" t="str">
        <f>VLOOKUP(Merged[[#This Row],[Product_ID]],Sales_Data[],6,0)</f>
        <v>East</v>
      </c>
      <c r="D580" t="str">
        <f>VLOOKUP(Merged[[#This Row],[Product_ID]],Sales_Data[],3,0)</f>
        <v>May</v>
      </c>
      <c r="E580">
        <f>INDEX(Sales_Data[Sales_Amount],MATCH(Merged[[#This Row],[Product_ID]], Sales_Data[Product_ID],0))</f>
        <v>4892.3599999999997</v>
      </c>
      <c r="F580" t="str">
        <f>INDEX(Sales_Data[Product_Category], MATCH(Merged[[#This Row],[Product_ID]],Sales_Data[Product_ID],0))</f>
        <v>Clothing</v>
      </c>
      <c r="G580">
        <f>INDEX(Sales_Data[Quantity_Sold], MATCH(Merged[[#This Row],[Product_ID]],Sales_Data[Product_ID],0))</f>
        <v>19</v>
      </c>
      <c r="H580" t="str">
        <f>INDEX(Sales_Data[Customer_Type], MATCH(Merged[[#This Row],[Product_ID]], Sales_Data[Product_ID],0))</f>
        <v>Returning</v>
      </c>
      <c r="I580" t="str">
        <f>INDEX(Sales_Data[Payment_Method], MATCH(Merged[[#This Row],[Product_ID]], Sales_Data[Product_ID],0))</f>
        <v>Credit Card</v>
      </c>
      <c r="J580">
        <f>INDEX(Sales_Data[Discount],MATCH(Merged[[#This Row],[Product_ID]], Sales_Data[Product_ID],0))</f>
        <v>0.17</v>
      </c>
      <c r="K580" s="8">
        <f>INDEX(Sales_Data[Discount (%)], MATCH(Merged[[#This Row],[Product_ID]],Sales_Data[Product_ID],0))</f>
        <v>0.17</v>
      </c>
      <c r="L580" s="8" t="str">
        <f>INDEX(Sales_Data[Discount Range], MATCH(Merged[[#This Row],[Product_ID]], Sales_Data[Product_ID],0))</f>
        <v>16-20%</v>
      </c>
      <c r="M580" t="str">
        <f>INDEX(Sales_Data[Sales_Channel],MATCH(Merged[[#This Row],[Product_ID]], Sales_Data[Product_ID],0))</f>
        <v>Retail</v>
      </c>
      <c r="N580" t="str">
        <f>INDEX(Sales_Data[Region_and_Sales_Rep], MATCH(Merged[[#This Row],[Product_ID]],Sales_Data[Product_ID],0))</f>
        <v>East-Eve</v>
      </c>
    </row>
    <row r="581" spans="1:14" x14ac:dyDescent="0.25">
      <c r="A581">
        <v>1007</v>
      </c>
      <c r="B581" t="str">
        <f>VLOOKUP(Merged[[#This Row],[Product_ID]],Sales_Data[],5,0)</f>
        <v>Eve</v>
      </c>
      <c r="C581" t="str">
        <f>VLOOKUP(Merged[[#This Row],[Product_ID]],Sales_Data[],6,0)</f>
        <v>West</v>
      </c>
      <c r="D581" t="str">
        <f>VLOOKUP(Merged[[#This Row],[Product_ID]],Sales_Data[],3,0)</f>
        <v>March</v>
      </c>
      <c r="E581">
        <f>INDEX(Sales_Data[Sales_Amount],MATCH(Merged[[#This Row],[Product_ID]], Sales_Data[Product_ID],0))</f>
        <v>4694.54</v>
      </c>
      <c r="F581" t="str">
        <f>INDEX(Sales_Data[Product_Category], MATCH(Merged[[#This Row],[Product_ID]],Sales_Data[Product_ID],0))</f>
        <v>Food</v>
      </c>
      <c r="G581">
        <f>INDEX(Sales_Data[Quantity_Sold], MATCH(Merged[[#This Row],[Product_ID]],Sales_Data[Product_ID],0))</f>
        <v>1</v>
      </c>
      <c r="H581" t="str">
        <f>INDEX(Sales_Data[Customer_Type], MATCH(Merged[[#This Row],[Product_ID]], Sales_Data[Product_ID],0))</f>
        <v>Returning</v>
      </c>
      <c r="I581" t="str">
        <f>INDEX(Sales_Data[Payment_Method], MATCH(Merged[[#This Row],[Product_ID]], Sales_Data[Product_ID],0))</f>
        <v>Credit Card</v>
      </c>
      <c r="J581">
        <f>INDEX(Sales_Data[Discount],MATCH(Merged[[#This Row],[Product_ID]], Sales_Data[Product_ID],0))</f>
        <v>0.2</v>
      </c>
      <c r="K581" s="8">
        <f>INDEX(Sales_Data[Discount (%)], MATCH(Merged[[#This Row],[Product_ID]],Sales_Data[Product_ID],0))</f>
        <v>0.2</v>
      </c>
      <c r="L581" s="8" t="str">
        <f>INDEX(Sales_Data[Discount Range], MATCH(Merged[[#This Row],[Product_ID]], Sales_Data[Product_ID],0))</f>
        <v>16-20%</v>
      </c>
      <c r="M581" t="str">
        <f>INDEX(Sales_Data[Sales_Channel],MATCH(Merged[[#This Row],[Product_ID]], Sales_Data[Product_ID],0))</f>
        <v>Online</v>
      </c>
      <c r="N581" t="str">
        <f>INDEX(Sales_Data[Region_and_Sales_Rep], MATCH(Merged[[#This Row],[Product_ID]],Sales_Data[Product_ID],0))</f>
        <v>West-Eve</v>
      </c>
    </row>
    <row r="582" spans="1:14" x14ac:dyDescent="0.25">
      <c r="A582">
        <v>1068</v>
      </c>
      <c r="B582" t="str">
        <f>VLOOKUP(Merged[[#This Row],[Product_ID]],Sales_Data[],5,0)</f>
        <v>Bob</v>
      </c>
      <c r="C582" t="str">
        <f>VLOOKUP(Merged[[#This Row],[Product_ID]],Sales_Data[],6,0)</f>
        <v>North</v>
      </c>
      <c r="D582" t="str">
        <f>VLOOKUP(Merged[[#This Row],[Product_ID]],Sales_Data[],3,0)</f>
        <v>February</v>
      </c>
      <c r="E582">
        <f>INDEX(Sales_Data[Sales_Amount],MATCH(Merged[[#This Row],[Product_ID]], Sales_Data[Product_ID],0))</f>
        <v>5118.51</v>
      </c>
      <c r="F582" t="str">
        <f>INDEX(Sales_Data[Product_Category], MATCH(Merged[[#This Row],[Product_ID]],Sales_Data[Product_ID],0))</f>
        <v>Clothing</v>
      </c>
      <c r="G582">
        <f>INDEX(Sales_Data[Quantity_Sold], MATCH(Merged[[#This Row],[Product_ID]],Sales_Data[Product_ID],0))</f>
        <v>22</v>
      </c>
      <c r="H582" t="str">
        <f>INDEX(Sales_Data[Customer_Type], MATCH(Merged[[#This Row],[Product_ID]], Sales_Data[Product_ID],0))</f>
        <v>Returning</v>
      </c>
      <c r="I582" t="str">
        <f>INDEX(Sales_Data[Payment_Method], MATCH(Merged[[#This Row],[Product_ID]], Sales_Data[Product_ID],0))</f>
        <v>Bank Transfer</v>
      </c>
      <c r="J582">
        <f>INDEX(Sales_Data[Discount],MATCH(Merged[[#This Row],[Product_ID]], Sales_Data[Product_ID],0))</f>
        <v>0.26</v>
      </c>
      <c r="K582" s="8">
        <f>INDEX(Sales_Data[Discount (%)], MATCH(Merged[[#This Row],[Product_ID]],Sales_Data[Product_ID],0))</f>
        <v>0.26</v>
      </c>
      <c r="L582" s="8" t="str">
        <f>INDEX(Sales_Data[Discount Range], MATCH(Merged[[#This Row],[Product_ID]], Sales_Data[Product_ID],0))</f>
        <v>21%+</v>
      </c>
      <c r="M582" t="str">
        <f>INDEX(Sales_Data[Sales_Channel],MATCH(Merged[[#This Row],[Product_ID]], Sales_Data[Product_ID],0))</f>
        <v>Online</v>
      </c>
      <c r="N582" t="str">
        <f>INDEX(Sales_Data[Region_and_Sales_Rep], MATCH(Merged[[#This Row],[Product_ID]],Sales_Data[Product_ID],0))</f>
        <v>North-Bob</v>
      </c>
    </row>
    <row r="583" spans="1:14" x14ac:dyDescent="0.25">
      <c r="A583">
        <v>1058</v>
      </c>
      <c r="B583" t="str">
        <f>VLOOKUP(Merged[[#This Row],[Product_ID]],Sales_Data[],5,0)</f>
        <v>Alice</v>
      </c>
      <c r="C583" t="str">
        <f>VLOOKUP(Merged[[#This Row],[Product_ID]],Sales_Data[],6,0)</f>
        <v>North</v>
      </c>
      <c r="D583" t="str">
        <f>VLOOKUP(Merged[[#This Row],[Product_ID]],Sales_Data[],3,0)</f>
        <v>April</v>
      </c>
      <c r="E583">
        <f>INDEX(Sales_Data[Sales_Amount],MATCH(Merged[[#This Row],[Product_ID]], Sales_Data[Product_ID],0))</f>
        <v>2072.23</v>
      </c>
      <c r="F583" t="str">
        <f>INDEX(Sales_Data[Product_Category], MATCH(Merged[[#This Row],[Product_ID]],Sales_Data[Product_ID],0))</f>
        <v>Furniture</v>
      </c>
      <c r="G583">
        <f>INDEX(Sales_Data[Quantity_Sold], MATCH(Merged[[#This Row],[Product_ID]],Sales_Data[Product_ID],0))</f>
        <v>33</v>
      </c>
      <c r="H583" t="str">
        <f>INDEX(Sales_Data[Customer_Type], MATCH(Merged[[#This Row],[Product_ID]], Sales_Data[Product_ID],0))</f>
        <v>Returning</v>
      </c>
      <c r="I583" t="str">
        <f>INDEX(Sales_Data[Payment_Method], MATCH(Merged[[#This Row],[Product_ID]], Sales_Data[Product_ID],0))</f>
        <v>Bank Transfer</v>
      </c>
      <c r="J583">
        <f>INDEX(Sales_Data[Discount],MATCH(Merged[[#This Row],[Product_ID]], Sales_Data[Product_ID],0))</f>
        <v>7.0000000000000007E-2</v>
      </c>
      <c r="K583" s="8">
        <f>INDEX(Sales_Data[Discount (%)], MATCH(Merged[[#This Row],[Product_ID]],Sales_Data[Product_ID],0))</f>
        <v>7.0000000000000007E-2</v>
      </c>
      <c r="L583" s="8" t="str">
        <f>INDEX(Sales_Data[Discount Range], MATCH(Merged[[#This Row],[Product_ID]], Sales_Data[Product_ID],0))</f>
        <v>6-10%</v>
      </c>
      <c r="M583" t="str">
        <f>INDEX(Sales_Data[Sales_Channel],MATCH(Merged[[#This Row],[Product_ID]], Sales_Data[Product_ID],0))</f>
        <v>Retail</v>
      </c>
      <c r="N583" t="str">
        <f>INDEX(Sales_Data[Region_and_Sales_Rep], MATCH(Merged[[#This Row],[Product_ID]],Sales_Data[Product_ID],0))</f>
        <v>North-Alice</v>
      </c>
    </row>
    <row r="584" spans="1:14" x14ac:dyDescent="0.25">
      <c r="A584">
        <v>1075</v>
      </c>
      <c r="B584" t="str">
        <f>VLOOKUP(Merged[[#This Row],[Product_ID]],Sales_Data[],5,0)</f>
        <v>David</v>
      </c>
      <c r="C584" t="str">
        <f>VLOOKUP(Merged[[#This Row],[Product_ID]],Sales_Data[],6,0)</f>
        <v>South</v>
      </c>
      <c r="D584" t="str">
        <f>VLOOKUP(Merged[[#This Row],[Product_ID]],Sales_Data[],3,0)</f>
        <v>June</v>
      </c>
      <c r="E584">
        <f>INDEX(Sales_Data[Sales_Amount],MATCH(Merged[[#This Row],[Product_ID]], Sales_Data[Product_ID],0))</f>
        <v>4223.3900000000003</v>
      </c>
      <c r="F584" t="str">
        <f>INDEX(Sales_Data[Product_Category], MATCH(Merged[[#This Row],[Product_ID]],Sales_Data[Product_ID],0))</f>
        <v>Furniture</v>
      </c>
      <c r="G584">
        <f>INDEX(Sales_Data[Quantity_Sold], MATCH(Merged[[#This Row],[Product_ID]],Sales_Data[Product_ID],0))</f>
        <v>30</v>
      </c>
      <c r="H584" t="str">
        <f>INDEX(Sales_Data[Customer_Type], MATCH(Merged[[#This Row],[Product_ID]], Sales_Data[Product_ID],0))</f>
        <v>New</v>
      </c>
      <c r="I584" t="str">
        <f>INDEX(Sales_Data[Payment_Method], MATCH(Merged[[#This Row],[Product_ID]], Sales_Data[Product_ID],0))</f>
        <v>Bank Transfer</v>
      </c>
      <c r="J584">
        <f>INDEX(Sales_Data[Discount],MATCH(Merged[[#This Row],[Product_ID]], Sales_Data[Product_ID],0))</f>
        <v>0.05</v>
      </c>
      <c r="K584" s="8">
        <f>INDEX(Sales_Data[Discount (%)], MATCH(Merged[[#This Row],[Product_ID]],Sales_Data[Product_ID],0))</f>
        <v>0.05</v>
      </c>
      <c r="L584" s="8" t="str">
        <f>INDEX(Sales_Data[Discount Range], MATCH(Merged[[#This Row],[Product_ID]], Sales_Data[Product_ID],0))</f>
        <v>0-5%</v>
      </c>
      <c r="M584" t="str">
        <f>INDEX(Sales_Data[Sales_Channel],MATCH(Merged[[#This Row],[Product_ID]], Sales_Data[Product_ID],0))</f>
        <v>Online</v>
      </c>
      <c r="N584" t="str">
        <f>INDEX(Sales_Data[Region_and_Sales_Rep], MATCH(Merged[[#This Row],[Product_ID]],Sales_Data[Product_ID],0))</f>
        <v>South-David</v>
      </c>
    </row>
    <row r="585" spans="1:14" x14ac:dyDescent="0.25">
      <c r="A585">
        <v>1029</v>
      </c>
      <c r="B585" t="str">
        <f>VLOOKUP(Merged[[#This Row],[Product_ID]],Sales_Data[],5,0)</f>
        <v>David</v>
      </c>
      <c r="C585" t="str">
        <f>VLOOKUP(Merged[[#This Row],[Product_ID]],Sales_Data[],6,0)</f>
        <v>East</v>
      </c>
      <c r="D585" t="str">
        <f>VLOOKUP(Merged[[#This Row],[Product_ID]],Sales_Data[],3,0)</f>
        <v>March</v>
      </c>
      <c r="E585">
        <f>INDEX(Sales_Data[Sales_Amount],MATCH(Merged[[#This Row],[Product_ID]], Sales_Data[Product_ID],0))</f>
        <v>6773.89</v>
      </c>
      <c r="F585" t="str">
        <f>INDEX(Sales_Data[Product_Category], MATCH(Merged[[#This Row],[Product_ID]],Sales_Data[Product_ID],0))</f>
        <v>Clothing</v>
      </c>
      <c r="G585">
        <f>INDEX(Sales_Data[Quantity_Sold], MATCH(Merged[[#This Row],[Product_ID]],Sales_Data[Product_ID],0))</f>
        <v>28</v>
      </c>
      <c r="H585" t="str">
        <f>INDEX(Sales_Data[Customer_Type], MATCH(Merged[[#This Row],[Product_ID]], Sales_Data[Product_ID],0))</f>
        <v>New</v>
      </c>
      <c r="I585" t="str">
        <f>INDEX(Sales_Data[Payment_Method], MATCH(Merged[[#This Row],[Product_ID]], Sales_Data[Product_ID],0))</f>
        <v>Credit Card</v>
      </c>
      <c r="J585">
        <f>INDEX(Sales_Data[Discount],MATCH(Merged[[#This Row],[Product_ID]], Sales_Data[Product_ID],0))</f>
        <v>0.15</v>
      </c>
      <c r="K585" s="8">
        <f>INDEX(Sales_Data[Discount (%)], MATCH(Merged[[#This Row],[Product_ID]],Sales_Data[Product_ID],0))</f>
        <v>0.15</v>
      </c>
      <c r="L585" s="8" t="str">
        <f>INDEX(Sales_Data[Discount Range], MATCH(Merged[[#This Row],[Product_ID]], Sales_Data[Product_ID],0))</f>
        <v>11-15%</v>
      </c>
      <c r="M585" t="str">
        <f>INDEX(Sales_Data[Sales_Channel],MATCH(Merged[[#This Row],[Product_ID]], Sales_Data[Product_ID],0))</f>
        <v>Retail</v>
      </c>
      <c r="N585" t="str">
        <f>INDEX(Sales_Data[Region_and_Sales_Rep], MATCH(Merged[[#This Row],[Product_ID]],Sales_Data[Product_ID],0))</f>
        <v>East-David</v>
      </c>
    </row>
    <row r="586" spans="1:14" x14ac:dyDescent="0.25">
      <c r="A586">
        <v>1036</v>
      </c>
      <c r="B586" t="str">
        <f>VLOOKUP(Merged[[#This Row],[Product_ID]],Sales_Data[],5,0)</f>
        <v>David</v>
      </c>
      <c r="C586" t="str">
        <f>VLOOKUP(Merged[[#This Row],[Product_ID]],Sales_Data[],6,0)</f>
        <v>North</v>
      </c>
      <c r="D586" t="str">
        <f>VLOOKUP(Merged[[#This Row],[Product_ID]],Sales_Data[],3,0)</f>
        <v>October</v>
      </c>
      <c r="E586">
        <f>INDEX(Sales_Data[Sales_Amount],MATCH(Merged[[#This Row],[Product_ID]], Sales_Data[Product_ID],0))</f>
        <v>6499.94</v>
      </c>
      <c r="F586" t="str">
        <f>INDEX(Sales_Data[Product_Category], MATCH(Merged[[#This Row],[Product_ID]],Sales_Data[Product_ID],0))</f>
        <v>Clothing</v>
      </c>
      <c r="G586">
        <f>INDEX(Sales_Data[Quantity_Sold], MATCH(Merged[[#This Row],[Product_ID]],Sales_Data[Product_ID],0))</f>
        <v>49</v>
      </c>
      <c r="H586" t="str">
        <f>INDEX(Sales_Data[Customer_Type], MATCH(Merged[[#This Row],[Product_ID]], Sales_Data[Product_ID],0))</f>
        <v>New</v>
      </c>
      <c r="I586" t="str">
        <f>INDEX(Sales_Data[Payment_Method], MATCH(Merged[[#This Row],[Product_ID]], Sales_Data[Product_ID],0))</f>
        <v>Cash</v>
      </c>
      <c r="J586">
        <f>INDEX(Sales_Data[Discount],MATCH(Merged[[#This Row],[Product_ID]], Sales_Data[Product_ID],0))</f>
        <v>0.16</v>
      </c>
      <c r="K586" s="8">
        <f>INDEX(Sales_Data[Discount (%)], MATCH(Merged[[#This Row],[Product_ID]],Sales_Data[Product_ID],0))</f>
        <v>0.16</v>
      </c>
      <c r="L586" s="8" t="str">
        <f>INDEX(Sales_Data[Discount Range], MATCH(Merged[[#This Row],[Product_ID]], Sales_Data[Product_ID],0))</f>
        <v>16-20%</v>
      </c>
      <c r="M586" t="str">
        <f>INDEX(Sales_Data[Sales_Channel],MATCH(Merged[[#This Row],[Product_ID]], Sales_Data[Product_ID],0))</f>
        <v>Online</v>
      </c>
      <c r="N586" t="str">
        <f>INDEX(Sales_Data[Region_and_Sales_Rep], MATCH(Merged[[#This Row],[Product_ID]],Sales_Data[Product_ID],0))</f>
        <v>North-David</v>
      </c>
    </row>
    <row r="587" spans="1:14" x14ac:dyDescent="0.25">
      <c r="A587">
        <v>1089</v>
      </c>
      <c r="B587" t="str">
        <f>VLOOKUP(Merged[[#This Row],[Product_ID]],Sales_Data[],5,0)</f>
        <v>Bob</v>
      </c>
      <c r="C587" t="str">
        <f>VLOOKUP(Merged[[#This Row],[Product_ID]],Sales_Data[],6,0)</f>
        <v>West</v>
      </c>
      <c r="D587" t="str">
        <f>VLOOKUP(Merged[[#This Row],[Product_ID]],Sales_Data[],3,0)</f>
        <v>November</v>
      </c>
      <c r="E587">
        <f>INDEX(Sales_Data[Sales_Amount],MATCH(Merged[[#This Row],[Product_ID]], Sales_Data[Product_ID],0))</f>
        <v>2945.36</v>
      </c>
      <c r="F587" t="str">
        <f>INDEX(Sales_Data[Product_Category], MATCH(Merged[[#This Row],[Product_ID]],Sales_Data[Product_ID],0))</f>
        <v>Furniture</v>
      </c>
      <c r="G587">
        <f>INDEX(Sales_Data[Quantity_Sold], MATCH(Merged[[#This Row],[Product_ID]],Sales_Data[Product_ID],0))</f>
        <v>47</v>
      </c>
      <c r="H587" t="str">
        <f>INDEX(Sales_Data[Customer_Type], MATCH(Merged[[#This Row],[Product_ID]], Sales_Data[Product_ID],0))</f>
        <v>New</v>
      </c>
      <c r="I587" t="str">
        <f>INDEX(Sales_Data[Payment_Method], MATCH(Merged[[#This Row],[Product_ID]], Sales_Data[Product_ID],0))</f>
        <v>Bank Transfer</v>
      </c>
      <c r="J587">
        <f>INDEX(Sales_Data[Discount],MATCH(Merged[[#This Row],[Product_ID]], Sales_Data[Product_ID],0))</f>
        <v>0.17</v>
      </c>
      <c r="K587" s="8">
        <f>INDEX(Sales_Data[Discount (%)], MATCH(Merged[[#This Row],[Product_ID]],Sales_Data[Product_ID],0))</f>
        <v>0.17</v>
      </c>
      <c r="L587" s="8" t="str">
        <f>INDEX(Sales_Data[Discount Range], MATCH(Merged[[#This Row],[Product_ID]], Sales_Data[Product_ID],0))</f>
        <v>16-20%</v>
      </c>
      <c r="M587" t="str">
        <f>INDEX(Sales_Data[Sales_Channel],MATCH(Merged[[#This Row],[Product_ID]], Sales_Data[Product_ID],0))</f>
        <v>Retail</v>
      </c>
      <c r="N587" t="str">
        <f>INDEX(Sales_Data[Region_and_Sales_Rep], MATCH(Merged[[#This Row],[Product_ID]],Sales_Data[Product_ID],0))</f>
        <v>West-Bob</v>
      </c>
    </row>
    <row r="588" spans="1:14" x14ac:dyDescent="0.25">
      <c r="A588">
        <v>1021</v>
      </c>
      <c r="B588" t="str">
        <f>VLOOKUP(Merged[[#This Row],[Product_ID]],Sales_Data[],5,0)</f>
        <v>Charlie</v>
      </c>
      <c r="C588" t="str">
        <f>VLOOKUP(Merged[[#This Row],[Product_ID]],Sales_Data[],6,0)</f>
        <v>West</v>
      </c>
      <c r="D588" t="str">
        <f>VLOOKUP(Merged[[#This Row],[Product_ID]],Sales_Data[],3,0)</f>
        <v>February</v>
      </c>
      <c r="E588">
        <f>INDEX(Sales_Data[Sales_Amount],MATCH(Merged[[#This Row],[Product_ID]], Sales_Data[Product_ID],0))</f>
        <v>3761.15</v>
      </c>
      <c r="F588" t="str">
        <f>INDEX(Sales_Data[Product_Category], MATCH(Merged[[#This Row],[Product_ID]],Sales_Data[Product_ID],0))</f>
        <v>Food</v>
      </c>
      <c r="G588">
        <f>INDEX(Sales_Data[Quantity_Sold], MATCH(Merged[[#This Row],[Product_ID]],Sales_Data[Product_ID],0))</f>
        <v>32</v>
      </c>
      <c r="H588" t="str">
        <f>INDEX(Sales_Data[Customer_Type], MATCH(Merged[[#This Row],[Product_ID]], Sales_Data[Product_ID],0))</f>
        <v>New</v>
      </c>
      <c r="I588" t="str">
        <f>INDEX(Sales_Data[Payment_Method], MATCH(Merged[[#This Row],[Product_ID]], Sales_Data[Product_ID],0))</f>
        <v>Cash</v>
      </c>
      <c r="J588">
        <f>INDEX(Sales_Data[Discount],MATCH(Merged[[#This Row],[Product_ID]], Sales_Data[Product_ID],0))</f>
        <v>0.21</v>
      </c>
      <c r="K588" s="8">
        <f>INDEX(Sales_Data[Discount (%)], MATCH(Merged[[#This Row],[Product_ID]],Sales_Data[Product_ID],0))</f>
        <v>0.21</v>
      </c>
      <c r="L588" s="8" t="str">
        <f>INDEX(Sales_Data[Discount Range], MATCH(Merged[[#This Row],[Product_ID]], Sales_Data[Product_ID],0))</f>
        <v>21%+</v>
      </c>
      <c r="M588" t="str">
        <f>INDEX(Sales_Data[Sales_Channel],MATCH(Merged[[#This Row],[Product_ID]], Sales_Data[Product_ID],0))</f>
        <v>Online</v>
      </c>
      <c r="N588" t="str">
        <f>INDEX(Sales_Data[Region_and_Sales_Rep], MATCH(Merged[[#This Row],[Product_ID]],Sales_Data[Product_ID],0))</f>
        <v>West-Charlie</v>
      </c>
    </row>
    <row r="589" spans="1:14" x14ac:dyDescent="0.25">
      <c r="A589">
        <v>1036</v>
      </c>
      <c r="B589" t="str">
        <f>VLOOKUP(Merged[[#This Row],[Product_ID]],Sales_Data[],5,0)</f>
        <v>David</v>
      </c>
      <c r="C589" t="str">
        <f>VLOOKUP(Merged[[#This Row],[Product_ID]],Sales_Data[],6,0)</f>
        <v>North</v>
      </c>
      <c r="D589" t="str">
        <f>VLOOKUP(Merged[[#This Row],[Product_ID]],Sales_Data[],3,0)</f>
        <v>October</v>
      </c>
      <c r="E589">
        <f>INDEX(Sales_Data[Sales_Amount],MATCH(Merged[[#This Row],[Product_ID]], Sales_Data[Product_ID],0))</f>
        <v>6499.94</v>
      </c>
      <c r="F589" t="str">
        <f>INDEX(Sales_Data[Product_Category], MATCH(Merged[[#This Row],[Product_ID]],Sales_Data[Product_ID],0))</f>
        <v>Clothing</v>
      </c>
      <c r="G589">
        <f>INDEX(Sales_Data[Quantity_Sold], MATCH(Merged[[#This Row],[Product_ID]],Sales_Data[Product_ID],0))</f>
        <v>49</v>
      </c>
      <c r="H589" t="str">
        <f>INDEX(Sales_Data[Customer_Type], MATCH(Merged[[#This Row],[Product_ID]], Sales_Data[Product_ID],0))</f>
        <v>New</v>
      </c>
      <c r="I589" t="str">
        <f>INDEX(Sales_Data[Payment_Method], MATCH(Merged[[#This Row],[Product_ID]], Sales_Data[Product_ID],0))</f>
        <v>Cash</v>
      </c>
      <c r="J589">
        <f>INDEX(Sales_Data[Discount],MATCH(Merged[[#This Row],[Product_ID]], Sales_Data[Product_ID],0))</f>
        <v>0.16</v>
      </c>
      <c r="K589" s="8">
        <f>INDEX(Sales_Data[Discount (%)], MATCH(Merged[[#This Row],[Product_ID]],Sales_Data[Product_ID],0))</f>
        <v>0.16</v>
      </c>
      <c r="L589" s="8" t="str">
        <f>INDEX(Sales_Data[Discount Range], MATCH(Merged[[#This Row],[Product_ID]], Sales_Data[Product_ID],0))</f>
        <v>16-20%</v>
      </c>
      <c r="M589" t="str">
        <f>INDEX(Sales_Data[Sales_Channel],MATCH(Merged[[#This Row],[Product_ID]], Sales_Data[Product_ID],0))</f>
        <v>Online</v>
      </c>
      <c r="N589" t="str">
        <f>INDEX(Sales_Data[Region_and_Sales_Rep], MATCH(Merged[[#This Row],[Product_ID]],Sales_Data[Product_ID],0))</f>
        <v>North-David</v>
      </c>
    </row>
    <row r="590" spans="1:14" x14ac:dyDescent="0.25">
      <c r="A590">
        <v>1010</v>
      </c>
      <c r="B590" t="str">
        <f>VLOOKUP(Merged[[#This Row],[Product_ID]],Sales_Data[],5,0)</f>
        <v>David</v>
      </c>
      <c r="C590" t="str">
        <f>VLOOKUP(Merged[[#This Row],[Product_ID]],Sales_Data[],6,0)</f>
        <v>East</v>
      </c>
      <c r="D590" t="str">
        <f>VLOOKUP(Merged[[#This Row],[Product_ID]],Sales_Data[],3,0)</f>
        <v>February</v>
      </c>
      <c r="E590">
        <f>INDEX(Sales_Data[Sales_Amount],MATCH(Merged[[#This Row],[Product_ID]], Sales_Data[Product_ID],0))</f>
        <v>1678.97</v>
      </c>
      <c r="F590" t="str">
        <f>INDEX(Sales_Data[Product_Category], MATCH(Merged[[#This Row],[Product_ID]],Sales_Data[Product_ID],0))</f>
        <v>Furniture</v>
      </c>
      <c r="G590">
        <f>INDEX(Sales_Data[Quantity_Sold], MATCH(Merged[[#This Row],[Product_ID]],Sales_Data[Product_ID],0))</f>
        <v>47</v>
      </c>
      <c r="H590" t="str">
        <f>INDEX(Sales_Data[Customer_Type], MATCH(Merged[[#This Row],[Product_ID]], Sales_Data[Product_ID],0))</f>
        <v>Returning</v>
      </c>
      <c r="I590" t="str">
        <f>INDEX(Sales_Data[Payment_Method], MATCH(Merged[[#This Row],[Product_ID]], Sales_Data[Product_ID],0))</f>
        <v>Bank Transfer</v>
      </c>
      <c r="J590">
        <f>INDEX(Sales_Data[Discount],MATCH(Merged[[#This Row],[Product_ID]], Sales_Data[Product_ID],0))</f>
        <v>0.06</v>
      </c>
      <c r="K590" s="8">
        <f>INDEX(Sales_Data[Discount (%)], MATCH(Merged[[#This Row],[Product_ID]],Sales_Data[Product_ID],0))</f>
        <v>0.06</v>
      </c>
      <c r="L590" s="8" t="str">
        <f>INDEX(Sales_Data[Discount Range], MATCH(Merged[[#This Row],[Product_ID]], Sales_Data[Product_ID],0))</f>
        <v>6-10%</v>
      </c>
      <c r="M590" t="str">
        <f>INDEX(Sales_Data[Sales_Channel],MATCH(Merged[[#This Row],[Product_ID]], Sales_Data[Product_ID],0))</f>
        <v>Online</v>
      </c>
      <c r="N590" t="str">
        <f>INDEX(Sales_Data[Region_and_Sales_Rep], MATCH(Merged[[#This Row],[Product_ID]],Sales_Data[Product_ID],0))</f>
        <v>East-David</v>
      </c>
    </row>
    <row r="591" spans="1:14" x14ac:dyDescent="0.25">
      <c r="A591">
        <v>1073</v>
      </c>
      <c r="B591" t="str">
        <f>VLOOKUP(Merged[[#This Row],[Product_ID]],Sales_Data[],5,0)</f>
        <v>David</v>
      </c>
      <c r="C591" t="str">
        <f>VLOOKUP(Merged[[#This Row],[Product_ID]],Sales_Data[],6,0)</f>
        <v>West</v>
      </c>
      <c r="D591" t="str">
        <f>VLOOKUP(Merged[[#This Row],[Product_ID]],Sales_Data[],3,0)</f>
        <v>December</v>
      </c>
      <c r="E591">
        <f>INDEX(Sales_Data[Sales_Amount],MATCH(Merged[[#This Row],[Product_ID]], Sales_Data[Product_ID],0))</f>
        <v>5238.42</v>
      </c>
      <c r="F591" t="str">
        <f>INDEX(Sales_Data[Product_Category], MATCH(Merged[[#This Row],[Product_ID]],Sales_Data[Product_ID],0))</f>
        <v>Furniture</v>
      </c>
      <c r="G591">
        <f>INDEX(Sales_Data[Quantity_Sold], MATCH(Merged[[#This Row],[Product_ID]],Sales_Data[Product_ID],0))</f>
        <v>40</v>
      </c>
      <c r="H591" t="str">
        <f>INDEX(Sales_Data[Customer_Type], MATCH(Merged[[#This Row],[Product_ID]], Sales_Data[Product_ID],0))</f>
        <v>Returning</v>
      </c>
      <c r="I591" t="str">
        <f>INDEX(Sales_Data[Payment_Method], MATCH(Merged[[#This Row],[Product_ID]], Sales_Data[Product_ID],0))</f>
        <v>Credit Card</v>
      </c>
      <c r="J591">
        <f>INDEX(Sales_Data[Discount],MATCH(Merged[[#This Row],[Product_ID]], Sales_Data[Product_ID],0))</f>
        <v>0.17</v>
      </c>
      <c r="K591" s="8">
        <f>INDEX(Sales_Data[Discount (%)], MATCH(Merged[[#This Row],[Product_ID]],Sales_Data[Product_ID],0))</f>
        <v>0.17</v>
      </c>
      <c r="L591" s="8" t="str">
        <f>INDEX(Sales_Data[Discount Range], MATCH(Merged[[#This Row],[Product_ID]], Sales_Data[Product_ID],0))</f>
        <v>16-20%</v>
      </c>
      <c r="M591" t="str">
        <f>INDEX(Sales_Data[Sales_Channel],MATCH(Merged[[#This Row],[Product_ID]], Sales_Data[Product_ID],0))</f>
        <v>Retail</v>
      </c>
      <c r="N591" t="str">
        <f>INDEX(Sales_Data[Region_and_Sales_Rep], MATCH(Merged[[#This Row],[Product_ID]],Sales_Data[Product_ID],0))</f>
        <v>West-David</v>
      </c>
    </row>
    <row r="592" spans="1:14" x14ac:dyDescent="0.25">
      <c r="A592">
        <v>1024</v>
      </c>
      <c r="B592" t="str">
        <f>VLOOKUP(Merged[[#This Row],[Product_ID]],Sales_Data[],5,0)</f>
        <v>Eve</v>
      </c>
      <c r="C592" t="str">
        <f>VLOOKUP(Merged[[#This Row],[Product_ID]],Sales_Data[],6,0)</f>
        <v>West</v>
      </c>
      <c r="D592" t="str">
        <f>VLOOKUP(Merged[[#This Row],[Product_ID]],Sales_Data[],3,0)</f>
        <v>November</v>
      </c>
      <c r="E592">
        <f>INDEX(Sales_Data[Sales_Amount],MATCH(Merged[[#This Row],[Product_ID]], Sales_Data[Product_ID],0))</f>
        <v>6607.8</v>
      </c>
      <c r="F592" t="str">
        <f>INDEX(Sales_Data[Product_Category], MATCH(Merged[[#This Row],[Product_ID]],Sales_Data[Product_ID],0))</f>
        <v>Food</v>
      </c>
      <c r="G592">
        <f>INDEX(Sales_Data[Quantity_Sold], MATCH(Merged[[#This Row],[Product_ID]],Sales_Data[Product_ID],0))</f>
        <v>21</v>
      </c>
      <c r="H592" t="str">
        <f>INDEX(Sales_Data[Customer_Type], MATCH(Merged[[#This Row],[Product_ID]], Sales_Data[Product_ID],0))</f>
        <v>Returning</v>
      </c>
      <c r="I592" t="str">
        <f>INDEX(Sales_Data[Payment_Method], MATCH(Merged[[#This Row],[Product_ID]], Sales_Data[Product_ID],0))</f>
        <v>Bank Transfer</v>
      </c>
      <c r="J592">
        <f>INDEX(Sales_Data[Discount],MATCH(Merged[[#This Row],[Product_ID]], Sales_Data[Product_ID],0))</f>
        <v>0</v>
      </c>
      <c r="K592" s="8">
        <f>INDEX(Sales_Data[Discount (%)], MATCH(Merged[[#This Row],[Product_ID]],Sales_Data[Product_ID],0))</f>
        <v>0</v>
      </c>
      <c r="L592" s="8" t="str">
        <f>INDEX(Sales_Data[Discount Range], MATCH(Merged[[#This Row],[Product_ID]], Sales_Data[Product_ID],0))</f>
        <v>0-5%</v>
      </c>
      <c r="M592" t="str">
        <f>INDEX(Sales_Data[Sales_Channel],MATCH(Merged[[#This Row],[Product_ID]], Sales_Data[Product_ID],0))</f>
        <v>Retail</v>
      </c>
      <c r="N592" t="str">
        <f>INDEX(Sales_Data[Region_and_Sales_Rep], MATCH(Merged[[#This Row],[Product_ID]],Sales_Data[Product_ID],0))</f>
        <v>West-Eve</v>
      </c>
    </row>
    <row r="593" spans="1:14" x14ac:dyDescent="0.25">
      <c r="A593">
        <v>1064</v>
      </c>
      <c r="B593" t="str">
        <f>VLOOKUP(Merged[[#This Row],[Product_ID]],Sales_Data[],5,0)</f>
        <v>Eve</v>
      </c>
      <c r="C593" t="str">
        <f>VLOOKUP(Merged[[#This Row],[Product_ID]],Sales_Data[],6,0)</f>
        <v>East</v>
      </c>
      <c r="D593" t="str">
        <f>VLOOKUP(Merged[[#This Row],[Product_ID]],Sales_Data[],3,0)</f>
        <v>January</v>
      </c>
      <c r="E593">
        <f>INDEX(Sales_Data[Sales_Amount],MATCH(Merged[[#This Row],[Product_ID]], Sales_Data[Product_ID],0))</f>
        <v>7412.11</v>
      </c>
      <c r="F593" t="str">
        <f>INDEX(Sales_Data[Product_Category], MATCH(Merged[[#This Row],[Product_ID]],Sales_Data[Product_ID],0))</f>
        <v>Electronics</v>
      </c>
      <c r="G593">
        <f>INDEX(Sales_Data[Quantity_Sold], MATCH(Merged[[#This Row],[Product_ID]],Sales_Data[Product_ID],0))</f>
        <v>10</v>
      </c>
      <c r="H593" t="str">
        <f>INDEX(Sales_Data[Customer_Type], MATCH(Merged[[#This Row],[Product_ID]], Sales_Data[Product_ID],0))</f>
        <v>New</v>
      </c>
      <c r="I593" t="str">
        <f>INDEX(Sales_Data[Payment_Method], MATCH(Merged[[#This Row],[Product_ID]], Sales_Data[Product_ID],0))</f>
        <v>Cash</v>
      </c>
      <c r="J593">
        <f>INDEX(Sales_Data[Discount],MATCH(Merged[[#This Row],[Product_ID]], Sales_Data[Product_ID],0))</f>
        <v>0.12</v>
      </c>
      <c r="K593" s="8">
        <f>INDEX(Sales_Data[Discount (%)], MATCH(Merged[[#This Row],[Product_ID]],Sales_Data[Product_ID],0))</f>
        <v>0.12</v>
      </c>
      <c r="L593" s="8" t="str">
        <f>INDEX(Sales_Data[Discount Range], MATCH(Merged[[#This Row],[Product_ID]], Sales_Data[Product_ID],0))</f>
        <v>11-15%</v>
      </c>
      <c r="M593" t="str">
        <f>INDEX(Sales_Data[Sales_Channel],MATCH(Merged[[#This Row],[Product_ID]], Sales_Data[Product_ID],0))</f>
        <v>Online</v>
      </c>
      <c r="N593" t="str">
        <f>INDEX(Sales_Data[Region_and_Sales_Rep], MATCH(Merged[[#This Row],[Product_ID]],Sales_Data[Product_ID],0))</f>
        <v>East-Eve</v>
      </c>
    </row>
    <row r="594" spans="1:14" x14ac:dyDescent="0.25">
      <c r="A594">
        <v>1099</v>
      </c>
      <c r="B594" t="str">
        <f>VLOOKUP(Merged[[#This Row],[Product_ID]],Sales_Data[],5,0)</f>
        <v>David</v>
      </c>
      <c r="C594" t="str">
        <f>VLOOKUP(Merged[[#This Row],[Product_ID]],Sales_Data[],6,0)</f>
        <v>East</v>
      </c>
      <c r="D594" t="str">
        <f>VLOOKUP(Merged[[#This Row],[Product_ID]],Sales_Data[],3,0)</f>
        <v>March</v>
      </c>
      <c r="E594">
        <f>INDEX(Sales_Data[Sales_Amount],MATCH(Merged[[#This Row],[Product_ID]], Sales_Data[Product_ID],0))</f>
        <v>7952.11</v>
      </c>
      <c r="F594" t="str">
        <f>INDEX(Sales_Data[Product_Category], MATCH(Merged[[#This Row],[Product_ID]],Sales_Data[Product_ID],0))</f>
        <v>Furniture</v>
      </c>
      <c r="G594">
        <f>INDEX(Sales_Data[Quantity_Sold], MATCH(Merged[[#This Row],[Product_ID]],Sales_Data[Product_ID],0))</f>
        <v>10</v>
      </c>
      <c r="H594" t="str">
        <f>INDEX(Sales_Data[Customer_Type], MATCH(Merged[[#This Row],[Product_ID]], Sales_Data[Product_ID],0))</f>
        <v>New</v>
      </c>
      <c r="I594" t="str">
        <f>INDEX(Sales_Data[Payment_Method], MATCH(Merged[[#This Row],[Product_ID]], Sales_Data[Product_ID],0))</f>
        <v>Credit Card</v>
      </c>
      <c r="J594">
        <f>INDEX(Sales_Data[Discount],MATCH(Merged[[#This Row],[Product_ID]], Sales_Data[Product_ID],0))</f>
        <v>0</v>
      </c>
      <c r="K594" s="8">
        <f>INDEX(Sales_Data[Discount (%)], MATCH(Merged[[#This Row],[Product_ID]],Sales_Data[Product_ID],0))</f>
        <v>0</v>
      </c>
      <c r="L594" s="8" t="str">
        <f>INDEX(Sales_Data[Discount Range], MATCH(Merged[[#This Row],[Product_ID]], Sales_Data[Product_ID],0))</f>
        <v>0-5%</v>
      </c>
      <c r="M594" t="str">
        <f>INDEX(Sales_Data[Sales_Channel],MATCH(Merged[[#This Row],[Product_ID]], Sales_Data[Product_ID],0))</f>
        <v>Online</v>
      </c>
      <c r="N594" t="str">
        <f>INDEX(Sales_Data[Region_and_Sales_Rep], MATCH(Merged[[#This Row],[Product_ID]],Sales_Data[Product_ID],0))</f>
        <v>East-David</v>
      </c>
    </row>
    <row r="595" spans="1:14" x14ac:dyDescent="0.25">
      <c r="A595">
        <v>1049</v>
      </c>
      <c r="B595" t="str">
        <f>VLOOKUP(Merged[[#This Row],[Product_ID]],Sales_Data[],5,0)</f>
        <v>Alice</v>
      </c>
      <c r="C595" t="str">
        <f>VLOOKUP(Merged[[#This Row],[Product_ID]],Sales_Data[],6,0)</f>
        <v>West</v>
      </c>
      <c r="D595" t="str">
        <f>VLOOKUP(Merged[[#This Row],[Product_ID]],Sales_Data[],3,0)</f>
        <v>May</v>
      </c>
      <c r="E595">
        <f>INDEX(Sales_Data[Sales_Amount],MATCH(Merged[[#This Row],[Product_ID]], Sales_Data[Product_ID],0))</f>
        <v>3741.08</v>
      </c>
      <c r="F595" t="str">
        <f>INDEX(Sales_Data[Product_Category], MATCH(Merged[[#This Row],[Product_ID]],Sales_Data[Product_ID],0))</f>
        <v>Furniture</v>
      </c>
      <c r="G595">
        <f>INDEX(Sales_Data[Quantity_Sold], MATCH(Merged[[#This Row],[Product_ID]],Sales_Data[Product_ID],0))</f>
        <v>1</v>
      </c>
      <c r="H595" t="str">
        <f>INDEX(Sales_Data[Customer_Type], MATCH(Merged[[#This Row],[Product_ID]], Sales_Data[Product_ID],0))</f>
        <v>Returning</v>
      </c>
      <c r="I595" t="str">
        <f>INDEX(Sales_Data[Payment_Method], MATCH(Merged[[#This Row],[Product_ID]], Sales_Data[Product_ID],0))</f>
        <v>Bank Transfer</v>
      </c>
      <c r="J595">
        <f>INDEX(Sales_Data[Discount],MATCH(Merged[[#This Row],[Product_ID]], Sales_Data[Product_ID],0))</f>
        <v>0.17</v>
      </c>
      <c r="K595" s="8">
        <f>INDEX(Sales_Data[Discount (%)], MATCH(Merged[[#This Row],[Product_ID]],Sales_Data[Product_ID],0))</f>
        <v>0.17</v>
      </c>
      <c r="L595" s="8" t="str">
        <f>INDEX(Sales_Data[Discount Range], MATCH(Merged[[#This Row],[Product_ID]], Sales_Data[Product_ID],0))</f>
        <v>16-20%</v>
      </c>
      <c r="M595" t="str">
        <f>INDEX(Sales_Data[Sales_Channel],MATCH(Merged[[#This Row],[Product_ID]], Sales_Data[Product_ID],0))</f>
        <v>Online</v>
      </c>
      <c r="N595" t="str">
        <f>INDEX(Sales_Data[Region_and_Sales_Rep], MATCH(Merged[[#This Row],[Product_ID]],Sales_Data[Product_ID],0))</f>
        <v>West-Alice</v>
      </c>
    </row>
    <row r="596" spans="1:14" x14ac:dyDescent="0.25">
      <c r="A596">
        <v>1099</v>
      </c>
      <c r="B596" t="str">
        <f>VLOOKUP(Merged[[#This Row],[Product_ID]],Sales_Data[],5,0)</f>
        <v>David</v>
      </c>
      <c r="C596" t="str">
        <f>VLOOKUP(Merged[[#This Row],[Product_ID]],Sales_Data[],6,0)</f>
        <v>East</v>
      </c>
      <c r="D596" t="str">
        <f>VLOOKUP(Merged[[#This Row],[Product_ID]],Sales_Data[],3,0)</f>
        <v>March</v>
      </c>
      <c r="E596">
        <f>INDEX(Sales_Data[Sales_Amount],MATCH(Merged[[#This Row],[Product_ID]], Sales_Data[Product_ID],0))</f>
        <v>7952.11</v>
      </c>
      <c r="F596" t="str">
        <f>INDEX(Sales_Data[Product_Category], MATCH(Merged[[#This Row],[Product_ID]],Sales_Data[Product_ID],0))</f>
        <v>Furniture</v>
      </c>
      <c r="G596">
        <f>INDEX(Sales_Data[Quantity_Sold], MATCH(Merged[[#This Row],[Product_ID]],Sales_Data[Product_ID],0))</f>
        <v>10</v>
      </c>
      <c r="H596" t="str">
        <f>INDEX(Sales_Data[Customer_Type], MATCH(Merged[[#This Row],[Product_ID]], Sales_Data[Product_ID],0))</f>
        <v>New</v>
      </c>
      <c r="I596" t="str">
        <f>INDEX(Sales_Data[Payment_Method], MATCH(Merged[[#This Row],[Product_ID]], Sales_Data[Product_ID],0))</f>
        <v>Credit Card</v>
      </c>
      <c r="J596">
        <f>INDEX(Sales_Data[Discount],MATCH(Merged[[#This Row],[Product_ID]], Sales_Data[Product_ID],0))</f>
        <v>0</v>
      </c>
      <c r="K596" s="8">
        <f>INDEX(Sales_Data[Discount (%)], MATCH(Merged[[#This Row],[Product_ID]],Sales_Data[Product_ID],0))</f>
        <v>0</v>
      </c>
      <c r="L596" s="8" t="str">
        <f>INDEX(Sales_Data[Discount Range], MATCH(Merged[[#This Row],[Product_ID]], Sales_Data[Product_ID],0))</f>
        <v>0-5%</v>
      </c>
      <c r="M596" t="str">
        <f>INDEX(Sales_Data[Sales_Channel],MATCH(Merged[[#This Row],[Product_ID]], Sales_Data[Product_ID],0))</f>
        <v>Online</v>
      </c>
      <c r="N596" t="str">
        <f>INDEX(Sales_Data[Region_and_Sales_Rep], MATCH(Merged[[#This Row],[Product_ID]],Sales_Data[Product_ID],0))</f>
        <v>East-David</v>
      </c>
    </row>
    <row r="597" spans="1:14" x14ac:dyDescent="0.25">
      <c r="A597">
        <v>1036</v>
      </c>
      <c r="B597" t="str">
        <f>VLOOKUP(Merged[[#This Row],[Product_ID]],Sales_Data[],5,0)</f>
        <v>David</v>
      </c>
      <c r="C597" t="str">
        <f>VLOOKUP(Merged[[#This Row],[Product_ID]],Sales_Data[],6,0)</f>
        <v>North</v>
      </c>
      <c r="D597" t="str">
        <f>VLOOKUP(Merged[[#This Row],[Product_ID]],Sales_Data[],3,0)</f>
        <v>October</v>
      </c>
      <c r="E597">
        <f>INDEX(Sales_Data[Sales_Amount],MATCH(Merged[[#This Row],[Product_ID]], Sales_Data[Product_ID],0))</f>
        <v>6499.94</v>
      </c>
      <c r="F597" t="str">
        <f>INDEX(Sales_Data[Product_Category], MATCH(Merged[[#This Row],[Product_ID]],Sales_Data[Product_ID],0))</f>
        <v>Clothing</v>
      </c>
      <c r="G597">
        <f>INDEX(Sales_Data[Quantity_Sold], MATCH(Merged[[#This Row],[Product_ID]],Sales_Data[Product_ID],0))</f>
        <v>49</v>
      </c>
      <c r="H597" t="str">
        <f>INDEX(Sales_Data[Customer_Type], MATCH(Merged[[#This Row],[Product_ID]], Sales_Data[Product_ID],0))</f>
        <v>New</v>
      </c>
      <c r="I597" t="str">
        <f>INDEX(Sales_Data[Payment_Method], MATCH(Merged[[#This Row],[Product_ID]], Sales_Data[Product_ID],0))</f>
        <v>Cash</v>
      </c>
      <c r="J597">
        <f>INDEX(Sales_Data[Discount],MATCH(Merged[[#This Row],[Product_ID]], Sales_Data[Product_ID],0))</f>
        <v>0.16</v>
      </c>
      <c r="K597" s="8">
        <f>INDEX(Sales_Data[Discount (%)], MATCH(Merged[[#This Row],[Product_ID]],Sales_Data[Product_ID],0))</f>
        <v>0.16</v>
      </c>
      <c r="L597" s="8" t="str">
        <f>INDEX(Sales_Data[Discount Range], MATCH(Merged[[#This Row],[Product_ID]], Sales_Data[Product_ID],0))</f>
        <v>16-20%</v>
      </c>
      <c r="M597" t="str">
        <f>INDEX(Sales_Data[Sales_Channel],MATCH(Merged[[#This Row],[Product_ID]], Sales_Data[Product_ID],0))</f>
        <v>Online</v>
      </c>
      <c r="N597" t="str">
        <f>INDEX(Sales_Data[Region_and_Sales_Rep], MATCH(Merged[[#This Row],[Product_ID]],Sales_Data[Product_ID],0))</f>
        <v>North-David</v>
      </c>
    </row>
    <row r="598" spans="1:14" x14ac:dyDescent="0.25">
      <c r="A598">
        <v>1082</v>
      </c>
      <c r="B598" t="str">
        <f>VLOOKUP(Merged[[#This Row],[Product_ID]],Sales_Data[],5,0)</f>
        <v>Alice</v>
      </c>
      <c r="C598" t="str">
        <f>VLOOKUP(Merged[[#This Row],[Product_ID]],Sales_Data[],6,0)</f>
        <v>South</v>
      </c>
      <c r="D598" t="str">
        <f>VLOOKUP(Merged[[#This Row],[Product_ID]],Sales_Data[],3,0)</f>
        <v>November</v>
      </c>
      <c r="E598">
        <f>INDEX(Sales_Data[Sales_Amount],MATCH(Merged[[#This Row],[Product_ID]], Sales_Data[Product_ID],0))</f>
        <v>6261.9</v>
      </c>
      <c r="F598" t="str">
        <f>INDEX(Sales_Data[Product_Category], MATCH(Merged[[#This Row],[Product_ID]],Sales_Data[Product_ID],0))</f>
        <v>Electronics</v>
      </c>
      <c r="G598">
        <f>INDEX(Sales_Data[Quantity_Sold], MATCH(Merged[[#This Row],[Product_ID]],Sales_Data[Product_ID],0))</f>
        <v>41</v>
      </c>
      <c r="H598" t="str">
        <f>INDEX(Sales_Data[Customer_Type], MATCH(Merged[[#This Row],[Product_ID]], Sales_Data[Product_ID],0))</f>
        <v>Returning</v>
      </c>
      <c r="I598" t="str">
        <f>INDEX(Sales_Data[Payment_Method], MATCH(Merged[[#This Row],[Product_ID]], Sales_Data[Product_ID],0))</f>
        <v>Bank Transfer</v>
      </c>
      <c r="J598">
        <f>INDEX(Sales_Data[Discount],MATCH(Merged[[#This Row],[Product_ID]], Sales_Data[Product_ID],0))</f>
        <v>0.21</v>
      </c>
      <c r="K598" s="8">
        <f>INDEX(Sales_Data[Discount (%)], MATCH(Merged[[#This Row],[Product_ID]],Sales_Data[Product_ID],0))</f>
        <v>0.21</v>
      </c>
      <c r="L598" s="8" t="str">
        <f>INDEX(Sales_Data[Discount Range], MATCH(Merged[[#This Row],[Product_ID]], Sales_Data[Product_ID],0))</f>
        <v>21%+</v>
      </c>
      <c r="M598" t="str">
        <f>INDEX(Sales_Data[Sales_Channel],MATCH(Merged[[#This Row],[Product_ID]], Sales_Data[Product_ID],0))</f>
        <v>Online</v>
      </c>
      <c r="N598" t="str">
        <f>INDEX(Sales_Data[Region_and_Sales_Rep], MATCH(Merged[[#This Row],[Product_ID]],Sales_Data[Product_ID],0))</f>
        <v>South-Alice</v>
      </c>
    </row>
    <row r="599" spans="1:14" x14ac:dyDescent="0.25">
      <c r="A599">
        <v>1096</v>
      </c>
      <c r="B599" t="str">
        <f>VLOOKUP(Merged[[#This Row],[Product_ID]],Sales_Data[],5,0)</f>
        <v>Eve</v>
      </c>
      <c r="C599" t="str">
        <f>VLOOKUP(Merged[[#This Row],[Product_ID]],Sales_Data[],6,0)</f>
        <v>South</v>
      </c>
      <c r="D599" t="str">
        <f>VLOOKUP(Merged[[#This Row],[Product_ID]],Sales_Data[],3,0)</f>
        <v>September</v>
      </c>
      <c r="E599">
        <f>INDEX(Sales_Data[Sales_Amount],MATCH(Merged[[#This Row],[Product_ID]], Sales_Data[Product_ID],0))</f>
        <v>7597.37</v>
      </c>
      <c r="F599" t="str">
        <f>INDEX(Sales_Data[Product_Category], MATCH(Merged[[#This Row],[Product_ID]],Sales_Data[Product_ID],0))</f>
        <v>Electronics</v>
      </c>
      <c r="G599">
        <f>INDEX(Sales_Data[Quantity_Sold], MATCH(Merged[[#This Row],[Product_ID]],Sales_Data[Product_ID],0))</f>
        <v>23</v>
      </c>
      <c r="H599" t="str">
        <f>INDEX(Sales_Data[Customer_Type], MATCH(Merged[[#This Row],[Product_ID]], Sales_Data[Product_ID],0))</f>
        <v>New</v>
      </c>
      <c r="I599" t="str">
        <f>INDEX(Sales_Data[Payment_Method], MATCH(Merged[[#This Row],[Product_ID]], Sales_Data[Product_ID],0))</f>
        <v>Cash</v>
      </c>
      <c r="J599">
        <f>INDEX(Sales_Data[Discount],MATCH(Merged[[#This Row],[Product_ID]], Sales_Data[Product_ID],0))</f>
        <v>0.25</v>
      </c>
      <c r="K599" s="8">
        <f>INDEX(Sales_Data[Discount (%)], MATCH(Merged[[#This Row],[Product_ID]],Sales_Data[Product_ID],0))</f>
        <v>0.25</v>
      </c>
      <c r="L599" s="8" t="str">
        <f>INDEX(Sales_Data[Discount Range], MATCH(Merged[[#This Row],[Product_ID]], Sales_Data[Product_ID],0))</f>
        <v>21%+</v>
      </c>
      <c r="M599" t="str">
        <f>INDEX(Sales_Data[Sales_Channel],MATCH(Merged[[#This Row],[Product_ID]], Sales_Data[Product_ID],0))</f>
        <v>Retail</v>
      </c>
      <c r="N599" t="str">
        <f>INDEX(Sales_Data[Region_and_Sales_Rep], MATCH(Merged[[#This Row],[Product_ID]],Sales_Data[Product_ID],0))</f>
        <v>South-Eve</v>
      </c>
    </row>
    <row r="600" spans="1:14" x14ac:dyDescent="0.25">
      <c r="A600">
        <v>1024</v>
      </c>
      <c r="B600" t="str">
        <f>VLOOKUP(Merged[[#This Row],[Product_ID]],Sales_Data[],5,0)</f>
        <v>Eve</v>
      </c>
      <c r="C600" t="str">
        <f>VLOOKUP(Merged[[#This Row],[Product_ID]],Sales_Data[],6,0)</f>
        <v>West</v>
      </c>
      <c r="D600" t="str">
        <f>VLOOKUP(Merged[[#This Row],[Product_ID]],Sales_Data[],3,0)</f>
        <v>November</v>
      </c>
      <c r="E600">
        <f>INDEX(Sales_Data[Sales_Amount],MATCH(Merged[[#This Row],[Product_ID]], Sales_Data[Product_ID],0))</f>
        <v>6607.8</v>
      </c>
      <c r="F600" t="str">
        <f>INDEX(Sales_Data[Product_Category], MATCH(Merged[[#This Row],[Product_ID]],Sales_Data[Product_ID],0))</f>
        <v>Food</v>
      </c>
      <c r="G600">
        <f>INDEX(Sales_Data[Quantity_Sold], MATCH(Merged[[#This Row],[Product_ID]],Sales_Data[Product_ID],0))</f>
        <v>21</v>
      </c>
      <c r="H600" t="str">
        <f>INDEX(Sales_Data[Customer_Type], MATCH(Merged[[#This Row],[Product_ID]], Sales_Data[Product_ID],0))</f>
        <v>Returning</v>
      </c>
      <c r="I600" t="str">
        <f>INDEX(Sales_Data[Payment_Method], MATCH(Merged[[#This Row],[Product_ID]], Sales_Data[Product_ID],0))</f>
        <v>Bank Transfer</v>
      </c>
      <c r="J600">
        <f>INDEX(Sales_Data[Discount],MATCH(Merged[[#This Row],[Product_ID]], Sales_Data[Product_ID],0))</f>
        <v>0</v>
      </c>
      <c r="K600" s="8">
        <f>INDEX(Sales_Data[Discount (%)], MATCH(Merged[[#This Row],[Product_ID]],Sales_Data[Product_ID],0))</f>
        <v>0</v>
      </c>
      <c r="L600" s="8" t="str">
        <f>INDEX(Sales_Data[Discount Range], MATCH(Merged[[#This Row],[Product_ID]], Sales_Data[Product_ID],0))</f>
        <v>0-5%</v>
      </c>
      <c r="M600" t="str">
        <f>INDEX(Sales_Data[Sales_Channel],MATCH(Merged[[#This Row],[Product_ID]], Sales_Data[Product_ID],0))</f>
        <v>Retail</v>
      </c>
      <c r="N600" t="str">
        <f>INDEX(Sales_Data[Region_and_Sales_Rep], MATCH(Merged[[#This Row],[Product_ID]],Sales_Data[Product_ID],0))</f>
        <v>West-Eve</v>
      </c>
    </row>
    <row r="601" spans="1:14" x14ac:dyDescent="0.25">
      <c r="A601">
        <v>1023</v>
      </c>
      <c r="B601" t="str">
        <f>VLOOKUP(Merged[[#This Row],[Product_ID]],Sales_Data[],5,0)</f>
        <v>Eve</v>
      </c>
      <c r="C601" t="str">
        <f>VLOOKUP(Merged[[#This Row],[Product_ID]],Sales_Data[],6,0)</f>
        <v>East</v>
      </c>
      <c r="D601" t="str">
        <f>VLOOKUP(Merged[[#This Row],[Product_ID]],Sales_Data[],3,0)</f>
        <v>June</v>
      </c>
      <c r="E601">
        <f>INDEX(Sales_Data[Sales_Amount],MATCH(Merged[[#This Row],[Product_ID]], Sales_Data[Product_ID],0))</f>
        <v>2170.94</v>
      </c>
      <c r="F601" t="str">
        <f>INDEX(Sales_Data[Product_Category], MATCH(Merged[[#This Row],[Product_ID]],Sales_Data[Product_ID],0))</f>
        <v>Clothing</v>
      </c>
      <c r="G601">
        <f>INDEX(Sales_Data[Quantity_Sold], MATCH(Merged[[#This Row],[Product_ID]],Sales_Data[Product_ID],0))</f>
        <v>9</v>
      </c>
      <c r="H601" t="str">
        <f>INDEX(Sales_Data[Customer_Type], MATCH(Merged[[#This Row],[Product_ID]], Sales_Data[Product_ID],0))</f>
        <v>Returning</v>
      </c>
      <c r="I601" t="str">
        <f>INDEX(Sales_Data[Payment_Method], MATCH(Merged[[#This Row],[Product_ID]], Sales_Data[Product_ID],0))</f>
        <v>Cash</v>
      </c>
      <c r="J601">
        <f>INDEX(Sales_Data[Discount],MATCH(Merged[[#This Row],[Product_ID]], Sales_Data[Product_ID],0))</f>
        <v>0.25</v>
      </c>
      <c r="K601" s="8">
        <f>INDEX(Sales_Data[Discount (%)], MATCH(Merged[[#This Row],[Product_ID]],Sales_Data[Product_ID],0))</f>
        <v>0.25</v>
      </c>
      <c r="L601" s="8" t="str">
        <f>INDEX(Sales_Data[Discount Range], MATCH(Merged[[#This Row],[Product_ID]], Sales_Data[Product_ID],0))</f>
        <v>21%+</v>
      </c>
      <c r="M601" t="str">
        <f>INDEX(Sales_Data[Sales_Channel],MATCH(Merged[[#This Row],[Product_ID]], Sales_Data[Product_ID],0))</f>
        <v>Retail</v>
      </c>
      <c r="N601" t="str">
        <f>INDEX(Sales_Data[Region_and_Sales_Rep], MATCH(Merged[[#This Row],[Product_ID]],Sales_Data[Product_ID],0))</f>
        <v>East-Eve</v>
      </c>
    </row>
    <row r="602" spans="1:14" x14ac:dyDescent="0.25">
      <c r="A602">
        <v>1062</v>
      </c>
      <c r="B602" t="str">
        <f>VLOOKUP(Merged[[#This Row],[Product_ID]],Sales_Data[],5,0)</f>
        <v>Eve</v>
      </c>
      <c r="C602" t="str">
        <f>VLOOKUP(Merged[[#This Row],[Product_ID]],Sales_Data[],6,0)</f>
        <v>East</v>
      </c>
      <c r="D602" t="str">
        <f>VLOOKUP(Merged[[#This Row],[Product_ID]],Sales_Data[],3,0)</f>
        <v>January</v>
      </c>
      <c r="E602">
        <f>INDEX(Sales_Data[Sales_Amount],MATCH(Merged[[#This Row],[Product_ID]], Sales_Data[Product_ID],0))</f>
        <v>3439.72</v>
      </c>
      <c r="F602" t="str">
        <f>INDEX(Sales_Data[Product_Category], MATCH(Merged[[#This Row],[Product_ID]],Sales_Data[Product_ID],0))</f>
        <v>Clothing</v>
      </c>
      <c r="G602">
        <f>INDEX(Sales_Data[Quantity_Sold], MATCH(Merged[[#This Row],[Product_ID]],Sales_Data[Product_ID],0))</f>
        <v>15</v>
      </c>
      <c r="H602" t="str">
        <f>INDEX(Sales_Data[Customer_Type], MATCH(Merged[[#This Row],[Product_ID]], Sales_Data[Product_ID],0))</f>
        <v>New</v>
      </c>
      <c r="I602" t="str">
        <f>INDEX(Sales_Data[Payment_Method], MATCH(Merged[[#This Row],[Product_ID]], Sales_Data[Product_ID],0))</f>
        <v>Credit Card</v>
      </c>
      <c r="J602">
        <f>INDEX(Sales_Data[Discount],MATCH(Merged[[#This Row],[Product_ID]], Sales_Data[Product_ID],0))</f>
        <v>0.28999999999999998</v>
      </c>
      <c r="K602" s="8">
        <f>INDEX(Sales_Data[Discount (%)], MATCH(Merged[[#This Row],[Product_ID]],Sales_Data[Product_ID],0))</f>
        <v>0.28999999999999998</v>
      </c>
      <c r="L602" s="8" t="str">
        <f>INDEX(Sales_Data[Discount Range], MATCH(Merged[[#This Row],[Product_ID]], Sales_Data[Product_ID],0))</f>
        <v>21%+</v>
      </c>
      <c r="M602" t="str">
        <f>INDEX(Sales_Data[Sales_Channel],MATCH(Merged[[#This Row],[Product_ID]], Sales_Data[Product_ID],0))</f>
        <v>Online</v>
      </c>
      <c r="N602" t="str">
        <f>INDEX(Sales_Data[Region_and_Sales_Rep], MATCH(Merged[[#This Row],[Product_ID]],Sales_Data[Product_ID],0))</f>
        <v>East-Eve</v>
      </c>
    </row>
    <row r="603" spans="1:14" x14ac:dyDescent="0.25">
      <c r="A603">
        <v>1096</v>
      </c>
      <c r="B603" t="str">
        <f>VLOOKUP(Merged[[#This Row],[Product_ID]],Sales_Data[],5,0)</f>
        <v>Eve</v>
      </c>
      <c r="C603" t="str">
        <f>VLOOKUP(Merged[[#This Row],[Product_ID]],Sales_Data[],6,0)</f>
        <v>South</v>
      </c>
      <c r="D603" t="str">
        <f>VLOOKUP(Merged[[#This Row],[Product_ID]],Sales_Data[],3,0)</f>
        <v>September</v>
      </c>
      <c r="E603">
        <f>INDEX(Sales_Data[Sales_Amount],MATCH(Merged[[#This Row],[Product_ID]], Sales_Data[Product_ID],0))</f>
        <v>7597.37</v>
      </c>
      <c r="F603" t="str">
        <f>INDEX(Sales_Data[Product_Category], MATCH(Merged[[#This Row],[Product_ID]],Sales_Data[Product_ID],0))</f>
        <v>Electronics</v>
      </c>
      <c r="G603">
        <f>INDEX(Sales_Data[Quantity_Sold], MATCH(Merged[[#This Row],[Product_ID]],Sales_Data[Product_ID],0))</f>
        <v>23</v>
      </c>
      <c r="H603" t="str">
        <f>INDEX(Sales_Data[Customer_Type], MATCH(Merged[[#This Row],[Product_ID]], Sales_Data[Product_ID],0))</f>
        <v>New</v>
      </c>
      <c r="I603" t="str">
        <f>INDEX(Sales_Data[Payment_Method], MATCH(Merged[[#This Row],[Product_ID]], Sales_Data[Product_ID],0))</f>
        <v>Cash</v>
      </c>
      <c r="J603">
        <f>INDEX(Sales_Data[Discount],MATCH(Merged[[#This Row],[Product_ID]], Sales_Data[Product_ID],0))</f>
        <v>0.25</v>
      </c>
      <c r="K603" s="8">
        <f>INDEX(Sales_Data[Discount (%)], MATCH(Merged[[#This Row],[Product_ID]],Sales_Data[Product_ID],0))</f>
        <v>0.25</v>
      </c>
      <c r="L603" s="8" t="str">
        <f>INDEX(Sales_Data[Discount Range], MATCH(Merged[[#This Row],[Product_ID]], Sales_Data[Product_ID],0))</f>
        <v>21%+</v>
      </c>
      <c r="M603" t="str">
        <f>INDEX(Sales_Data[Sales_Channel],MATCH(Merged[[#This Row],[Product_ID]], Sales_Data[Product_ID],0))</f>
        <v>Retail</v>
      </c>
      <c r="N603" t="str">
        <f>INDEX(Sales_Data[Region_and_Sales_Rep], MATCH(Merged[[#This Row],[Product_ID]],Sales_Data[Product_ID],0))</f>
        <v>South-Eve</v>
      </c>
    </row>
    <row r="604" spans="1:14" x14ac:dyDescent="0.25">
      <c r="A604">
        <v>1037</v>
      </c>
      <c r="B604" t="str">
        <f>VLOOKUP(Merged[[#This Row],[Product_ID]],Sales_Data[],5,0)</f>
        <v>Bob</v>
      </c>
      <c r="C604" t="str">
        <f>VLOOKUP(Merged[[#This Row],[Product_ID]],Sales_Data[],6,0)</f>
        <v>North</v>
      </c>
      <c r="D604" t="str">
        <f>VLOOKUP(Merged[[#This Row],[Product_ID]],Sales_Data[],3,0)</f>
        <v>January</v>
      </c>
      <c r="E604">
        <f>INDEX(Sales_Data[Sales_Amount],MATCH(Merged[[#This Row],[Product_ID]], Sales_Data[Product_ID],0))</f>
        <v>9813.81</v>
      </c>
      <c r="F604" t="str">
        <f>INDEX(Sales_Data[Product_Category], MATCH(Merged[[#This Row],[Product_ID]],Sales_Data[Product_ID],0))</f>
        <v>Clothing</v>
      </c>
      <c r="G604">
        <f>INDEX(Sales_Data[Quantity_Sold], MATCH(Merged[[#This Row],[Product_ID]],Sales_Data[Product_ID],0))</f>
        <v>40</v>
      </c>
      <c r="H604" t="str">
        <f>INDEX(Sales_Data[Customer_Type], MATCH(Merged[[#This Row],[Product_ID]], Sales_Data[Product_ID],0))</f>
        <v>Returning</v>
      </c>
      <c r="I604" t="str">
        <f>INDEX(Sales_Data[Payment_Method], MATCH(Merged[[#This Row],[Product_ID]], Sales_Data[Product_ID],0))</f>
        <v>Bank Transfer</v>
      </c>
      <c r="J604">
        <f>INDEX(Sales_Data[Discount],MATCH(Merged[[#This Row],[Product_ID]], Sales_Data[Product_ID],0))</f>
        <v>0.26</v>
      </c>
      <c r="K604" s="8">
        <f>INDEX(Sales_Data[Discount (%)], MATCH(Merged[[#This Row],[Product_ID]],Sales_Data[Product_ID],0))</f>
        <v>0.26</v>
      </c>
      <c r="L604" s="8" t="str">
        <f>INDEX(Sales_Data[Discount Range], MATCH(Merged[[#This Row],[Product_ID]], Sales_Data[Product_ID],0))</f>
        <v>21%+</v>
      </c>
      <c r="M604" t="str">
        <f>INDEX(Sales_Data[Sales_Channel],MATCH(Merged[[#This Row],[Product_ID]], Sales_Data[Product_ID],0))</f>
        <v>Online</v>
      </c>
      <c r="N604" t="str">
        <f>INDEX(Sales_Data[Region_and_Sales_Rep], MATCH(Merged[[#This Row],[Product_ID]],Sales_Data[Product_ID],0))</f>
        <v>North-Bob</v>
      </c>
    </row>
    <row r="605" spans="1:14" x14ac:dyDescent="0.25">
      <c r="A605">
        <v>1012</v>
      </c>
      <c r="B605" t="str">
        <f>VLOOKUP(Merged[[#This Row],[Product_ID]],Sales_Data[],5,0)</f>
        <v>David</v>
      </c>
      <c r="C605" t="str">
        <f>VLOOKUP(Merged[[#This Row],[Product_ID]],Sales_Data[],6,0)</f>
        <v>North</v>
      </c>
      <c r="D605" t="str">
        <f>VLOOKUP(Merged[[#This Row],[Product_ID]],Sales_Data[],3,0)</f>
        <v>October</v>
      </c>
      <c r="E605">
        <f>INDEX(Sales_Data[Sales_Amount],MATCH(Merged[[#This Row],[Product_ID]], Sales_Data[Product_ID],0))</f>
        <v>4384.88</v>
      </c>
      <c r="F605" t="str">
        <f>INDEX(Sales_Data[Product_Category], MATCH(Merged[[#This Row],[Product_ID]],Sales_Data[Product_ID],0))</f>
        <v>Furniture</v>
      </c>
      <c r="G605">
        <f>INDEX(Sales_Data[Quantity_Sold], MATCH(Merged[[#This Row],[Product_ID]],Sales_Data[Product_ID],0))</f>
        <v>34</v>
      </c>
      <c r="H605" t="str">
        <f>INDEX(Sales_Data[Customer_Type], MATCH(Merged[[#This Row],[Product_ID]], Sales_Data[Product_ID],0))</f>
        <v>New</v>
      </c>
      <c r="I605" t="str">
        <f>INDEX(Sales_Data[Payment_Method], MATCH(Merged[[#This Row],[Product_ID]], Sales_Data[Product_ID],0))</f>
        <v>Bank Transfer</v>
      </c>
      <c r="J605">
        <f>INDEX(Sales_Data[Discount],MATCH(Merged[[#This Row],[Product_ID]], Sales_Data[Product_ID],0))</f>
        <v>0.21</v>
      </c>
      <c r="K605" s="8">
        <f>INDEX(Sales_Data[Discount (%)], MATCH(Merged[[#This Row],[Product_ID]],Sales_Data[Product_ID],0))</f>
        <v>0.21</v>
      </c>
      <c r="L605" s="8" t="str">
        <f>INDEX(Sales_Data[Discount Range], MATCH(Merged[[#This Row],[Product_ID]], Sales_Data[Product_ID],0))</f>
        <v>21%+</v>
      </c>
      <c r="M605" t="str">
        <f>INDEX(Sales_Data[Sales_Channel],MATCH(Merged[[#This Row],[Product_ID]], Sales_Data[Product_ID],0))</f>
        <v>Retail</v>
      </c>
      <c r="N605" t="str">
        <f>INDEX(Sales_Data[Region_and_Sales_Rep], MATCH(Merged[[#This Row],[Product_ID]],Sales_Data[Product_ID],0))</f>
        <v>North-David</v>
      </c>
    </row>
    <row r="606" spans="1:14" x14ac:dyDescent="0.25">
      <c r="A606">
        <v>1055</v>
      </c>
      <c r="B606" t="str">
        <f>VLOOKUP(Merged[[#This Row],[Product_ID]],Sales_Data[],5,0)</f>
        <v>Charlie</v>
      </c>
      <c r="C606" t="str">
        <f>VLOOKUP(Merged[[#This Row],[Product_ID]],Sales_Data[],6,0)</f>
        <v>West</v>
      </c>
      <c r="D606" t="str">
        <f>VLOOKUP(Merged[[#This Row],[Product_ID]],Sales_Data[],3,0)</f>
        <v>December</v>
      </c>
      <c r="E606">
        <f>INDEX(Sales_Data[Sales_Amount],MATCH(Merged[[#This Row],[Product_ID]], Sales_Data[Product_ID],0))</f>
        <v>4102.47</v>
      </c>
      <c r="F606" t="str">
        <f>INDEX(Sales_Data[Product_Category], MATCH(Merged[[#This Row],[Product_ID]],Sales_Data[Product_ID],0))</f>
        <v>Furniture</v>
      </c>
      <c r="G606">
        <f>INDEX(Sales_Data[Quantity_Sold], MATCH(Merged[[#This Row],[Product_ID]],Sales_Data[Product_ID],0))</f>
        <v>8</v>
      </c>
      <c r="H606" t="str">
        <f>INDEX(Sales_Data[Customer_Type], MATCH(Merged[[#This Row],[Product_ID]], Sales_Data[Product_ID],0))</f>
        <v>Returning</v>
      </c>
      <c r="I606" t="str">
        <f>INDEX(Sales_Data[Payment_Method], MATCH(Merged[[#This Row],[Product_ID]], Sales_Data[Product_ID],0))</f>
        <v>Bank Transfer</v>
      </c>
      <c r="J606">
        <f>INDEX(Sales_Data[Discount],MATCH(Merged[[#This Row],[Product_ID]], Sales_Data[Product_ID],0))</f>
        <v>0.13</v>
      </c>
      <c r="K606" s="8">
        <f>INDEX(Sales_Data[Discount (%)], MATCH(Merged[[#This Row],[Product_ID]],Sales_Data[Product_ID],0))</f>
        <v>0.13</v>
      </c>
      <c r="L606" s="8" t="str">
        <f>INDEX(Sales_Data[Discount Range], MATCH(Merged[[#This Row],[Product_ID]], Sales_Data[Product_ID],0))</f>
        <v>11-15%</v>
      </c>
      <c r="M606" t="str">
        <f>INDEX(Sales_Data[Sales_Channel],MATCH(Merged[[#This Row],[Product_ID]], Sales_Data[Product_ID],0))</f>
        <v>Online</v>
      </c>
      <c r="N606" t="str">
        <f>INDEX(Sales_Data[Region_and_Sales_Rep], MATCH(Merged[[#This Row],[Product_ID]],Sales_Data[Product_ID],0))</f>
        <v>West-Charlie</v>
      </c>
    </row>
    <row r="607" spans="1:14" x14ac:dyDescent="0.25">
      <c r="A607">
        <v>1013</v>
      </c>
      <c r="B607" t="str">
        <f>VLOOKUP(Merged[[#This Row],[Product_ID]],Sales_Data[],5,0)</f>
        <v>David</v>
      </c>
      <c r="C607" t="str">
        <f>VLOOKUP(Merged[[#This Row],[Product_ID]],Sales_Data[],6,0)</f>
        <v>East</v>
      </c>
      <c r="D607" t="str">
        <f>VLOOKUP(Merged[[#This Row],[Product_ID]],Sales_Data[],3,0)</f>
        <v>October</v>
      </c>
      <c r="E607">
        <f>INDEX(Sales_Data[Sales_Amount],MATCH(Merged[[#This Row],[Product_ID]], Sales_Data[Product_ID],0))</f>
        <v>5039.07</v>
      </c>
      <c r="F607" t="str">
        <f>INDEX(Sales_Data[Product_Category], MATCH(Merged[[#This Row],[Product_ID]],Sales_Data[Product_ID],0))</f>
        <v>Electronics</v>
      </c>
      <c r="G607">
        <f>INDEX(Sales_Data[Quantity_Sold], MATCH(Merged[[#This Row],[Product_ID]],Sales_Data[Product_ID],0))</f>
        <v>20</v>
      </c>
      <c r="H607" t="str">
        <f>INDEX(Sales_Data[Customer_Type], MATCH(Merged[[#This Row],[Product_ID]], Sales_Data[Product_ID],0))</f>
        <v>Returning</v>
      </c>
      <c r="I607" t="str">
        <f>INDEX(Sales_Data[Payment_Method], MATCH(Merged[[#This Row],[Product_ID]], Sales_Data[Product_ID],0))</f>
        <v>Bank Transfer</v>
      </c>
      <c r="J607">
        <f>INDEX(Sales_Data[Discount],MATCH(Merged[[#This Row],[Product_ID]], Sales_Data[Product_ID],0))</f>
        <v>0.1</v>
      </c>
      <c r="K607" s="8">
        <f>INDEX(Sales_Data[Discount (%)], MATCH(Merged[[#This Row],[Product_ID]],Sales_Data[Product_ID],0))</f>
        <v>0.1</v>
      </c>
      <c r="L607" s="8" t="str">
        <f>INDEX(Sales_Data[Discount Range], MATCH(Merged[[#This Row],[Product_ID]], Sales_Data[Product_ID],0))</f>
        <v>6-10%</v>
      </c>
      <c r="M607" t="str">
        <f>INDEX(Sales_Data[Sales_Channel],MATCH(Merged[[#This Row],[Product_ID]], Sales_Data[Product_ID],0))</f>
        <v>Online</v>
      </c>
      <c r="N607" t="str">
        <f>INDEX(Sales_Data[Region_and_Sales_Rep], MATCH(Merged[[#This Row],[Product_ID]],Sales_Data[Product_ID],0))</f>
        <v>East-David</v>
      </c>
    </row>
    <row r="608" spans="1:14" x14ac:dyDescent="0.25">
      <c r="A608">
        <v>1023</v>
      </c>
      <c r="B608" t="str">
        <f>VLOOKUP(Merged[[#This Row],[Product_ID]],Sales_Data[],5,0)</f>
        <v>Eve</v>
      </c>
      <c r="C608" t="str">
        <f>VLOOKUP(Merged[[#This Row],[Product_ID]],Sales_Data[],6,0)</f>
        <v>East</v>
      </c>
      <c r="D608" t="str">
        <f>VLOOKUP(Merged[[#This Row],[Product_ID]],Sales_Data[],3,0)</f>
        <v>June</v>
      </c>
      <c r="E608">
        <f>INDEX(Sales_Data[Sales_Amount],MATCH(Merged[[#This Row],[Product_ID]], Sales_Data[Product_ID],0))</f>
        <v>2170.94</v>
      </c>
      <c r="F608" t="str">
        <f>INDEX(Sales_Data[Product_Category], MATCH(Merged[[#This Row],[Product_ID]],Sales_Data[Product_ID],0))</f>
        <v>Clothing</v>
      </c>
      <c r="G608">
        <f>INDEX(Sales_Data[Quantity_Sold], MATCH(Merged[[#This Row],[Product_ID]],Sales_Data[Product_ID],0))</f>
        <v>9</v>
      </c>
      <c r="H608" t="str">
        <f>INDEX(Sales_Data[Customer_Type], MATCH(Merged[[#This Row],[Product_ID]], Sales_Data[Product_ID],0))</f>
        <v>Returning</v>
      </c>
      <c r="I608" t="str">
        <f>INDEX(Sales_Data[Payment_Method], MATCH(Merged[[#This Row],[Product_ID]], Sales_Data[Product_ID],0))</f>
        <v>Cash</v>
      </c>
      <c r="J608">
        <f>INDEX(Sales_Data[Discount],MATCH(Merged[[#This Row],[Product_ID]], Sales_Data[Product_ID],0))</f>
        <v>0.25</v>
      </c>
      <c r="K608" s="8">
        <f>INDEX(Sales_Data[Discount (%)], MATCH(Merged[[#This Row],[Product_ID]],Sales_Data[Product_ID],0))</f>
        <v>0.25</v>
      </c>
      <c r="L608" s="8" t="str">
        <f>INDEX(Sales_Data[Discount Range], MATCH(Merged[[#This Row],[Product_ID]], Sales_Data[Product_ID],0))</f>
        <v>21%+</v>
      </c>
      <c r="M608" t="str">
        <f>INDEX(Sales_Data[Sales_Channel],MATCH(Merged[[#This Row],[Product_ID]], Sales_Data[Product_ID],0))</f>
        <v>Retail</v>
      </c>
      <c r="N608" t="str">
        <f>INDEX(Sales_Data[Region_and_Sales_Rep], MATCH(Merged[[#This Row],[Product_ID]],Sales_Data[Product_ID],0))</f>
        <v>East-Eve</v>
      </c>
    </row>
    <row r="609" spans="1:14" x14ac:dyDescent="0.25">
      <c r="A609">
        <v>1089</v>
      </c>
      <c r="B609" t="str">
        <f>VLOOKUP(Merged[[#This Row],[Product_ID]],Sales_Data[],5,0)</f>
        <v>Bob</v>
      </c>
      <c r="C609" t="str">
        <f>VLOOKUP(Merged[[#This Row],[Product_ID]],Sales_Data[],6,0)</f>
        <v>West</v>
      </c>
      <c r="D609" t="str">
        <f>VLOOKUP(Merged[[#This Row],[Product_ID]],Sales_Data[],3,0)</f>
        <v>November</v>
      </c>
      <c r="E609">
        <f>INDEX(Sales_Data[Sales_Amount],MATCH(Merged[[#This Row],[Product_ID]], Sales_Data[Product_ID],0))</f>
        <v>2945.36</v>
      </c>
      <c r="F609" t="str">
        <f>INDEX(Sales_Data[Product_Category], MATCH(Merged[[#This Row],[Product_ID]],Sales_Data[Product_ID],0))</f>
        <v>Furniture</v>
      </c>
      <c r="G609">
        <f>INDEX(Sales_Data[Quantity_Sold], MATCH(Merged[[#This Row],[Product_ID]],Sales_Data[Product_ID],0))</f>
        <v>47</v>
      </c>
      <c r="H609" t="str">
        <f>INDEX(Sales_Data[Customer_Type], MATCH(Merged[[#This Row],[Product_ID]], Sales_Data[Product_ID],0))</f>
        <v>New</v>
      </c>
      <c r="I609" t="str">
        <f>INDEX(Sales_Data[Payment_Method], MATCH(Merged[[#This Row],[Product_ID]], Sales_Data[Product_ID],0))</f>
        <v>Bank Transfer</v>
      </c>
      <c r="J609">
        <f>INDEX(Sales_Data[Discount],MATCH(Merged[[#This Row],[Product_ID]], Sales_Data[Product_ID],0))</f>
        <v>0.17</v>
      </c>
      <c r="K609" s="8">
        <f>INDEX(Sales_Data[Discount (%)], MATCH(Merged[[#This Row],[Product_ID]],Sales_Data[Product_ID],0))</f>
        <v>0.17</v>
      </c>
      <c r="L609" s="8" t="str">
        <f>INDEX(Sales_Data[Discount Range], MATCH(Merged[[#This Row],[Product_ID]], Sales_Data[Product_ID],0))</f>
        <v>16-20%</v>
      </c>
      <c r="M609" t="str">
        <f>INDEX(Sales_Data[Sales_Channel],MATCH(Merged[[#This Row],[Product_ID]], Sales_Data[Product_ID],0))</f>
        <v>Retail</v>
      </c>
      <c r="N609" t="str">
        <f>INDEX(Sales_Data[Region_and_Sales_Rep], MATCH(Merged[[#This Row],[Product_ID]],Sales_Data[Product_ID],0))</f>
        <v>West-Bob</v>
      </c>
    </row>
    <row r="610" spans="1:14" x14ac:dyDescent="0.25">
      <c r="A610">
        <v>1099</v>
      </c>
      <c r="B610" t="str">
        <f>VLOOKUP(Merged[[#This Row],[Product_ID]],Sales_Data[],5,0)</f>
        <v>David</v>
      </c>
      <c r="C610" t="str">
        <f>VLOOKUP(Merged[[#This Row],[Product_ID]],Sales_Data[],6,0)</f>
        <v>East</v>
      </c>
      <c r="D610" t="str">
        <f>VLOOKUP(Merged[[#This Row],[Product_ID]],Sales_Data[],3,0)</f>
        <v>March</v>
      </c>
      <c r="E610">
        <f>INDEX(Sales_Data[Sales_Amount],MATCH(Merged[[#This Row],[Product_ID]], Sales_Data[Product_ID],0))</f>
        <v>7952.11</v>
      </c>
      <c r="F610" t="str">
        <f>INDEX(Sales_Data[Product_Category], MATCH(Merged[[#This Row],[Product_ID]],Sales_Data[Product_ID],0))</f>
        <v>Furniture</v>
      </c>
      <c r="G610">
        <f>INDEX(Sales_Data[Quantity_Sold], MATCH(Merged[[#This Row],[Product_ID]],Sales_Data[Product_ID],0))</f>
        <v>10</v>
      </c>
      <c r="H610" t="str">
        <f>INDEX(Sales_Data[Customer_Type], MATCH(Merged[[#This Row],[Product_ID]], Sales_Data[Product_ID],0))</f>
        <v>New</v>
      </c>
      <c r="I610" t="str">
        <f>INDEX(Sales_Data[Payment_Method], MATCH(Merged[[#This Row],[Product_ID]], Sales_Data[Product_ID],0))</f>
        <v>Credit Card</v>
      </c>
      <c r="J610">
        <f>INDEX(Sales_Data[Discount],MATCH(Merged[[#This Row],[Product_ID]], Sales_Data[Product_ID],0))</f>
        <v>0</v>
      </c>
      <c r="K610" s="8">
        <f>INDEX(Sales_Data[Discount (%)], MATCH(Merged[[#This Row],[Product_ID]],Sales_Data[Product_ID],0))</f>
        <v>0</v>
      </c>
      <c r="L610" s="8" t="str">
        <f>INDEX(Sales_Data[Discount Range], MATCH(Merged[[#This Row],[Product_ID]], Sales_Data[Product_ID],0))</f>
        <v>0-5%</v>
      </c>
      <c r="M610" t="str">
        <f>INDEX(Sales_Data[Sales_Channel],MATCH(Merged[[#This Row],[Product_ID]], Sales_Data[Product_ID],0))</f>
        <v>Online</v>
      </c>
      <c r="N610" t="str">
        <f>INDEX(Sales_Data[Region_and_Sales_Rep], MATCH(Merged[[#This Row],[Product_ID]],Sales_Data[Product_ID],0))</f>
        <v>East-David</v>
      </c>
    </row>
    <row r="611" spans="1:14" x14ac:dyDescent="0.25">
      <c r="A611">
        <v>1030</v>
      </c>
      <c r="B611" t="str">
        <f>VLOOKUP(Merged[[#This Row],[Product_ID]],Sales_Data[],5,0)</f>
        <v>David</v>
      </c>
      <c r="C611" t="str">
        <f>VLOOKUP(Merged[[#This Row],[Product_ID]],Sales_Data[],6,0)</f>
        <v>West</v>
      </c>
      <c r="D611" t="str">
        <f>VLOOKUP(Merged[[#This Row],[Product_ID]],Sales_Data[],3,0)</f>
        <v>July</v>
      </c>
      <c r="E611">
        <f>INDEX(Sales_Data[Sales_Amount],MATCH(Merged[[#This Row],[Product_ID]], Sales_Data[Product_ID],0))</f>
        <v>3023.48</v>
      </c>
      <c r="F611" t="str">
        <f>INDEX(Sales_Data[Product_Category], MATCH(Merged[[#This Row],[Product_ID]],Sales_Data[Product_ID],0))</f>
        <v>Clothing</v>
      </c>
      <c r="G611">
        <f>INDEX(Sales_Data[Quantity_Sold], MATCH(Merged[[#This Row],[Product_ID]],Sales_Data[Product_ID],0))</f>
        <v>19</v>
      </c>
      <c r="H611" t="str">
        <f>INDEX(Sales_Data[Customer_Type], MATCH(Merged[[#This Row],[Product_ID]], Sales_Data[Product_ID],0))</f>
        <v>Returning</v>
      </c>
      <c r="I611" t="str">
        <f>INDEX(Sales_Data[Payment_Method], MATCH(Merged[[#This Row],[Product_ID]], Sales_Data[Product_ID],0))</f>
        <v>Cash</v>
      </c>
      <c r="J611">
        <f>INDEX(Sales_Data[Discount],MATCH(Merged[[#This Row],[Product_ID]], Sales_Data[Product_ID],0))</f>
        <v>0.26</v>
      </c>
      <c r="K611" s="8">
        <f>INDEX(Sales_Data[Discount (%)], MATCH(Merged[[#This Row],[Product_ID]],Sales_Data[Product_ID],0))</f>
        <v>0.26</v>
      </c>
      <c r="L611" s="8" t="str">
        <f>INDEX(Sales_Data[Discount Range], MATCH(Merged[[#This Row],[Product_ID]], Sales_Data[Product_ID],0))</f>
        <v>21%+</v>
      </c>
      <c r="M611" t="str">
        <f>INDEX(Sales_Data[Sales_Channel],MATCH(Merged[[#This Row],[Product_ID]], Sales_Data[Product_ID],0))</f>
        <v>Online</v>
      </c>
      <c r="N611" t="str">
        <f>INDEX(Sales_Data[Region_and_Sales_Rep], MATCH(Merged[[#This Row],[Product_ID]],Sales_Data[Product_ID],0))</f>
        <v>West-David</v>
      </c>
    </row>
    <row r="612" spans="1:14" x14ac:dyDescent="0.25">
      <c r="A612">
        <v>1017</v>
      </c>
      <c r="B612" t="str">
        <f>VLOOKUP(Merged[[#This Row],[Product_ID]],Sales_Data[],5,0)</f>
        <v>David</v>
      </c>
      <c r="C612" t="str">
        <f>VLOOKUP(Merged[[#This Row],[Product_ID]],Sales_Data[],6,0)</f>
        <v>East</v>
      </c>
      <c r="D612" t="str">
        <f>VLOOKUP(Merged[[#This Row],[Product_ID]],Sales_Data[],3,0)</f>
        <v>July</v>
      </c>
      <c r="E612">
        <f>INDEX(Sales_Data[Sales_Amount],MATCH(Merged[[#This Row],[Product_ID]], Sales_Data[Product_ID],0))</f>
        <v>3388.69</v>
      </c>
      <c r="F612" t="str">
        <f>INDEX(Sales_Data[Product_Category], MATCH(Merged[[#This Row],[Product_ID]],Sales_Data[Product_ID],0))</f>
        <v>Food</v>
      </c>
      <c r="G612">
        <f>INDEX(Sales_Data[Quantity_Sold], MATCH(Merged[[#This Row],[Product_ID]],Sales_Data[Product_ID],0))</f>
        <v>1</v>
      </c>
      <c r="H612" t="str">
        <f>INDEX(Sales_Data[Customer_Type], MATCH(Merged[[#This Row],[Product_ID]], Sales_Data[Product_ID],0))</f>
        <v>Returning</v>
      </c>
      <c r="I612" t="str">
        <f>INDEX(Sales_Data[Payment_Method], MATCH(Merged[[#This Row],[Product_ID]], Sales_Data[Product_ID],0))</f>
        <v>Bank Transfer</v>
      </c>
      <c r="J612">
        <f>INDEX(Sales_Data[Discount],MATCH(Merged[[#This Row],[Product_ID]], Sales_Data[Product_ID],0))</f>
        <v>0.28999999999999998</v>
      </c>
      <c r="K612" s="8">
        <f>INDEX(Sales_Data[Discount (%)], MATCH(Merged[[#This Row],[Product_ID]],Sales_Data[Product_ID],0))</f>
        <v>0.28999999999999998</v>
      </c>
      <c r="L612" s="8" t="str">
        <f>INDEX(Sales_Data[Discount Range], MATCH(Merged[[#This Row],[Product_ID]], Sales_Data[Product_ID],0))</f>
        <v>21%+</v>
      </c>
      <c r="M612" t="str">
        <f>INDEX(Sales_Data[Sales_Channel],MATCH(Merged[[#This Row],[Product_ID]], Sales_Data[Product_ID],0))</f>
        <v>Online</v>
      </c>
      <c r="N612" t="str">
        <f>INDEX(Sales_Data[Region_and_Sales_Rep], MATCH(Merged[[#This Row],[Product_ID]],Sales_Data[Product_ID],0))</f>
        <v>East-David</v>
      </c>
    </row>
    <row r="613" spans="1:14" x14ac:dyDescent="0.25">
      <c r="A613">
        <v>1062</v>
      </c>
      <c r="B613" t="str">
        <f>VLOOKUP(Merged[[#This Row],[Product_ID]],Sales_Data[],5,0)</f>
        <v>Eve</v>
      </c>
      <c r="C613" t="str">
        <f>VLOOKUP(Merged[[#This Row],[Product_ID]],Sales_Data[],6,0)</f>
        <v>East</v>
      </c>
      <c r="D613" t="str">
        <f>VLOOKUP(Merged[[#This Row],[Product_ID]],Sales_Data[],3,0)</f>
        <v>January</v>
      </c>
      <c r="E613">
        <f>INDEX(Sales_Data[Sales_Amount],MATCH(Merged[[#This Row],[Product_ID]], Sales_Data[Product_ID],0))</f>
        <v>3439.72</v>
      </c>
      <c r="F613" t="str">
        <f>INDEX(Sales_Data[Product_Category], MATCH(Merged[[#This Row],[Product_ID]],Sales_Data[Product_ID],0))</f>
        <v>Clothing</v>
      </c>
      <c r="G613">
        <f>INDEX(Sales_Data[Quantity_Sold], MATCH(Merged[[#This Row],[Product_ID]],Sales_Data[Product_ID],0))</f>
        <v>15</v>
      </c>
      <c r="H613" t="str">
        <f>INDEX(Sales_Data[Customer_Type], MATCH(Merged[[#This Row],[Product_ID]], Sales_Data[Product_ID],0))</f>
        <v>New</v>
      </c>
      <c r="I613" t="str">
        <f>INDEX(Sales_Data[Payment_Method], MATCH(Merged[[#This Row],[Product_ID]], Sales_Data[Product_ID],0))</f>
        <v>Credit Card</v>
      </c>
      <c r="J613">
        <f>INDEX(Sales_Data[Discount],MATCH(Merged[[#This Row],[Product_ID]], Sales_Data[Product_ID],0))</f>
        <v>0.28999999999999998</v>
      </c>
      <c r="K613" s="8">
        <f>INDEX(Sales_Data[Discount (%)], MATCH(Merged[[#This Row],[Product_ID]],Sales_Data[Product_ID],0))</f>
        <v>0.28999999999999998</v>
      </c>
      <c r="L613" s="8" t="str">
        <f>INDEX(Sales_Data[Discount Range], MATCH(Merged[[#This Row],[Product_ID]], Sales_Data[Product_ID],0))</f>
        <v>21%+</v>
      </c>
      <c r="M613" t="str">
        <f>INDEX(Sales_Data[Sales_Channel],MATCH(Merged[[#This Row],[Product_ID]], Sales_Data[Product_ID],0))</f>
        <v>Online</v>
      </c>
      <c r="N613" t="str">
        <f>INDEX(Sales_Data[Region_and_Sales_Rep], MATCH(Merged[[#This Row],[Product_ID]],Sales_Data[Product_ID],0))</f>
        <v>East-Eve</v>
      </c>
    </row>
    <row r="614" spans="1:14" x14ac:dyDescent="0.25">
      <c r="A614">
        <v>1084</v>
      </c>
      <c r="B614" t="str">
        <f>VLOOKUP(Merged[[#This Row],[Product_ID]],Sales_Data[],5,0)</f>
        <v>Alice</v>
      </c>
      <c r="C614" t="str">
        <f>VLOOKUP(Merged[[#This Row],[Product_ID]],Sales_Data[],6,0)</f>
        <v>West</v>
      </c>
      <c r="D614" t="str">
        <f>VLOOKUP(Merged[[#This Row],[Product_ID]],Sales_Data[],3,0)</f>
        <v>August</v>
      </c>
      <c r="E614">
        <f>INDEX(Sales_Data[Sales_Amount],MATCH(Merged[[#This Row],[Product_ID]], Sales_Data[Product_ID],0))</f>
        <v>1290.05</v>
      </c>
      <c r="F614" t="str">
        <f>INDEX(Sales_Data[Product_Category], MATCH(Merged[[#This Row],[Product_ID]],Sales_Data[Product_ID],0))</f>
        <v>Furniture</v>
      </c>
      <c r="G614">
        <f>INDEX(Sales_Data[Quantity_Sold], MATCH(Merged[[#This Row],[Product_ID]],Sales_Data[Product_ID],0))</f>
        <v>21</v>
      </c>
      <c r="H614" t="str">
        <f>INDEX(Sales_Data[Customer_Type], MATCH(Merged[[#This Row],[Product_ID]], Sales_Data[Product_ID],0))</f>
        <v>New</v>
      </c>
      <c r="I614" t="str">
        <f>INDEX(Sales_Data[Payment_Method], MATCH(Merged[[#This Row],[Product_ID]], Sales_Data[Product_ID],0))</f>
        <v>Cash</v>
      </c>
      <c r="J614">
        <f>INDEX(Sales_Data[Discount],MATCH(Merged[[#This Row],[Product_ID]], Sales_Data[Product_ID],0))</f>
        <v>0.08</v>
      </c>
      <c r="K614" s="8">
        <f>INDEX(Sales_Data[Discount (%)], MATCH(Merged[[#This Row],[Product_ID]],Sales_Data[Product_ID],0))</f>
        <v>0.08</v>
      </c>
      <c r="L614" s="8" t="str">
        <f>INDEX(Sales_Data[Discount Range], MATCH(Merged[[#This Row],[Product_ID]], Sales_Data[Product_ID],0))</f>
        <v>6-10%</v>
      </c>
      <c r="M614" t="str">
        <f>INDEX(Sales_Data[Sales_Channel],MATCH(Merged[[#This Row],[Product_ID]], Sales_Data[Product_ID],0))</f>
        <v>Online</v>
      </c>
      <c r="N614" t="str">
        <f>INDEX(Sales_Data[Region_and_Sales_Rep], MATCH(Merged[[#This Row],[Product_ID]],Sales_Data[Product_ID],0))</f>
        <v>West-Alice</v>
      </c>
    </row>
    <row r="615" spans="1:14" x14ac:dyDescent="0.25">
      <c r="A615">
        <v>1089</v>
      </c>
      <c r="B615" t="str">
        <f>VLOOKUP(Merged[[#This Row],[Product_ID]],Sales_Data[],5,0)</f>
        <v>Bob</v>
      </c>
      <c r="C615" t="str">
        <f>VLOOKUP(Merged[[#This Row],[Product_ID]],Sales_Data[],6,0)</f>
        <v>West</v>
      </c>
      <c r="D615" t="str">
        <f>VLOOKUP(Merged[[#This Row],[Product_ID]],Sales_Data[],3,0)</f>
        <v>November</v>
      </c>
      <c r="E615">
        <f>INDEX(Sales_Data[Sales_Amount],MATCH(Merged[[#This Row],[Product_ID]], Sales_Data[Product_ID],0))</f>
        <v>2945.36</v>
      </c>
      <c r="F615" t="str">
        <f>INDEX(Sales_Data[Product_Category], MATCH(Merged[[#This Row],[Product_ID]],Sales_Data[Product_ID],0))</f>
        <v>Furniture</v>
      </c>
      <c r="G615">
        <f>INDEX(Sales_Data[Quantity_Sold], MATCH(Merged[[#This Row],[Product_ID]],Sales_Data[Product_ID],0))</f>
        <v>47</v>
      </c>
      <c r="H615" t="str">
        <f>INDEX(Sales_Data[Customer_Type], MATCH(Merged[[#This Row],[Product_ID]], Sales_Data[Product_ID],0))</f>
        <v>New</v>
      </c>
      <c r="I615" t="str">
        <f>INDEX(Sales_Data[Payment_Method], MATCH(Merged[[#This Row],[Product_ID]], Sales_Data[Product_ID],0))</f>
        <v>Bank Transfer</v>
      </c>
      <c r="J615">
        <f>INDEX(Sales_Data[Discount],MATCH(Merged[[#This Row],[Product_ID]], Sales_Data[Product_ID],0))</f>
        <v>0.17</v>
      </c>
      <c r="K615" s="8">
        <f>INDEX(Sales_Data[Discount (%)], MATCH(Merged[[#This Row],[Product_ID]],Sales_Data[Product_ID],0))</f>
        <v>0.17</v>
      </c>
      <c r="L615" s="8" t="str">
        <f>INDEX(Sales_Data[Discount Range], MATCH(Merged[[#This Row],[Product_ID]], Sales_Data[Product_ID],0))</f>
        <v>16-20%</v>
      </c>
      <c r="M615" t="str">
        <f>INDEX(Sales_Data[Sales_Channel],MATCH(Merged[[#This Row],[Product_ID]], Sales_Data[Product_ID],0))</f>
        <v>Retail</v>
      </c>
      <c r="N615" t="str">
        <f>INDEX(Sales_Data[Region_and_Sales_Rep], MATCH(Merged[[#This Row],[Product_ID]],Sales_Data[Product_ID],0))</f>
        <v>West-Bob</v>
      </c>
    </row>
    <row r="616" spans="1:14" x14ac:dyDescent="0.25">
      <c r="A616">
        <v>1086</v>
      </c>
      <c r="B616" t="str">
        <f>VLOOKUP(Merged[[#This Row],[Product_ID]],Sales_Data[],5,0)</f>
        <v>Bob</v>
      </c>
      <c r="C616" t="str">
        <f>VLOOKUP(Merged[[#This Row],[Product_ID]],Sales_Data[],6,0)</f>
        <v>East</v>
      </c>
      <c r="D616" t="str">
        <f>VLOOKUP(Merged[[#This Row],[Product_ID]],Sales_Data[],3,0)</f>
        <v>June</v>
      </c>
      <c r="E616">
        <f>INDEX(Sales_Data[Sales_Amount],MATCH(Merged[[#This Row],[Product_ID]], Sales_Data[Product_ID],0))</f>
        <v>2495.5700000000002</v>
      </c>
      <c r="F616" t="str">
        <f>INDEX(Sales_Data[Product_Category], MATCH(Merged[[#This Row],[Product_ID]],Sales_Data[Product_ID],0))</f>
        <v>Electronics</v>
      </c>
      <c r="G616">
        <f>INDEX(Sales_Data[Quantity_Sold], MATCH(Merged[[#This Row],[Product_ID]],Sales_Data[Product_ID],0))</f>
        <v>3</v>
      </c>
      <c r="H616" t="str">
        <f>INDEX(Sales_Data[Customer_Type], MATCH(Merged[[#This Row],[Product_ID]], Sales_Data[Product_ID],0))</f>
        <v>New</v>
      </c>
      <c r="I616" t="str">
        <f>INDEX(Sales_Data[Payment_Method], MATCH(Merged[[#This Row],[Product_ID]], Sales_Data[Product_ID],0))</f>
        <v>Cash</v>
      </c>
      <c r="J616">
        <f>INDEX(Sales_Data[Discount],MATCH(Merged[[#This Row],[Product_ID]], Sales_Data[Product_ID],0))</f>
        <v>0.27</v>
      </c>
      <c r="K616" s="8">
        <f>INDEX(Sales_Data[Discount (%)], MATCH(Merged[[#This Row],[Product_ID]],Sales_Data[Product_ID],0))</f>
        <v>0.27</v>
      </c>
      <c r="L616" s="8" t="str">
        <f>INDEX(Sales_Data[Discount Range], MATCH(Merged[[#This Row],[Product_ID]], Sales_Data[Product_ID],0))</f>
        <v>21%+</v>
      </c>
      <c r="M616" t="str">
        <f>INDEX(Sales_Data[Sales_Channel],MATCH(Merged[[#This Row],[Product_ID]], Sales_Data[Product_ID],0))</f>
        <v>Online</v>
      </c>
      <c r="N616" t="str">
        <f>INDEX(Sales_Data[Region_and_Sales_Rep], MATCH(Merged[[#This Row],[Product_ID]],Sales_Data[Product_ID],0))</f>
        <v>East-Bob</v>
      </c>
    </row>
    <row r="617" spans="1:14" x14ac:dyDescent="0.25">
      <c r="A617">
        <v>1013</v>
      </c>
      <c r="B617" t="str">
        <f>VLOOKUP(Merged[[#This Row],[Product_ID]],Sales_Data[],5,0)</f>
        <v>David</v>
      </c>
      <c r="C617" t="str">
        <f>VLOOKUP(Merged[[#This Row],[Product_ID]],Sales_Data[],6,0)</f>
        <v>East</v>
      </c>
      <c r="D617" t="str">
        <f>VLOOKUP(Merged[[#This Row],[Product_ID]],Sales_Data[],3,0)</f>
        <v>October</v>
      </c>
      <c r="E617">
        <f>INDEX(Sales_Data[Sales_Amount],MATCH(Merged[[#This Row],[Product_ID]], Sales_Data[Product_ID],0))</f>
        <v>5039.07</v>
      </c>
      <c r="F617" t="str">
        <f>INDEX(Sales_Data[Product_Category], MATCH(Merged[[#This Row],[Product_ID]],Sales_Data[Product_ID],0))</f>
        <v>Electronics</v>
      </c>
      <c r="G617">
        <f>INDEX(Sales_Data[Quantity_Sold], MATCH(Merged[[#This Row],[Product_ID]],Sales_Data[Product_ID],0))</f>
        <v>20</v>
      </c>
      <c r="H617" t="str">
        <f>INDEX(Sales_Data[Customer_Type], MATCH(Merged[[#This Row],[Product_ID]], Sales_Data[Product_ID],0))</f>
        <v>Returning</v>
      </c>
      <c r="I617" t="str">
        <f>INDEX(Sales_Data[Payment_Method], MATCH(Merged[[#This Row],[Product_ID]], Sales_Data[Product_ID],0))</f>
        <v>Bank Transfer</v>
      </c>
      <c r="J617">
        <f>INDEX(Sales_Data[Discount],MATCH(Merged[[#This Row],[Product_ID]], Sales_Data[Product_ID],0))</f>
        <v>0.1</v>
      </c>
      <c r="K617" s="8">
        <f>INDEX(Sales_Data[Discount (%)], MATCH(Merged[[#This Row],[Product_ID]],Sales_Data[Product_ID],0))</f>
        <v>0.1</v>
      </c>
      <c r="L617" s="8" t="str">
        <f>INDEX(Sales_Data[Discount Range], MATCH(Merged[[#This Row],[Product_ID]], Sales_Data[Product_ID],0))</f>
        <v>6-10%</v>
      </c>
      <c r="M617" t="str">
        <f>INDEX(Sales_Data[Sales_Channel],MATCH(Merged[[#This Row],[Product_ID]], Sales_Data[Product_ID],0))</f>
        <v>Online</v>
      </c>
      <c r="N617" t="str">
        <f>INDEX(Sales_Data[Region_and_Sales_Rep], MATCH(Merged[[#This Row],[Product_ID]],Sales_Data[Product_ID],0))</f>
        <v>East-David</v>
      </c>
    </row>
    <row r="618" spans="1:14" x14ac:dyDescent="0.25">
      <c r="A618">
        <v>1059</v>
      </c>
      <c r="B618" t="str">
        <f>VLOOKUP(Merged[[#This Row],[Product_ID]],Sales_Data[],5,0)</f>
        <v>Alice</v>
      </c>
      <c r="C618" t="str">
        <f>VLOOKUP(Merged[[#This Row],[Product_ID]],Sales_Data[],6,0)</f>
        <v>North</v>
      </c>
      <c r="D618" t="str">
        <f>VLOOKUP(Merged[[#This Row],[Product_ID]],Sales_Data[],3,0)</f>
        <v>August</v>
      </c>
      <c r="E618">
        <f>INDEX(Sales_Data[Sales_Amount],MATCH(Merged[[#This Row],[Product_ID]], Sales_Data[Product_ID],0))</f>
        <v>1203.97</v>
      </c>
      <c r="F618" t="str">
        <f>INDEX(Sales_Data[Product_Category], MATCH(Merged[[#This Row],[Product_ID]],Sales_Data[Product_ID],0))</f>
        <v>Food</v>
      </c>
      <c r="G618">
        <f>INDEX(Sales_Data[Quantity_Sold], MATCH(Merged[[#This Row],[Product_ID]],Sales_Data[Product_ID],0))</f>
        <v>35</v>
      </c>
      <c r="H618" t="str">
        <f>INDEX(Sales_Data[Customer_Type], MATCH(Merged[[#This Row],[Product_ID]], Sales_Data[Product_ID],0))</f>
        <v>Returning</v>
      </c>
      <c r="I618" t="str">
        <f>INDEX(Sales_Data[Payment_Method], MATCH(Merged[[#This Row],[Product_ID]], Sales_Data[Product_ID],0))</f>
        <v>Credit Card</v>
      </c>
      <c r="J618">
        <f>INDEX(Sales_Data[Discount],MATCH(Merged[[#This Row],[Product_ID]], Sales_Data[Product_ID],0))</f>
        <v>0.02</v>
      </c>
      <c r="K618" s="8">
        <f>INDEX(Sales_Data[Discount (%)], MATCH(Merged[[#This Row],[Product_ID]],Sales_Data[Product_ID],0))</f>
        <v>0.02</v>
      </c>
      <c r="L618" s="8" t="str">
        <f>INDEX(Sales_Data[Discount Range], MATCH(Merged[[#This Row],[Product_ID]], Sales_Data[Product_ID],0))</f>
        <v>0-5%</v>
      </c>
      <c r="M618" t="str">
        <f>INDEX(Sales_Data[Sales_Channel],MATCH(Merged[[#This Row],[Product_ID]], Sales_Data[Product_ID],0))</f>
        <v>Online</v>
      </c>
      <c r="N618" t="str">
        <f>INDEX(Sales_Data[Region_and_Sales_Rep], MATCH(Merged[[#This Row],[Product_ID]],Sales_Data[Product_ID],0))</f>
        <v>North-Alice</v>
      </c>
    </row>
    <row r="619" spans="1:14" x14ac:dyDescent="0.25">
      <c r="A619">
        <v>1019</v>
      </c>
      <c r="B619" t="str">
        <f>VLOOKUP(Merged[[#This Row],[Product_ID]],Sales_Data[],5,0)</f>
        <v>David</v>
      </c>
      <c r="C619" t="str">
        <f>VLOOKUP(Merged[[#This Row],[Product_ID]],Sales_Data[],6,0)</f>
        <v>West</v>
      </c>
      <c r="D619" t="str">
        <f>VLOOKUP(Merged[[#This Row],[Product_ID]],Sales_Data[],3,0)</f>
        <v>October</v>
      </c>
      <c r="E619">
        <f>INDEX(Sales_Data[Sales_Amount],MATCH(Merged[[#This Row],[Product_ID]], Sales_Data[Product_ID],0))</f>
        <v>5952.19</v>
      </c>
      <c r="F619" t="str">
        <f>INDEX(Sales_Data[Product_Category], MATCH(Merged[[#This Row],[Product_ID]],Sales_Data[Product_ID],0))</f>
        <v>Food</v>
      </c>
      <c r="G619">
        <f>INDEX(Sales_Data[Quantity_Sold], MATCH(Merged[[#This Row],[Product_ID]],Sales_Data[Product_ID],0))</f>
        <v>31</v>
      </c>
      <c r="H619" t="str">
        <f>INDEX(Sales_Data[Customer_Type], MATCH(Merged[[#This Row],[Product_ID]], Sales_Data[Product_ID],0))</f>
        <v>New</v>
      </c>
      <c r="I619" t="str">
        <f>INDEX(Sales_Data[Payment_Method], MATCH(Merged[[#This Row],[Product_ID]], Sales_Data[Product_ID],0))</f>
        <v>Bank Transfer</v>
      </c>
      <c r="J619">
        <f>INDEX(Sales_Data[Discount],MATCH(Merged[[#This Row],[Product_ID]], Sales_Data[Product_ID],0))</f>
        <v>0.04</v>
      </c>
      <c r="K619" s="8">
        <f>INDEX(Sales_Data[Discount (%)], MATCH(Merged[[#This Row],[Product_ID]],Sales_Data[Product_ID],0))</f>
        <v>0.04</v>
      </c>
      <c r="L619" s="8" t="str">
        <f>INDEX(Sales_Data[Discount Range], MATCH(Merged[[#This Row],[Product_ID]], Sales_Data[Product_ID],0))</f>
        <v>0-5%</v>
      </c>
      <c r="M619" t="str">
        <f>INDEX(Sales_Data[Sales_Channel],MATCH(Merged[[#This Row],[Product_ID]], Sales_Data[Product_ID],0))</f>
        <v>Online</v>
      </c>
      <c r="N619" t="str">
        <f>INDEX(Sales_Data[Region_and_Sales_Rep], MATCH(Merged[[#This Row],[Product_ID]],Sales_Data[Product_ID],0))</f>
        <v>West-David</v>
      </c>
    </row>
    <row r="620" spans="1:14" x14ac:dyDescent="0.25">
      <c r="A620">
        <v>1049</v>
      </c>
      <c r="B620" t="str">
        <f>VLOOKUP(Merged[[#This Row],[Product_ID]],Sales_Data[],5,0)</f>
        <v>Alice</v>
      </c>
      <c r="C620" t="str">
        <f>VLOOKUP(Merged[[#This Row],[Product_ID]],Sales_Data[],6,0)</f>
        <v>West</v>
      </c>
      <c r="D620" t="str">
        <f>VLOOKUP(Merged[[#This Row],[Product_ID]],Sales_Data[],3,0)</f>
        <v>May</v>
      </c>
      <c r="E620">
        <f>INDEX(Sales_Data[Sales_Amount],MATCH(Merged[[#This Row],[Product_ID]], Sales_Data[Product_ID],0))</f>
        <v>3741.08</v>
      </c>
      <c r="F620" t="str">
        <f>INDEX(Sales_Data[Product_Category], MATCH(Merged[[#This Row],[Product_ID]],Sales_Data[Product_ID],0))</f>
        <v>Furniture</v>
      </c>
      <c r="G620">
        <f>INDEX(Sales_Data[Quantity_Sold], MATCH(Merged[[#This Row],[Product_ID]],Sales_Data[Product_ID],0))</f>
        <v>1</v>
      </c>
      <c r="H620" t="str">
        <f>INDEX(Sales_Data[Customer_Type], MATCH(Merged[[#This Row],[Product_ID]], Sales_Data[Product_ID],0))</f>
        <v>Returning</v>
      </c>
      <c r="I620" t="str">
        <f>INDEX(Sales_Data[Payment_Method], MATCH(Merged[[#This Row],[Product_ID]], Sales_Data[Product_ID],0))</f>
        <v>Bank Transfer</v>
      </c>
      <c r="J620">
        <f>INDEX(Sales_Data[Discount],MATCH(Merged[[#This Row],[Product_ID]], Sales_Data[Product_ID],0))</f>
        <v>0.17</v>
      </c>
      <c r="K620" s="8">
        <f>INDEX(Sales_Data[Discount (%)], MATCH(Merged[[#This Row],[Product_ID]],Sales_Data[Product_ID],0))</f>
        <v>0.17</v>
      </c>
      <c r="L620" s="8" t="str">
        <f>INDEX(Sales_Data[Discount Range], MATCH(Merged[[#This Row],[Product_ID]], Sales_Data[Product_ID],0))</f>
        <v>16-20%</v>
      </c>
      <c r="M620" t="str">
        <f>INDEX(Sales_Data[Sales_Channel],MATCH(Merged[[#This Row],[Product_ID]], Sales_Data[Product_ID],0))</f>
        <v>Online</v>
      </c>
      <c r="N620" t="str">
        <f>INDEX(Sales_Data[Region_and_Sales_Rep], MATCH(Merged[[#This Row],[Product_ID]],Sales_Data[Product_ID],0))</f>
        <v>West-Alice</v>
      </c>
    </row>
    <row r="621" spans="1:14" x14ac:dyDescent="0.25">
      <c r="A621">
        <v>1100</v>
      </c>
      <c r="B621" t="str">
        <f>VLOOKUP(Merged[[#This Row],[Product_ID]],Sales_Data[],5,0)</f>
        <v>Bob</v>
      </c>
      <c r="C621" t="str">
        <f>VLOOKUP(Merged[[#This Row],[Product_ID]],Sales_Data[],6,0)</f>
        <v>West</v>
      </c>
      <c r="D621" t="str">
        <f>VLOOKUP(Merged[[#This Row],[Product_ID]],Sales_Data[],3,0)</f>
        <v>August</v>
      </c>
      <c r="E621">
        <f>INDEX(Sales_Data[Sales_Amount],MATCH(Merged[[#This Row],[Product_ID]], Sales_Data[Product_ID],0))</f>
        <v>2198.7399999999998</v>
      </c>
      <c r="F621" t="str">
        <f>INDEX(Sales_Data[Product_Category], MATCH(Merged[[#This Row],[Product_ID]],Sales_Data[Product_ID],0))</f>
        <v>Food</v>
      </c>
      <c r="G621">
        <f>INDEX(Sales_Data[Quantity_Sold], MATCH(Merged[[#This Row],[Product_ID]],Sales_Data[Product_ID],0))</f>
        <v>43</v>
      </c>
      <c r="H621" t="str">
        <f>INDEX(Sales_Data[Customer_Type], MATCH(Merged[[#This Row],[Product_ID]], Sales_Data[Product_ID],0))</f>
        <v>Returning</v>
      </c>
      <c r="I621" t="str">
        <f>INDEX(Sales_Data[Payment_Method], MATCH(Merged[[#This Row],[Product_ID]], Sales_Data[Product_ID],0))</f>
        <v>Bank Transfer</v>
      </c>
      <c r="J621">
        <f>INDEX(Sales_Data[Discount],MATCH(Merged[[#This Row],[Product_ID]], Sales_Data[Product_ID],0))</f>
        <v>0.08</v>
      </c>
      <c r="K621" s="8">
        <f>INDEX(Sales_Data[Discount (%)], MATCH(Merged[[#This Row],[Product_ID]],Sales_Data[Product_ID],0))</f>
        <v>0.08</v>
      </c>
      <c r="L621" s="8" t="str">
        <f>INDEX(Sales_Data[Discount Range], MATCH(Merged[[#This Row],[Product_ID]], Sales_Data[Product_ID],0))</f>
        <v>6-10%</v>
      </c>
      <c r="M621" t="str">
        <f>INDEX(Sales_Data[Sales_Channel],MATCH(Merged[[#This Row],[Product_ID]], Sales_Data[Product_ID],0))</f>
        <v>Online</v>
      </c>
      <c r="N621" t="str">
        <f>INDEX(Sales_Data[Region_and_Sales_Rep], MATCH(Merged[[#This Row],[Product_ID]],Sales_Data[Product_ID],0))</f>
        <v>West-Bob</v>
      </c>
    </row>
    <row r="622" spans="1:14" x14ac:dyDescent="0.25">
      <c r="A622">
        <v>1012</v>
      </c>
      <c r="B622" t="str">
        <f>VLOOKUP(Merged[[#This Row],[Product_ID]],Sales_Data[],5,0)</f>
        <v>David</v>
      </c>
      <c r="C622" t="str">
        <f>VLOOKUP(Merged[[#This Row],[Product_ID]],Sales_Data[],6,0)</f>
        <v>North</v>
      </c>
      <c r="D622" t="str">
        <f>VLOOKUP(Merged[[#This Row],[Product_ID]],Sales_Data[],3,0)</f>
        <v>October</v>
      </c>
      <c r="E622">
        <f>INDEX(Sales_Data[Sales_Amount],MATCH(Merged[[#This Row],[Product_ID]], Sales_Data[Product_ID],0))</f>
        <v>4384.88</v>
      </c>
      <c r="F622" t="str">
        <f>INDEX(Sales_Data[Product_Category], MATCH(Merged[[#This Row],[Product_ID]],Sales_Data[Product_ID],0))</f>
        <v>Furniture</v>
      </c>
      <c r="G622">
        <f>INDEX(Sales_Data[Quantity_Sold], MATCH(Merged[[#This Row],[Product_ID]],Sales_Data[Product_ID],0))</f>
        <v>34</v>
      </c>
      <c r="H622" t="str">
        <f>INDEX(Sales_Data[Customer_Type], MATCH(Merged[[#This Row],[Product_ID]], Sales_Data[Product_ID],0))</f>
        <v>New</v>
      </c>
      <c r="I622" t="str">
        <f>INDEX(Sales_Data[Payment_Method], MATCH(Merged[[#This Row],[Product_ID]], Sales_Data[Product_ID],0))</f>
        <v>Bank Transfer</v>
      </c>
      <c r="J622">
        <f>INDEX(Sales_Data[Discount],MATCH(Merged[[#This Row],[Product_ID]], Sales_Data[Product_ID],0))</f>
        <v>0.21</v>
      </c>
      <c r="K622" s="8">
        <f>INDEX(Sales_Data[Discount (%)], MATCH(Merged[[#This Row],[Product_ID]],Sales_Data[Product_ID],0))</f>
        <v>0.21</v>
      </c>
      <c r="L622" s="8" t="str">
        <f>INDEX(Sales_Data[Discount Range], MATCH(Merged[[#This Row],[Product_ID]], Sales_Data[Product_ID],0))</f>
        <v>21%+</v>
      </c>
      <c r="M622" t="str">
        <f>INDEX(Sales_Data[Sales_Channel],MATCH(Merged[[#This Row],[Product_ID]], Sales_Data[Product_ID],0))</f>
        <v>Retail</v>
      </c>
      <c r="N622" t="str">
        <f>INDEX(Sales_Data[Region_and_Sales_Rep], MATCH(Merged[[#This Row],[Product_ID]],Sales_Data[Product_ID],0))</f>
        <v>North-David</v>
      </c>
    </row>
    <row r="623" spans="1:14" x14ac:dyDescent="0.25">
      <c r="A623">
        <v>1061</v>
      </c>
      <c r="B623" t="str">
        <f>VLOOKUP(Merged[[#This Row],[Product_ID]],Sales_Data[],5,0)</f>
        <v>Charlie</v>
      </c>
      <c r="C623" t="str">
        <f>VLOOKUP(Merged[[#This Row],[Product_ID]],Sales_Data[],6,0)</f>
        <v>East</v>
      </c>
      <c r="D623" t="str">
        <f>VLOOKUP(Merged[[#This Row],[Product_ID]],Sales_Data[],3,0)</f>
        <v>March</v>
      </c>
      <c r="E623">
        <f>INDEX(Sales_Data[Sales_Amount],MATCH(Merged[[#This Row],[Product_ID]], Sales_Data[Product_ID],0))</f>
        <v>3750.2</v>
      </c>
      <c r="F623" t="str">
        <f>INDEX(Sales_Data[Product_Category], MATCH(Merged[[#This Row],[Product_ID]],Sales_Data[Product_ID],0))</f>
        <v>Electronics</v>
      </c>
      <c r="G623">
        <f>INDEX(Sales_Data[Quantity_Sold], MATCH(Merged[[#This Row],[Product_ID]],Sales_Data[Product_ID],0))</f>
        <v>13</v>
      </c>
      <c r="H623" t="str">
        <f>INDEX(Sales_Data[Customer_Type], MATCH(Merged[[#This Row],[Product_ID]], Sales_Data[Product_ID],0))</f>
        <v>New</v>
      </c>
      <c r="I623" t="str">
        <f>INDEX(Sales_Data[Payment_Method], MATCH(Merged[[#This Row],[Product_ID]], Sales_Data[Product_ID],0))</f>
        <v>Credit Card</v>
      </c>
      <c r="J623">
        <f>INDEX(Sales_Data[Discount],MATCH(Merged[[#This Row],[Product_ID]], Sales_Data[Product_ID],0))</f>
        <v>0.08</v>
      </c>
      <c r="K623" s="8">
        <f>INDEX(Sales_Data[Discount (%)], MATCH(Merged[[#This Row],[Product_ID]],Sales_Data[Product_ID],0))</f>
        <v>0.08</v>
      </c>
      <c r="L623" s="8" t="str">
        <f>INDEX(Sales_Data[Discount Range], MATCH(Merged[[#This Row],[Product_ID]], Sales_Data[Product_ID],0))</f>
        <v>6-10%</v>
      </c>
      <c r="M623" t="str">
        <f>INDEX(Sales_Data[Sales_Channel],MATCH(Merged[[#This Row],[Product_ID]], Sales_Data[Product_ID],0))</f>
        <v>Online</v>
      </c>
      <c r="N623" t="str">
        <f>INDEX(Sales_Data[Region_and_Sales_Rep], MATCH(Merged[[#This Row],[Product_ID]],Sales_Data[Product_ID],0))</f>
        <v>East-Charlie</v>
      </c>
    </row>
    <row r="624" spans="1:14" x14ac:dyDescent="0.25">
      <c r="A624">
        <v>1019</v>
      </c>
      <c r="B624" t="str">
        <f>VLOOKUP(Merged[[#This Row],[Product_ID]],Sales_Data[],5,0)</f>
        <v>David</v>
      </c>
      <c r="C624" t="str">
        <f>VLOOKUP(Merged[[#This Row],[Product_ID]],Sales_Data[],6,0)</f>
        <v>West</v>
      </c>
      <c r="D624" t="str">
        <f>VLOOKUP(Merged[[#This Row],[Product_ID]],Sales_Data[],3,0)</f>
        <v>October</v>
      </c>
      <c r="E624">
        <f>INDEX(Sales_Data[Sales_Amount],MATCH(Merged[[#This Row],[Product_ID]], Sales_Data[Product_ID],0))</f>
        <v>5952.19</v>
      </c>
      <c r="F624" t="str">
        <f>INDEX(Sales_Data[Product_Category], MATCH(Merged[[#This Row],[Product_ID]],Sales_Data[Product_ID],0))</f>
        <v>Food</v>
      </c>
      <c r="G624">
        <f>INDEX(Sales_Data[Quantity_Sold], MATCH(Merged[[#This Row],[Product_ID]],Sales_Data[Product_ID],0))</f>
        <v>31</v>
      </c>
      <c r="H624" t="str">
        <f>INDEX(Sales_Data[Customer_Type], MATCH(Merged[[#This Row],[Product_ID]], Sales_Data[Product_ID],0))</f>
        <v>New</v>
      </c>
      <c r="I624" t="str">
        <f>INDEX(Sales_Data[Payment_Method], MATCH(Merged[[#This Row],[Product_ID]], Sales_Data[Product_ID],0))</f>
        <v>Bank Transfer</v>
      </c>
      <c r="J624">
        <f>INDEX(Sales_Data[Discount],MATCH(Merged[[#This Row],[Product_ID]], Sales_Data[Product_ID],0))</f>
        <v>0.04</v>
      </c>
      <c r="K624" s="8">
        <f>INDEX(Sales_Data[Discount (%)], MATCH(Merged[[#This Row],[Product_ID]],Sales_Data[Product_ID],0))</f>
        <v>0.04</v>
      </c>
      <c r="L624" s="8" t="str">
        <f>INDEX(Sales_Data[Discount Range], MATCH(Merged[[#This Row],[Product_ID]], Sales_Data[Product_ID],0))</f>
        <v>0-5%</v>
      </c>
      <c r="M624" t="str">
        <f>INDEX(Sales_Data[Sales_Channel],MATCH(Merged[[#This Row],[Product_ID]], Sales_Data[Product_ID],0))</f>
        <v>Online</v>
      </c>
      <c r="N624" t="str">
        <f>INDEX(Sales_Data[Region_and_Sales_Rep], MATCH(Merged[[#This Row],[Product_ID]],Sales_Data[Product_ID],0))</f>
        <v>West-David</v>
      </c>
    </row>
    <row r="625" spans="1:14" x14ac:dyDescent="0.25">
      <c r="A625">
        <v>1076</v>
      </c>
      <c r="B625" t="str">
        <f>VLOOKUP(Merged[[#This Row],[Product_ID]],Sales_Data[],5,0)</f>
        <v>Eve</v>
      </c>
      <c r="C625" t="str">
        <f>VLOOKUP(Merged[[#This Row],[Product_ID]],Sales_Data[],6,0)</f>
        <v>East</v>
      </c>
      <c r="D625" t="str">
        <f>VLOOKUP(Merged[[#This Row],[Product_ID]],Sales_Data[],3,0)</f>
        <v>December</v>
      </c>
      <c r="E625">
        <f>INDEX(Sales_Data[Sales_Amount],MATCH(Merged[[#This Row],[Product_ID]], Sales_Data[Product_ID],0))</f>
        <v>7160.75</v>
      </c>
      <c r="F625" t="str">
        <f>INDEX(Sales_Data[Product_Category], MATCH(Merged[[#This Row],[Product_ID]],Sales_Data[Product_ID],0))</f>
        <v>Clothing</v>
      </c>
      <c r="G625">
        <f>INDEX(Sales_Data[Quantity_Sold], MATCH(Merged[[#This Row],[Product_ID]],Sales_Data[Product_ID],0))</f>
        <v>30</v>
      </c>
      <c r="H625" t="str">
        <f>INDEX(Sales_Data[Customer_Type], MATCH(Merged[[#This Row],[Product_ID]], Sales_Data[Product_ID],0))</f>
        <v>New</v>
      </c>
      <c r="I625" t="str">
        <f>INDEX(Sales_Data[Payment_Method], MATCH(Merged[[#This Row],[Product_ID]], Sales_Data[Product_ID],0))</f>
        <v>Credit Card</v>
      </c>
      <c r="J625">
        <f>INDEX(Sales_Data[Discount],MATCH(Merged[[#This Row],[Product_ID]], Sales_Data[Product_ID],0))</f>
        <v>0.2</v>
      </c>
      <c r="K625" s="8">
        <f>INDEX(Sales_Data[Discount (%)], MATCH(Merged[[#This Row],[Product_ID]],Sales_Data[Product_ID],0))</f>
        <v>0.2</v>
      </c>
      <c r="L625" s="8" t="str">
        <f>INDEX(Sales_Data[Discount Range], MATCH(Merged[[#This Row],[Product_ID]], Sales_Data[Product_ID],0))</f>
        <v>16-20%</v>
      </c>
      <c r="M625" t="str">
        <f>INDEX(Sales_Data[Sales_Channel],MATCH(Merged[[#This Row],[Product_ID]], Sales_Data[Product_ID],0))</f>
        <v>Retail</v>
      </c>
      <c r="N625" t="str">
        <f>INDEX(Sales_Data[Region_and_Sales_Rep], MATCH(Merged[[#This Row],[Product_ID]],Sales_Data[Product_ID],0))</f>
        <v>East-Eve</v>
      </c>
    </row>
    <row r="626" spans="1:14" x14ac:dyDescent="0.25">
      <c r="A626">
        <v>1009</v>
      </c>
      <c r="B626" t="str">
        <f>VLOOKUP(Merged[[#This Row],[Product_ID]],Sales_Data[],5,0)</f>
        <v>Alice</v>
      </c>
      <c r="C626" t="str">
        <f>VLOOKUP(Merged[[#This Row],[Product_ID]],Sales_Data[],6,0)</f>
        <v>North</v>
      </c>
      <c r="D626" t="str">
        <f>VLOOKUP(Merged[[#This Row],[Product_ID]],Sales_Data[],3,0)</f>
        <v>April</v>
      </c>
      <c r="E626">
        <f>INDEX(Sales_Data[Sales_Amount],MATCH(Merged[[#This Row],[Product_ID]], Sales_Data[Product_ID],0))</f>
        <v>1342.95</v>
      </c>
      <c r="F626" t="str">
        <f>INDEX(Sales_Data[Product_Category], MATCH(Merged[[#This Row],[Product_ID]],Sales_Data[Product_ID],0))</f>
        <v>Clothing</v>
      </c>
      <c r="G626">
        <f>INDEX(Sales_Data[Quantity_Sold], MATCH(Merged[[#This Row],[Product_ID]],Sales_Data[Product_ID],0))</f>
        <v>33</v>
      </c>
      <c r="H626" t="str">
        <f>INDEX(Sales_Data[Customer_Type], MATCH(Merged[[#This Row],[Product_ID]], Sales_Data[Product_ID],0))</f>
        <v>New</v>
      </c>
      <c r="I626" t="str">
        <f>INDEX(Sales_Data[Payment_Method], MATCH(Merged[[#This Row],[Product_ID]], Sales_Data[Product_ID],0))</f>
        <v>Credit Card</v>
      </c>
      <c r="J626">
        <f>INDEX(Sales_Data[Discount],MATCH(Merged[[#This Row],[Product_ID]], Sales_Data[Product_ID],0))</f>
        <v>0.05</v>
      </c>
      <c r="K626" s="8">
        <f>INDEX(Sales_Data[Discount (%)], MATCH(Merged[[#This Row],[Product_ID]],Sales_Data[Product_ID],0))</f>
        <v>0.05</v>
      </c>
      <c r="L626" s="8" t="str">
        <f>INDEX(Sales_Data[Discount Range], MATCH(Merged[[#This Row],[Product_ID]], Sales_Data[Product_ID],0))</f>
        <v>0-5%</v>
      </c>
      <c r="M626" t="str">
        <f>INDEX(Sales_Data[Sales_Channel],MATCH(Merged[[#This Row],[Product_ID]], Sales_Data[Product_ID],0))</f>
        <v>Online</v>
      </c>
      <c r="N626" t="str">
        <f>INDEX(Sales_Data[Region_and_Sales_Rep], MATCH(Merged[[#This Row],[Product_ID]],Sales_Data[Product_ID],0))</f>
        <v>North-Alice</v>
      </c>
    </row>
    <row r="627" spans="1:14" x14ac:dyDescent="0.25">
      <c r="A627">
        <v>1071</v>
      </c>
      <c r="B627" t="str">
        <f>VLOOKUP(Merged[[#This Row],[Product_ID]],Sales_Data[],5,0)</f>
        <v>Eve</v>
      </c>
      <c r="C627" t="str">
        <f>VLOOKUP(Merged[[#This Row],[Product_ID]],Sales_Data[],6,0)</f>
        <v>West</v>
      </c>
      <c r="D627" t="str">
        <f>VLOOKUP(Merged[[#This Row],[Product_ID]],Sales_Data[],3,0)</f>
        <v>May</v>
      </c>
      <c r="E627">
        <f>INDEX(Sales_Data[Sales_Amount],MATCH(Merged[[#This Row],[Product_ID]], Sales_Data[Product_ID],0))</f>
        <v>3003.76</v>
      </c>
      <c r="F627" t="str">
        <f>INDEX(Sales_Data[Product_Category], MATCH(Merged[[#This Row],[Product_ID]],Sales_Data[Product_ID],0))</f>
        <v>Furniture</v>
      </c>
      <c r="G627">
        <f>INDEX(Sales_Data[Quantity_Sold], MATCH(Merged[[#This Row],[Product_ID]],Sales_Data[Product_ID],0))</f>
        <v>6</v>
      </c>
      <c r="H627" t="str">
        <f>INDEX(Sales_Data[Customer_Type], MATCH(Merged[[#This Row],[Product_ID]], Sales_Data[Product_ID],0))</f>
        <v>Returning</v>
      </c>
      <c r="I627" t="str">
        <f>INDEX(Sales_Data[Payment_Method], MATCH(Merged[[#This Row],[Product_ID]], Sales_Data[Product_ID],0))</f>
        <v>Bank Transfer</v>
      </c>
      <c r="J627">
        <f>INDEX(Sales_Data[Discount],MATCH(Merged[[#This Row],[Product_ID]], Sales_Data[Product_ID],0))</f>
        <v>0.06</v>
      </c>
      <c r="K627" s="8">
        <f>INDEX(Sales_Data[Discount (%)], MATCH(Merged[[#This Row],[Product_ID]],Sales_Data[Product_ID],0))</f>
        <v>0.06</v>
      </c>
      <c r="L627" s="8" t="str">
        <f>INDEX(Sales_Data[Discount Range], MATCH(Merged[[#This Row],[Product_ID]], Sales_Data[Product_ID],0))</f>
        <v>6-10%</v>
      </c>
      <c r="M627" t="str">
        <f>INDEX(Sales_Data[Sales_Channel],MATCH(Merged[[#This Row],[Product_ID]], Sales_Data[Product_ID],0))</f>
        <v>Retail</v>
      </c>
      <c r="N627" t="str">
        <f>INDEX(Sales_Data[Region_and_Sales_Rep], MATCH(Merged[[#This Row],[Product_ID]],Sales_Data[Product_ID],0))</f>
        <v>West-Eve</v>
      </c>
    </row>
    <row r="628" spans="1:14" x14ac:dyDescent="0.25">
      <c r="A628">
        <v>1028</v>
      </c>
      <c r="B628" t="str">
        <f>VLOOKUP(Merged[[#This Row],[Product_ID]],Sales_Data[],5,0)</f>
        <v>Alice</v>
      </c>
      <c r="C628" t="str">
        <f>VLOOKUP(Merged[[#This Row],[Product_ID]],Sales_Data[],6,0)</f>
        <v>East</v>
      </c>
      <c r="D628" t="str">
        <f>VLOOKUP(Merged[[#This Row],[Product_ID]],Sales_Data[],3,0)</f>
        <v>February</v>
      </c>
      <c r="E628">
        <f>INDEX(Sales_Data[Sales_Amount],MATCH(Merged[[#This Row],[Product_ID]], Sales_Data[Product_ID],0))</f>
        <v>2819.57</v>
      </c>
      <c r="F628" t="str">
        <f>INDEX(Sales_Data[Product_Category], MATCH(Merged[[#This Row],[Product_ID]],Sales_Data[Product_ID],0))</f>
        <v>Clothing</v>
      </c>
      <c r="G628">
        <f>INDEX(Sales_Data[Quantity_Sold], MATCH(Merged[[#This Row],[Product_ID]],Sales_Data[Product_ID],0))</f>
        <v>24</v>
      </c>
      <c r="H628" t="str">
        <f>INDEX(Sales_Data[Customer_Type], MATCH(Merged[[#This Row],[Product_ID]], Sales_Data[Product_ID],0))</f>
        <v>Returning</v>
      </c>
      <c r="I628" t="str">
        <f>INDEX(Sales_Data[Payment_Method], MATCH(Merged[[#This Row],[Product_ID]], Sales_Data[Product_ID],0))</f>
        <v>Bank Transfer</v>
      </c>
      <c r="J628">
        <f>INDEX(Sales_Data[Discount],MATCH(Merged[[#This Row],[Product_ID]], Sales_Data[Product_ID],0))</f>
        <v>0.16</v>
      </c>
      <c r="K628" s="8">
        <f>INDEX(Sales_Data[Discount (%)], MATCH(Merged[[#This Row],[Product_ID]],Sales_Data[Product_ID],0))</f>
        <v>0.16</v>
      </c>
      <c r="L628" s="8" t="str">
        <f>INDEX(Sales_Data[Discount Range], MATCH(Merged[[#This Row],[Product_ID]], Sales_Data[Product_ID],0))</f>
        <v>16-20%</v>
      </c>
      <c r="M628" t="str">
        <f>INDEX(Sales_Data[Sales_Channel],MATCH(Merged[[#This Row],[Product_ID]], Sales_Data[Product_ID],0))</f>
        <v>Retail</v>
      </c>
      <c r="N628" t="str">
        <f>INDEX(Sales_Data[Region_and_Sales_Rep], MATCH(Merged[[#This Row],[Product_ID]],Sales_Data[Product_ID],0))</f>
        <v>East-Alice</v>
      </c>
    </row>
    <row r="629" spans="1:14" x14ac:dyDescent="0.25">
      <c r="A629">
        <v>1078</v>
      </c>
      <c r="B629" t="str">
        <f>VLOOKUP(Merged[[#This Row],[Product_ID]],Sales_Data[],5,0)</f>
        <v>David</v>
      </c>
      <c r="C629" t="str">
        <f>VLOOKUP(Merged[[#This Row],[Product_ID]],Sales_Data[],6,0)</f>
        <v>East</v>
      </c>
      <c r="D629" t="str">
        <f>VLOOKUP(Merged[[#This Row],[Product_ID]],Sales_Data[],3,0)</f>
        <v>November</v>
      </c>
      <c r="E629">
        <f>INDEX(Sales_Data[Sales_Amount],MATCH(Merged[[#This Row],[Product_ID]], Sales_Data[Product_ID],0))</f>
        <v>113.4</v>
      </c>
      <c r="F629" t="str">
        <f>INDEX(Sales_Data[Product_Category], MATCH(Merged[[#This Row],[Product_ID]],Sales_Data[Product_ID],0))</f>
        <v>Furniture</v>
      </c>
      <c r="G629">
        <f>INDEX(Sales_Data[Quantity_Sold], MATCH(Merged[[#This Row],[Product_ID]],Sales_Data[Product_ID],0))</f>
        <v>8</v>
      </c>
      <c r="H629" t="str">
        <f>INDEX(Sales_Data[Customer_Type], MATCH(Merged[[#This Row],[Product_ID]], Sales_Data[Product_ID],0))</f>
        <v>Returning</v>
      </c>
      <c r="I629" t="str">
        <f>INDEX(Sales_Data[Payment_Method], MATCH(Merged[[#This Row],[Product_ID]], Sales_Data[Product_ID],0))</f>
        <v>Bank Transfer</v>
      </c>
      <c r="J629">
        <f>INDEX(Sales_Data[Discount],MATCH(Merged[[#This Row],[Product_ID]], Sales_Data[Product_ID],0))</f>
        <v>0.03</v>
      </c>
      <c r="K629" s="8">
        <f>INDEX(Sales_Data[Discount (%)], MATCH(Merged[[#This Row],[Product_ID]],Sales_Data[Product_ID],0))</f>
        <v>0.03</v>
      </c>
      <c r="L629" s="8" t="str">
        <f>INDEX(Sales_Data[Discount Range], MATCH(Merged[[#This Row],[Product_ID]], Sales_Data[Product_ID],0))</f>
        <v>0-5%</v>
      </c>
      <c r="M629" t="str">
        <f>INDEX(Sales_Data[Sales_Channel],MATCH(Merged[[#This Row],[Product_ID]], Sales_Data[Product_ID],0))</f>
        <v>Online</v>
      </c>
      <c r="N629" t="str">
        <f>INDEX(Sales_Data[Region_and_Sales_Rep], MATCH(Merged[[#This Row],[Product_ID]],Sales_Data[Product_ID],0))</f>
        <v>East-David</v>
      </c>
    </row>
    <row r="630" spans="1:14" x14ac:dyDescent="0.25">
      <c r="A630">
        <v>1095</v>
      </c>
      <c r="B630" t="str">
        <f>VLOOKUP(Merged[[#This Row],[Product_ID]],Sales_Data[],5,0)</f>
        <v>Alice</v>
      </c>
      <c r="C630" t="str">
        <f>VLOOKUP(Merged[[#This Row],[Product_ID]],Sales_Data[],6,0)</f>
        <v>East</v>
      </c>
      <c r="D630" t="str">
        <f>VLOOKUP(Merged[[#This Row],[Product_ID]],Sales_Data[],3,0)</f>
        <v>November</v>
      </c>
      <c r="E630">
        <f>INDEX(Sales_Data[Sales_Amount],MATCH(Merged[[#This Row],[Product_ID]], Sales_Data[Product_ID],0))</f>
        <v>9432.9699999999993</v>
      </c>
      <c r="F630" t="str">
        <f>INDEX(Sales_Data[Product_Category], MATCH(Merged[[#This Row],[Product_ID]],Sales_Data[Product_ID],0))</f>
        <v>Electronics</v>
      </c>
      <c r="G630">
        <f>INDEX(Sales_Data[Quantity_Sold], MATCH(Merged[[#This Row],[Product_ID]],Sales_Data[Product_ID],0))</f>
        <v>37</v>
      </c>
      <c r="H630" t="str">
        <f>INDEX(Sales_Data[Customer_Type], MATCH(Merged[[#This Row],[Product_ID]], Sales_Data[Product_ID],0))</f>
        <v>New</v>
      </c>
      <c r="I630" t="str">
        <f>INDEX(Sales_Data[Payment_Method], MATCH(Merged[[#This Row],[Product_ID]], Sales_Data[Product_ID],0))</f>
        <v>Credit Card</v>
      </c>
      <c r="J630">
        <f>INDEX(Sales_Data[Discount],MATCH(Merged[[#This Row],[Product_ID]], Sales_Data[Product_ID],0))</f>
        <v>0.1</v>
      </c>
      <c r="K630" s="8">
        <f>INDEX(Sales_Data[Discount (%)], MATCH(Merged[[#This Row],[Product_ID]],Sales_Data[Product_ID],0))</f>
        <v>0.1</v>
      </c>
      <c r="L630" s="8" t="str">
        <f>INDEX(Sales_Data[Discount Range], MATCH(Merged[[#This Row],[Product_ID]], Sales_Data[Product_ID],0))</f>
        <v>6-10%</v>
      </c>
      <c r="M630" t="str">
        <f>INDEX(Sales_Data[Sales_Channel],MATCH(Merged[[#This Row],[Product_ID]], Sales_Data[Product_ID],0))</f>
        <v>Retail</v>
      </c>
      <c r="N630" t="str">
        <f>INDEX(Sales_Data[Region_and_Sales_Rep], MATCH(Merged[[#This Row],[Product_ID]],Sales_Data[Product_ID],0))</f>
        <v>East-Alice</v>
      </c>
    </row>
    <row r="631" spans="1:14" x14ac:dyDescent="0.25">
      <c r="A631">
        <v>1052</v>
      </c>
      <c r="B631" t="str">
        <f>VLOOKUP(Merged[[#This Row],[Product_ID]],Sales_Data[],5,0)</f>
        <v>Bob</v>
      </c>
      <c r="C631" t="str">
        <f>VLOOKUP(Merged[[#This Row],[Product_ID]],Sales_Data[],6,0)</f>
        <v>North</v>
      </c>
      <c r="D631" t="str">
        <f>VLOOKUP(Merged[[#This Row],[Product_ID]],Sales_Data[],3,0)</f>
        <v>February</v>
      </c>
      <c r="E631">
        <f>INDEX(Sales_Data[Sales_Amount],MATCH(Merged[[#This Row],[Product_ID]], Sales_Data[Product_ID],0))</f>
        <v>5053.97</v>
      </c>
      <c r="F631" t="str">
        <f>INDEX(Sales_Data[Product_Category], MATCH(Merged[[#This Row],[Product_ID]],Sales_Data[Product_ID],0))</f>
        <v>Furniture</v>
      </c>
      <c r="G631">
        <f>INDEX(Sales_Data[Quantity_Sold], MATCH(Merged[[#This Row],[Product_ID]],Sales_Data[Product_ID],0))</f>
        <v>18</v>
      </c>
      <c r="H631" t="str">
        <f>INDEX(Sales_Data[Customer_Type], MATCH(Merged[[#This Row],[Product_ID]], Sales_Data[Product_ID],0))</f>
        <v>Returning</v>
      </c>
      <c r="I631" t="str">
        <f>INDEX(Sales_Data[Payment_Method], MATCH(Merged[[#This Row],[Product_ID]], Sales_Data[Product_ID],0))</f>
        <v>Cash</v>
      </c>
      <c r="J631">
        <f>INDEX(Sales_Data[Discount],MATCH(Merged[[#This Row],[Product_ID]], Sales_Data[Product_ID],0))</f>
        <v>0.09</v>
      </c>
      <c r="K631" s="8">
        <f>INDEX(Sales_Data[Discount (%)], MATCH(Merged[[#This Row],[Product_ID]],Sales_Data[Product_ID],0))</f>
        <v>0.09</v>
      </c>
      <c r="L631" s="8" t="str">
        <f>INDEX(Sales_Data[Discount Range], MATCH(Merged[[#This Row],[Product_ID]], Sales_Data[Product_ID],0))</f>
        <v>6-10%</v>
      </c>
      <c r="M631" t="str">
        <f>INDEX(Sales_Data[Sales_Channel],MATCH(Merged[[#This Row],[Product_ID]], Sales_Data[Product_ID],0))</f>
        <v>Online</v>
      </c>
      <c r="N631" t="str">
        <f>INDEX(Sales_Data[Region_and_Sales_Rep], MATCH(Merged[[#This Row],[Product_ID]],Sales_Data[Product_ID],0))</f>
        <v>North-Bob</v>
      </c>
    </row>
    <row r="632" spans="1:14" x14ac:dyDescent="0.25">
      <c r="A632">
        <v>1083</v>
      </c>
      <c r="B632" t="str">
        <f>VLOOKUP(Merged[[#This Row],[Product_ID]],Sales_Data[],5,0)</f>
        <v>Bob</v>
      </c>
      <c r="C632" t="str">
        <f>VLOOKUP(Merged[[#This Row],[Product_ID]],Sales_Data[],6,0)</f>
        <v>West</v>
      </c>
      <c r="D632" t="str">
        <f>VLOOKUP(Merged[[#This Row],[Product_ID]],Sales_Data[],3,0)</f>
        <v>April</v>
      </c>
      <c r="E632">
        <f>INDEX(Sales_Data[Sales_Amount],MATCH(Merged[[#This Row],[Product_ID]], Sales_Data[Product_ID],0))</f>
        <v>618.30999999999995</v>
      </c>
      <c r="F632" t="str">
        <f>INDEX(Sales_Data[Product_Category], MATCH(Merged[[#This Row],[Product_ID]],Sales_Data[Product_ID],0))</f>
        <v>Furniture</v>
      </c>
      <c r="G632">
        <f>INDEX(Sales_Data[Quantity_Sold], MATCH(Merged[[#This Row],[Product_ID]],Sales_Data[Product_ID],0))</f>
        <v>29</v>
      </c>
      <c r="H632" t="str">
        <f>INDEX(Sales_Data[Customer_Type], MATCH(Merged[[#This Row],[Product_ID]], Sales_Data[Product_ID],0))</f>
        <v>Returning</v>
      </c>
      <c r="I632" t="str">
        <f>INDEX(Sales_Data[Payment_Method], MATCH(Merged[[#This Row],[Product_ID]], Sales_Data[Product_ID],0))</f>
        <v>Cash</v>
      </c>
      <c r="J632">
        <f>INDEX(Sales_Data[Discount],MATCH(Merged[[#This Row],[Product_ID]], Sales_Data[Product_ID],0))</f>
        <v>0.14000000000000001</v>
      </c>
      <c r="K632" s="8">
        <f>INDEX(Sales_Data[Discount (%)], MATCH(Merged[[#This Row],[Product_ID]],Sales_Data[Product_ID],0))</f>
        <v>0.14000000000000001</v>
      </c>
      <c r="L632" s="8" t="str">
        <f>INDEX(Sales_Data[Discount Range], MATCH(Merged[[#This Row],[Product_ID]], Sales_Data[Product_ID],0))</f>
        <v>11-15%</v>
      </c>
      <c r="M632" t="str">
        <f>INDEX(Sales_Data[Sales_Channel],MATCH(Merged[[#This Row],[Product_ID]], Sales_Data[Product_ID],0))</f>
        <v>Online</v>
      </c>
      <c r="N632" t="str">
        <f>INDEX(Sales_Data[Region_and_Sales_Rep], MATCH(Merged[[#This Row],[Product_ID]],Sales_Data[Product_ID],0))</f>
        <v>West-Bob</v>
      </c>
    </row>
    <row r="633" spans="1:14" x14ac:dyDescent="0.25">
      <c r="A633">
        <v>1016</v>
      </c>
      <c r="B633" t="str">
        <f>VLOOKUP(Merged[[#This Row],[Product_ID]],Sales_Data[],5,0)</f>
        <v>Eve</v>
      </c>
      <c r="C633" t="str">
        <f>VLOOKUP(Merged[[#This Row],[Product_ID]],Sales_Data[],6,0)</f>
        <v>East</v>
      </c>
      <c r="D633" t="str">
        <f>VLOOKUP(Merged[[#This Row],[Product_ID]],Sales_Data[],3,0)</f>
        <v>March</v>
      </c>
      <c r="E633">
        <f>INDEX(Sales_Data[Sales_Amount],MATCH(Merged[[#This Row],[Product_ID]], Sales_Data[Product_ID],0))</f>
        <v>4309.76</v>
      </c>
      <c r="F633" t="str">
        <f>INDEX(Sales_Data[Product_Category], MATCH(Merged[[#This Row],[Product_ID]],Sales_Data[Product_ID],0))</f>
        <v>Electronics</v>
      </c>
      <c r="G633">
        <f>INDEX(Sales_Data[Quantity_Sold], MATCH(Merged[[#This Row],[Product_ID]],Sales_Data[Product_ID],0))</f>
        <v>38</v>
      </c>
      <c r="H633" t="str">
        <f>INDEX(Sales_Data[Customer_Type], MATCH(Merged[[#This Row],[Product_ID]], Sales_Data[Product_ID],0))</f>
        <v>Returning</v>
      </c>
      <c r="I633" t="str">
        <f>INDEX(Sales_Data[Payment_Method], MATCH(Merged[[#This Row],[Product_ID]], Sales_Data[Product_ID],0))</f>
        <v>Cash</v>
      </c>
      <c r="J633">
        <f>INDEX(Sales_Data[Discount],MATCH(Merged[[#This Row],[Product_ID]], Sales_Data[Product_ID],0))</f>
        <v>0.26</v>
      </c>
      <c r="K633" s="8">
        <f>INDEX(Sales_Data[Discount (%)], MATCH(Merged[[#This Row],[Product_ID]],Sales_Data[Product_ID],0))</f>
        <v>0.26</v>
      </c>
      <c r="L633" s="8" t="str">
        <f>INDEX(Sales_Data[Discount Range], MATCH(Merged[[#This Row],[Product_ID]], Sales_Data[Product_ID],0))</f>
        <v>21%+</v>
      </c>
      <c r="M633" t="str">
        <f>INDEX(Sales_Data[Sales_Channel],MATCH(Merged[[#This Row],[Product_ID]], Sales_Data[Product_ID],0))</f>
        <v>Online</v>
      </c>
      <c r="N633" t="str">
        <f>INDEX(Sales_Data[Region_and_Sales_Rep], MATCH(Merged[[#This Row],[Product_ID]],Sales_Data[Product_ID],0))</f>
        <v>East-Eve</v>
      </c>
    </row>
    <row r="634" spans="1:14" x14ac:dyDescent="0.25">
      <c r="A634">
        <v>1069</v>
      </c>
      <c r="B634" t="str">
        <f>VLOOKUP(Merged[[#This Row],[Product_ID]],Sales_Data[],5,0)</f>
        <v>David</v>
      </c>
      <c r="C634" t="str">
        <f>VLOOKUP(Merged[[#This Row],[Product_ID]],Sales_Data[],6,0)</f>
        <v>West</v>
      </c>
      <c r="D634" t="str">
        <f>VLOOKUP(Merged[[#This Row],[Product_ID]],Sales_Data[],3,0)</f>
        <v>June</v>
      </c>
      <c r="E634">
        <f>INDEX(Sales_Data[Sales_Amount],MATCH(Merged[[#This Row],[Product_ID]], Sales_Data[Product_ID],0))</f>
        <v>6581.04</v>
      </c>
      <c r="F634" t="str">
        <f>INDEX(Sales_Data[Product_Category], MATCH(Merged[[#This Row],[Product_ID]],Sales_Data[Product_ID],0))</f>
        <v>Clothing</v>
      </c>
      <c r="G634">
        <f>INDEX(Sales_Data[Quantity_Sold], MATCH(Merged[[#This Row],[Product_ID]],Sales_Data[Product_ID],0))</f>
        <v>42</v>
      </c>
      <c r="H634" t="str">
        <f>INDEX(Sales_Data[Customer_Type], MATCH(Merged[[#This Row],[Product_ID]], Sales_Data[Product_ID],0))</f>
        <v>New</v>
      </c>
      <c r="I634" t="str">
        <f>INDEX(Sales_Data[Payment_Method], MATCH(Merged[[#This Row],[Product_ID]], Sales_Data[Product_ID],0))</f>
        <v>Credit Card</v>
      </c>
      <c r="J634">
        <f>INDEX(Sales_Data[Discount],MATCH(Merged[[#This Row],[Product_ID]], Sales_Data[Product_ID],0))</f>
        <v>0.28000000000000003</v>
      </c>
      <c r="K634" s="8">
        <f>INDEX(Sales_Data[Discount (%)], MATCH(Merged[[#This Row],[Product_ID]],Sales_Data[Product_ID],0))</f>
        <v>0.28000000000000003</v>
      </c>
      <c r="L634" s="8" t="str">
        <f>INDEX(Sales_Data[Discount Range], MATCH(Merged[[#This Row],[Product_ID]], Sales_Data[Product_ID],0))</f>
        <v>21%+</v>
      </c>
      <c r="M634" t="str">
        <f>INDEX(Sales_Data[Sales_Channel],MATCH(Merged[[#This Row],[Product_ID]], Sales_Data[Product_ID],0))</f>
        <v>Retail</v>
      </c>
      <c r="N634" t="str">
        <f>INDEX(Sales_Data[Region_and_Sales_Rep], MATCH(Merged[[#This Row],[Product_ID]],Sales_Data[Product_ID],0))</f>
        <v>West-David</v>
      </c>
    </row>
    <row r="635" spans="1:14" x14ac:dyDescent="0.25">
      <c r="A635">
        <v>1099</v>
      </c>
      <c r="B635" t="str">
        <f>VLOOKUP(Merged[[#This Row],[Product_ID]],Sales_Data[],5,0)</f>
        <v>David</v>
      </c>
      <c r="C635" t="str">
        <f>VLOOKUP(Merged[[#This Row],[Product_ID]],Sales_Data[],6,0)</f>
        <v>East</v>
      </c>
      <c r="D635" t="str">
        <f>VLOOKUP(Merged[[#This Row],[Product_ID]],Sales_Data[],3,0)</f>
        <v>March</v>
      </c>
      <c r="E635">
        <f>INDEX(Sales_Data[Sales_Amount],MATCH(Merged[[#This Row],[Product_ID]], Sales_Data[Product_ID],0))</f>
        <v>7952.11</v>
      </c>
      <c r="F635" t="str">
        <f>INDEX(Sales_Data[Product_Category], MATCH(Merged[[#This Row],[Product_ID]],Sales_Data[Product_ID],0))</f>
        <v>Furniture</v>
      </c>
      <c r="G635">
        <f>INDEX(Sales_Data[Quantity_Sold], MATCH(Merged[[#This Row],[Product_ID]],Sales_Data[Product_ID],0))</f>
        <v>10</v>
      </c>
      <c r="H635" t="str">
        <f>INDEX(Sales_Data[Customer_Type], MATCH(Merged[[#This Row],[Product_ID]], Sales_Data[Product_ID],0))</f>
        <v>New</v>
      </c>
      <c r="I635" t="str">
        <f>INDEX(Sales_Data[Payment_Method], MATCH(Merged[[#This Row],[Product_ID]], Sales_Data[Product_ID],0))</f>
        <v>Credit Card</v>
      </c>
      <c r="J635">
        <f>INDEX(Sales_Data[Discount],MATCH(Merged[[#This Row],[Product_ID]], Sales_Data[Product_ID],0))</f>
        <v>0</v>
      </c>
      <c r="K635" s="8">
        <f>INDEX(Sales_Data[Discount (%)], MATCH(Merged[[#This Row],[Product_ID]],Sales_Data[Product_ID],0))</f>
        <v>0</v>
      </c>
      <c r="L635" s="8" t="str">
        <f>INDEX(Sales_Data[Discount Range], MATCH(Merged[[#This Row],[Product_ID]], Sales_Data[Product_ID],0))</f>
        <v>0-5%</v>
      </c>
      <c r="M635" t="str">
        <f>INDEX(Sales_Data[Sales_Channel],MATCH(Merged[[#This Row],[Product_ID]], Sales_Data[Product_ID],0))</f>
        <v>Online</v>
      </c>
      <c r="N635" t="str">
        <f>INDEX(Sales_Data[Region_and_Sales_Rep], MATCH(Merged[[#This Row],[Product_ID]],Sales_Data[Product_ID],0))</f>
        <v>East-David</v>
      </c>
    </row>
    <row r="636" spans="1:14" x14ac:dyDescent="0.25">
      <c r="A636">
        <v>1012</v>
      </c>
      <c r="B636" t="str">
        <f>VLOOKUP(Merged[[#This Row],[Product_ID]],Sales_Data[],5,0)</f>
        <v>David</v>
      </c>
      <c r="C636" t="str">
        <f>VLOOKUP(Merged[[#This Row],[Product_ID]],Sales_Data[],6,0)</f>
        <v>North</v>
      </c>
      <c r="D636" t="str">
        <f>VLOOKUP(Merged[[#This Row],[Product_ID]],Sales_Data[],3,0)</f>
        <v>October</v>
      </c>
      <c r="E636">
        <f>INDEX(Sales_Data[Sales_Amount],MATCH(Merged[[#This Row],[Product_ID]], Sales_Data[Product_ID],0))</f>
        <v>4384.88</v>
      </c>
      <c r="F636" t="str">
        <f>INDEX(Sales_Data[Product_Category], MATCH(Merged[[#This Row],[Product_ID]],Sales_Data[Product_ID],0))</f>
        <v>Furniture</v>
      </c>
      <c r="G636">
        <f>INDEX(Sales_Data[Quantity_Sold], MATCH(Merged[[#This Row],[Product_ID]],Sales_Data[Product_ID],0))</f>
        <v>34</v>
      </c>
      <c r="H636" t="str">
        <f>INDEX(Sales_Data[Customer_Type], MATCH(Merged[[#This Row],[Product_ID]], Sales_Data[Product_ID],0))</f>
        <v>New</v>
      </c>
      <c r="I636" t="str">
        <f>INDEX(Sales_Data[Payment_Method], MATCH(Merged[[#This Row],[Product_ID]], Sales_Data[Product_ID],0))</f>
        <v>Bank Transfer</v>
      </c>
      <c r="J636">
        <f>INDEX(Sales_Data[Discount],MATCH(Merged[[#This Row],[Product_ID]], Sales_Data[Product_ID],0))</f>
        <v>0.21</v>
      </c>
      <c r="K636" s="8">
        <f>INDEX(Sales_Data[Discount (%)], MATCH(Merged[[#This Row],[Product_ID]],Sales_Data[Product_ID],0))</f>
        <v>0.21</v>
      </c>
      <c r="L636" s="8" t="str">
        <f>INDEX(Sales_Data[Discount Range], MATCH(Merged[[#This Row],[Product_ID]], Sales_Data[Product_ID],0))</f>
        <v>21%+</v>
      </c>
      <c r="M636" t="str">
        <f>INDEX(Sales_Data[Sales_Channel],MATCH(Merged[[#This Row],[Product_ID]], Sales_Data[Product_ID],0))</f>
        <v>Retail</v>
      </c>
      <c r="N636" t="str">
        <f>INDEX(Sales_Data[Region_and_Sales_Rep], MATCH(Merged[[#This Row],[Product_ID]],Sales_Data[Product_ID],0))</f>
        <v>North-David</v>
      </c>
    </row>
    <row r="637" spans="1:14" x14ac:dyDescent="0.25">
      <c r="A637">
        <v>1025</v>
      </c>
      <c r="B637" t="str">
        <f>VLOOKUP(Merged[[#This Row],[Product_ID]],Sales_Data[],5,0)</f>
        <v>David</v>
      </c>
      <c r="C637" t="str">
        <f>VLOOKUP(Merged[[#This Row],[Product_ID]],Sales_Data[],6,0)</f>
        <v>North</v>
      </c>
      <c r="D637" t="str">
        <f>VLOOKUP(Merged[[#This Row],[Product_ID]],Sales_Data[],3,0)</f>
        <v>October</v>
      </c>
      <c r="E637">
        <f>INDEX(Sales_Data[Sales_Amount],MATCH(Merged[[#This Row],[Product_ID]], Sales_Data[Product_ID],0))</f>
        <v>3422.54</v>
      </c>
      <c r="F637" t="str">
        <f>INDEX(Sales_Data[Product_Category], MATCH(Merged[[#This Row],[Product_ID]],Sales_Data[Product_ID],0))</f>
        <v>Food</v>
      </c>
      <c r="G637">
        <f>INDEX(Sales_Data[Quantity_Sold], MATCH(Merged[[#This Row],[Product_ID]],Sales_Data[Product_ID],0))</f>
        <v>44</v>
      </c>
      <c r="H637" t="str">
        <f>INDEX(Sales_Data[Customer_Type], MATCH(Merged[[#This Row],[Product_ID]], Sales_Data[Product_ID],0))</f>
        <v>New</v>
      </c>
      <c r="I637" t="str">
        <f>INDEX(Sales_Data[Payment_Method], MATCH(Merged[[#This Row],[Product_ID]], Sales_Data[Product_ID],0))</f>
        <v>Credit Card</v>
      </c>
      <c r="J637">
        <f>INDEX(Sales_Data[Discount],MATCH(Merged[[#This Row],[Product_ID]], Sales_Data[Product_ID],0))</f>
        <v>0.02</v>
      </c>
      <c r="K637" s="8">
        <f>INDEX(Sales_Data[Discount (%)], MATCH(Merged[[#This Row],[Product_ID]],Sales_Data[Product_ID],0))</f>
        <v>0.02</v>
      </c>
      <c r="L637" s="8" t="str">
        <f>INDEX(Sales_Data[Discount Range], MATCH(Merged[[#This Row],[Product_ID]], Sales_Data[Product_ID],0))</f>
        <v>0-5%</v>
      </c>
      <c r="M637" t="str">
        <f>INDEX(Sales_Data[Sales_Channel],MATCH(Merged[[#This Row],[Product_ID]], Sales_Data[Product_ID],0))</f>
        <v>Retail</v>
      </c>
      <c r="N637" t="str">
        <f>INDEX(Sales_Data[Region_and_Sales_Rep], MATCH(Merged[[#This Row],[Product_ID]],Sales_Data[Product_ID],0))</f>
        <v>North-David</v>
      </c>
    </row>
    <row r="638" spans="1:14" x14ac:dyDescent="0.25">
      <c r="A638">
        <v>1052</v>
      </c>
      <c r="B638" t="str">
        <f>VLOOKUP(Merged[[#This Row],[Product_ID]],Sales_Data[],5,0)</f>
        <v>Bob</v>
      </c>
      <c r="C638" t="str">
        <f>VLOOKUP(Merged[[#This Row],[Product_ID]],Sales_Data[],6,0)</f>
        <v>North</v>
      </c>
      <c r="D638" t="str">
        <f>VLOOKUP(Merged[[#This Row],[Product_ID]],Sales_Data[],3,0)</f>
        <v>February</v>
      </c>
      <c r="E638">
        <f>INDEX(Sales_Data[Sales_Amount],MATCH(Merged[[#This Row],[Product_ID]], Sales_Data[Product_ID],0))</f>
        <v>5053.97</v>
      </c>
      <c r="F638" t="str">
        <f>INDEX(Sales_Data[Product_Category], MATCH(Merged[[#This Row],[Product_ID]],Sales_Data[Product_ID],0))</f>
        <v>Furniture</v>
      </c>
      <c r="G638">
        <f>INDEX(Sales_Data[Quantity_Sold], MATCH(Merged[[#This Row],[Product_ID]],Sales_Data[Product_ID],0))</f>
        <v>18</v>
      </c>
      <c r="H638" t="str">
        <f>INDEX(Sales_Data[Customer_Type], MATCH(Merged[[#This Row],[Product_ID]], Sales_Data[Product_ID],0))</f>
        <v>Returning</v>
      </c>
      <c r="I638" t="str">
        <f>INDEX(Sales_Data[Payment_Method], MATCH(Merged[[#This Row],[Product_ID]], Sales_Data[Product_ID],0))</f>
        <v>Cash</v>
      </c>
      <c r="J638">
        <f>INDEX(Sales_Data[Discount],MATCH(Merged[[#This Row],[Product_ID]], Sales_Data[Product_ID],0))</f>
        <v>0.09</v>
      </c>
      <c r="K638" s="8">
        <f>INDEX(Sales_Data[Discount (%)], MATCH(Merged[[#This Row],[Product_ID]],Sales_Data[Product_ID],0))</f>
        <v>0.09</v>
      </c>
      <c r="L638" s="8" t="str">
        <f>INDEX(Sales_Data[Discount Range], MATCH(Merged[[#This Row],[Product_ID]], Sales_Data[Product_ID],0))</f>
        <v>6-10%</v>
      </c>
      <c r="M638" t="str">
        <f>INDEX(Sales_Data[Sales_Channel],MATCH(Merged[[#This Row],[Product_ID]], Sales_Data[Product_ID],0))</f>
        <v>Online</v>
      </c>
      <c r="N638" t="str">
        <f>INDEX(Sales_Data[Region_and_Sales_Rep], MATCH(Merged[[#This Row],[Product_ID]],Sales_Data[Product_ID],0))</f>
        <v>North-Bob</v>
      </c>
    </row>
    <row r="639" spans="1:14" x14ac:dyDescent="0.25">
      <c r="A639">
        <v>1085</v>
      </c>
      <c r="B639" t="str">
        <f>VLOOKUP(Merged[[#This Row],[Product_ID]],Sales_Data[],5,0)</f>
        <v>Charlie</v>
      </c>
      <c r="C639" t="str">
        <f>VLOOKUP(Merged[[#This Row],[Product_ID]],Sales_Data[],6,0)</f>
        <v>South</v>
      </c>
      <c r="D639" t="str">
        <f>VLOOKUP(Merged[[#This Row],[Product_ID]],Sales_Data[],3,0)</f>
        <v>November</v>
      </c>
      <c r="E639">
        <f>INDEX(Sales_Data[Sales_Amount],MATCH(Merged[[#This Row],[Product_ID]], Sales_Data[Product_ID],0))</f>
        <v>2038.75</v>
      </c>
      <c r="F639" t="str">
        <f>INDEX(Sales_Data[Product_Category], MATCH(Merged[[#This Row],[Product_ID]],Sales_Data[Product_ID],0))</f>
        <v>Furniture</v>
      </c>
      <c r="G639">
        <f>INDEX(Sales_Data[Quantity_Sold], MATCH(Merged[[#This Row],[Product_ID]],Sales_Data[Product_ID],0))</f>
        <v>32</v>
      </c>
      <c r="H639" t="str">
        <f>INDEX(Sales_Data[Customer_Type], MATCH(Merged[[#This Row],[Product_ID]], Sales_Data[Product_ID],0))</f>
        <v>Returning</v>
      </c>
      <c r="I639" t="str">
        <f>INDEX(Sales_Data[Payment_Method], MATCH(Merged[[#This Row],[Product_ID]], Sales_Data[Product_ID],0))</f>
        <v>Credit Card</v>
      </c>
      <c r="J639">
        <f>INDEX(Sales_Data[Discount],MATCH(Merged[[#This Row],[Product_ID]], Sales_Data[Product_ID],0))</f>
        <v>0.04</v>
      </c>
      <c r="K639" s="8">
        <f>INDEX(Sales_Data[Discount (%)], MATCH(Merged[[#This Row],[Product_ID]],Sales_Data[Product_ID],0))</f>
        <v>0.04</v>
      </c>
      <c r="L639" s="8" t="str">
        <f>INDEX(Sales_Data[Discount Range], MATCH(Merged[[#This Row],[Product_ID]], Sales_Data[Product_ID],0))</f>
        <v>0-5%</v>
      </c>
      <c r="M639" t="str">
        <f>INDEX(Sales_Data[Sales_Channel],MATCH(Merged[[#This Row],[Product_ID]], Sales_Data[Product_ID],0))</f>
        <v>Retail</v>
      </c>
      <c r="N639" t="str">
        <f>INDEX(Sales_Data[Region_and_Sales_Rep], MATCH(Merged[[#This Row],[Product_ID]],Sales_Data[Product_ID],0))</f>
        <v>South-Charlie</v>
      </c>
    </row>
    <row r="640" spans="1:14" x14ac:dyDescent="0.25">
      <c r="A640">
        <v>1100</v>
      </c>
      <c r="B640" t="str">
        <f>VLOOKUP(Merged[[#This Row],[Product_ID]],Sales_Data[],5,0)</f>
        <v>Bob</v>
      </c>
      <c r="C640" t="str">
        <f>VLOOKUP(Merged[[#This Row],[Product_ID]],Sales_Data[],6,0)</f>
        <v>West</v>
      </c>
      <c r="D640" t="str">
        <f>VLOOKUP(Merged[[#This Row],[Product_ID]],Sales_Data[],3,0)</f>
        <v>August</v>
      </c>
      <c r="E640">
        <f>INDEX(Sales_Data[Sales_Amount],MATCH(Merged[[#This Row],[Product_ID]], Sales_Data[Product_ID],0))</f>
        <v>2198.7399999999998</v>
      </c>
      <c r="F640" t="str">
        <f>INDEX(Sales_Data[Product_Category], MATCH(Merged[[#This Row],[Product_ID]],Sales_Data[Product_ID],0))</f>
        <v>Food</v>
      </c>
      <c r="G640">
        <f>INDEX(Sales_Data[Quantity_Sold], MATCH(Merged[[#This Row],[Product_ID]],Sales_Data[Product_ID],0))</f>
        <v>43</v>
      </c>
      <c r="H640" t="str">
        <f>INDEX(Sales_Data[Customer_Type], MATCH(Merged[[#This Row],[Product_ID]], Sales_Data[Product_ID],0))</f>
        <v>Returning</v>
      </c>
      <c r="I640" t="str">
        <f>INDEX(Sales_Data[Payment_Method], MATCH(Merged[[#This Row],[Product_ID]], Sales_Data[Product_ID],0))</f>
        <v>Bank Transfer</v>
      </c>
      <c r="J640">
        <f>INDEX(Sales_Data[Discount],MATCH(Merged[[#This Row],[Product_ID]], Sales_Data[Product_ID],0))</f>
        <v>0.08</v>
      </c>
      <c r="K640" s="8">
        <f>INDEX(Sales_Data[Discount (%)], MATCH(Merged[[#This Row],[Product_ID]],Sales_Data[Product_ID],0))</f>
        <v>0.08</v>
      </c>
      <c r="L640" s="8" t="str">
        <f>INDEX(Sales_Data[Discount Range], MATCH(Merged[[#This Row],[Product_ID]], Sales_Data[Product_ID],0))</f>
        <v>6-10%</v>
      </c>
      <c r="M640" t="str">
        <f>INDEX(Sales_Data[Sales_Channel],MATCH(Merged[[#This Row],[Product_ID]], Sales_Data[Product_ID],0))</f>
        <v>Online</v>
      </c>
      <c r="N640" t="str">
        <f>INDEX(Sales_Data[Region_and_Sales_Rep], MATCH(Merged[[#This Row],[Product_ID]],Sales_Data[Product_ID],0))</f>
        <v>West-Bob</v>
      </c>
    </row>
    <row r="641" spans="1:14" x14ac:dyDescent="0.25">
      <c r="A641">
        <v>1053</v>
      </c>
      <c r="B641" t="str">
        <f>VLOOKUP(Merged[[#This Row],[Product_ID]],Sales_Data[],5,0)</f>
        <v>Bob</v>
      </c>
      <c r="C641" t="str">
        <f>VLOOKUP(Merged[[#This Row],[Product_ID]],Sales_Data[],6,0)</f>
        <v>North</v>
      </c>
      <c r="D641" t="str">
        <f>VLOOKUP(Merged[[#This Row],[Product_ID]],Sales_Data[],3,0)</f>
        <v>October</v>
      </c>
      <c r="E641">
        <f>INDEX(Sales_Data[Sales_Amount],MATCH(Merged[[#This Row],[Product_ID]], Sales_Data[Product_ID],0))</f>
        <v>2235.83</v>
      </c>
      <c r="F641" t="str">
        <f>INDEX(Sales_Data[Product_Category], MATCH(Merged[[#This Row],[Product_ID]],Sales_Data[Product_ID],0))</f>
        <v>Furniture</v>
      </c>
      <c r="G641">
        <f>INDEX(Sales_Data[Quantity_Sold], MATCH(Merged[[#This Row],[Product_ID]],Sales_Data[Product_ID],0))</f>
        <v>48</v>
      </c>
      <c r="H641" t="str">
        <f>INDEX(Sales_Data[Customer_Type], MATCH(Merged[[#This Row],[Product_ID]], Sales_Data[Product_ID],0))</f>
        <v>New</v>
      </c>
      <c r="I641" t="str">
        <f>INDEX(Sales_Data[Payment_Method], MATCH(Merged[[#This Row],[Product_ID]], Sales_Data[Product_ID],0))</f>
        <v>Cash</v>
      </c>
      <c r="J641">
        <f>INDEX(Sales_Data[Discount],MATCH(Merged[[#This Row],[Product_ID]], Sales_Data[Product_ID],0))</f>
        <v>0.18</v>
      </c>
      <c r="K641" s="8">
        <f>INDEX(Sales_Data[Discount (%)], MATCH(Merged[[#This Row],[Product_ID]],Sales_Data[Product_ID],0))</f>
        <v>0.18</v>
      </c>
      <c r="L641" s="8" t="str">
        <f>INDEX(Sales_Data[Discount Range], MATCH(Merged[[#This Row],[Product_ID]], Sales_Data[Product_ID],0))</f>
        <v>16-20%</v>
      </c>
      <c r="M641" t="str">
        <f>INDEX(Sales_Data[Sales_Channel],MATCH(Merged[[#This Row],[Product_ID]], Sales_Data[Product_ID],0))</f>
        <v>Retail</v>
      </c>
      <c r="N641" t="str">
        <f>INDEX(Sales_Data[Region_and_Sales_Rep], MATCH(Merged[[#This Row],[Product_ID]],Sales_Data[Product_ID],0))</f>
        <v>North-Bob</v>
      </c>
    </row>
    <row r="642" spans="1:14" x14ac:dyDescent="0.25">
      <c r="A642">
        <v>1023</v>
      </c>
      <c r="B642" t="str">
        <f>VLOOKUP(Merged[[#This Row],[Product_ID]],Sales_Data[],5,0)</f>
        <v>Eve</v>
      </c>
      <c r="C642" t="str">
        <f>VLOOKUP(Merged[[#This Row],[Product_ID]],Sales_Data[],6,0)</f>
        <v>East</v>
      </c>
      <c r="D642" t="str">
        <f>VLOOKUP(Merged[[#This Row],[Product_ID]],Sales_Data[],3,0)</f>
        <v>June</v>
      </c>
      <c r="E642">
        <f>INDEX(Sales_Data[Sales_Amount],MATCH(Merged[[#This Row],[Product_ID]], Sales_Data[Product_ID],0))</f>
        <v>2170.94</v>
      </c>
      <c r="F642" t="str">
        <f>INDEX(Sales_Data[Product_Category], MATCH(Merged[[#This Row],[Product_ID]],Sales_Data[Product_ID],0))</f>
        <v>Clothing</v>
      </c>
      <c r="G642">
        <f>INDEX(Sales_Data[Quantity_Sold], MATCH(Merged[[#This Row],[Product_ID]],Sales_Data[Product_ID],0))</f>
        <v>9</v>
      </c>
      <c r="H642" t="str">
        <f>INDEX(Sales_Data[Customer_Type], MATCH(Merged[[#This Row],[Product_ID]], Sales_Data[Product_ID],0))</f>
        <v>Returning</v>
      </c>
      <c r="I642" t="str">
        <f>INDEX(Sales_Data[Payment_Method], MATCH(Merged[[#This Row],[Product_ID]], Sales_Data[Product_ID],0))</f>
        <v>Cash</v>
      </c>
      <c r="J642">
        <f>INDEX(Sales_Data[Discount],MATCH(Merged[[#This Row],[Product_ID]], Sales_Data[Product_ID],0))</f>
        <v>0.25</v>
      </c>
      <c r="K642" s="8">
        <f>INDEX(Sales_Data[Discount (%)], MATCH(Merged[[#This Row],[Product_ID]],Sales_Data[Product_ID],0))</f>
        <v>0.25</v>
      </c>
      <c r="L642" s="8" t="str">
        <f>INDEX(Sales_Data[Discount Range], MATCH(Merged[[#This Row],[Product_ID]], Sales_Data[Product_ID],0))</f>
        <v>21%+</v>
      </c>
      <c r="M642" t="str">
        <f>INDEX(Sales_Data[Sales_Channel],MATCH(Merged[[#This Row],[Product_ID]], Sales_Data[Product_ID],0))</f>
        <v>Retail</v>
      </c>
      <c r="N642" t="str">
        <f>INDEX(Sales_Data[Region_and_Sales_Rep], MATCH(Merged[[#This Row],[Product_ID]],Sales_Data[Product_ID],0))</f>
        <v>East-Eve</v>
      </c>
    </row>
    <row r="643" spans="1:14" x14ac:dyDescent="0.25">
      <c r="A643">
        <v>1016</v>
      </c>
      <c r="B643" t="str">
        <f>VLOOKUP(Merged[[#This Row],[Product_ID]],Sales_Data[],5,0)</f>
        <v>Eve</v>
      </c>
      <c r="C643" t="str">
        <f>VLOOKUP(Merged[[#This Row],[Product_ID]],Sales_Data[],6,0)</f>
        <v>East</v>
      </c>
      <c r="D643" t="str">
        <f>VLOOKUP(Merged[[#This Row],[Product_ID]],Sales_Data[],3,0)</f>
        <v>March</v>
      </c>
      <c r="E643">
        <f>INDEX(Sales_Data[Sales_Amount],MATCH(Merged[[#This Row],[Product_ID]], Sales_Data[Product_ID],0))</f>
        <v>4309.76</v>
      </c>
      <c r="F643" t="str">
        <f>INDEX(Sales_Data[Product_Category], MATCH(Merged[[#This Row],[Product_ID]],Sales_Data[Product_ID],0))</f>
        <v>Electronics</v>
      </c>
      <c r="G643">
        <f>INDEX(Sales_Data[Quantity_Sold], MATCH(Merged[[#This Row],[Product_ID]],Sales_Data[Product_ID],0))</f>
        <v>38</v>
      </c>
      <c r="H643" t="str">
        <f>INDEX(Sales_Data[Customer_Type], MATCH(Merged[[#This Row],[Product_ID]], Sales_Data[Product_ID],0))</f>
        <v>Returning</v>
      </c>
      <c r="I643" t="str">
        <f>INDEX(Sales_Data[Payment_Method], MATCH(Merged[[#This Row],[Product_ID]], Sales_Data[Product_ID],0))</f>
        <v>Cash</v>
      </c>
      <c r="J643">
        <f>INDEX(Sales_Data[Discount],MATCH(Merged[[#This Row],[Product_ID]], Sales_Data[Product_ID],0))</f>
        <v>0.26</v>
      </c>
      <c r="K643" s="8">
        <f>INDEX(Sales_Data[Discount (%)], MATCH(Merged[[#This Row],[Product_ID]],Sales_Data[Product_ID],0))</f>
        <v>0.26</v>
      </c>
      <c r="L643" s="8" t="str">
        <f>INDEX(Sales_Data[Discount Range], MATCH(Merged[[#This Row],[Product_ID]], Sales_Data[Product_ID],0))</f>
        <v>21%+</v>
      </c>
      <c r="M643" t="str">
        <f>INDEX(Sales_Data[Sales_Channel],MATCH(Merged[[#This Row],[Product_ID]], Sales_Data[Product_ID],0))</f>
        <v>Online</v>
      </c>
      <c r="N643" t="str">
        <f>INDEX(Sales_Data[Region_and_Sales_Rep], MATCH(Merged[[#This Row],[Product_ID]],Sales_Data[Product_ID],0))</f>
        <v>East-Eve</v>
      </c>
    </row>
    <row r="644" spans="1:14" x14ac:dyDescent="0.25">
      <c r="A644">
        <v>1057</v>
      </c>
      <c r="B644" t="str">
        <f>VLOOKUP(Merged[[#This Row],[Product_ID]],Sales_Data[],5,0)</f>
        <v>Charlie</v>
      </c>
      <c r="C644" t="str">
        <f>VLOOKUP(Merged[[#This Row],[Product_ID]],Sales_Data[],6,0)</f>
        <v>West</v>
      </c>
      <c r="D644" t="str">
        <f>VLOOKUP(Merged[[#This Row],[Product_ID]],Sales_Data[],3,0)</f>
        <v>September</v>
      </c>
      <c r="E644">
        <f>INDEX(Sales_Data[Sales_Amount],MATCH(Merged[[#This Row],[Product_ID]], Sales_Data[Product_ID],0))</f>
        <v>7315.73</v>
      </c>
      <c r="F644" t="str">
        <f>INDEX(Sales_Data[Product_Category], MATCH(Merged[[#This Row],[Product_ID]],Sales_Data[Product_ID],0))</f>
        <v>Food</v>
      </c>
      <c r="G644">
        <f>INDEX(Sales_Data[Quantity_Sold], MATCH(Merged[[#This Row],[Product_ID]],Sales_Data[Product_ID],0))</f>
        <v>25</v>
      </c>
      <c r="H644" t="str">
        <f>INDEX(Sales_Data[Customer_Type], MATCH(Merged[[#This Row],[Product_ID]], Sales_Data[Product_ID],0))</f>
        <v>New</v>
      </c>
      <c r="I644" t="str">
        <f>INDEX(Sales_Data[Payment_Method], MATCH(Merged[[#This Row],[Product_ID]], Sales_Data[Product_ID],0))</f>
        <v>Bank Transfer</v>
      </c>
      <c r="J644">
        <f>INDEX(Sales_Data[Discount],MATCH(Merged[[#This Row],[Product_ID]], Sales_Data[Product_ID],0))</f>
        <v>0.02</v>
      </c>
      <c r="K644" s="8">
        <f>INDEX(Sales_Data[Discount (%)], MATCH(Merged[[#This Row],[Product_ID]],Sales_Data[Product_ID],0))</f>
        <v>0.02</v>
      </c>
      <c r="L644" s="8" t="str">
        <f>INDEX(Sales_Data[Discount Range], MATCH(Merged[[#This Row],[Product_ID]], Sales_Data[Product_ID],0))</f>
        <v>0-5%</v>
      </c>
      <c r="M644" t="str">
        <f>INDEX(Sales_Data[Sales_Channel],MATCH(Merged[[#This Row],[Product_ID]], Sales_Data[Product_ID],0))</f>
        <v>Retail</v>
      </c>
      <c r="N644" t="str">
        <f>INDEX(Sales_Data[Region_and_Sales_Rep], MATCH(Merged[[#This Row],[Product_ID]],Sales_Data[Product_ID],0))</f>
        <v>West-Charlie</v>
      </c>
    </row>
    <row r="645" spans="1:14" x14ac:dyDescent="0.25">
      <c r="A645">
        <v>1039</v>
      </c>
      <c r="B645" t="str">
        <f>VLOOKUP(Merged[[#This Row],[Product_ID]],Sales_Data[],5,0)</f>
        <v>Alice</v>
      </c>
      <c r="C645" t="str">
        <f>VLOOKUP(Merged[[#This Row],[Product_ID]],Sales_Data[],6,0)</f>
        <v>East</v>
      </c>
      <c r="D645" t="str">
        <f>VLOOKUP(Merged[[#This Row],[Product_ID]],Sales_Data[],3,0)</f>
        <v>July</v>
      </c>
      <c r="E645">
        <f>INDEX(Sales_Data[Sales_Amount],MATCH(Merged[[#This Row],[Product_ID]], Sales_Data[Product_ID],0))</f>
        <v>6807.67</v>
      </c>
      <c r="F645" t="str">
        <f>INDEX(Sales_Data[Product_Category], MATCH(Merged[[#This Row],[Product_ID]],Sales_Data[Product_ID],0))</f>
        <v>Clothing</v>
      </c>
      <c r="G645">
        <f>INDEX(Sales_Data[Quantity_Sold], MATCH(Merged[[#This Row],[Product_ID]],Sales_Data[Product_ID],0))</f>
        <v>42</v>
      </c>
      <c r="H645" t="str">
        <f>INDEX(Sales_Data[Customer_Type], MATCH(Merged[[#This Row],[Product_ID]], Sales_Data[Product_ID],0))</f>
        <v>Returning</v>
      </c>
      <c r="I645" t="str">
        <f>INDEX(Sales_Data[Payment_Method], MATCH(Merged[[#This Row],[Product_ID]], Sales_Data[Product_ID],0))</f>
        <v>Credit Card</v>
      </c>
      <c r="J645">
        <f>INDEX(Sales_Data[Discount],MATCH(Merged[[#This Row],[Product_ID]], Sales_Data[Product_ID],0))</f>
        <v>0.19</v>
      </c>
      <c r="K645" s="8">
        <f>INDEX(Sales_Data[Discount (%)], MATCH(Merged[[#This Row],[Product_ID]],Sales_Data[Product_ID],0))</f>
        <v>0.19</v>
      </c>
      <c r="L645" s="8" t="str">
        <f>INDEX(Sales_Data[Discount Range], MATCH(Merged[[#This Row],[Product_ID]], Sales_Data[Product_ID],0))</f>
        <v>16-20%</v>
      </c>
      <c r="M645" t="str">
        <f>INDEX(Sales_Data[Sales_Channel],MATCH(Merged[[#This Row],[Product_ID]], Sales_Data[Product_ID],0))</f>
        <v>Retail</v>
      </c>
      <c r="N645" t="str">
        <f>INDEX(Sales_Data[Region_and_Sales_Rep], MATCH(Merged[[#This Row],[Product_ID]],Sales_Data[Product_ID],0))</f>
        <v>East-Alice</v>
      </c>
    </row>
    <row r="646" spans="1:14" x14ac:dyDescent="0.25">
      <c r="A646">
        <v>1053</v>
      </c>
      <c r="B646" t="str">
        <f>VLOOKUP(Merged[[#This Row],[Product_ID]],Sales_Data[],5,0)</f>
        <v>Bob</v>
      </c>
      <c r="C646" t="str">
        <f>VLOOKUP(Merged[[#This Row],[Product_ID]],Sales_Data[],6,0)</f>
        <v>North</v>
      </c>
      <c r="D646" t="str">
        <f>VLOOKUP(Merged[[#This Row],[Product_ID]],Sales_Data[],3,0)</f>
        <v>October</v>
      </c>
      <c r="E646">
        <f>INDEX(Sales_Data[Sales_Amount],MATCH(Merged[[#This Row],[Product_ID]], Sales_Data[Product_ID],0))</f>
        <v>2235.83</v>
      </c>
      <c r="F646" t="str">
        <f>INDEX(Sales_Data[Product_Category], MATCH(Merged[[#This Row],[Product_ID]],Sales_Data[Product_ID],0))</f>
        <v>Furniture</v>
      </c>
      <c r="G646">
        <f>INDEX(Sales_Data[Quantity_Sold], MATCH(Merged[[#This Row],[Product_ID]],Sales_Data[Product_ID],0))</f>
        <v>48</v>
      </c>
      <c r="H646" t="str">
        <f>INDEX(Sales_Data[Customer_Type], MATCH(Merged[[#This Row],[Product_ID]], Sales_Data[Product_ID],0))</f>
        <v>New</v>
      </c>
      <c r="I646" t="str">
        <f>INDEX(Sales_Data[Payment_Method], MATCH(Merged[[#This Row],[Product_ID]], Sales_Data[Product_ID],0))</f>
        <v>Cash</v>
      </c>
      <c r="J646">
        <f>INDEX(Sales_Data[Discount],MATCH(Merged[[#This Row],[Product_ID]], Sales_Data[Product_ID],0))</f>
        <v>0.18</v>
      </c>
      <c r="K646" s="8">
        <f>INDEX(Sales_Data[Discount (%)], MATCH(Merged[[#This Row],[Product_ID]],Sales_Data[Product_ID],0))</f>
        <v>0.18</v>
      </c>
      <c r="L646" s="8" t="str">
        <f>INDEX(Sales_Data[Discount Range], MATCH(Merged[[#This Row],[Product_ID]], Sales_Data[Product_ID],0))</f>
        <v>16-20%</v>
      </c>
      <c r="M646" t="str">
        <f>INDEX(Sales_Data[Sales_Channel],MATCH(Merged[[#This Row],[Product_ID]], Sales_Data[Product_ID],0))</f>
        <v>Retail</v>
      </c>
      <c r="N646" t="str">
        <f>INDEX(Sales_Data[Region_and_Sales_Rep], MATCH(Merged[[#This Row],[Product_ID]],Sales_Data[Product_ID],0))</f>
        <v>North-Bob</v>
      </c>
    </row>
    <row r="647" spans="1:14" x14ac:dyDescent="0.25">
      <c r="A647">
        <v>1042</v>
      </c>
      <c r="B647" t="str">
        <f>VLOOKUP(Merged[[#This Row],[Product_ID]],Sales_Data[],5,0)</f>
        <v>Alice</v>
      </c>
      <c r="C647" t="str">
        <f>VLOOKUP(Merged[[#This Row],[Product_ID]],Sales_Data[],6,0)</f>
        <v>North</v>
      </c>
      <c r="D647" t="str">
        <f>VLOOKUP(Merged[[#This Row],[Product_ID]],Sales_Data[],3,0)</f>
        <v>January</v>
      </c>
      <c r="E647">
        <f>INDEX(Sales_Data[Sales_Amount],MATCH(Merged[[#This Row],[Product_ID]], Sales_Data[Product_ID],0))</f>
        <v>5207.03</v>
      </c>
      <c r="F647" t="str">
        <f>INDEX(Sales_Data[Product_Category], MATCH(Merged[[#This Row],[Product_ID]],Sales_Data[Product_ID],0))</f>
        <v>Food</v>
      </c>
      <c r="G647">
        <f>INDEX(Sales_Data[Quantity_Sold], MATCH(Merged[[#This Row],[Product_ID]],Sales_Data[Product_ID],0))</f>
        <v>11</v>
      </c>
      <c r="H647" t="str">
        <f>INDEX(Sales_Data[Customer_Type], MATCH(Merged[[#This Row],[Product_ID]], Sales_Data[Product_ID],0))</f>
        <v>Returning</v>
      </c>
      <c r="I647" t="str">
        <f>INDEX(Sales_Data[Payment_Method], MATCH(Merged[[#This Row],[Product_ID]], Sales_Data[Product_ID],0))</f>
        <v>Cash</v>
      </c>
      <c r="J647">
        <f>INDEX(Sales_Data[Discount],MATCH(Merged[[#This Row],[Product_ID]], Sales_Data[Product_ID],0))</f>
        <v>0.02</v>
      </c>
      <c r="K647" s="8">
        <f>INDEX(Sales_Data[Discount (%)], MATCH(Merged[[#This Row],[Product_ID]],Sales_Data[Product_ID],0))</f>
        <v>0.02</v>
      </c>
      <c r="L647" s="8" t="str">
        <f>INDEX(Sales_Data[Discount Range], MATCH(Merged[[#This Row],[Product_ID]], Sales_Data[Product_ID],0))</f>
        <v>0-5%</v>
      </c>
      <c r="M647" t="str">
        <f>INDEX(Sales_Data[Sales_Channel],MATCH(Merged[[#This Row],[Product_ID]], Sales_Data[Product_ID],0))</f>
        <v>Online</v>
      </c>
      <c r="N647" t="str">
        <f>INDEX(Sales_Data[Region_and_Sales_Rep], MATCH(Merged[[#This Row],[Product_ID]],Sales_Data[Product_ID],0))</f>
        <v>North-Alice</v>
      </c>
    </row>
    <row r="648" spans="1:14" x14ac:dyDescent="0.25">
      <c r="A648">
        <v>1058</v>
      </c>
      <c r="B648" t="str">
        <f>VLOOKUP(Merged[[#This Row],[Product_ID]],Sales_Data[],5,0)</f>
        <v>Alice</v>
      </c>
      <c r="C648" t="str">
        <f>VLOOKUP(Merged[[#This Row],[Product_ID]],Sales_Data[],6,0)</f>
        <v>North</v>
      </c>
      <c r="D648" t="str">
        <f>VLOOKUP(Merged[[#This Row],[Product_ID]],Sales_Data[],3,0)</f>
        <v>April</v>
      </c>
      <c r="E648">
        <f>INDEX(Sales_Data[Sales_Amount],MATCH(Merged[[#This Row],[Product_ID]], Sales_Data[Product_ID],0))</f>
        <v>2072.23</v>
      </c>
      <c r="F648" t="str">
        <f>INDEX(Sales_Data[Product_Category], MATCH(Merged[[#This Row],[Product_ID]],Sales_Data[Product_ID],0))</f>
        <v>Furniture</v>
      </c>
      <c r="G648">
        <f>INDEX(Sales_Data[Quantity_Sold], MATCH(Merged[[#This Row],[Product_ID]],Sales_Data[Product_ID],0))</f>
        <v>33</v>
      </c>
      <c r="H648" t="str">
        <f>INDEX(Sales_Data[Customer_Type], MATCH(Merged[[#This Row],[Product_ID]], Sales_Data[Product_ID],0))</f>
        <v>Returning</v>
      </c>
      <c r="I648" t="str">
        <f>INDEX(Sales_Data[Payment_Method], MATCH(Merged[[#This Row],[Product_ID]], Sales_Data[Product_ID],0))</f>
        <v>Bank Transfer</v>
      </c>
      <c r="J648">
        <f>INDEX(Sales_Data[Discount],MATCH(Merged[[#This Row],[Product_ID]], Sales_Data[Product_ID],0))</f>
        <v>7.0000000000000007E-2</v>
      </c>
      <c r="K648" s="8">
        <f>INDEX(Sales_Data[Discount (%)], MATCH(Merged[[#This Row],[Product_ID]],Sales_Data[Product_ID],0))</f>
        <v>7.0000000000000007E-2</v>
      </c>
      <c r="L648" s="8" t="str">
        <f>INDEX(Sales_Data[Discount Range], MATCH(Merged[[#This Row],[Product_ID]], Sales_Data[Product_ID],0))</f>
        <v>6-10%</v>
      </c>
      <c r="M648" t="str">
        <f>INDEX(Sales_Data[Sales_Channel],MATCH(Merged[[#This Row],[Product_ID]], Sales_Data[Product_ID],0))</f>
        <v>Retail</v>
      </c>
      <c r="N648" t="str">
        <f>INDEX(Sales_Data[Region_and_Sales_Rep], MATCH(Merged[[#This Row],[Product_ID]],Sales_Data[Product_ID],0))</f>
        <v>North-Alice</v>
      </c>
    </row>
    <row r="649" spans="1:14" x14ac:dyDescent="0.25">
      <c r="A649">
        <v>1039</v>
      </c>
      <c r="B649" t="str">
        <f>VLOOKUP(Merged[[#This Row],[Product_ID]],Sales_Data[],5,0)</f>
        <v>Alice</v>
      </c>
      <c r="C649" t="str">
        <f>VLOOKUP(Merged[[#This Row],[Product_ID]],Sales_Data[],6,0)</f>
        <v>East</v>
      </c>
      <c r="D649" t="str">
        <f>VLOOKUP(Merged[[#This Row],[Product_ID]],Sales_Data[],3,0)</f>
        <v>July</v>
      </c>
      <c r="E649">
        <f>INDEX(Sales_Data[Sales_Amount],MATCH(Merged[[#This Row],[Product_ID]], Sales_Data[Product_ID],0))</f>
        <v>6807.67</v>
      </c>
      <c r="F649" t="str">
        <f>INDEX(Sales_Data[Product_Category], MATCH(Merged[[#This Row],[Product_ID]],Sales_Data[Product_ID],0))</f>
        <v>Clothing</v>
      </c>
      <c r="G649">
        <f>INDEX(Sales_Data[Quantity_Sold], MATCH(Merged[[#This Row],[Product_ID]],Sales_Data[Product_ID],0))</f>
        <v>42</v>
      </c>
      <c r="H649" t="str">
        <f>INDEX(Sales_Data[Customer_Type], MATCH(Merged[[#This Row],[Product_ID]], Sales_Data[Product_ID],0))</f>
        <v>Returning</v>
      </c>
      <c r="I649" t="str">
        <f>INDEX(Sales_Data[Payment_Method], MATCH(Merged[[#This Row],[Product_ID]], Sales_Data[Product_ID],0))</f>
        <v>Credit Card</v>
      </c>
      <c r="J649">
        <f>INDEX(Sales_Data[Discount],MATCH(Merged[[#This Row],[Product_ID]], Sales_Data[Product_ID],0))</f>
        <v>0.19</v>
      </c>
      <c r="K649" s="8">
        <f>INDEX(Sales_Data[Discount (%)], MATCH(Merged[[#This Row],[Product_ID]],Sales_Data[Product_ID],0))</f>
        <v>0.19</v>
      </c>
      <c r="L649" s="8" t="str">
        <f>INDEX(Sales_Data[Discount Range], MATCH(Merged[[#This Row],[Product_ID]], Sales_Data[Product_ID],0))</f>
        <v>16-20%</v>
      </c>
      <c r="M649" t="str">
        <f>INDEX(Sales_Data[Sales_Channel],MATCH(Merged[[#This Row],[Product_ID]], Sales_Data[Product_ID],0))</f>
        <v>Retail</v>
      </c>
      <c r="N649" t="str">
        <f>INDEX(Sales_Data[Region_and_Sales_Rep], MATCH(Merged[[#This Row],[Product_ID]],Sales_Data[Product_ID],0))</f>
        <v>East-Alice</v>
      </c>
    </row>
    <row r="650" spans="1:14" x14ac:dyDescent="0.25">
      <c r="A650">
        <v>1014</v>
      </c>
      <c r="B650" t="str">
        <f>VLOOKUP(Merged[[#This Row],[Product_ID]],Sales_Data[],5,0)</f>
        <v>David</v>
      </c>
      <c r="C650" t="str">
        <f>VLOOKUP(Merged[[#This Row],[Product_ID]],Sales_Data[],6,0)</f>
        <v>West</v>
      </c>
      <c r="D650" t="str">
        <f>VLOOKUP(Merged[[#This Row],[Product_ID]],Sales_Data[],3,0)</f>
        <v>November</v>
      </c>
      <c r="E650">
        <f>INDEX(Sales_Data[Sales_Amount],MATCH(Merged[[#This Row],[Product_ID]], Sales_Data[Product_ID],0))</f>
        <v>9762.5400000000009</v>
      </c>
      <c r="F650" t="str">
        <f>INDEX(Sales_Data[Product_Category], MATCH(Merged[[#This Row],[Product_ID]],Sales_Data[Product_ID],0))</f>
        <v>Food</v>
      </c>
      <c r="G650">
        <f>INDEX(Sales_Data[Quantity_Sold], MATCH(Merged[[#This Row],[Product_ID]],Sales_Data[Product_ID],0))</f>
        <v>17</v>
      </c>
      <c r="H650" t="str">
        <f>INDEX(Sales_Data[Customer_Type], MATCH(Merged[[#This Row],[Product_ID]], Sales_Data[Product_ID],0))</f>
        <v>New</v>
      </c>
      <c r="I650" t="str">
        <f>INDEX(Sales_Data[Payment_Method], MATCH(Merged[[#This Row],[Product_ID]], Sales_Data[Product_ID],0))</f>
        <v>Bank Transfer</v>
      </c>
      <c r="J650">
        <f>INDEX(Sales_Data[Discount],MATCH(Merged[[#This Row],[Product_ID]], Sales_Data[Product_ID],0))</f>
        <v>0.2</v>
      </c>
      <c r="K650" s="8">
        <f>INDEX(Sales_Data[Discount (%)], MATCH(Merged[[#This Row],[Product_ID]],Sales_Data[Product_ID],0))</f>
        <v>0.2</v>
      </c>
      <c r="L650" s="8" t="str">
        <f>INDEX(Sales_Data[Discount Range], MATCH(Merged[[#This Row],[Product_ID]], Sales_Data[Product_ID],0))</f>
        <v>16-20%</v>
      </c>
      <c r="M650" t="str">
        <f>INDEX(Sales_Data[Sales_Channel],MATCH(Merged[[#This Row],[Product_ID]], Sales_Data[Product_ID],0))</f>
        <v>Online</v>
      </c>
      <c r="N650" t="str">
        <f>INDEX(Sales_Data[Region_and_Sales_Rep], MATCH(Merged[[#This Row],[Product_ID]],Sales_Data[Product_ID],0))</f>
        <v>West-David</v>
      </c>
    </row>
    <row r="651" spans="1:14" x14ac:dyDescent="0.25">
      <c r="A651">
        <v>1095</v>
      </c>
      <c r="B651" t="str">
        <f>VLOOKUP(Merged[[#This Row],[Product_ID]],Sales_Data[],5,0)</f>
        <v>Alice</v>
      </c>
      <c r="C651" t="str">
        <f>VLOOKUP(Merged[[#This Row],[Product_ID]],Sales_Data[],6,0)</f>
        <v>East</v>
      </c>
      <c r="D651" t="str">
        <f>VLOOKUP(Merged[[#This Row],[Product_ID]],Sales_Data[],3,0)</f>
        <v>November</v>
      </c>
      <c r="E651">
        <f>INDEX(Sales_Data[Sales_Amount],MATCH(Merged[[#This Row],[Product_ID]], Sales_Data[Product_ID],0))</f>
        <v>9432.9699999999993</v>
      </c>
      <c r="F651" t="str">
        <f>INDEX(Sales_Data[Product_Category], MATCH(Merged[[#This Row],[Product_ID]],Sales_Data[Product_ID],0))</f>
        <v>Electronics</v>
      </c>
      <c r="G651">
        <f>INDEX(Sales_Data[Quantity_Sold], MATCH(Merged[[#This Row],[Product_ID]],Sales_Data[Product_ID],0))</f>
        <v>37</v>
      </c>
      <c r="H651" t="str">
        <f>INDEX(Sales_Data[Customer_Type], MATCH(Merged[[#This Row],[Product_ID]], Sales_Data[Product_ID],0))</f>
        <v>New</v>
      </c>
      <c r="I651" t="str">
        <f>INDEX(Sales_Data[Payment_Method], MATCH(Merged[[#This Row],[Product_ID]], Sales_Data[Product_ID],0))</f>
        <v>Credit Card</v>
      </c>
      <c r="J651">
        <f>INDEX(Sales_Data[Discount],MATCH(Merged[[#This Row],[Product_ID]], Sales_Data[Product_ID],0))</f>
        <v>0.1</v>
      </c>
      <c r="K651" s="8">
        <f>INDEX(Sales_Data[Discount (%)], MATCH(Merged[[#This Row],[Product_ID]],Sales_Data[Product_ID],0))</f>
        <v>0.1</v>
      </c>
      <c r="L651" s="8" t="str">
        <f>INDEX(Sales_Data[Discount Range], MATCH(Merged[[#This Row],[Product_ID]], Sales_Data[Product_ID],0))</f>
        <v>6-10%</v>
      </c>
      <c r="M651" t="str">
        <f>INDEX(Sales_Data[Sales_Channel],MATCH(Merged[[#This Row],[Product_ID]], Sales_Data[Product_ID],0))</f>
        <v>Retail</v>
      </c>
      <c r="N651" t="str">
        <f>INDEX(Sales_Data[Region_and_Sales_Rep], MATCH(Merged[[#This Row],[Product_ID]],Sales_Data[Product_ID],0))</f>
        <v>East-Alice</v>
      </c>
    </row>
    <row r="652" spans="1:14" x14ac:dyDescent="0.25">
      <c r="A652">
        <v>1005</v>
      </c>
      <c r="B652" t="str">
        <f>VLOOKUP(Merged[[#This Row],[Product_ID]],Sales_Data[],5,0)</f>
        <v>Alice</v>
      </c>
      <c r="C652" t="str">
        <f>VLOOKUP(Merged[[#This Row],[Product_ID]],Sales_Data[],6,0)</f>
        <v>East</v>
      </c>
      <c r="D652" t="str">
        <f>VLOOKUP(Merged[[#This Row],[Product_ID]],Sales_Data[],3,0)</f>
        <v>March</v>
      </c>
      <c r="E652">
        <f>INDEX(Sales_Data[Sales_Amount],MATCH(Merged[[#This Row],[Product_ID]], Sales_Data[Product_ID],0))</f>
        <v>6828.24</v>
      </c>
      <c r="F652" t="str">
        <f>INDEX(Sales_Data[Product_Category], MATCH(Merged[[#This Row],[Product_ID]],Sales_Data[Product_ID],0))</f>
        <v>Electronics</v>
      </c>
      <c r="G652">
        <f>INDEX(Sales_Data[Quantity_Sold], MATCH(Merged[[#This Row],[Product_ID]],Sales_Data[Product_ID],0))</f>
        <v>12</v>
      </c>
      <c r="H652" t="str">
        <f>INDEX(Sales_Data[Customer_Type], MATCH(Merged[[#This Row],[Product_ID]], Sales_Data[Product_ID],0))</f>
        <v>New</v>
      </c>
      <c r="I652" t="str">
        <f>INDEX(Sales_Data[Payment_Method], MATCH(Merged[[#This Row],[Product_ID]], Sales_Data[Product_ID],0))</f>
        <v>Credit Card</v>
      </c>
      <c r="J652">
        <f>INDEX(Sales_Data[Discount],MATCH(Merged[[#This Row],[Product_ID]], Sales_Data[Product_ID],0))</f>
        <v>0.04</v>
      </c>
      <c r="K652" s="8">
        <f>INDEX(Sales_Data[Discount (%)], MATCH(Merged[[#This Row],[Product_ID]],Sales_Data[Product_ID],0))</f>
        <v>0.04</v>
      </c>
      <c r="L652" s="8" t="str">
        <f>INDEX(Sales_Data[Discount Range], MATCH(Merged[[#This Row],[Product_ID]], Sales_Data[Product_ID],0))</f>
        <v>0-5%</v>
      </c>
      <c r="M652" t="str">
        <f>INDEX(Sales_Data[Sales_Channel],MATCH(Merged[[#This Row],[Product_ID]], Sales_Data[Product_ID],0))</f>
        <v>Retail</v>
      </c>
      <c r="N652" t="str">
        <f>INDEX(Sales_Data[Region_and_Sales_Rep], MATCH(Merged[[#This Row],[Product_ID]],Sales_Data[Product_ID],0))</f>
        <v>East-Alice</v>
      </c>
    </row>
    <row r="653" spans="1:14" x14ac:dyDescent="0.25">
      <c r="A653">
        <v>1035</v>
      </c>
      <c r="B653" t="str">
        <f>VLOOKUP(Merged[[#This Row],[Product_ID]],Sales_Data[],5,0)</f>
        <v>Alice</v>
      </c>
      <c r="C653" t="str">
        <f>VLOOKUP(Merged[[#This Row],[Product_ID]],Sales_Data[],6,0)</f>
        <v>South</v>
      </c>
      <c r="D653" t="str">
        <f>VLOOKUP(Merged[[#This Row],[Product_ID]],Sales_Data[],3,0)</f>
        <v>May</v>
      </c>
      <c r="E653">
        <f>INDEX(Sales_Data[Sales_Amount],MATCH(Merged[[#This Row],[Product_ID]], Sales_Data[Product_ID],0))</f>
        <v>3780.22</v>
      </c>
      <c r="F653" t="str">
        <f>INDEX(Sales_Data[Product_Category], MATCH(Merged[[#This Row],[Product_ID]],Sales_Data[Product_ID],0))</f>
        <v>Food</v>
      </c>
      <c r="G653">
        <f>INDEX(Sales_Data[Quantity_Sold], MATCH(Merged[[#This Row],[Product_ID]],Sales_Data[Product_ID],0))</f>
        <v>45</v>
      </c>
      <c r="H653" t="str">
        <f>INDEX(Sales_Data[Customer_Type], MATCH(Merged[[#This Row],[Product_ID]], Sales_Data[Product_ID],0))</f>
        <v>New</v>
      </c>
      <c r="I653" t="str">
        <f>INDEX(Sales_Data[Payment_Method], MATCH(Merged[[#This Row],[Product_ID]], Sales_Data[Product_ID],0))</f>
        <v>Credit Card</v>
      </c>
      <c r="J653">
        <f>INDEX(Sales_Data[Discount],MATCH(Merged[[#This Row],[Product_ID]], Sales_Data[Product_ID],0))</f>
        <v>0.15</v>
      </c>
      <c r="K653" s="8">
        <f>INDEX(Sales_Data[Discount (%)], MATCH(Merged[[#This Row],[Product_ID]],Sales_Data[Product_ID],0))</f>
        <v>0.15</v>
      </c>
      <c r="L653" s="8" t="str">
        <f>INDEX(Sales_Data[Discount Range], MATCH(Merged[[#This Row],[Product_ID]], Sales_Data[Product_ID],0))</f>
        <v>11-15%</v>
      </c>
      <c r="M653" t="str">
        <f>INDEX(Sales_Data[Sales_Channel],MATCH(Merged[[#This Row],[Product_ID]], Sales_Data[Product_ID],0))</f>
        <v>Retail</v>
      </c>
      <c r="N653" t="str">
        <f>INDEX(Sales_Data[Region_and_Sales_Rep], MATCH(Merged[[#This Row],[Product_ID]],Sales_Data[Product_ID],0))</f>
        <v>South-Alice</v>
      </c>
    </row>
    <row r="654" spans="1:14" x14ac:dyDescent="0.25">
      <c r="A654">
        <v>1087</v>
      </c>
      <c r="B654" t="str">
        <f>VLOOKUP(Merged[[#This Row],[Product_ID]],Sales_Data[],5,0)</f>
        <v>Eve</v>
      </c>
      <c r="C654" t="str">
        <f>VLOOKUP(Merged[[#This Row],[Product_ID]],Sales_Data[],6,0)</f>
        <v>South</v>
      </c>
      <c r="D654" t="str">
        <f>VLOOKUP(Merged[[#This Row],[Product_ID]],Sales_Data[],3,0)</f>
        <v>January</v>
      </c>
      <c r="E654">
        <f>INDEX(Sales_Data[Sales_Amount],MATCH(Merged[[#This Row],[Product_ID]], Sales_Data[Product_ID],0))</f>
        <v>7698.92</v>
      </c>
      <c r="F654" t="str">
        <f>INDEX(Sales_Data[Product_Category], MATCH(Merged[[#This Row],[Product_ID]],Sales_Data[Product_ID],0))</f>
        <v>Furniture</v>
      </c>
      <c r="G654">
        <f>INDEX(Sales_Data[Quantity_Sold], MATCH(Merged[[#This Row],[Product_ID]],Sales_Data[Product_ID],0))</f>
        <v>46</v>
      </c>
      <c r="H654" t="str">
        <f>INDEX(Sales_Data[Customer_Type], MATCH(Merged[[#This Row],[Product_ID]], Sales_Data[Product_ID],0))</f>
        <v>New</v>
      </c>
      <c r="I654" t="str">
        <f>INDEX(Sales_Data[Payment_Method], MATCH(Merged[[#This Row],[Product_ID]], Sales_Data[Product_ID],0))</f>
        <v>Bank Transfer</v>
      </c>
      <c r="J654">
        <f>INDEX(Sales_Data[Discount],MATCH(Merged[[#This Row],[Product_ID]], Sales_Data[Product_ID],0))</f>
        <v>0.12</v>
      </c>
      <c r="K654" s="8">
        <f>INDEX(Sales_Data[Discount (%)], MATCH(Merged[[#This Row],[Product_ID]],Sales_Data[Product_ID],0))</f>
        <v>0.12</v>
      </c>
      <c r="L654" s="8" t="str">
        <f>INDEX(Sales_Data[Discount Range], MATCH(Merged[[#This Row],[Product_ID]], Sales_Data[Product_ID],0))</f>
        <v>11-15%</v>
      </c>
      <c r="M654" t="str">
        <f>INDEX(Sales_Data[Sales_Channel],MATCH(Merged[[#This Row],[Product_ID]], Sales_Data[Product_ID],0))</f>
        <v>Online</v>
      </c>
      <c r="N654" t="str">
        <f>INDEX(Sales_Data[Region_and_Sales_Rep], MATCH(Merged[[#This Row],[Product_ID]],Sales_Data[Product_ID],0))</f>
        <v>South-Eve</v>
      </c>
    </row>
    <row r="655" spans="1:14" x14ac:dyDescent="0.25">
      <c r="A655">
        <v>1093</v>
      </c>
      <c r="B655" t="str">
        <f>VLOOKUP(Merged[[#This Row],[Product_ID]],Sales_Data[],5,0)</f>
        <v>Bob</v>
      </c>
      <c r="C655" t="str">
        <f>VLOOKUP(Merged[[#This Row],[Product_ID]],Sales_Data[],6,0)</f>
        <v>West</v>
      </c>
      <c r="D655" t="str">
        <f>VLOOKUP(Merged[[#This Row],[Product_ID]],Sales_Data[],3,0)</f>
        <v>April</v>
      </c>
      <c r="E655">
        <f>INDEX(Sales_Data[Sales_Amount],MATCH(Merged[[#This Row],[Product_ID]], Sales_Data[Product_ID],0))</f>
        <v>4384.0200000000004</v>
      </c>
      <c r="F655" t="str">
        <f>INDEX(Sales_Data[Product_Category], MATCH(Merged[[#This Row],[Product_ID]],Sales_Data[Product_ID],0))</f>
        <v>Furniture</v>
      </c>
      <c r="G655">
        <f>INDEX(Sales_Data[Quantity_Sold], MATCH(Merged[[#This Row],[Product_ID]],Sales_Data[Product_ID],0))</f>
        <v>17</v>
      </c>
      <c r="H655" t="str">
        <f>INDEX(Sales_Data[Customer_Type], MATCH(Merged[[#This Row],[Product_ID]], Sales_Data[Product_ID],0))</f>
        <v>Returning</v>
      </c>
      <c r="I655" t="str">
        <f>INDEX(Sales_Data[Payment_Method], MATCH(Merged[[#This Row],[Product_ID]], Sales_Data[Product_ID],0))</f>
        <v>Cash</v>
      </c>
      <c r="J655">
        <f>INDEX(Sales_Data[Discount],MATCH(Merged[[#This Row],[Product_ID]], Sales_Data[Product_ID],0))</f>
        <v>0.11</v>
      </c>
      <c r="K655" s="8">
        <f>INDEX(Sales_Data[Discount (%)], MATCH(Merged[[#This Row],[Product_ID]],Sales_Data[Product_ID],0))</f>
        <v>0.11</v>
      </c>
      <c r="L655" s="8" t="str">
        <f>INDEX(Sales_Data[Discount Range], MATCH(Merged[[#This Row],[Product_ID]], Sales_Data[Product_ID],0))</f>
        <v>11-15%</v>
      </c>
      <c r="M655" t="str">
        <f>INDEX(Sales_Data[Sales_Channel],MATCH(Merged[[#This Row],[Product_ID]], Sales_Data[Product_ID],0))</f>
        <v>Retail</v>
      </c>
      <c r="N655" t="str">
        <f>INDEX(Sales_Data[Region_and_Sales_Rep], MATCH(Merged[[#This Row],[Product_ID]],Sales_Data[Product_ID],0))</f>
        <v>West-Bob</v>
      </c>
    </row>
    <row r="656" spans="1:14" x14ac:dyDescent="0.25">
      <c r="A656">
        <v>1075</v>
      </c>
      <c r="B656" t="str">
        <f>VLOOKUP(Merged[[#This Row],[Product_ID]],Sales_Data[],5,0)</f>
        <v>David</v>
      </c>
      <c r="C656" t="str">
        <f>VLOOKUP(Merged[[#This Row],[Product_ID]],Sales_Data[],6,0)</f>
        <v>South</v>
      </c>
      <c r="D656" t="str">
        <f>VLOOKUP(Merged[[#This Row],[Product_ID]],Sales_Data[],3,0)</f>
        <v>June</v>
      </c>
      <c r="E656">
        <f>INDEX(Sales_Data[Sales_Amount],MATCH(Merged[[#This Row],[Product_ID]], Sales_Data[Product_ID],0))</f>
        <v>4223.3900000000003</v>
      </c>
      <c r="F656" t="str">
        <f>INDEX(Sales_Data[Product_Category], MATCH(Merged[[#This Row],[Product_ID]],Sales_Data[Product_ID],0))</f>
        <v>Furniture</v>
      </c>
      <c r="G656">
        <f>INDEX(Sales_Data[Quantity_Sold], MATCH(Merged[[#This Row],[Product_ID]],Sales_Data[Product_ID],0))</f>
        <v>30</v>
      </c>
      <c r="H656" t="str">
        <f>INDEX(Sales_Data[Customer_Type], MATCH(Merged[[#This Row],[Product_ID]], Sales_Data[Product_ID],0))</f>
        <v>New</v>
      </c>
      <c r="I656" t="str">
        <f>INDEX(Sales_Data[Payment_Method], MATCH(Merged[[#This Row],[Product_ID]], Sales_Data[Product_ID],0))</f>
        <v>Bank Transfer</v>
      </c>
      <c r="J656">
        <f>INDEX(Sales_Data[Discount],MATCH(Merged[[#This Row],[Product_ID]], Sales_Data[Product_ID],0))</f>
        <v>0.05</v>
      </c>
      <c r="K656" s="8">
        <f>INDEX(Sales_Data[Discount (%)], MATCH(Merged[[#This Row],[Product_ID]],Sales_Data[Product_ID],0))</f>
        <v>0.05</v>
      </c>
      <c r="L656" s="8" t="str">
        <f>INDEX(Sales_Data[Discount Range], MATCH(Merged[[#This Row],[Product_ID]], Sales_Data[Product_ID],0))</f>
        <v>0-5%</v>
      </c>
      <c r="M656" t="str">
        <f>INDEX(Sales_Data[Sales_Channel],MATCH(Merged[[#This Row],[Product_ID]], Sales_Data[Product_ID],0))</f>
        <v>Online</v>
      </c>
      <c r="N656" t="str">
        <f>INDEX(Sales_Data[Region_and_Sales_Rep], MATCH(Merged[[#This Row],[Product_ID]],Sales_Data[Product_ID],0))</f>
        <v>South-David</v>
      </c>
    </row>
    <row r="657" spans="1:14" x14ac:dyDescent="0.25">
      <c r="A657">
        <v>1018</v>
      </c>
      <c r="B657" t="str">
        <f>VLOOKUP(Merged[[#This Row],[Product_ID]],Sales_Data[],5,0)</f>
        <v>Alice</v>
      </c>
      <c r="C657" t="str">
        <f>VLOOKUP(Merged[[#This Row],[Product_ID]],Sales_Data[],6,0)</f>
        <v>East</v>
      </c>
      <c r="D657" t="str">
        <f>VLOOKUP(Merged[[#This Row],[Product_ID]],Sales_Data[],3,0)</f>
        <v>January</v>
      </c>
      <c r="E657">
        <f>INDEX(Sales_Data[Sales_Amount],MATCH(Merged[[#This Row],[Product_ID]], Sales_Data[Product_ID],0))</f>
        <v>3187.45</v>
      </c>
      <c r="F657" t="str">
        <f>INDEX(Sales_Data[Product_Category], MATCH(Merged[[#This Row],[Product_ID]],Sales_Data[Product_ID],0))</f>
        <v>Clothing</v>
      </c>
      <c r="G657">
        <f>INDEX(Sales_Data[Quantity_Sold], MATCH(Merged[[#This Row],[Product_ID]],Sales_Data[Product_ID],0))</f>
        <v>11</v>
      </c>
      <c r="H657" t="str">
        <f>INDEX(Sales_Data[Customer_Type], MATCH(Merged[[#This Row],[Product_ID]], Sales_Data[Product_ID],0))</f>
        <v>Returning</v>
      </c>
      <c r="I657" t="str">
        <f>INDEX(Sales_Data[Payment_Method], MATCH(Merged[[#This Row],[Product_ID]], Sales_Data[Product_ID],0))</f>
        <v>Cash</v>
      </c>
      <c r="J657">
        <f>INDEX(Sales_Data[Discount],MATCH(Merged[[#This Row],[Product_ID]], Sales_Data[Product_ID],0))</f>
        <v>0</v>
      </c>
      <c r="K657" s="8">
        <f>INDEX(Sales_Data[Discount (%)], MATCH(Merged[[#This Row],[Product_ID]],Sales_Data[Product_ID],0))</f>
        <v>0</v>
      </c>
      <c r="L657" s="8" t="str">
        <f>INDEX(Sales_Data[Discount Range], MATCH(Merged[[#This Row],[Product_ID]], Sales_Data[Product_ID],0))</f>
        <v>0-5%</v>
      </c>
      <c r="M657" t="str">
        <f>INDEX(Sales_Data[Sales_Channel],MATCH(Merged[[#This Row],[Product_ID]], Sales_Data[Product_ID],0))</f>
        <v>Online</v>
      </c>
      <c r="N657" t="str">
        <f>INDEX(Sales_Data[Region_and_Sales_Rep], MATCH(Merged[[#This Row],[Product_ID]],Sales_Data[Product_ID],0))</f>
        <v>East-Alice</v>
      </c>
    </row>
    <row r="658" spans="1:14" x14ac:dyDescent="0.25">
      <c r="A658">
        <v>1076</v>
      </c>
      <c r="B658" t="str">
        <f>VLOOKUP(Merged[[#This Row],[Product_ID]],Sales_Data[],5,0)</f>
        <v>Eve</v>
      </c>
      <c r="C658" t="str">
        <f>VLOOKUP(Merged[[#This Row],[Product_ID]],Sales_Data[],6,0)</f>
        <v>East</v>
      </c>
      <c r="D658" t="str">
        <f>VLOOKUP(Merged[[#This Row],[Product_ID]],Sales_Data[],3,0)</f>
        <v>December</v>
      </c>
      <c r="E658">
        <f>INDEX(Sales_Data[Sales_Amount],MATCH(Merged[[#This Row],[Product_ID]], Sales_Data[Product_ID],0))</f>
        <v>7160.75</v>
      </c>
      <c r="F658" t="str">
        <f>INDEX(Sales_Data[Product_Category], MATCH(Merged[[#This Row],[Product_ID]],Sales_Data[Product_ID],0))</f>
        <v>Clothing</v>
      </c>
      <c r="G658">
        <f>INDEX(Sales_Data[Quantity_Sold], MATCH(Merged[[#This Row],[Product_ID]],Sales_Data[Product_ID],0))</f>
        <v>30</v>
      </c>
      <c r="H658" t="str">
        <f>INDEX(Sales_Data[Customer_Type], MATCH(Merged[[#This Row],[Product_ID]], Sales_Data[Product_ID],0))</f>
        <v>New</v>
      </c>
      <c r="I658" t="str">
        <f>INDEX(Sales_Data[Payment_Method], MATCH(Merged[[#This Row],[Product_ID]], Sales_Data[Product_ID],0))</f>
        <v>Credit Card</v>
      </c>
      <c r="J658">
        <f>INDEX(Sales_Data[Discount],MATCH(Merged[[#This Row],[Product_ID]], Sales_Data[Product_ID],0))</f>
        <v>0.2</v>
      </c>
      <c r="K658" s="8">
        <f>INDEX(Sales_Data[Discount (%)], MATCH(Merged[[#This Row],[Product_ID]],Sales_Data[Product_ID],0))</f>
        <v>0.2</v>
      </c>
      <c r="L658" s="8" t="str">
        <f>INDEX(Sales_Data[Discount Range], MATCH(Merged[[#This Row],[Product_ID]], Sales_Data[Product_ID],0))</f>
        <v>16-20%</v>
      </c>
      <c r="M658" t="str">
        <f>INDEX(Sales_Data[Sales_Channel],MATCH(Merged[[#This Row],[Product_ID]], Sales_Data[Product_ID],0))</f>
        <v>Retail</v>
      </c>
      <c r="N658" t="str">
        <f>INDEX(Sales_Data[Region_and_Sales_Rep], MATCH(Merged[[#This Row],[Product_ID]],Sales_Data[Product_ID],0))</f>
        <v>East-Eve</v>
      </c>
    </row>
    <row r="659" spans="1:14" x14ac:dyDescent="0.25">
      <c r="A659">
        <v>1009</v>
      </c>
      <c r="B659" t="str">
        <f>VLOOKUP(Merged[[#This Row],[Product_ID]],Sales_Data[],5,0)</f>
        <v>Alice</v>
      </c>
      <c r="C659" t="str">
        <f>VLOOKUP(Merged[[#This Row],[Product_ID]],Sales_Data[],6,0)</f>
        <v>North</v>
      </c>
      <c r="D659" t="str">
        <f>VLOOKUP(Merged[[#This Row],[Product_ID]],Sales_Data[],3,0)</f>
        <v>April</v>
      </c>
      <c r="E659">
        <f>INDEX(Sales_Data[Sales_Amount],MATCH(Merged[[#This Row],[Product_ID]], Sales_Data[Product_ID],0))</f>
        <v>1342.95</v>
      </c>
      <c r="F659" t="str">
        <f>INDEX(Sales_Data[Product_Category], MATCH(Merged[[#This Row],[Product_ID]],Sales_Data[Product_ID],0))</f>
        <v>Clothing</v>
      </c>
      <c r="G659">
        <f>INDEX(Sales_Data[Quantity_Sold], MATCH(Merged[[#This Row],[Product_ID]],Sales_Data[Product_ID],0))</f>
        <v>33</v>
      </c>
      <c r="H659" t="str">
        <f>INDEX(Sales_Data[Customer_Type], MATCH(Merged[[#This Row],[Product_ID]], Sales_Data[Product_ID],0))</f>
        <v>New</v>
      </c>
      <c r="I659" t="str">
        <f>INDEX(Sales_Data[Payment_Method], MATCH(Merged[[#This Row],[Product_ID]], Sales_Data[Product_ID],0))</f>
        <v>Credit Card</v>
      </c>
      <c r="J659">
        <f>INDEX(Sales_Data[Discount],MATCH(Merged[[#This Row],[Product_ID]], Sales_Data[Product_ID],0))</f>
        <v>0.05</v>
      </c>
      <c r="K659" s="8">
        <f>INDEX(Sales_Data[Discount (%)], MATCH(Merged[[#This Row],[Product_ID]],Sales_Data[Product_ID],0))</f>
        <v>0.05</v>
      </c>
      <c r="L659" s="8" t="str">
        <f>INDEX(Sales_Data[Discount Range], MATCH(Merged[[#This Row],[Product_ID]], Sales_Data[Product_ID],0))</f>
        <v>0-5%</v>
      </c>
      <c r="M659" t="str">
        <f>INDEX(Sales_Data[Sales_Channel],MATCH(Merged[[#This Row],[Product_ID]], Sales_Data[Product_ID],0))</f>
        <v>Online</v>
      </c>
      <c r="N659" t="str">
        <f>INDEX(Sales_Data[Region_and_Sales_Rep], MATCH(Merged[[#This Row],[Product_ID]],Sales_Data[Product_ID],0))</f>
        <v>North-Alice</v>
      </c>
    </row>
    <row r="660" spans="1:14" x14ac:dyDescent="0.25">
      <c r="A660">
        <v>1074</v>
      </c>
      <c r="B660" t="str">
        <f>VLOOKUP(Merged[[#This Row],[Product_ID]],Sales_Data[],5,0)</f>
        <v>Eve</v>
      </c>
      <c r="C660" t="str">
        <f>VLOOKUP(Merged[[#This Row],[Product_ID]],Sales_Data[],6,0)</f>
        <v>West</v>
      </c>
      <c r="D660" t="str">
        <f>VLOOKUP(Merged[[#This Row],[Product_ID]],Sales_Data[],3,0)</f>
        <v>March</v>
      </c>
      <c r="E660">
        <f>INDEX(Sales_Data[Sales_Amount],MATCH(Merged[[#This Row],[Product_ID]], Sales_Data[Product_ID],0))</f>
        <v>7499.7</v>
      </c>
      <c r="F660" t="str">
        <f>INDEX(Sales_Data[Product_Category], MATCH(Merged[[#This Row],[Product_ID]],Sales_Data[Product_ID],0))</f>
        <v>Food</v>
      </c>
      <c r="G660">
        <f>INDEX(Sales_Data[Quantity_Sold], MATCH(Merged[[#This Row],[Product_ID]],Sales_Data[Product_ID],0))</f>
        <v>38</v>
      </c>
      <c r="H660" t="str">
        <f>INDEX(Sales_Data[Customer_Type], MATCH(Merged[[#This Row],[Product_ID]], Sales_Data[Product_ID],0))</f>
        <v>Returning</v>
      </c>
      <c r="I660" t="str">
        <f>INDEX(Sales_Data[Payment_Method], MATCH(Merged[[#This Row],[Product_ID]], Sales_Data[Product_ID],0))</f>
        <v>Credit Card</v>
      </c>
      <c r="J660">
        <f>INDEX(Sales_Data[Discount],MATCH(Merged[[#This Row],[Product_ID]], Sales_Data[Product_ID],0))</f>
        <v>0.19</v>
      </c>
      <c r="K660" s="8">
        <f>INDEX(Sales_Data[Discount (%)], MATCH(Merged[[#This Row],[Product_ID]],Sales_Data[Product_ID],0))</f>
        <v>0.19</v>
      </c>
      <c r="L660" s="8" t="str">
        <f>INDEX(Sales_Data[Discount Range], MATCH(Merged[[#This Row],[Product_ID]], Sales_Data[Product_ID],0))</f>
        <v>16-20%</v>
      </c>
      <c r="M660" t="str">
        <f>INDEX(Sales_Data[Sales_Channel],MATCH(Merged[[#This Row],[Product_ID]], Sales_Data[Product_ID],0))</f>
        <v>Online</v>
      </c>
      <c r="N660" t="str">
        <f>INDEX(Sales_Data[Region_and_Sales_Rep], MATCH(Merged[[#This Row],[Product_ID]],Sales_Data[Product_ID],0))</f>
        <v>West-Eve</v>
      </c>
    </row>
    <row r="661" spans="1:14" x14ac:dyDescent="0.25">
      <c r="A661">
        <v>1058</v>
      </c>
      <c r="B661" t="str">
        <f>VLOOKUP(Merged[[#This Row],[Product_ID]],Sales_Data[],5,0)</f>
        <v>Alice</v>
      </c>
      <c r="C661" t="str">
        <f>VLOOKUP(Merged[[#This Row],[Product_ID]],Sales_Data[],6,0)</f>
        <v>North</v>
      </c>
      <c r="D661" t="str">
        <f>VLOOKUP(Merged[[#This Row],[Product_ID]],Sales_Data[],3,0)</f>
        <v>April</v>
      </c>
      <c r="E661">
        <f>INDEX(Sales_Data[Sales_Amount],MATCH(Merged[[#This Row],[Product_ID]], Sales_Data[Product_ID],0))</f>
        <v>2072.23</v>
      </c>
      <c r="F661" t="str">
        <f>INDEX(Sales_Data[Product_Category], MATCH(Merged[[#This Row],[Product_ID]],Sales_Data[Product_ID],0))</f>
        <v>Furniture</v>
      </c>
      <c r="G661">
        <f>INDEX(Sales_Data[Quantity_Sold], MATCH(Merged[[#This Row],[Product_ID]],Sales_Data[Product_ID],0))</f>
        <v>33</v>
      </c>
      <c r="H661" t="str">
        <f>INDEX(Sales_Data[Customer_Type], MATCH(Merged[[#This Row],[Product_ID]], Sales_Data[Product_ID],0))</f>
        <v>Returning</v>
      </c>
      <c r="I661" t="str">
        <f>INDEX(Sales_Data[Payment_Method], MATCH(Merged[[#This Row],[Product_ID]], Sales_Data[Product_ID],0))</f>
        <v>Bank Transfer</v>
      </c>
      <c r="J661">
        <f>INDEX(Sales_Data[Discount],MATCH(Merged[[#This Row],[Product_ID]], Sales_Data[Product_ID],0))</f>
        <v>7.0000000000000007E-2</v>
      </c>
      <c r="K661" s="8">
        <f>INDEX(Sales_Data[Discount (%)], MATCH(Merged[[#This Row],[Product_ID]],Sales_Data[Product_ID],0))</f>
        <v>7.0000000000000007E-2</v>
      </c>
      <c r="L661" s="8" t="str">
        <f>INDEX(Sales_Data[Discount Range], MATCH(Merged[[#This Row],[Product_ID]], Sales_Data[Product_ID],0))</f>
        <v>6-10%</v>
      </c>
      <c r="M661" t="str">
        <f>INDEX(Sales_Data[Sales_Channel],MATCH(Merged[[#This Row],[Product_ID]], Sales_Data[Product_ID],0))</f>
        <v>Retail</v>
      </c>
      <c r="N661" t="str">
        <f>INDEX(Sales_Data[Region_and_Sales_Rep], MATCH(Merged[[#This Row],[Product_ID]],Sales_Data[Product_ID],0))</f>
        <v>North-Alice</v>
      </c>
    </row>
    <row r="662" spans="1:14" x14ac:dyDescent="0.25">
      <c r="A662">
        <v>1017</v>
      </c>
      <c r="B662" t="str">
        <f>VLOOKUP(Merged[[#This Row],[Product_ID]],Sales_Data[],5,0)</f>
        <v>David</v>
      </c>
      <c r="C662" t="str">
        <f>VLOOKUP(Merged[[#This Row],[Product_ID]],Sales_Data[],6,0)</f>
        <v>East</v>
      </c>
      <c r="D662" t="str">
        <f>VLOOKUP(Merged[[#This Row],[Product_ID]],Sales_Data[],3,0)</f>
        <v>July</v>
      </c>
      <c r="E662">
        <f>INDEX(Sales_Data[Sales_Amount],MATCH(Merged[[#This Row],[Product_ID]], Sales_Data[Product_ID],0))</f>
        <v>3388.69</v>
      </c>
      <c r="F662" t="str">
        <f>INDEX(Sales_Data[Product_Category], MATCH(Merged[[#This Row],[Product_ID]],Sales_Data[Product_ID],0))</f>
        <v>Food</v>
      </c>
      <c r="G662">
        <f>INDEX(Sales_Data[Quantity_Sold], MATCH(Merged[[#This Row],[Product_ID]],Sales_Data[Product_ID],0))</f>
        <v>1</v>
      </c>
      <c r="H662" t="str">
        <f>INDEX(Sales_Data[Customer_Type], MATCH(Merged[[#This Row],[Product_ID]], Sales_Data[Product_ID],0))</f>
        <v>Returning</v>
      </c>
      <c r="I662" t="str">
        <f>INDEX(Sales_Data[Payment_Method], MATCH(Merged[[#This Row],[Product_ID]], Sales_Data[Product_ID],0))</f>
        <v>Bank Transfer</v>
      </c>
      <c r="J662">
        <f>INDEX(Sales_Data[Discount],MATCH(Merged[[#This Row],[Product_ID]], Sales_Data[Product_ID],0))</f>
        <v>0.28999999999999998</v>
      </c>
      <c r="K662" s="8">
        <f>INDEX(Sales_Data[Discount (%)], MATCH(Merged[[#This Row],[Product_ID]],Sales_Data[Product_ID],0))</f>
        <v>0.28999999999999998</v>
      </c>
      <c r="L662" s="8" t="str">
        <f>INDEX(Sales_Data[Discount Range], MATCH(Merged[[#This Row],[Product_ID]], Sales_Data[Product_ID],0))</f>
        <v>21%+</v>
      </c>
      <c r="M662" t="str">
        <f>INDEX(Sales_Data[Sales_Channel],MATCH(Merged[[#This Row],[Product_ID]], Sales_Data[Product_ID],0))</f>
        <v>Online</v>
      </c>
      <c r="N662" t="str">
        <f>INDEX(Sales_Data[Region_and_Sales_Rep], MATCH(Merged[[#This Row],[Product_ID]],Sales_Data[Product_ID],0))</f>
        <v>East-David</v>
      </c>
    </row>
    <row r="663" spans="1:14" x14ac:dyDescent="0.25">
      <c r="A663">
        <v>1007</v>
      </c>
      <c r="B663" t="str">
        <f>VLOOKUP(Merged[[#This Row],[Product_ID]],Sales_Data[],5,0)</f>
        <v>Eve</v>
      </c>
      <c r="C663" t="str">
        <f>VLOOKUP(Merged[[#This Row],[Product_ID]],Sales_Data[],6,0)</f>
        <v>West</v>
      </c>
      <c r="D663" t="str">
        <f>VLOOKUP(Merged[[#This Row],[Product_ID]],Sales_Data[],3,0)</f>
        <v>March</v>
      </c>
      <c r="E663">
        <f>INDEX(Sales_Data[Sales_Amount],MATCH(Merged[[#This Row],[Product_ID]], Sales_Data[Product_ID],0))</f>
        <v>4694.54</v>
      </c>
      <c r="F663" t="str">
        <f>INDEX(Sales_Data[Product_Category], MATCH(Merged[[#This Row],[Product_ID]],Sales_Data[Product_ID],0))</f>
        <v>Food</v>
      </c>
      <c r="G663">
        <f>INDEX(Sales_Data[Quantity_Sold], MATCH(Merged[[#This Row],[Product_ID]],Sales_Data[Product_ID],0))</f>
        <v>1</v>
      </c>
      <c r="H663" t="str">
        <f>INDEX(Sales_Data[Customer_Type], MATCH(Merged[[#This Row],[Product_ID]], Sales_Data[Product_ID],0))</f>
        <v>Returning</v>
      </c>
      <c r="I663" t="str">
        <f>INDEX(Sales_Data[Payment_Method], MATCH(Merged[[#This Row],[Product_ID]], Sales_Data[Product_ID],0))</f>
        <v>Credit Card</v>
      </c>
      <c r="J663">
        <f>INDEX(Sales_Data[Discount],MATCH(Merged[[#This Row],[Product_ID]], Sales_Data[Product_ID],0))</f>
        <v>0.2</v>
      </c>
      <c r="K663" s="8">
        <f>INDEX(Sales_Data[Discount (%)], MATCH(Merged[[#This Row],[Product_ID]],Sales_Data[Product_ID],0))</f>
        <v>0.2</v>
      </c>
      <c r="L663" s="8" t="str">
        <f>INDEX(Sales_Data[Discount Range], MATCH(Merged[[#This Row],[Product_ID]], Sales_Data[Product_ID],0))</f>
        <v>16-20%</v>
      </c>
      <c r="M663" t="str">
        <f>INDEX(Sales_Data[Sales_Channel],MATCH(Merged[[#This Row],[Product_ID]], Sales_Data[Product_ID],0))</f>
        <v>Online</v>
      </c>
      <c r="N663" t="str">
        <f>INDEX(Sales_Data[Region_and_Sales_Rep], MATCH(Merged[[#This Row],[Product_ID]],Sales_Data[Product_ID],0))</f>
        <v>West-Eve</v>
      </c>
    </row>
    <row r="664" spans="1:14" x14ac:dyDescent="0.25">
      <c r="A664">
        <v>1046</v>
      </c>
      <c r="B664" t="str">
        <f>VLOOKUP(Merged[[#This Row],[Product_ID]],Sales_Data[],5,0)</f>
        <v>Eve</v>
      </c>
      <c r="C664" t="str">
        <f>VLOOKUP(Merged[[#This Row],[Product_ID]],Sales_Data[],6,0)</f>
        <v>East</v>
      </c>
      <c r="D664" t="str">
        <f>VLOOKUP(Merged[[#This Row],[Product_ID]],Sales_Data[],3,0)</f>
        <v>January</v>
      </c>
      <c r="E664">
        <f>INDEX(Sales_Data[Sales_Amount],MATCH(Merged[[#This Row],[Product_ID]], Sales_Data[Product_ID],0))</f>
        <v>4104.82</v>
      </c>
      <c r="F664" t="str">
        <f>INDEX(Sales_Data[Product_Category], MATCH(Merged[[#This Row],[Product_ID]],Sales_Data[Product_ID],0))</f>
        <v>Clothing</v>
      </c>
      <c r="G664">
        <f>INDEX(Sales_Data[Quantity_Sold], MATCH(Merged[[#This Row],[Product_ID]],Sales_Data[Product_ID],0))</f>
        <v>43</v>
      </c>
      <c r="H664" t="str">
        <f>INDEX(Sales_Data[Customer_Type], MATCH(Merged[[#This Row],[Product_ID]], Sales_Data[Product_ID],0))</f>
        <v>New</v>
      </c>
      <c r="I664" t="str">
        <f>INDEX(Sales_Data[Payment_Method], MATCH(Merged[[#This Row],[Product_ID]], Sales_Data[Product_ID],0))</f>
        <v>Bank Transfer</v>
      </c>
      <c r="J664">
        <f>INDEX(Sales_Data[Discount],MATCH(Merged[[#This Row],[Product_ID]], Sales_Data[Product_ID],0))</f>
        <v>0.1</v>
      </c>
      <c r="K664" s="8">
        <f>INDEX(Sales_Data[Discount (%)], MATCH(Merged[[#This Row],[Product_ID]],Sales_Data[Product_ID],0))</f>
        <v>0.1</v>
      </c>
      <c r="L664" s="8" t="str">
        <f>INDEX(Sales_Data[Discount Range], MATCH(Merged[[#This Row],[Product_ID]], Sales_Data[Product_ID],0))</f>
        <v>6-10%</v>
      </c>
      <c r="M664" t="str">
        <f>INDEX(Sales_Data[Sales_Channel],MATCH(Merged[[#This Row],[Product_ID]], Sales_Data[Product_ID],0))</f>
        <v>Retail</v>
      </c>
      <c r="N664" t="str">
        <f>INDEX(Sales_Data[Region_and_Sales_Rep], MATCH(Merged[[#This Row],[Product_ID]],Sales_Data[Product_ID],0))</f>
        <v>East-Eve</v>
      </c>
    </row>
    <row r="665" spans="1:14" x14ac:dyDescent="0.25">
      <c r="A665">
        <v>1013</v>
      </c>
      <c r="B665" t="str">
        <f>VLOOKUP(Merged[[#This Row],[Product_ID]],Sales_Data[],5,0)</f>
        <v>David</v>
      </c>
      <c r="C665" t="str">
        <f>VLOOKUP(Merged[[#This Row],[Product_ID]],Sales_Data[],6,0)</f>
        <v>East</v>
      </c>
      <c r="D665" t="str">
        <f>VLOOKUP(Merged[[#This Row],[Product_ID]],Sales_Data[],3,0)</f>
        <v>October</v>
      </c>
      <c r="E665">
        <f>INDEX(Sales_Data[Sales_Amount],MATCH(Merged[[#This Row],[Product_ID]], Sales_Data[Product_ID],0))</f>
        <v>5039.07</v>
      </c>
      <c r="F665" t="str">
        <f>INDEX(Sales_Data[Product_Category], MATCH(Merged[[#This Row],[Product_ID]],Sales_Data[Product_ID],0))</f>
        <v>Electronics</v>
      </c>
      <c r="G665">
        <f>INDEX(Sales_Data[Quantity_Sold], MATCH(Merged[[#This Row],[Product_ID]],Sales_Data[Product_ID],0))</f>
        <v>20</v>
      </c>
      <c r="H665" t="str">
        <f>INDEX(Sales_Data[Customer_Type], MATCH(Merged[[#This Row],[Product_ID]], Sales_Data[Product_ID],0))</f>
        <v>Returning</v>
      </c>
      <c r="I665" t="str">
        <f>INDEX(Sales_Data[Payment_Method], MATCH(Merged[[#This Row],[Product_ID]], Sales_Data[Product_ID],0))</f>
        <v>Bank Transfer</v>
      </c>
      <c r="J665">
        <f>INDEX(Sales_Data[Discount],MATCH(Merged[[#This Row],[Product_ID]], Sales_Data[Product_ID],0))</f>
        <v>0.1</v>
      </c>
      <c r="K665" s="8">
        <f>INDEX(Sales_Data[Discount (%)], MATCH(Merged[[#This Row],[Product_ID]],Sales_Data[Product_ID],0))</f>
        <v>0.1</v>
      </c>
      <c r="L665" s="8" t="str">
        <f>INDEX(Sales_Data[Discount Range], MATCH(Merged[[#This Row],[Product_ID]], Sales_Data[Product_ID],0))</f>
        <v>6-10%</v>
      </c>
      <c r="M665" t="str">
        <f>INDEX(Sales_Data[Sales_Channel],MATCH(Merged[[#This Row],[Product_ID]], Sales_Data[Product_ID],0))</f>
        <v>Online</v>
      </c>
      <c r="N665" t="str">
        <f>INDEX(Sales_Data[Region_and_Sales_Rep], MATCH(Merged[[#This Row],[Product_ID]],Sales_Data[Product_ID],0))</f>
        <v>East-David</v>
      </c>
    </row>
    <row r="666" spans="1:14" x14ac:dyDescent="0.25">
      <c r="A666">
        <v>1040</v>
      </c>
      <c r="B666" t="str">
        <f>VLOOKUP(Merged[[#This Row],[Product_ID]],Sales_Data[],5,0)</f>
        <v>Charlie</v>
      </c>
      <c r="C666" t="str">
        <f>VLOOKUP(Merged[[#This Row],[Product_ID]],Sales_Data[],6,0)</f>
        <v>East</v>
      </c>
      <c r="D666" t="str">
        <f>VLOOKUP(Merged[[#This Row],[Product_ID]],Sales_Data[],3,0)</f>
        <v>March</v>
      </c>
      <c r="E666">
        <f>INDEX(Sales_Data[Sales_Amount],MATCH(Merged[[#This Row],[Product_ID]], Sales_Data[Product_ID],0))</f>
        <v>2331.27</v>
      </c>
      <c r="F666" t="str">
        <f>INDEX(Sales_Data[Product_Category], MATCH(Merged[[#This Row],[Product_ID]],Sales_Data[Product_ID],0))</f>
        <v>Clothing</v>
      </c>
      <c r="G666">
        <f>INDEX(Sales_Data[Quantity_Sold], MATCH(Merged[[#This Row],[Product_ID]],Sales_Data[Product_ID],0))</f>
        <v>13</v>
      </c>
      <c r="H666" t="str">
        <f>INDEX(Sales_Data[Customer_Type], MATCH(Merged[[#This Row],[Product_ID]], Sales_Data[Product_ID],0))</f>
        <v>Returning</v>
      </c>
      <c r="I666" t="str">
        <f>INDEX(Sales_Data[Payment_Method], MATCH(Merged[[#This Row],[Product_ID]], Sales_Data[Product_ID],0))</f>
        <v>Credit Card</v>
      </c>
      <c r="J666">
        <f>INDEX(Sales_Data[Discount],MATCH(Merged[[#This Row],[Product_ID]], Sales_Data[Product_ID],0))</f>
        <v>0.24</v>
      </c>
      <c r="K666" s="8">
        <f>INDEX(Sales_Data[Discount (%)], MATCH(Merged[[#This Row],[Product_ID]],Sales_Data[Product_ID],0))</f>
        <v>0.24</v>
      </c>
      <c r="L666" s="8" t="str">
        <f>INDEX(Sales_Data[Discount Range], MATCH(Merged[[#This Row],[Product_ID]], Sales_Data[Product_ID],0))</f>
        <v>21%+</v>
      </c>
      <c r="M666" t="str">
        <f>INDEX(Sales_Data[Sales_Channel],MATCH(Merged[[#This Row],[Product_ID]], Sales_Data[Product_ID],0))</f>
        <v>Online</v>
      </c>
      <c r="N666" t="str">
        <f>INDEX(Sales_Data[Region_and_Sales_Rep], MATCH(Merged[[#This Row],[Product_ID]],Sales_Data[Product_ID],0))</f>
        <v>East-Charlie</v>
      </c>
    </row>
    <row r="667" spans="1:14" x14ac:dyDescent="0.25">
      <c r="A667">
        <v>1042</v>
      </c>
      <c r="B667" t="str">
        <f>VLOOKUP(Merged[[#This Row],[Product_ID]],Sales_Data[],5,0)</f>
        <v>Alice</v>
      </c>
      <c r="C667" t="str">
        <f>VLOOKUP(Merged[[#This Row],[Product_ID]],Sales_Data[],6,0)</f>
        <v>North</v>
      </c>
      <c r="D667" t="str">
        <f>VLOOKUP(Merged[[#This Row],[Product_ID]],Sales_Data[],3,0)</f>
        <v>January</v>
      </c>
      <c r="E667">
        <f>INDEX(Sales_Data[Sales_Amount],MATCH(Merged[[#This Row],[Product_ID]], Sales_Data[Product_ID],0))</f>
        <v>5207.03</v>
      </c>
      <c r="F667" t="str">
        <f>INDEX(Sales_Data[Product_Category], MATCH(Merged[[#This Row],[Product_ID]],Sales_Data[Product_ID],0))</f>
        <v>Food</v>
      </c>
      <c r="G667">
        <f>INDEX(Sales_Data[Quantity_Sold], MATCH(Merged[[#This Row],[Product_ID]],Sales_Data[Product_ID],0))</f>
        <v>11</v>
      </c>
      <c r="H667" t="str">
        <f>INDEX(Sales_Data[Customer_Type], MATCH(Merged[[#This Row],[Product_ID]], Sales_Data[Product_ID],0))</f>
        <v>Returning</v>
      </c>
      <c r="I667" t="str">
        <f>INDEX(Sales_Data[Payment_Method], MATCH(Merged[[#This Row],[Product_ID]], Sales_Data[Product_ID],0))</f>
        <v>Cash</v>
      </c>
      <c r="J667">
        <f>INDEX(Sales_Data[Discount],MATCH(Merged[[#This Row],[Product_ID]], Sales_Data[Product_ID],0))</f>
        <v>0.02</v>
      </c>
      <c r="K667" s="8">
        <f>INDEX(Sales_Data[Discount (%)], MATCH(Merged[[#This Row],[Product_ID]],Sales_Data[Product_ID],0))</f>
        <v>0.02</v>
      </c>
      <c r="L667" s="8" t="str">
        <f>INDEX(Sales_Data[Discount Range], MATCH(Merged[[#This Row],[Product_ID]], Sales_Data[Product_ID],0))</f>
        <v>0-5%</v>
      </c>
      <c r="M667" t="str">
        <f>INDEX(Sales_Data[Sales_Channel],MATCH(Merged[[#This Row],[Product_ID]], Sales_Data[Product_ID],0))</f>
        <v>Online</v>
      </c>
      <c r="N667" t="str">
        <f>INDEX(Sales_Data[Region_and_Sales_Rep], MATCH(Merged[[#This Row],[Product_ID]],Sales_Data[Product_ID],0))</f>
        <v>North-Alice</v>
      </c>
    </row>
    <row r="668" spans="1:14" x14ac:dyDescent="0.25">
      <c r="A668">
        <v>1009</v>
      </c>
      <c r="B668" t="str">
        <f>VLOOKUP(Merged[[#This Row],[Product_ID]],Sales_Data[],5,0)</f>
        <v>Alice</v>
      </c>
      <c r="C668" t="str">
        <f>VLOOKUP(Merged[[#This Row],[Product_ID]],Sales_Data[],6,0)</f>
        <v>North</v>
      </c>
      <c r="D668" t="str">
        <f>VLOOKUP(Merged[[#This Row],[Product_ID]],Sales_Data[],3,0)</f>
        <v>April</v>
      </c>
      <c r="E668">
        <f>INDEX(Sales_Data[Sales_Amount],MATCH(Merged[[#This Row],[Product_ID]], Sales_Data[Product_ID],0))</f>
        <v>1342.95</v>
      </c>
      <c r="F668" t="str">
        <f>INDEX(Sales_Data[Product_Category], MATCH(Merged[[#This Row],[Product_ID]],Sales_Data[Product_ID],0))</f>
        <v>Clothing</v>
      </c>
      <c r="G668">
        <f>INDEX(Sales_Data[Quantity_Sold], MATCH(Merged[[#This Row],[Product_ID]],Sales_Data[Product_ID],0))</f>
        <v>33</v>
      </c>
      <c r="H668" t="str">
        <f>INDEX(Sales_Data[Customer_Type], MATCH(Merged[[#This Row],[Product_ID]], Sales_Data[Product_ID],0))</f>
        <v>New</v>
      </c>
      <c r="I668" t="str">
        <f>INDEX(Sales_Data[Payment_Method], MATCH(Merged[[#This Row],[Product_ID]], Sales_Data[Product_ID],0))</f>
        <v>Credit Card</v>
      </c>
      <c r="J668">
        <f>INDEX(Sales_Data[Discount],MATCH(Merged[[#This Row],[Product_ID]], Sales_Data[Product_ID],0))</f>
        <v>0.05</v>
      </c>
      <c r="K668" s="8">
        <f>INDEX(Sales_Data[Discount (%)], MATCH(Merged[[#This Row],[Product_ID]],Sales_Data[Product_ID],0))</f>
        <v>0.05</v>
      </c>
      <c r="L668" s="8" t="str">
        <f>INDEX(Sales_Data[Discount Range], MATCH(Merged[[#This Row],[Product_ID]], Sales_Data[Product_ID],0))</f>
        <v>0-5%</v>
      </c>
      <c r="M668" t="str">
        <f>INDEX(Sales_Data[Sales_Channel],MATCH(Merged[[#This Row],[Product_ID]], Sales_Data[Product_ID],0))</f>
        <v>Online</v>
      </c>
      <c r="N668" t="str">
        <f>INDEX(Sales_Data[Region_and_Sales_Rep], MATCH(Merged[[#This Row],[Product_ID]],Sales_Data[Product_ID],0))</f>
        <v>North-Alice</v>
      </c>
    </row>
    <row r="669" spans="1:14" x14ac:dyDescent="0.25">
      <c r="A669">
        <v>1050</v>
      </c>
      <c r="B669" t="str">
        <f>VLOOKUP(Merged[[#This Row],[Product_ID]],Sales_Data[],5,0)</f>
        <v>Charlie</v>
      </c>
      <c r="C669" t="str">
        <f>VLOOKUP(Merged[[#This Row],[Product_ID]],Sales_Data[],6,0)</f>
        <v>East</v>
      </c>
      <c r="D669" t="str">
        <f>VLOOKUP(Merged[[#This Row],[Product_ID]],Sales_Data[],3,0)</f>
        <v>May</v>
      </c>
      <c r="E669">
        <f>INDEX(Sales_Data[Sales_Amount],MATCH(Merged[[#This Row],[Product_ID]], Sales_Data[Product_ID],0))</f>
        <v>9744.52</v>
      </c>
      <c r="F669" t="str">
        <f>INDEX(Sales_Data[Product_Category], MATCH(Merged[[#This Row],[Product_ID]],Sales_Data[Product_ID],0))</f>
        <v>Clothing</v>
      </c>
      <c r="G669">
        <f>INDEX(Sales_Data[Quantity_Sold], MATCH(Merged[[#This Row],[Product_ID]],Sales_Data[Product_ID],0))</f>
        <v>35</v>
      </c>
      <c r="H669" t="str">
        <f>INDEX(Sales_Data[Customer_Type], MATCH(Merged[[#This Row],[Product_ID]], Sales_Data[Product_ID],0))</f>
        <v>Returning</v>
      </c>
      <c r="I669" t="str">
        <f>INDEX(Sales_Data[Payment_Method], MATCH(Merged[[#This Row],[Product_ID]], Sales_Data[Product_ID],0))</f>
        <v>Bank Transfer</v>
      </c>
      <c r="J669">
        <f>INDEX(Sales_Data[Discount],MATCH(Merged[[#This Row],[Product_ID]], Sales_Data[Product_ID],0))</f>
        <v>0.09</v>
      </c>
      <c r="K669" s="8">
        <f>INDEX(Sales_Data[Discount (%)], MATCH(Merged[[#This Row],[Product_ID]],Sales_Data[Product_ID],0))</f>
        <v>0.09</v>
      </c>
      <c r="L669" s="8" t="str">
        <f>INDEX(Sales_Data[Discount Range], MATCH(Merged[[#This Row],[Product_ID]], Sales_Data[Product_ID],0))</f>
        <v>6-10%</v>
      </c>
      <c r="M669" t="str">
        <f>INDEX(Sales_Data[Sales_Channel],MATCH(Merged[[#This Row],[Product_ID]], Sales_Data[Product_ID],0))</f>
        <v>Retail</v>
      </c>
      <c r="N669" t="str">
        <f>INDEX(Sales_Data[Region_and_Sales_Rep], MATCH(Merged[[#This Row],[Product_ID]],Sales_Data[Product_ID],0))</f>
        <v>East-Charlie</v>
      </c>
    </row>
    <row r="670" spans="1:14" x14ac:dyDescent="0.25">
      <c r="A670">
        <v>1027</v>
      </c>
      <c r="B670" t="str">
        <f>VLOOKUP(Merged[[#This Row],[Product_ID]],Sales_Data[],5,0)</f>
        <v>Bob</v>
      </c>
      <c r="C670" t="str">
        <f>VLOOKUP(Merged[[#This Row],[Product_ID]],Sales_Data[],6,0)</f>
        <v>West</v>
      </c>
      <c r="D670" t="str">
        <f>VLOOKUP(Merged[[#This Row],[Product_ID]],Sales_Data[],3,0)</f>
        <v>January</v>
      </c>
      <c r="E670">
        <f>INDEX(Sales_Data[Sales_Amount],MATCH(Merged[[#This Row],[Product_ID]], Sales_Data[Product_ID],0))</f>
        <v>6261.2</v>
      </c>
      <c r="F670" t="str">
        <f>INDEX(Sales_Data[Product_Category], MATCH(Merged[[#This Row],[Product_ID]],Sales_Data[Product_ID],0))</f>
        <v>Food</v>
      </c>
      <c r="G670">
        <f>INDEX(Sales_Data[Quantity_Sold], MATCH(Merged[[#This Row],[Product_ID]],Sales_Data[Product_ID],0))</f>
        <v>26</v>
      </c>
      <c r="H670" t="str">
        <f>INDEX(Sales_Data[Customer_Type], MATCH(Merged[[#This Row],[Product_ID]], Sales_Data[Product_ID],0))</f>
        <v>Returning</v>
      </c>
      <c r="I670" t="str">
        <f>INDEX(Sales_Data[Payment_Method], MATCH(Merged[[#This Row],[Product_ID]], Sales_Data[Product_ID],0))</f>
        <v>Cash</v>
      </c>
      <c r="J670">
        <f>INDEX(Sales_Data[Discount],MATCH(Merged[[#This Row],[Product_ID]], Sales_Data[Product_ID],0))</f>
        <v>0.14000000000000001</v>
      </c>
      <c r="K670" s="8">
        <f>INDEX(Sales_Data[Discount (%)], MATCH(Merged[[#This Row],[Product_ID]],Sales_Data[Product_ID],0))</f>
        <v>0.14000000000000001</v>
      </c>
      <c r="L670" s="8" t="str">
        <f>INDEX(Sales_Data[Discount Range], MATCH(Merged[[#This Row],[Product_ID]], Sales_Data[Product_ID],0))</f>
        <v>11-15%</v>
      </c>
      <c r="M670" t="str">
        <f>INDEX(Sales_Data[Sales_Channel],MATCH(Merged[[#This Row],[Product_ID]], Sales_Data[Product_ID],0))</f>
        <v>Retail</v>
      </c>
      <c r="N670" t="str">
        <f>INDEX(Sales_Data[Region_and_Sales_Rep], MATCH(Merged[[#This Row],[Product_ID]],Sales_Data[Product_ID],0))</f>
        <v>West-Bob</v>
      </c>
    </row>
    <row r="671" spans="1:14" x14ac:dyDescent="0.25">
      <c r="A671">
        <v>1066</v>
      </c>
      <c r="B671" t="str">
        <f>VLOOKUP(Merged[[#This Row],[Product_ID]],Sales_Data[],5,0)</f>
        <v>Charlie</v>
      </c>
      <c r="C671" t="str">
        <f>VLOOKUP(Merged[[#This Row],[Product_ID]],Sales_Data[],6,0)</f>
        <v>North</v>
      </c>
      <c r="D671" t="str">
        <f>VLOOKUP(Merged[[#This Row],[Product_ID]],Sales_Data[],3,0)</f>
        <v>July</v>
      </c>
      <c r="E671">
        <f>INDEX(Sales_Data[Sales_Amount],MATCH(Merged[[#This Row],[Product_ID]], Sales_Data[Product_ID],0))</f>
        <v>6380.2</v>
      </c>
      <c r="F671" t="str">
        <f>INDEX(Sales_Data[Product_Category], MATCH(Merged[[#This Row],[Product_ID]],Sales_Data[Product_ID],0))</f>
        <v>Furniture</v>
      </c>
      <c r="G671">
        <f>INDEX(Sales_Data[Quantity_Sold], MATCH(Merged[[#This Row],[Product_ID]],Sales_Data[Product_ID],0))</f>
        <v>15</v>
      </c>
      <c r="H671" t="str">
        <f>INDEX(Sales_Data[Customer_Type], MATCH(Merged[[#This Row],[Product_ID]], Sales_Data[Product_ID],0))</f>
        <v>Returning</v>
      </c>
      <c r="I671" t="str">
        <f>INDEX(Sales_Data[Payment_Method], MATCH(Merged[[#This Row],[Product_ID]], Sales_Data[Product_ID],0))</f>
        <v>Bank Transfer</v>
      </c>
      <c r="J671">
        <f>INDEX(Sales_Data[Discount],MATCH(Merged[[#This Row],[Product_ID]], Sales_Data[Product_ID],0))</f>
        <v>0.04</v>
      </c>
      <c r="K671" s="8">
        <f>INDEX(Sales_Data[Discount (%)], MATCH(Merged[[#This Row],[Product_ID]],Sales_Data[Product_ID],0))</f>
        <v>0.04</v>
      </c>
      <c r="L671" s="8" t="str">
        <f>INDEX(Sales_Data[Discount Range], MATCH(Merged[[#This Row],[Product_ID]], Sales_Data[Product_ID],0))</f>
        <v>0-5%</v>
      </c>
      <c r="M671" t="str">
        <f>INDEX(Sales_Data[Sales_Channel],MATCH(Merged[[#This Row],[Product_ID]], Sales_Data[Product_ID],0))</f>
        <v>Retail</v>
      </c>
      <c r="N671" t="str">
        <f>INDEX(Sales_Data[Region_and_Sales_Rep], MATCH(Merged[[#This Row],[Product_ID]],Sales_Data[Product_ID],0))</f>
        <v>North-Charlie</v>
      </c>
    </row>
    <row r="672" spans="1:14" x14ac:dyDescent="0.25">
      <c r="A672">
        <v>1005</v>
      </c>
      <c r="B672" t="str">
        <f>VLOOKUP(Merged[[#This Row],[Product_ID]],Sales_Data[],5,0)</f>
        <v>Alice</v>
      </c>
      <c r="C672" t="str">
        <f>VLOOKUP(Merged[[#This Row],[Product_ID]],Sales_Data[],6,0)</f>
        <v>East</v>
      </c>
      <c r="D672" t="str">
        <f>VLOOKUP(Merged[[#This Row],[Product_ID]],Sales_Data[],3,0)</f>
        <v>March</v>
      </c>
      <c r="E672">
        <f>INDEX(Sales_Data[Sales_Amount],MATCH(Merged[[#This Row],[Product_ID]], Sales_Data[Product_ID],0))</f>
        <v>6828.24</v>
      </c>
      <c r="F672" t="str">
        <f>INDEX(Sales_Data[Product_Category], MATCH(Merged[[#This Row],[Product_ID]],Sales_Data[Product_ID],0))</f>
        <v>Electronics</v>
      </c>
      <c r="G672">
        <f>INDEX(Sales_Data[Quantity_Sold], MATCH(Merged[[#This Row],[Product_ID]],Sales_Data[Product_ID],0))</f>
        <v>12</v>
      </c>
      <c r="H672" t="str">
        <f>INDEX(Sales_Data[Customer_Type], MATCH(Merged[[#This Row],[Product_ID]], Sales_Data[Product_ID],0))</f>
        <v>New</v>
      </c>
      <c r="I672" t="str">
        <f>INDEX(Sales_Data[Payment_Method], MATCH(Merged[[#This Row],[Product_ID]], Sales_Data[Product_ID],0))</f>
        <v>Credit Card</v>
      </c>
      <c r="J672">
        <f>INDEX(Sales_Data[Discount],MATCH(Merged[[#This Row],[Product_ID]], Sales_Data[Product_ID],0))</f>
        <v>0.04</v>
      </c>
      <c r="K672" s="8">
        <f>INDEX(Sales_Data[Discount (%)], MATCH(Merged[[#This Row],[Product_ID]],Sales_Data[Product_ID],0))</f>
        <v>0.04</v>
      </c>
      <c r="L672" s="8" t="str">
        <f>INDEX(Sales_Data[Discount Range], MATCH(Merged[[#This Row],[Product_ID]], Sales_Data[Product_ID],0))</f>
        <v>0-5%</v>
      </c>
      <c r="M672" t="str">
        <f>INDEX(Sales_Data[Sales_Channel],MATCH(Merged[[#This Row],[Product_ID]], Sales_Data[Product_ID],0))</f>
        <v>Retail</v>
      </c>
      <c r="N672" t="str">
        <f>INDEX(Sales_Data[Region_and_Sales_Rep], MATCH(Merged[[#This Row],[Product_ID]],Sales_Data[Product_ID],0))</f>
        <v>East-Alice</v>
      </c>
    </row>
    <row r="673" spans="1:14" x14ac:dyDescent="0.25">
      <c r="A673">
        <v>1029</v>
      </c>
      <c r="B673" t="str">
        <f>VLOOKUP(Merged[[#This Row],[Product_ID]],Sales_Data[],5,0)</f>
        <v>David</v>
      </c>
      <c r="C673" t="str">
        <f>VLOOKUP(Merged[[#This Row],[Product_ID]],Sales_Data[],6,0)</f>
        <v>East</v>
      </c>
      <c r="D673" t="str">
        <f>VLOOKUP(Merged[[#This Row],[Product_ID]],Sales_Data[],3,0)</f>
        <v>March</v>
      </c>
      <c r="E673">
        <f>INDEX(Sales_Data[Sales_Amount],MATCH(Merged[[#This Row],[Product_ID]], Sales_Data[Product_ID],0))</f>
        <v>6773.89</v>
      </c>
      <c r="F673" t="str">
        <f>INDEX(Sales_Data[Product_Category], MATCH(Merged[[#This Row],[Product_ID]],Sales_Data[Product_ID],0))</f>
        <v>Clothing</v>
      </c>
      <c r="G673">
        <f>INDEX(Sales_Data[Quantity_Sold], MATCH(Merged[[#This Row],[Product_ID]],Sales_Data[Product_ID],0))</f>
        <v>28</v>
      </c>
      <c r="H673" t="str">
        <f>INDEX(Sales_Data[Customer_Type], MATCH(Merged[[#This Row],[Product_ID]], Sales_Data[Product_ID],0))</f>
        <v>New</v>
      </c>
      <c r="I673" t="str">
        <f>INDEX(Sales_Data[Payment_Method], MATCH(Merged[[#This Row],[Product_ID]], Sales_Data[Product_ID],0))</f>
        <v>Credit Card</v>
      </c>
      <c r="J673">
        <f>INDEX(Sales_Data[Discount],MATCH(Merged[[#This Row],[Product_ID]], Sales_Data[Product_ID],0))</f>
        <v>0.15</v>
      </c>
      <c r="K673" s="8">
        <f>INDEX(Sales_Data[Discount (%)], MATCH(Merged[[#This Row],[Product_ID]],Sales_Data[Product_ID],0))</f>
        <v>0.15</v>
      </c>
      <c r="L673" s="8" t="str">
        <f>INDEX(Sales_Data[Discount Range], MATCH(Merged[[#This Row],[Product_ID]], Sales_Data[Product_ID],0))</f>
        <v>11-15%</v>
      </c>
      <c r="M673" t="str">
        <f>INDEX(Sales_Data[Sales_Channel],MATCH(Merged[[#This Row],[Product_ID]], Sales_Data[Product_ID],0))</f>
        <v>Retail</v>
      </c>
      <c r="N673" t="str">
        <f>INDEX(Sales_Data[Region_and_Sales_Rep], MATCH(Merged[[#This Row],[Product_ID]],Sales_Data[Product_ID],0))</f>
        <v>East-David</v>
      </c>
    </row>
    <row r="674" spans="1:14" x14ac:dyDescent="0.25">
      <c r="A674">
        <v>1037</v>
      </c>
      <c r="B674" t="str">
        <f>VLOOKUP(Merged[[#This Row],[Product_ID]],Sales_Data[],5,0)</f>
        <v>Bob</v>
      </c>
      <c r="C674" t="str">
        <f>VLOOKUP(Merged[[#This Row],[Product_ID]],Sales_Data[],6,0)</f>
        <v>North</v>
      </c>
      <c r="D674" t="str">
        <f>VLOOKUP(Merged[[#This Row],[Product_ID]],Sales_Data[],3,0)</f>
        <v>January</v>
      </c>
      <c r="E674">
        <f>INDEX(Sales_Data[Sales_Amount],MATCH(Merged[[#This Row],[Product_ID]], Sales_Data[Product_ID],0))</f>
        <v>9813.81</v>
      </c>
      <c r="F674" t="str">
        <f>INDEX(Sales_Data[Product_Category], MATCH(Merged[[#This Row],[Product_ID]],Sales_Data[Product_ID],0))</f>
        <v>Clothing</v>
      </c>
      <c r="G674">
        <f>INDEX(Sales_Data[Quantity_Sold], MATCH(Merged[[#This Row],[Product_ID]],Sales_Data[Product_ID],0))</f>
        <v>40</v>
      </c>
      <c r="H674" t="str">
        <f>INDEX(Sales_Data[Customer_Type], MATCH(Merged[[#This Row],[Product_ID]], Sales_Data[Product_ID],0))</f>
        <v>Returning</v>
      </c>
      <c r="I674" t="str">
        <f>INDEX(Sales_Data[Payment_Method], MATCH(Merged[[#This Row],[Product_ID]], Sales_Data[Product_ID],0))</f>
        <v>Bank Transfer</v>
      </c>
      <c r="J674">
        <f>INDEX(Sales_Data[Discount],MATCH(Merged[[#This Row],[Product_ID]], Sales_Data[Product_ID],0))</f>
        <v>0.26</v>
      </c>
      <c r="K674" s="8">
        <f>INDEX(Sales_Data[Discount (%)], MATCH(Merged[[#This Row],[Product_ID]],Sales_Data[Product_ID],0))</f>
        <v>0.26</v>
      </c>
      <c r="L674" s="8" t="str">
        <f>INDEX(Sales_Data[Discount Range], MATCH(Merged[[#This Row],[Product_ID]], Sales_Data[Product_ID],0))</f>
        <v>21%+</v>
      </c>
      <c r="M674" t="str">
        <f>INDEX(Sales_Data[Sales_Channel],MATCH(Merged[[#This Row],[Product_ID]], Sales_Data[Product_ID],0))</f>
        <v>Online</v>
      </c>
      <c r="N674" t="str">
        <f>INDEX(Sales_Data[Region_and_Sales_Rep], MATCH(Merged[[#This Row],[Product_ID]],Sales_Data[Product_ID],0))</f>
        <v>North-Bob</v>
      </c>
    </row>
    <row r="675" spans="1:14" x14ac:dyDescent="0.25">
      <c r="A675">
        <v>1038</v>
      </c>
      <c r="B675" t="str">
        <f>VLOOKUP(Merged[[#This Row],[Product_ID]],Sales_Data[],5,0)</f>
        <v>Bob</v>
      </c>
      <c r="C675" t="str">
        <f>VLOOKUP(Merged[[#This Row],[Product_ID]],Sales_Data[],6,0)</f>
        <v>South</v>
      </c>
      <c r="D675" t="str">
        <f>VLOOKUP(Merged[[#This Row],[Product_ID]],Sales_Data[],3,0)</f>
        <v>March</v>
      </c>
      <c r="E675">
        <f>INDEX(Sales_Data[Sales_Amount],MATCH(Merged[[#This Row],[Product_ID]], Sales_Data[Product_ID],0))</f>
        <v>1452.35</v>
      </c>
      <c r="F675" t="str">
        <f>INDEX(Sales_Data[Product_Category], MATCH(Merged[[#This Row],[Product_ID]],Sales_Data[Product_ID],0))</f>
        <v>Clothing</v>
      </c>
      <c r="G675">
        <f>INDEX(Sales_Data[Quantity_Sold], MATCH(Merged[[#This Row],[Product_ID]],Sales_Data[Product_ID],0))</f>
        <v>15</v>
      </c>
      <c r="H675" t="str">
        <f>INDEX(Sales_Data[Customer_Type], MATCH(Merged[[#This Row],[Product_ID]], Sales_Data[Product_ID],0))</f>
        <v>Returning</v>
      </c>
      <c r="I675" t="str">
        <f>INDEX(Sales_Data[Payment_Method], MATCH(Merged[[#This Row],[Product_ID]], Sales_Data[Product_ID],0))</f>
        <v>Cash</v>
      </c>
      <c r="J675">
        <f>INDEX(Sales_Data[Discount],MATCH(Merged[[#This Row],[Product_ID]], Sales_Data[Product_ID],0))</f>
        <v>7.0000000000000007E-2</v>
      </c>
      <c r="K675" s="8">
        <f>INDEX(Sales_Data[Discount (%)], MATCH(Merged[[#This Row],[Product_ID]],Sales_Data[Product_ID],0))</f>
        <v>7.0000000000000007E-2</v>
      </c>
      <c r="L675" s="8" t="str">
        <f>INDEX(Sales_Data[Discount Range], MATCH(Merged[[#This Row],[Product_ID]], Sales_Data[Product_ID],0))</f>
        <v>6-10%</v>
      </c>
      <c r="M675" t="str">
        <f>INDEX(Sales_Data[Sales_Channel],MATCH(Merged[[#This Row],[Product_ID]], Sales_Data[Product_ID],0))</f>
        <v>Online</v>
      </c>
      <c r="N675" t="str">
        <f>INDEX(Sales_Data[Region_and_Sales_Rep], MATCH(Merged[[#This Row],[Product_ID]],Sales_Data[Product_ID],0))</f>
        <v>South-Bob</v>
      </c>
    </row>
    <row r="676" spans="1:14" x14ac:dyDescent="0.25">
      <c r="A676">
        <v>1083</v>
      </c>
      <c r="B676" t="str">
        <f>VLOOKUP(Merged[[#This Row],[Product_ID]],Sales_Data[],5,0)</f>
        <v>Bob</v>
      </c>
      <c r="C676" t="str">
        <f>VLOOKUP(Merged[[#This Row],[Product_ID]],Sales_Data[],6,0)</f>
        <v>West</v>
      </c>
      <c r="D676" t="str">
        <f>VLOOKUP(Merged[[#This Row],[Product_ID]],Sales_Data[],3,0)</f>
        <v>April</v>
      </c>
      <c r="E676">
        <f>INDEX(Sales_Data[Sales_Amount],MATCH(Merged[[#This Row],[Product_ID]], Sales_Data[Product_ID],0))</f>
        <v>618.30999999999995</v>
      </c>
      <c r="F676" t="str">
        <f>INDEX(Sales_Data[Product_Category], MATCH(Merged[[#This Row],[Product_ID]],Sales_Data[Product_ID],0))</f>
        <v>Furniture</v>
      </c>
      <c r="G676">
        <f>INDEX(Sales_Data[Quantity_Sold], MATCH(Merged[[#This Row],[Product_ID]],Sales_Data[Product_ID],0))</f>
        <v>29</v>
      </c>
      <c r="H676" t="str">
        <f>INDEX(Sales_Data[Customer_Type], MATCH(Merged[[#This Row],[Product_ID]], Sales_Data[Product_ID],0))</f>
        <v>Returning</v>
      </c>
      <c r="I676" t="str">
        <f>INDEX(Sales_Data[Payment_Method], MATCH(Merged[[#This Row],[Product_ID]], Sales_Data[Product_ID],0))</f>
        <v>Cash</v>
      </c>
      <c r="J676">
        <f>INDEX(Sales_Data[Discount],MATCH(Merged[[#This Row],[Product_ID]], Sales_Data[Product_ID],0))</f>
        <v>0.14000000000000001</v>
      </c>
      <c r="K676" s="8">
        <f>INDEX(Sales_Data[Discount (%)], MATCH(Merged[[#This Row],[Product_ID]],Sales_Data[Product_ID],0))</f>
        <v>0.14000000000000001</v>
      </c>
      <c r="L676" s="8" t="str">
        <f>INDEX(Sales_Data[Discount Range], MATCH(Merged[[#This Row],[Product_ID]], Sales_Data[Product_ID],0))</f>
        <v>11-15%</v>
      </c>
      <c r="M676" t="str">
        <f>INDEX(Sales_Data[Sales_Channel],MATCH(Merged[[#This Row],[Product_ID]], Sales_Data[Product_ID],0))</f>
        <v>Online</v>
      </c>
      <c r="N676" t="str">
        <f>INDEX(Sales_Data[Region_and_Sales_Rep], MATCH(Merged[[#This Row],[Product_ID]],Sales_Data[Product_ID],0))</f>
        <v>West-Bob</v>
      </c>
    </row>
    <row r="677" spans="1:14" x14ac:dyDescent="0.25">
      <c r="A677">
        <v>1008</v>
      </c>
      <c r="B677" t="str">
        <f>VLOOKUP(Merged[[#This Row],[Product_ID]],Sales_Data[],5,0)</f>
        <v>Eve</v>
      </c>
      <c r="C677" t="str">
        <f>VLOOKUP(Merged[[#This Row],[Product_ID]],Sales_Data[],6,0)</f>
        <v>North</v>
      </c>
      <c r="D677" t="str">
        <f>VLOOKUP(Merged[[#This Row],[Product_ID]],Sales_Data[],3,0)</f>
        <v>January</v>
      </c>
      <c r="E677">
        <f>INDEX(Sales_Data[Sales_Amount],MATCH(Merged[[#This Row],[Product_ID]], Sales_Data[Product_ID],0))</f>
        <v>5227.8100000000004</v>
      </c>
      <c r="F677" t="str">
        <f>INDEX(Sales_Data[Product_Category], MATCH(Merged[[#This Row],[Product_ID]],Sales_Data[Product_ID],0))</f>
        <v>Clothing</v>
      </c>
      <c r="G677">
        <f>INDEX(Sales_Data[Quantity_Sold], MATCH(Merged[[#This Row],[Product_ID]],Sales_Data[Product_ID],0))</f>
        <v>38</v>
      </c>
      <c r="H677" t="str">
        <f>INDEX(Sales_Data[Customer_Type], MATCH(Merged[[#This Row],[Product_ID]], Sales_Data[Product_ID],0))</f>
        <v>Returning</v>
      </c>
      <c r="I677" t="str">
        <f>INDEX(Sales_Data[Payment_Method], MATCH(Merged[[#This Row],[Product_ID]], Sales_Data[Product_ID],0))</f>
        <v>Cash</v>
      </c>
      <c r="J677">
        <f>INDEX(Sales_Data[Discount],MATCH(Merged[[#This Row],[Product_ID]], Sales_Data[Product_ID],0))</f>
        <v>0.05</v>
      </c>
      <c r="K677" s="8">
        <f>INDEX(Sales_Data[Discount (%)], MATCH(Merged[[#This Row],[Product_ID]],Sales_Data[Product_ID],0))</f>
        <v>0.05</v>
      </c>
      <c r="L677" s="8" t="str">
        <f>INDEX(Sales_Data[Discount Range], MATCH(Merged[[#This Row],[Product_ID]], Sales_Data[Product_ID],0))</f>
        <v>0-5%</v>
      </c>
      <c r="M677" t="str">
        <f>INDEX(Sales_Data[Sales_Channel],MATCH(Merged[[#This Row],[Product_ID]], Sales_Data[Product_ID],0))</f>
        <v>Online</v>
      </c>
      <c r="N677" t="str">
        <f>INDEX(Sales_Data[Region_and_Sales_Rep], MATCH(Merged[[#This Row],[Product_ID]],Sales_Data[Product_ID],0))</f>
        <v>North-Eve</v>
      </c>
    </row>
    <row r="678" spans="1:14" x14ac:dyDescent="0.25">
      <c r="A678">
        <v>1065</v>
      </c>
      <c r="B678" t="str">
        <f>VLOOKUP(Merged[[#This Row],[Product_ID]],Sales_Data[],5,0)</f>
        <v>Bob</v>
      </c>
      <c r="C678" t="str">
        <f>VLOOKUP(Merged[[#This Row],[Product_ID]],Sales_Data[],6,0)</f>
        <v>East</v>
      </c>
      <c r="D678" t="str">
        <f>VLOOKUP(Merged[[#This Row],[Product_ID]],Sales_Data[],3,0)</f>
        <v>November</v>
      </c>
      <c r="E678">
        <f>INDEX(Sales_Data[Sales_Amount],MATCH(Merged[[#This Row],[Product_ID]], Sales_Data[Product_ID],0))</f>
        <v>9183.11</v>
      </c>
      <c r="F678" t="str">
        <f>INDEX(Sales_Data[Product_Category], MATCH(Merged[[#This Row],[Product_ID]],Sales_Data[Product_ID],0))</f>
        <v>Food</v>
      </c>
      <c r="G678">
        <f>INDEX(Sales_Data[Quantity_Sold], MATCH(Merged[[#This Row],[Product_ID]],Sales_Data[Product_ID],0))</f>
        <v>18</v>
      </c>
      <c r="H678" t="str">
        <f>INDEX(Sales_Data[Customer_Type], MATCH(Merged[[#This Row],[Product_ID]], Sales_Data[Product_ID],0))</f>
        <v>New</v>
      </c>
      <c r="I678" t="str">
        <f>INDEX(Sales_Data[Payment_Method], MATCH(Merged[[#This Row],[Product_ID]], Sales_Data[Product_ID],0))</f>
        <v>Bank Transfer</v>
      </c>
      <c r="J678">
        <f>INDEX(Sales_Data[Discount],MATCH(Merged[[#This Row],[Product_ID]], Sales_Data[Product_ID],0))</f>
        <v>0.02</v>
      </c>
      <c r="K678" s="8">
        <f>INDEX(Sales_Data[Discount (%)], MATCH(Merged[[#This Row],[Product_ID]],Sales_Data[Product_ID],0))</f>
        <v>0.02</v>
      </c>
      <c r="L678" s="8" t="str">
        <f>INDEX(Sales_Data[Discount Range], MATCH(Merged[[#This Row],[Product_ID]], Sales_Data[Product_ID],0))</f>
        <v>0-5%</v>
      </c>
      <c r="M678" t="str">
        <f>INDEX(Sales_Data[Sales_Channel],MATCH(Merged[[#This Row],[Product_ID]], Sales_Data[Product_ID],0))</f>
        <v>Retail</v>
      </c>
      <c r="N678" t="str">
        <f>INDEX(Sales_Data[Region_and_Sales_Rep], MATCH(Merged[[#This Row],[Product_ID]],Sales_Data[Product_ID],0))</f>
        <v>East-Bob</v>
      </c>
    </row>
    <row r="679" spans="1:14" x14ac:dyDescent="0.25">
      <c r="A679">
        <v>1086</v>
      </c>
      <c r="B679" t="str">
        <f>VLOOKUP(Merged[[#This Row],[Product_ID]],Sales_Data[],5,0)</f>
        <v>Bob</v>
      </c>
      <c r="C679" t="str">
        <f>VLOOKUP(Merged[[#This Row],[Product_ID]],Sales_Data[],6,0)</f>
        <v>East</v>
      </c>
      <c r="D679" t="str">
        <f>VLOOKUP(Merged[[#This Row],[Product_ID]],Sales_Data[],3,0)</f>
        <v>June</v>
      </c>
      <c r="E679">
        <f>INDEX(Sales_Data[Sales_Amount],MATCH(Merged[[#This Row],[Product_ID]], Sales_Data[Product_ID],0))</f>
        <v>2495.5700000000002</v>
      </c>
      <c r="F679" t="str">
        <f>INDEX(Sales_Data[Product_Category], MATCH(Merged[[#This Row],[Product_ID]],Sales_Data[Product_ID],0))</f>
        <v>Electronics</v>
      </c>
      <c r="G679">
        <f>INDEX(Sales_Data[Quantity_Sold], MATCH(Merged[[#This Row],[Product_ID]],Sales_Data[Product_ID],0))</f>
        <v>3</v>
      </c>
      <c r="H679" t="str">
        <f>INDEX(Sales_Data[Customer_Type], MATCH(Merged[[#This Row],[Product_ID]], Sales_Data[Product_ID],0))</f>
        <v>New</v>
      </c>
      <c r="I679" t="str">
        <f>INDEX(Sales_Data[Payment_Method], MATCH(Merged[[#This Row],[Product_ID]], Sales_Data[Product_ID],0))</f>
        <v>Cash</v>
      </c>
      <c r="J679">
        <f>INDEX(Sales_Data[Discount],MATCH(Merged[[#This Row],[Product_ID]], Sales_Data[Product_ID],0))</f>
        <v>0.27</v>
      </c>
      <c r="K679" s="8">
        <f>INDEX(Sales_Data[Discount (%)], MATCH(Merged[[#This Row],[Product_ID]],Sales_Data[Product_ID],0))</f>
        <v>0.27</v>
      </c>
      <c r="L679" s="8" t="str">
        <f>INDEX(Sales_Data[Discount Range], MATCH(Merged[[#This Row],[Product_ID]], Sales_Data[Product_ID],0))</f>
        <v>21%+</v>
      </c>
      <c r="M679" t="str">
        <f>INDEX(Sales_Data[Sales_Channel],MATCH(Merged[[#This Row],[Product_ID]], Sales_Data[Product_ID],0))</f>
        <v>Online</v>
      </c>
      <c r="N679" t="str">
        <f>INDEX(Sales_Data[Region_and_Sales_Rep], MATCH(Merged[[#This Row],[Product_ID]],Sales_Data[Product_ID],0))</f>
        <v>East-Bob</v>
      </c>
    </row>
    <row r="680" spans="1:14" x14ac:dyDescent="0.25">
      <c r="A680">
        <v>1017</v>
      </c>
      <c r="B680" t="str">
        <f>VLOOKUP(Merged[[#This Row],[Product_ID]],Sales_Data[],5,0)</f>
        <v>David</v>
      </c>
      <c r="C680" t="str">
        <f>VLOOKUP(Merged[[#This Row],[Product_ID]],Sales_Data[],6,0)</f>
        <v>East</v>
      </c>
      <c r="D680" t="str">
        <f>VLOOKUP(Merged[[#This Row],[Product_ID]],Sales_Data[],3,0)</f>
        <v>July</v>
      </c>
      <c r="E680">
        <f>INDEX(Sales_Data[Sales_Amount],MATCH(Merged[[#This Row],[Product_ID]], Sales_Data[Product_ID],0))</f>
        <v>3388.69</v>
      </c>
      <c r="F680" t="str">
        <f>INDEX(Sales_Data[Product_Category], MATCH(Merged[[#This Row],[Product_ID]],Sales_Data[Product_ID],0))</f>
        <v>Food</v>
      </c>
      <c r="G680">
        <f>INDEX(Sales_Data[Quantity_Sold], MATCH(Merged[[#This Row],[Product_ID]],Sales_Data[Product_ID],0))</f>
        <v>1</v>
      </c>
      <c r="H680" t="str">
        <f>INDEX(Sales_Data[Customer_Type], MATCH(Merged[[#This Row],[Product_ID]], Sales_Data[Product_ID],0))</f>
        <v>Returning</v>
      </c>
      <c r="I680" t="str">
        <f>INDEX(Sales_Data[Payment_Method], MATCH(Merged[[#This Row],[Product_ID]], Sales_Data[Product_ID],0))</f>
        <v>Bank Transfer</v>
      </c>
      <c r="J680">
        <f>INDEX(Sales_Data[Discount],MATCH(Merged[[#This Row],[Product_ID]], Sales_Data[Product_ID],0))</f>
        <v>0.28999999999999998</v>
      </c>
      <c r="K680" s="8">
        <f>INDEX(Sales_Data[Discount (%)], MATCH(Merged[[#This Row],[Product_ID]],Sales_Data[Product_ID],0))</f>
        <v>0.28999999999999998</v>
      </c>
      <c r="L680" s="8" t="str">
        <f>INDEX(Sales_Data[Discount Range], MATCH(Merged[[#This Row],[Product_ID]], Sales_Data[Product_ID],0))</f>
        <v>21%+</v>
      </c>
      <c r="M680" t="str">
        <f>INDEX(Sales_Data[Sales_Channel],MATCH(Merged[[#This Row],[Product_ID]], Sales_Data[Product_ID],0))</f>
        <v>Online</v>
      </c>
      <c r="N680" t="str">
        <f>INDEX(Sales_Data[Region_and_Sales_Rep], MATCH(Merged[[#This Row],[Product_ID]],Sales_Data[Product_ID],0))</f>
        <v>East-David</v>
      </c>
    </row>
    <row r="681" spans="1:14" x14ac:dyDescent="0.25">
      <c r="A681">
        <v>1071</v>
      </c>
      <c r="B681" t="str">
        <f>VLOOKUP(Merged[[#This Row],[Product_ID]],Sales_Data[],5,0)</f>
        <v>Eve</v>
      </c>
      <c r="C681" t="str">
        <f>VLOOKUP(Merged[[#This Row],[Product_ID]],Sales_Data[],6,0)</f>
        <v>West</v>
      </c>
      <c r="D681" t="str">
        <f>VLOOKUP(Merged[[#This Row],[Product_ID]],Sales_Data[],3,0)</f>
        <v>May</v>
      </c>
      <c r="E681">
        <f>INDEX(Sales_Data[Sales_Amount],MATCH(Merged[[#This Row],[Product_ID]], Sales_Data[Product_ID],0))</f>
        <v>3003.76</v>
      </c>
      <c r="F681" t="str">
        <f>INDEX(Sales_Data[Product_Category], MATCH(Merged[[#This Row],[Product_ID]],Sales_Data[Product_ID],0))</f>
        <v>Furniture</v>
      </c>
      <c r="G681">
        <f>INDEX(Sales_Data[Quantity_Sold], MATCH(Merged[[#This Row],[Product_ID]],Sales_Data[Product_ID],0))</f>
        <v>6</v>
      </c>
      <c r="H681" t="str">
        <f>INDEX(Sales_Data[Customer_Type], MATCH(Merged[[#This Row],[Product_ID]], Sales_Data[Product_ID],0))</f>
        <v>Returning</v>
      </c>
      <c r="I681" t="str">
        <f>INDEX(Sales_Data[Payment_Method], MATCH(Merged[[#This Row],[Product_ID]], Sales_Data[Product_ID],0))</f>
        <v>Bank Transfer</v>
      </c>
      <c r="J681">
        <f>INDEX(Sales_Data[Discount],MATCH(Merged[[#This Row],[Product_ID]], Sales_Data[Product_ID],0))</f>
        <v>0.06</v>
      </c>
      <c r="K681" s="8">
        <f>INDEX(Sales_Data[Discount (%)], MATCH(Merged[[#This Row],[Product_ID]],Sales_Data[Product_ID],0))</f>
        <v>0.06</v>
      </c>
      <c r="L681" s="8" t="str">
        <f>INDEX(Sales_Data[Discount Range], MATCH(Merged[[#This Row],[Product_ID]], Sales_Data[Product_ID],0))</f>
        <v>6-10%</v>
      </c>
      <c r="M681" t="str">
        <f>INDEX(Sales_Data[Sales_Channel],MATCH(Merged[[#This Row],[Product_ID]], Sales_Data[Product_ID],0))</f>
        <v>Retail</v>
      </c>
      <c r="N681" t="str">
        <f>INDEX(Sales_Data[Region_and_Sales_Rep], MATCH(Merged[[#This Row],[Product_ID]],Sales_Data[Product_ID],0))</f>
        <v>West-Eve</v>
      </c>
    </row>
    <row r="682" spans="1:14" x14ac:dyDescent="0.25">
      <c r="A682">
        <v>1089</v>
      </c>
      <c r="B682" t="str">
        <f>VLOOKUP(Merged[[#This Row],[Product_ID]],Sales_Data[],5,0)</f>
        <v>Bob</v>
      </c>
      <c r="C682" t="str">
        <f>VLOOKUP(Merged[[#This Row],[Product_ID]],Sales_Data[],6,0)</f>
        <v>West</v>
      </c>
      <c r="D682" t="str">
        <f>VLOOKUP(Merged[[#This Row],[Product_ID]],Sales_Data[],3,0)</f>
        <v>November</v>
      </c>
      <c r="E682">
        <f>INDEX(Sales_Data[Sales_Amount],MATCH(Merged[[#This Row],[Product_ID]], Sales_Data[Product_ID],0))</f>
        <v>2945.36</v>
      </c>
      <c r="F682" t="str">
        <f>INDEX(Sales_Data[Product_Category], MATCH(Merged[[#This Row],[Product_ID]],Sales_Data[Product_ID],0))</f>
        <v>Furniture</v>
      </c>
      <c r="G682">
        <f>INDEX(Sales_Data[Quantity_Sold], MATCH(Merged[[#This Row],[Product_ID]],Sales_Data[Product_ID],0))</f>
        <v>47</v>
      </c>
      <c r="H682" t="str">
        <f>INDEX(Sales_Data[Customer_Type], MATCH(Merged[[#This Row],[Product_ID]], Sales_Data[Product_ID],0))</f>
        <v>New</v>
      </c>
      <c r="I682" t="str">
        <f>INDEX(Sales_Data[Payment_Method], MATCH(Merged[[#This Row],[Product_ID]], Sales_Data[Product_ID],0))</f>
        <v>Bank Transfer</v>
      </c>
      <c r="J682">
        <f>INDEX(Sales_Data[Discount],MATCH(Merged[[#This Row],[Product_ID]], Sales_Data[Product_ID],0))</f>
        <v>0.17</v>
      </c>
      <c r="K682" s="8">
        <f>INDEX(Sales_Data[Discount (%)], MATCH(Merged[[#This Row],[Product_ID]],Sales_Data[Product_ID],0))</f>
        <v>0.17</v>
      </c>
      <c r="L682" s="8" t="str">
        <f>INDEX(Sales_Data[Discount Range], MATCH(Merged[[#This Row],[Product_ID]], Sales_Data[Product_ID],0))</f>
        <v>16-20%</v>
      </c>
      <c r="M682" t="str">
        <f>INDEX(Sales_Data[Sales_Channel],MATCH(Merged[[#This Row],[Product_ID]], Sales_Data[Product_ID],0))</f>
        <v>Retail</v>
      </c>
      <c r="N682" t="str">
        <f>INDEX(Sales_Data[Region_and_Sales_Rep], MATCH(Merged[[#This Row],[Product_ID]],Sales_Data[Product_ID],0))</f>
        <v>West-Bob</v>
      </c>
    </row>
    <row r="683" spans="1:14" x14ac:dyDescent="0.25">
      <c r="A683">
        <v>1045</v>
      </c>
      <c r="B683" t="str">
        <f>VLOOKUP(Merged[[#This Row],[Product_ID]],Sales_Data[],5,0)</f>
        <v>David</v>
      </c>
      <c r="C683" t="str">
        <f>VLOOKUP(Merged[[#This Row],[Product_ID]],Sales_Data[],6,0)</f>
        <v>South</v>
      </c>
      <c r="D683" t="str">
        <f>VLOOKUP(Merged[[#This Row],[Product_ID]],Sales_Data[],3,0)</f>
        <v>December</v>
      </c>
      <c r="E683">
        <f>INDEX(Sales_Data[Sales_Amount],MATCH(Merged[[#This Row],[Product_ID]], Sales_Data[Product_ID],0))</f>
        <v>3517.4</v>
      </c>
      <c r="F683" t="str">
        <f>INDEX(Sales_Data[Product_Category], MATCH(Merged[[#This Row],[Product_ID]],Sales_Data[Product_ID],0))</f>
        <v>Clothing</v>
      </c>
      <c r="G683">
        <f>INDEX(Sales_Data[Quantity_Sold], MATCH(Merged[[#This Row],[Product_ID]],Sales_Data[Product_ID],0))</f>
        <v>42</v>
      </c>
      <c r="H683" t="str">
        <f>INDEX(Sales_Data[Customer_Type], MATCH(Merged[[#This Row],[Product_ID]], Sales_Data[Product_ID],0))</f>
        <v>Returning</v>
      </c>
      <c r="I683" t="str">
        <f>INDEX(Sales_Data[Payment_Method], MATCH(Merged[[#This Row],[Product_ID]], Sales_Data[Product_ID],0))</f>
        <v>Cash</v>
      </c>
      <c r="J683">
        <f>INDEX(Sales_Data[Discount],MATCH(Merged[[#This Row],[Product_ID]], Sales_Data[Product_ID],0))</f>
        <v>0.1</v>
      </c>
      <c r="K683" s="8">
        <f>INDEX(Sales_Data[Discount (%)], MATCH(Merged[[#This Row],[Product_ID]],Sales_Data[Product_ID],0))</f>
        <v>0.1</v>
      </c>
      <c r="L683" s="8" t="str">
        <f>INDEX(Sales_Data[Discount Range], MATCH(Merged[[#This Row],[Product_ID]], Sales_Data[Product_ID],0))</f>
        <v>6-10%</v>
      </c>
      <c r="M683" t="str">
        <f>INDEX(Sales_Data[Sales_Channel],MATCH(Merged[[#This Row],[Product_ID]], Sales_Data[Product_ID],0))</f>
        <v>Online</v>
      </c>
      <c r="N683" t="str">
        <f>INDEX(Sales_Data[Region_and_Sales_Rep], MATCH(Merged[[#This Row],[Product_ID]],Sales_Data[Product_ID],0))</f>
        <v>South-David</v>
      </c>
    </row>
    <row r="684" spans="1:14" x14ac:dyDescent="0.25">
      <c r="A684">
        <v>1004</v>
      </c>
      <c r="B684" t="str">
        <f>VLOOKUP(Merged[[#This Row],[Product_ID]],Sales_Data[],5,0)</f>
        <v>Eve</v>
      </c>
      <c r="C684" t="str">
        <f>VLOOKUP(Merged[[#This Row],[Product_ID]],Sales_Data[],6,0)</f>
        <v>South</v>
      </c>
      <c r="D684" t="str">
        <f>VLOOKUP(Merged[[#This Row],[Product_ID]],Sales_Data[],3,0)</f>
        <v>June</v>
      </c>
      <c r="E684">
        <f>INDEX(Sales_Data[Sales_Amount],MATCH(Merged[[#This Row],[Product_ID]], Sales_Data[Product_ID],0))</f>
        <v>7762.51</v>
      </c>
      <c r="F684" t="str">
        <f>INDEX(Sales_Data[Product_Category], MATCH(Merged[[#This Row],[Product_ID]],Sales_Data[Product_ID],0))</f>
        <v>Electronics</v>
      </c>
      <c r="G684">
        <f>INDEX(Sales_Data[Quantity_Sold], MATCH(Merged[[#This Row],[Product_ID]],Sales_Data[Product_ID],0))</f>
        <v>39</v>
      </c>
      <c r="H684" t="str">
        <f>INDEX(Sales_Data[Customer_Type], MATCH(Merged[[#This Row],[Product_ID]], Sales_Data[Product_ID],0))</f>
        <v>Returning</v>
      </c>
      <c r="I684" t="str">
        <f>INDEX(Sales_Data[Payment_Method], MATCH(Merged[[#This Row],[Product_ID]], Sales_Data[Product_ID],0))</f>
        <v>Cash</v>
      </c>
      <c r="J684">
        <f>INDEX(Sales_Data[Discount],MATCH(Merged[[#This Row],[Product_ID]], Sales_Data[Product_ID],0))</f>
        <v>0.05</v>
      </c>
      <c r="K684" s="8">
        <f>INDEX(Sales_Data[Discount (%)], MATCH(Merged[[#This Row],[Product_ID]],Sales_Data[Product_ID],0))</f>
        <v>0.05</v>
      </c>
      <c r="L684" s="8" t="str">
        <f>INDEX(Sales_Data[Discount Range], MATCH(Merged[[#This Row],[Product_ID]], Sales_Data[Product_ID],0))</f>
        <v>0-5%</v>
      </c>
      <c r="M684" t="str">
        <f>INDEX(Sales_Data[Sales_Channel],MATCH(Merged[[#This Row],[Product_ID]], Sales_Data[Product_ID],0))</f>
        <v>Online</v>
      </c>
      <c r="N684" t="str">
        <f>INDEX(Sales_Data[Region_and_Sales_Rep], MATCH(Merged[[#This Row],[Product_ID]],Sales_Data[Product_ID],0))</f>
        <v>South-Eve</v>
      </c>
    </row>
    <row r="685" spans="1:14" x14ac:dyDescent="0.25">
      <c r="A685">
        <v>1036</v>
      </c>
      <c r="B685" t="str">
        <f>VLOOKUP(Merged[[#This Row],[Product_ID]],Sales_Data[],5,0)</f>
        <v>David</v>
      </c>
      <c r="C685" t="str">
        <f>VLOOKUP(Merged[[#This Row],[Product_ID]],Sales_Data[],6,0)</f>
        <v>North</v>
      </c>
      <c r="D685" t="str">
        <f>VLOOKUP(Merged[[#This Row],[Product_ID]],Sales_Data[],3,0)</f>
        <v>October</v>
      </c>
      <c r="E685">
        <f>INDEX(Sales_Data[Sales_Amount],MATCH(Merged[[#This Row],[Product_ID]], Sales_Data[Product_ID],0))</f>
        <v>6499.94</v>
      </c>
      <c r="F685" t="str">
        <f>INDEX(Sales_Data[Product_Category], MATCH(Merged[[#This Row],[Product_ID]],Sales_Data[Product_ID],0))</f>
        <v>Clothing</v>
      </c>
      <c r="G685">
        <f>INDEX(Sales_Data[Quantity_Sold], MATCH(Merged[[#This Row],[Product_ID]],Sales_Data[Product_ID],0))</f>
        <v>49</v>
      </c>
      <c r="H685" t="str">
        <f>INDEX(Sales_Data[Customer_Type], MATCH(Merged[[#This Row],[Product_ID]], Sales_Data[Product_ID],0))</f>
        <v>New</v>
      </c>
      <c r="I685" t="str">
        <f>INDEX(Sales_Data[Payment_Method], MATCH(Merged[[#This Row],[Product_ID]], Sales_Data[Product_ID],0))</f>
        <v>Cash</v>
      </c>
      <c r="J685">
        <f>INDEX(Sales_Data[Discount],MATCH(Merged[[#This Row],[Product_ID]], Sales_Data[Product_ID],0))</f>
        <v>0.16</v>
      </c>
      <c r="K685" s="8">
        <f>INDEX(Sales_Data[Discount (%)], MATCH(Merged[[#This Row],[Product_ID]],Sales_Data[Product_ID],0))</f>
        <v>0.16</v>
      </c>
      <c r="L685" s="8" t="str">
        <f>INDEX(Sales_Data[Discount Range], MATCH(Merged[[#This Row],[Product_ID]], Sales_Data[Product_ID],0))</f>
        <v>16-20%</v>
      </c>
      <c r="M685" t="str">
        <f>INDEX(Sales_Data[Sales_Channel],MATCH(Merged[[#This Row],[Product_ID]], Sales_Data[Product_ID],0))</f>
        <v>Online</v>
      </c>
      <c r="N685" t="str">
        <f>INDEX(Sales_Data[Region_and_Sales_Rep], MATCH(Merged[[#This Row],[Product_ID]],Sales_Data[Product_ID],0))</f>
        <v>North-David</v>
      </c>
    </row>
    <row r="686" spans="1:14" x14ac:dyDescent="0.25">
      <c r="A686">
        <v>1070</v>
      </c>
      <c r="B686" t="str">
        <f>VLOOKUP(Merged[[#This Row],[Product_ID]],Sales_Data[],5,0)</f>
        <v>David</v>
      </c>
      <c r="C686" t="str">
        <f>VLOOKUP(Merged[[#This Row],[Product_ID]],Sales_Data[],6,0)</f>
        <v>North</v>
      </c>
      <c r="D686" t="str">
        <f>VLOOKUP(Merged[[#This Row],[Product_ID]],Sales_Data[],3,0)</f>
        <v>November</v>
      </c>
      <c r="E686">
        <f>INDEX(Sales_Data[Sales_Amount],MATCH(Merged[[#This Row],[Product_ID]], Sales_Data[Product_ID],0))</f>
        <v>5813.51</v>
      </c>
      <c r="F686" t="str">
        <f>INDEX(Sales_Data[Product_Category], MATCH(Merged[[#This Row],[Product_ID]],Sales_Data[Product_ID],0))</f>
        <v>Furniture</v>
      </c>
      <c r="G686">
        <f>INDEX(Sales_Data[Quantity_Sold], MATCH(Merged[[#This Row],[Product_ID]],Sales_Data[Product_ID],0))</f>
        <v>40</v>
      </c>
      <c r="H686" t="str">
        <f>INDEX(Sales_Data[Customer_Type], MATCH(Merged[[#This Row],[Product_ID]], Sales_Data[Product_ID],0))</f>
        <v>New</v>
      </c>
      <c r="I686" t="str">
        <f>INDEX(Sales_Data[Payment_Method], MATCH(Merged[[#This Row],[Product_ID]], Sales_Data[Product_ID],0))</f>
        <v>Cash</v>
      </c>
      <c r="J686">
        <f>INDEX(Sales_Data[Discount],MATCH(Merged[[#This Row],[Product_ID]], Sales_Data[Product_ID],0))</f>
        <v>0.28999999999999998</v>
      </c>
      <c r="K686" s="8">
        <f>INDEX(Sales_Data[Discount (%)], MATCH(Merged[[#This Row],[Product_ID]],Sales_Data[Product_ID],0))</f>
        <v>0.28999999999999998</v>
      </c>
      <c r="L686" s="8" t="str">
        <f>INDEX(Sales_Data[Discount Range], MATCH(Merged[[#This Row],[Product_ID]], Sales_Data[Product_ID],0))</f>
        <v>21%+</v>
      </c>
      <c r="M686" t="str">
        <f>INDEX(Sales_Data[Sales_Channel],MATCH(Merged[[#This Row],[Product_ID]], Sales_Data[Product_ID],0))</f>
        <v>Online</v>
      </c>
      <c r="N686" t="str">
        <f>INDEX(Sales_Data[Region_and_Sales_Rep], MATCH(Merged[[#This Row],[Product_ID]],Sales_Data[Product_ID],0))</f>
        <v>North-David</v>
      </c>
    </row>
    <row r="687" spans="1:14" x14ac:dyDescent="0.25">
      <c r="A687">
        <v>1031</v>
      </c>
      <c r="B687" t="str">
        <f>VLOOKUP(Merged[[#This Row],[Product_ID]],Sales_Data[],5,0)</f>
        <v>David</v>
      </c>
      <c r="C687" t="str">
        <f>VLOOKUP(Merged[[#This Row],[Product_ID]],Sales_Data[],6,0)</f>
        <v>North</v>
      </c>
      <c r="D687" t="str">
        <f>VLOOKUP(Merged[[#This Row],[Product_ID]],Sales_Data[],3,0)</f>
        <v>December</v>
      </c>
      <c r="E687">
        <f>INDEX(Sales_Data[Sales_Amount],MATCH(Merged[[#This Row],[Product_ID]], Sales_Data[Product_ID],0))</f>
        <v>7567.06</v>
      </c>
      <c r="F687" t="str">
        <f>INDEX(Sales_Data[Product_Category], MATCH(Merged[[#This Row],[Product_ID]],Sales_Data[Product_ID],0))</f>
        <v>Food</v>
      </c>
      <c r="G687">
        <f>INDEX(Sales_Data[Quantity_Sold], MATCH(Merged[[#This Row],[Product_ID]],Sales_Data[Product_ID],0))</f>
        <v>22</v>
      </c>
      <c r="H687" t="str">
        <f>INDEX(Sales_Data[Customer_Type], MATCH(Merged[[#This Row],[Product_ID]], Sales_Data[Product_ID],0))</f>
        <v>New</v>
      </c>
      <c r="I687" t="str">
        <f>INDEX(Sales_Data[Payment_Method], MATCH(Merged[[#This Row],[Product_ID]], Sales_Data[Product_ID],0))</f>
        <v>Bank Transfer</v>
      </c>
      <c r="J687">
        <f>INDEX(Sales_Data[Discount],MATCH(Merged[[#This Row],[Product_ID]], Sales_Data[Product_ID],0))</f>
        <v>0.2</v>
      </c>
      <c r="K687" s="8">
        <f>INDEX(Sales_Data[Discount (%)], MATCH(Merged[[#This Row],[Product_ID]],Sales_Data[Product_ID],0))</f>
        <v>0.2</v>
      </c>
      <c r="L687" s="8" t="str">
        <f>INDEX(Sales_Data[Discount Range], MATCH(Merged[[#This Row],[Product_ID]], Sales_Data[Product_ID],0))</f>
        <v>16-20%</v>
      </c>
      <c r="M687" t="str">
        <f>INDEX(Sales_Data[Sales_Channel],MATCH(Merged[[#This Row],[Product_ID]], Sales_Data[Product_ID],0))</f>
        <v>Online</v>
      </c>
      <c r="N687" t="str">
        <f>INDEX(Sales_Data[Region_and_Sales_Rep], MATCH(Merged[[#This Row],[Product_ID]],Sales_Data[Product_ID],0))</f>
        <v>North-David</v>
      </c>
    </row>
    <row r="688" spans="1:14" x14ac:dyDescent="0.25">
      <c r="A688">
        <v>1019</v>
      </c>
      <c r="B688" t="str">
        <f>VLOOKUP(Merged[[#This Row],[Product_ID]],Sales_Data[],5,0)</f>
        <v>David</v>
      </c>
      <c r="C688" t="str">
        <f>VLOOKUP(Merged[[#This Row],[Product_ID]],Sales_Data[],6,0)</f>
        <v>West</v>
      </c>
      <c r="D688" t="str">
        <f>VLOOKUP(Merged[[#This Row],[Product_ID]],Sales_Data[],3,0)</f>
        <v>October</v>
      </c>
      <c r="E688">
        <f>INDEX(Sales_Data[Sales_Amount],MATCH(Merged[[#This Row],[Product_ID]], Sales_Data[Product_ID],0))</f>
        <v>5952.19</v>
      </c>
      <c r="F688" t="str">
        <f>INDEX(Sales_Data[Product_Category], MATCH(Merged[[#This Row],[Product_ID]],Sales_Data[Product_ID],0))</f>
        <v>Food</v>
      </c>
      <c r="G688">
        <f>INDEX(Sales_Data[Quantity_Sold], MATCH(Merged[[#This Row],[Product_ID]],Sales_Data[Product_ID],0))</f>
        <v>31</v>
      </c>
      <c r="H688" t="str">
        <f>INDEX(Sales_Data[Customer_Type], MATCH(Merged[[#This Row],[Product_ID]], Sales_Data[Product_ID],0))</f>
        <v>New</v>
      </c>
      <c r="I688" t="str">
        <f>INDEX(Sales_Data[Payment_Method], MATCH(Merged[[#This Row],[Product_ID]], Sales_Data[Product_ID],0))</f>
        <v>Bank Transfer</v>
      </c>
      <c r="J688">
        <f>INDEX(Sales_Data[Discount],MATCH(Merged[[#This Row],[Product_ID]], Sales_Data[Product_ID],0))</f>
        <v>0.04</v>
      </c>
      <c r="K688" s="8">
        <f>INDEX(Sales_Data[Discount (%)], MATCH(Merged[[#This Row],[Product_ID]],Sales_Data[Product_ID],0))</f>
        <v>0.04</v>
      </c>
      <c r="L688" s="8" t="str">
        <f>INDEX(Sales_Data[Discount Range], MATCH(Merged[[#This Row],[Product_ID]], Sales_Data[Product_ID],0))</f>
        <v>0-5%</v>
      </c>
      <c r="M688" t="str">
        <f>INDEX(Sales_Data[Sales_Channel],MATCH(Merged[[#This Row],[Product_ID]], Sales_Data[Product_ID],0))</f>
        <v>Online</v>
      </c>
      <c r="N688" t="str">
        <f>INDEX(Sales_Data[Region_and_Sales_Rep], MATCH(Merged[[#This Row],[Product_ID]],Sales_Data[Product_ID],0))</f>
        <v>West-David</v>
      </c>
    </row>
    <row r="689" spans="1:14" x14ac:dyDescent="0.25">
      <c r="A689">
        <v>1061</v>
      </c>
      <c r="B689" t="str">
        <f>VLOOKUP(Merged[[#This Row],[Product_ID]],Sales_Data[],5,0)</f>
        <v>Charlie</v>
      </c>
      <c r="C689" t="str">
        <f>VLOOKUP(Merged[[#This Row],[Product_ID]],Sales_Data[],6,0)</f>
        <v>East</v>
      </c>
      <c r="D689" t="str">
        <f>VLOOKUP(Merged[[#This Row],[Product_ID]],Sales_Data[],3,0)</f>
        <v>March</v>
      </c>
      <c r="E689">
        <f>INDEX(Sales_Data[Sales_Amount],MATCH(Merged[[#This Row],[Product_ID]], Sales_Data[Product_ID],0))</f>
        <v>3750.2</v>
      </c>
      <c r="F689" t="str">
        <f>INDEX(Sales_Data[Product_Category], MATCH(Merged[[#This Row],[Product_ID]],Sales_Data[Product_ID],0))</f>
        <v>Electronics</v>
      </c>
      <c r="G689">
        <f>INDEX(Sales_Data[Quantity_Sold], MATCH(Merged[[#This Row],[Product_ID]],Sales_Data[Product_ID],0))</f>
        <v>13</v>
      </c>
      <c r="H689" t="str">
        <f>INDEX(Sales_Data[Customer_Type], MATCH(Merged[[#This Row],[Product_ID]], Sales_Data[Product_ID],0))</f>
        <v>New</v>
      </c>
      <c r="I689" t="str">
        <f>INDEX(Sales_Data[Payment_Method], MATCH(Merged[[#This Row],[Product_ID]], Sales_Data[Product_ID],0))</f>
        <v>Credit Card</v>
      </c>
      <c r="J689">
        <f>INDEX(Sales_Data[Discount],MATCH(Merged[[#This Row],[Product_ID]], Sales_Data[Product_ID],0))</f>
        <v>0.08</v>
      </c>
      <c r="K689" s="8">
        <f>INDEX(Sales_Data[Discount (%)], MATCH(Merged[[#This Row],[Product_ID]],Sales_Data[Product_ID],0))</f>
        <v>0.08</v>
      </c>
      <c r="L689" s="8" t="str">
        <f>INDEX(Sales_Data[Discount Range], MATCH(Merged[[#This Row],[Product_ID]], Sales_Data[Product_ID],0))</f>
        <v>6-10%</v>
      </c>
      <c r="M689" t="str">
        <f>INDEX(Sales_Data[Sales_Channel],MATCH(Merged[[#This Row],[Product_ID]], Sales_Data[Product_ID],0))</f>
        <v>Online</v>
      </c>
      <c r="N689" t="str">
        <f>INDEX(Sales_Data[Region_and_Sales_Rep], MATCH(Merged[[#This Row],[Product_ID]],Sales_Data[Product_ID],0))</f>
        <v>East-Charlie</v>
      </c>
    </row>
    <row r="690" spans="1:14" x14ac:dyDescent="0.25">
      <c r="A690">
        <v>1054</v>
      </c>
      <c r="B690" t="str">
        <f>VLOOKUP(Merged[[#This Row],[Product_ID]],Sales_Data[],5,0)</f>
        <v>Bob</v>
      </c>
      <c r="C690" t="str">
        <f>VLOOKUP(Merged[[#This Row],[Product_ID]],Sales_Data[],6,0)</f>
        <v>South</v>
      </c>
      <c r="D690" t="str">
        <f>VLOOKUP(Merged[[#This Row],[Product_ID]],Sales_Data[],3,0)</f>
        <v>June</v>
      </c>
      <c r="E690">
        <f>INDEX(Sales_Data[Sales_Amount],MATCH(Merged[[#This Row],[Product_ID]], Sales_Data[Product_ID],0))</f>
        <v>7853.66</v>
      </c>
      <c r="F690" t="str">
        <f>INDEX(Sales_Data[Product_Category], MATCH(Merged[[#This Row],[Product_ID]],Sales_Data[Product_ID],0))</f>
        <v>Furniture</v>
      </c>
      <c r="G690">
        <f>INDEX(Sales_Data[Quantity_Sold], MATCH(Merged[[#This Row],[Product_ID]],Sales_Data[Product_ID],0))</f>
        <v>21</v>
      </c>
      <c r="H690" t="str">
        <f>INDEX(Sales_Data[Customer_Type], MATCH(Merged[[#This Row],[Product_ID]], Sales_Data[Product_ID],0))</f>
        <v>New</v>
      </c>
      <c r="I690" t="str">
        <f>INDEX(Sales_Data[Payment_Method], MATCH(Merged[[#This Row],[Product_ID]], Sales_Data[Product_ID],0))</f>
        <v>Bank Transfer</v>
      </c>
      <c r="J690">
        <f>INDEX(Sales_Data[Discount],MATCH(Merged[[#This Row],[Product_ID]], Sales_Data[Product_ID],0))</f>
        <v>0.05</v>
      </c>
      <c r="K690" s="8">
        <f>INDEX(Sales_Data[Discount (%)], MATCH(Merged[[#This Row],[Product_ID]],Sales_Data[Product_ID],0))</f>
        <v>0.05</v>
      </c>
      <c r="L690" s="8" t="str">
        <f>INDEX(Sales_Data[Discount Range], MATCH(Merged[[#This Row],[Product_ID]], Sales_Data[Product_ID],0))</f>
        <v>0-5%</v>
      </c>
      <c r="M690" t="str">
        <f>INDEX(Sales_Data[Sales_Channel],MATCH(Merged[[#This Row],[Product_ID]], Sales_Data[Product_ID],0))</f>
        <v>Online</v>
      </c>
      <c r="N690" t="str">
        <f>INDEX(Sales_Data[Region_and_Sales_Rep], MATCH(Merged[[#This Row],[Product_ID]],Sales_Data[Product_ID],0))</f>
        <v>South-Bob</v>
      </c>
    </row>
    <row r="691" spans="1:14" x14ac:dyDescent="0.25">
      <c r="A691">
        <v>1039</v>
      </c>
      <c r="B691" t="str">
        <f>VLOOKUP(Merged[[#This Row],[Product_ID]],Sales_Data[],5,0)</f>
        <v>Alice</v>
      </c>
      <c r="C691" t="str">
        <f>VLOOKUP(Merged[[#This Row],[Product_ID]],Sales_Data[],6,0)</f>
        <v>East</v>
      </c>
      <c r="D691" t="str">
        <f>VLOOKUP(Merged[[#This Row],[Product_ID]],Sales_Data[],3,0)</f>
        <v>July</v>
      </c>
      <c r="E691">
        <f>INDEX(Sales_Data[Sales_Amount],MATCH(Merged[[#This Row],[Product_ID]], Sales_Data[Product_ID],0))</f>
        <v>6807.67</v>
      </c>
      <c r="F691" t="str">
        <f>INDEX(Sales_Data[Product_Category], MATCH(Merged[[#This Row],[Product_ID]],Sales_Data[Product_ID],0))</f>
        <v>Clothing</v>
      </c>
      <c r="G691">
        <f>INDEX(Sales_Data[Quantity_Sold], MATCH(Merged[[#This Row],[Product_ID]],Sales_Data[Product_ID],0))</f>
        <v>42</v>
      </c>
      <c r="H691" t="str">
        <f>INDEX(Sales_Data[Customer_Type], MATCH(Merged[[#This Row],[Product_ID]], Sales_Data[Product_ID],0))</f>
        <v>Returning</v>
      </c>
      <c r="I691" t="str">
        <f>INDEX(Sales_Data[Payment_Method], MATCH(Merged[[#This Row],[Product_ID]], Sales_Data[Product_ID],0))</f>
        <v>Credit Card</v>
      </c>
      <c r="J691">
        <f>INDEX(Sales_Data[Discount],MATCH(Merged[[#This Row],[Product_ID]], Sales_Data[Product_ID],0))</f>
        <v>0.19</v>
      </c>
      <c r="K691" s="8">
        <f>INDEX(Sales_Data[Discount (%)], MATCH(Merged[[#This Row],[Product_ID]],Sales_Data[Product_ID],0))</f>
        <v>0.19</v>
      </c>
      <c r="L691" s="8" t="str">
        <f>INDEX(Sales_Data[Discount Range], MATCH(Merged[[#This Row],[Product_ID]], Sales_Data[Product_ID],0))</f>
        <v>16-20%</v>
      </c>
      <c r="M691" t="str">
        <f>INDEX(Sales_Data[Sales_Channel],MATCH(Merged[[#This Row],[Product_ID]], Sales_Data[Product_ID],0))</f>
        <v>Retail</v>
      </c>
      <c r="N691" t="str">
        <f>INDEX(Sales_Data[Region_and_Sales_Rep], MATCH(Merged[[#This Row],[Product_ID]],Sales_Data[Product_ID],0))</f>
        <v>East-Alice</v>
      </c>
    </row>
    <row r="692" spans="1:14" x14ac:dyDescent="0.25">
      <c r="A692">
        <v>1091</v>
      </c>
      <c r="B692" t="str">
        <f>VLOOKUP(Merged[[#This Row],[Product_ID]],Sales_Data[],5,0)</f>
        <v>Charlie</v>
      </c>
      <c r="C692" t="str">
        <f>VLOOKUP(Merged[[#This Row],[Product_ID]],Sales_Data[],6,0)</f>
        <v>South</v>
      </c>
      <c r="D692" t="str">
        <f>VLOOKUP(Merged[[#This Row],[Product_ID]],Sales_Data[],3,0)</f>
        <v>September</v>
      </c>
      <c r="E692">
        <f>INDEX(Sales_Data[Sales_Amount],MATCH(Merged[[#This Row],[Product_ID]], Sales_Data[Product_ID],0))</f>
        <v>675.11</v>
      </c>
      <c r="F692" t="str">
        <f>INDEX(Sales_Data[Product_Category], MATCH(Merged[[#This Row],[Product_ID]],Sales_Data[Product_ID],0))</f>
        <v>Food</v>
      </c>
      <c r="G692">
        <f>INDEX(Sales_Data[Quantity_Sold], MATCH(Merged[[#This Row],[Product_ID]],Sales_Data[Product_ID],0))</f>
        <v>44</v>
      </c>
      <c r="H692" t="str">
        <f>INDEX(Sales_Data[Customer_Type], MATCH(Merged[[#This Row],[Product_ID]], Sales_Data[Product_ID],0))</f>
        <v>Returning</v>
      </c>
      <c r="I692" t="str">
        <f>INDEX(Sales_Data[Payment_Method], MATCH(Merged[[#This Row],[Product_ID]], Sales_Data[Product_ID],0))</f>
        <v>Bank Transfer</v>
      </c>
      <c r="J692">
        <f>INDEX(Sales_Data[Discount],MATCH(Merged[[#This Row],[Product_ID]], Sales_Data[Product_ID],0))</f>
        <v>0.06</v>
      </c>
      <c r="K692" s="8">
        <f>INDEX(Sales_Data[Discount (%)], MATCH(Merged[[#This Row],[Product_ID]],Sales_Data[Product_ID],0))</f>
        <v>0.06</v>
      </c>
      <c r="L692" s="8" t="str">
        <f>INDEX(Sales_Data[Discount Range], MATCH(Merged[[#This Row],[Product_ID]], Sales_Data[Product_ID],0))</f>
        <v>6-10%</v>
      </c>
      <c r="M692" t="str">
        <f>INDEX(Sales_Data[Sales_Channel],MATCH(Merged[[#This Row],[Product_ID]], Sales_Data[Product_ID],0))</f>
        <v>Retail</v>
      </c>
      <c r="N692" t="str">
        <f>INDEX(Sales_Data[Region_and_Sales_Rep], MATCH(Merged[[#This Row],[Product_ID]],Sales_Data[Product_ID],0))</f>
        <v>South-Charlie</v>
      </c>
    </row>
    <row r="693" spans="1:14" x14ac:dyDescent="0.25">
      <c r="A693">
        <v>1074</v>
      </c>
      <c r="B693" t="str">
        <f>VLOOKUP(Merged[[#This Row],[Product_ID]],Sales_Data[],5,0)</f>
        <v>Eve</v>
      </c>
      <c r="C693" t="str">
        <f>VLOOKUP(Merged[[#This Row],[Product_ID]],Sales_Data[],6,0)</f>
        <v>West</v>
      </c>
      <c r="D693" t="str">
        <f>VLOOKUP(Merged[[#This Row],[Product_ID]],Sales_Data[],3,0)</f>
        <v>March</v>
      </c>
      <c r="E693">
        <f>INDEX(Sales_Data[Sales_Amount],MATCH(Merged[[#This Row],[Product_ID]], Sales_Data[Product_ID],0))</f>
        <v>7499.7</v>
      </c>
      <c r="F693" t="str">
        <f>INDEX(Sales_Data[Product_Category], MATCH(Merged[[#This Row],[Product_ID]],Sales_Data[Product_ID],0))</f>
        <v>Food</v>
      </c>
      <c r="G693">
        <f>INDEX(Sales_Data[Quantity_Sold], MATCH(Merged[[#This Row],[Product_ID]],Sales_Data[Product_ID],0))</f>
        <v>38</v>
      </c>
      <c r="H693" t="str">
        <f>INDEX(Sales_Data[Customer_Type], MATCH(Merged[[#This Row],[Product_ID]], Sales_Data[Product_ID],0))</f>
        <v>Returning</v>
      </c>
      <c r="I693" t="str">
        <f>INDEX(Sales_Data[Payment_Method], MATCH(Merged[[#This Row],[Product_ID]], Sales_Data[Product_ID],0))</f>
        <v>Credit Card</v>
      </c>
      <c r="J693">
        <f>INDEX(Sales_Data[Discount],MATCH(Merged[[#This Row],[Product_ID]], Sales_Data[Product_ID],0))</f>
        <v>0.19</v>
      </c>
      <c r="K693" s="8">
        <f>INDEX(Sales_Data[Discount (%)], MATCH(Merged[[#This Row],[Product_ID]],Sales_Data[Product_ID],0))</f>
        <v>0.19</v>
      </c>
      <c r="L693" s="8" t="str">
        <f>INDEX(Sales_Data[Discount Range], MATCH(Merged[[#This Row],[Product_ID]], Sales_Data[Product_ID],0))</f>
        <v>16-20%</v>
      </c>
      <c r="M693" t="str">
        <f>INDEX(Sales_Data[Sales_Channel],MATCH(Merged[[#This Row],[Product_ID]], Sales_Data[Product_ID],0))</f>
        <v>Online</v>
      </c>
      <c r="N693" t="str">
        <f>INDEX(Sales_Data[Region_and_Sales_Rep], MATCH(Merged[[#This Row],[Product_ID]],Sales_Data[Product_ID],0))</f>
        <v>West-Eve</v>
      </c>
    </row>
    <row r="694" spans="1:14" x14ac:dyDescent="0.25">
      <c r="A694">
        <v>1090</v>
      </c>
      <c r="B694" t="str">
        <f>VLOOKUP(Merged[[#This Row],[Product_ID]],Sales_Data[],5,0)</f>
        <v>Alice</v>
      </c>
      <c r="C694" t="str">
        <f>VLOOKUP(Merged[[#This Row],[Product_ID]],Sales_Data[],6,0)</f>
        <v>West</v>
      </c>
      <c r="D694" t="str">
        <f>VLOOKUP(Merged[[#This Row],[Product_ID]],Sales_Data[],3,0)</f>
        <v>November</v>
      </c>
      <c r="E694">
        <f>INDEX(Sales_Data[Sales_Amount],MATCH(Merged[[#This Row],[Product_ID]], Sales_Data[Product_ID],0))</f>
        <v>267.77999999999997</v>
      </c>
      <c r="F694" t="str">
        <f>INDEX(Sales_Data[Product_Category], MATCH(Merged[[#This Row],[Product_ID]],Sales_Data[Product_ID],0))</f>
        <v>Electronics</v>
      </c>
      <c r="G694">
        <f>INDEX(Sales_Data[Quantity_Sold], MATCH(Merged[[#This Row],[Product_ID]],Sales_Data[Product_ID],0))</f>
        <v>32</v>
      </c>
      <c r="H694" t="str">
        <f>INDEX(Sales_Data[Customer_Type], MATCH(Merged[[#This Row],[Product_ID]], Sales_Data[Product_ID],0))</f>
        <v>Returning</v>
      </c>
      <c r="I694" t="str">
        <f>INDEX(Sales_Data[Payment_Method], MATCH(Merged[[#This Row],[Product_ID]], Sales_Data[Product_ID],0))</f>
        <v>Cash</v>
      </c>
      <c r="J694">
        <f>INDEX(Sales_Data[Discount],MATCH(Merged[[#This Row],[Product_ID]], Sales_Data[Product_ID],0))</f>
        <v>0.22</v>
      </c>
      <c r="K694" s="8">
        <f>INDEX(Sales_Data[Discount (%)], MATCH(Merged[[#This Row],[Product_ID]],Sales_Data[Product_ID],0))</f>
        <v>0.22</v>
      </c>
      <c r="L694" s="8" t="str">
        <f>INDEX(Sales_Data[Discount Range], MATCH(Merged[[#This Row],[Product_ID]], Sales_Data[Product_ID],0))</f>
        <v>21%+</v>
      </c>
      <c r="M694" t="str">
        <f>INDEX(Sales_Data[Sales_Channel],MATCH(Merged[[#This Row],[Product_ID]], Sales_Data[Product_ID],0))</f>
        <v>Retail</v>
      </c>
      <c r="N694" t="str">
        <f>INDEX(Sales_Data[Region_and_Sales_Rep], MATCH(Merged[[#This Row],[Product_ID]],Sales_Data[Product_ID],0))</f>
        <v>West-Alice</v>
      </c>
    </row>
    <row r="695" spans="1:14" x14ac:dyDescent="0.25">
      <c r="A695">
        <v>1019</v>
      </c>
      <c r="B695" t="str">
        <f>VLOOKUP(Merged[[#This Row],[Product_ID]],Sales_Data[],5,0)</f>
        <v>David</v>
      </c>
      <c r="C695" t="str">
        <f>VLOOKUP(Merged[[#This Row],[Product_ID]],Sales_Data[],6,0)</f>
        <v>West</v>
      </c>
      <c r="D695" t="str">
        <f>VLOOKUP(Merged[[#This Row],[Product_ID]],Sales_Data[],3,0)</f>
        <v>October</v>
      </c>
      <c r="E695">
        <f>INDEX(Sales_Data[Sales_Amount],MATCH(Merged[[#This Row],[Product_ID]], Sales_Data[Product_ID],0))</f>
        <v>5952.19</v>
      </c>
      <c r="F695" t="str">
        <f>INDEX(Sales_Data[Product_Category], MATCH(Merged[[#This Row],[Product_ID]],Sales_Data[Product_ID],0))</f>
        <v>Food</v>
      </c>
      <c r="G695">
        <f>INDEX(Sales_Data[Quantity_Sold], MATCH(Merged[[#This Row],[Product_ID]],Sales_Data[Product_ID],0))</f>
        <v>31</v>
      </c>
      <c r="H695" t="str">
        <f>INDEX(Sales_Data[Customer_Type], MATCH(Merged[[#This Row],[Product_ID]], Sales_Data[Product_ID],0))</f>
        <v>New</v>
      </c>
      <c r="I695" t="str">
        <f>INDEX(Sales_Data[Payment_Method], MATCH(Merged[[#This Row],[Product_ID]], Sales_Data[Product_ID],0))</f>
        <v>Bank Transfer</v>
      </c>
      <c r="J695">
        <f>INDEX(Sales_Data[Discount],MATCH(Merged[[#This Row],[Product_ID]], Sales_Data[Product_ID],0))</f>
        <v>0.04</v>
      </c>
      <c r="K695" s="8">
        <f>INDEX(Sales_Data[Discount (%)], MATCH(Merged[[#This Row],[Product_ID]],Sales_Data[Product_ID],0))</f>
        <v>0.04</v>
      </c>
      <c r="L695" s="8" t="str">
        <f>INDEX(Sales_Data[Discount Range], MATCH(Merged[[#This Row],[Product_ID]], Sales_Data[Product_ID],0))</f>
        <v>0-5%</v>
      </c>
      <c r="M695" t="str">
        <f>INDEX(Sales_Data[Sales_Channel],MATCH(Merged[[#This Row],[Product_ID]], Sales_Data[Product_ID],0))</f>
        <v>Online</v>
      </c>
      <c r="N695" t="str">
        <f>INDEX(Sales_Data[Region_and_Sales_Rep], MATCH(Merged[[#This Row],[Product_ID]],Sales_Data[Product_ID],0))</f>
        <v>West-David</v>
      </c>
    </row>
    <row r="696" spans="1:14" x14ac:dyDescent="0.25">
      <c r="A696">
        <v>1039</v>
      </c>
      <c r="B696" t="str">
        <f>VLOOKUP(Merged[[#This Row],[Product_ID]],Sales_Data[],5,0)</f>
        <v>Alice</v>
      </c>
      <c r="C696" t="str">
        <f>VLOOKUP(Merged[[#This Row],[Product_ID]],Sales_Data[],6,0)</f>
        <v>East</v>
      </c>
      <c r="D696" t="str">
        <f>VLOOKUP(Merged[[#This Row],[Product_ID]],Sales_Data[],3,0)</f>
        <v>July</v>
      </c>
      <c r="E696">
        <f>INDEX(Sales_Data[Sales_Amount],MATCH(Merged[[#This Row],[Product_ID]], Sales_Data[Product_ID],0))</f>
        <v>6807.67</v>
      </c>
      <c r="F696" t="str">
        <f>INDEX(Sales_Data[Product_Category], MATCH(Merged[[#This Row],[Product_ID]],Sales_Data[Product_ID],0))</f>
        <v>Clothing</v>
      </c>
      <c r="G696">
        <f>INDEX(Sales_Data[Quantity_Sold], MATCH(Merged[[#This Row],[Product_ID]],Sales_Data[Product_ID],0))</f>
        <v>42</v>
      </c>
      <c r="H696" t="str">
        <f>INDEX(Sales_Data[Customer_Type], MATCH(Merged[[#This Row],[Product_ID]], Sales_Data[Product_ID],0))</f>
        <v>Returning</v>
      </c>
      <c r="I696" t="str">
        <f>INDEX(Sales_Data[Payment_Method], MATCH(Merged[[#This Row],[Product_ID]], Sales_Data[Product_ID],0))</f>
        <v>Credit Card</v>
      </c>
      <c r="J696">
        <f>INDEX(Sales_Data[Discount],MATCH(Merged[[#This Row],[Product_ID]], Sales_Data[Product_ID],0))</f>
        <v>0.19</v>
      </c>
      <c r="K696" s="8">
        <f>INDEX(Sales_Data[Discount (%)], MATCH(Merged[[#This Row],[Product_ID]],Sales_Data[Product_ID],0))</f>
        <v>0.19</v>
      </c>
      <c r="L696" s="8" t="str">
        <f>INDEX(Sales_Data[Discount Range], MATCH(Merged[[#This Row],[Product_ID]], Sales_Data[Product_ID],0))</f>
        <v>16-20%</v>
      </c>
      <c r="M696" t="str">
        <f>INDEX(Sales_Data[Sales_Channel],MATCH(Merged[[#This Row],[Product_ID]], Sales_Data[Product_ID],0))</f>
        <v>Retail</v>
      </c>
      <c r="N696" t="str">
        <f>INDEX(Sales_Data[Region_and_Sales_Rep], MATCH(Merged[[#This Row],[Product_ID]],Sales_Data[Product_ID],0))</f>
        <v>East-Alice</v>
      </c>
    </row>
    <row r="697" spans="1:14" x14ac:dyDescent="0.25">
      <c r="A697">
        <v>1067</v>
      </c>
      <c r="B697" t="str">
        <f>VLOOKUP(Merged[[#This Row],[Product_ID]],Sales_Data[],5,0)</f>
        <v>Eve</v>
      </c>
      <c r="C697" t="str">
        <f>VLOOKUP(Merged[[#This Row],[Product_ID]],Sales_Data[],6,0)</f>
        <v>South</v>
      </c>
      <c r="D697" t="str">
        <f>VLOOKUP(Merged[[#This Row],[Product_ID]],Sales_Data[],3,0)</f>
        <v>June</v>
      </c>
      <c r="E697">
        <f>INDEX(Sales_Data[Sales_Amount],MATCH(Merged[[#This Row],[Product_ID]], Sales_Data[Product_ID],0))</f>
        <v>114.59</v>
      </c>
      <c r="F697" t="str">
        <f>INDEX(Sales_Data[Product_Category], MATCH(Merged[[#This Row],[Product_ID]],Sales_Data[Product_ID],0))</f>
        <v>Food</v>
      </c>
      <c r="G697">
        <f>INDEX(Sales_Data[Quantity_Sold], MATCH(Merged[[#This Row],[Product_ID]],Sales_Data[Product_ID],0))</f>
        <v>48</v>
      </c>
      <c r="H697" t="str">
        <f>INDEX(Sales_Data[Customer_Type], MATCH(Merged[[#This Row],[Product_ID]], Sales_Data[Product_ID],0))</f>
        <v>Returning</v>
      </c>
      <c r="I697" t="str">
        <f>INDEX(Sales_Data[Payment_Method], MATCH(Merged[[#This Row],[Product_ID]], Sales_Data[Product_ID],0))</f>
        <v>Bank Transfer</v>
      </c>
      <c r="J697">
        <f>INDEX(Sales_Data[Discount],MATCH(Merged[[#This Row],[Product_ID]], Sales_Data[Product_ID],0))</f>
        <v>0.1</v>
      </c>
      <c r="K697" s="8">
        <f>INDEX(Sales_Data[Discount (%)], MATCH(Merged[[#This Row],[Product_ID]],Sales_Data[Product_ID],0))</f>
        <v>0.1</v>
      </c>
      <c r="L697" s="8" t="str">
        <f>INDEX(Sales_Data[Discount Range], MATCH(Merged[[#This Row],[Product_ID]], Sales_Data[Product_ID],0))</f>
        <v>6-10%</v>
      </c>
      <c r="M697" t="str">
        <f>INDEX(Sales_Data[Sales_Channel],MATCH(Merged[[#This Row],[Product_ID]], Sales_Data[Product_ID],0))</f>
        <v>Online</v>
      </c>
      <c r="N697" t="str">
        <f>INDEX(Sales_Data[Region_and_Sales_Rep], MATCH(Merged[[#This Row],[Product_ID]],Sales_Data[Product_ID],0))</f>
        <v>South-Eve</v>
      </c>
    </row>
    <row r="698" spans="1:14" x14ac:dyDescent="0.25">
      <c r="A698">
        <v>1045</v>
      </c>
      <c r="B698" t="str">
        <f>VLOOKUP(Merged[[#This Row],[Product_ID]],Sales_Data[],5,0)</f>
        <v>David</v>
      </c>
      <c r="C698" t="str">
        <f>VLOOKUP(Merged[[#This Row],[Product_ID]],Sales_Data[],6,0)</f>
        <v>South</v>
      </c>
      <c r="D698" t="str">
        <f>VLOOKUP(Merged[[#This Row],[Product_ID]],Sales_Data[],3,0)</f>
        <v>December</v>
      </c>
      <c r="E698">
        <f>INDEX(Sales_Data[Sales_Amount],MATCH(Merged[[#This Row],[Product_ID]], Sales_Data[Product_ID],0))</f>
        <v>3517.4</v>
      </c>
      <c r="F698" t="str">
        <f>INDEX(Sales_Data[Product_Category], MATCH(Merged[[#This Row],[Product_ID]],Sales_Data[Product_ID],0))</f>
        <v>Clothing</v>
      </c>
      <c r="G698">
        <f>INDEX(Sales_Data[Quantity_Sold], MATCH(Merged[[#This Row],[Product_ID]],Sales_Data[Product_ID],0))</f>
        <v>42</v>
      </c>
      <c r="H698" t="str">
        <f>INDEX(Sales_Data[Customer_Type], MATCH(Merged[[#This Row],[Product_ID]], Sales_Data[Product_ID],0))</f>
        <v>Returning</v>
      </c>
      <c r="I698" t="str">
        <f>INDEX(Sales_Data[Payment_Method], MATCH(Merged[[#This Row],[Product_ID]], Sales_Data[Product_ID],0))</f>
        <v>Cash</v>
      </c>
      <c r="J698">
        <f>INDEX(Sales_Data[Discount],MATCH(Merged[[#This Row],[Product_ID]], Sales_Data[Product_ID],0))</f>
        <v>0.1</v>
      </c>
      <c r="K698" s="8">
        <f>INDEX(Sales_Data[Discount (%)], MATCH(Merged[[#This Row],[Product_ID]],Sales_Data[Product_ID],0))</f>
        <v>0.1</v>
      </c>
      <c r="L698" s="8" t="str">
        <f>INDEX(Sales_Data[Discount Range], MATCH(Merged[[#This Row],[Product_ID]], Sales_Data[Product_ID],0))</f>
        <v>6-10%</v>
      </c>
      <c r="M698" t="str">
        <f>INDEX(Sales_Data[Sales_Channel],MATCH(Merged[[#This Row],[Product_ID]], Sales_Data[Product_ID],0))</f>
        <v>Online</v>
      </c>
      <c r="N698" t="str">
        <f>INDEX(Sales_Data[Region_and_Sales_Rep], MATCH(Merged[[#This Row],[Product_ID]],Sales_Data[Product_ID],0))</f>
        <v>South-David</v>
      </c>
    </row>
    <row r="699" spans="1:14" x14ac:dyDescent="0.25">
      <c r="A699">
        <v>1013</v>
      </c>
      <c r="B699" t="str">
        <f>VLOOKUP(Merged[[#This Row],[Product_ID]],Sales_Data[],5,0)</f>
        <v>David</v>
      </c>
      <c r="C699" t="str">
        <f>VLOOKUP(Merged[[#This Row],[Product_ID]],Sales_Data[],6,0)</f>
        <v>East</v>
      </c>
      <c r="D699" t="str">
        <f>VLOOKUP(Merged[[#This Row],[Product_ID]],Sales_Data[],3,0)</f>
        <v>October</v>
      </c>
      <c r="E699">
        <f>INDEX(Sales_Data[Sales_Amount],MATCH(Merged[[#This Row],[Product_ID]], Sales_Data[Product_ID],0))</f>
        <v>5039.07</v>
      </c>
      <c r="F699" t="str">
        <f>INDEX(Sales_Data[Product_Category], MATCH(Merged[[#This Row],[Product_ID]],Sales_Data[Product_ID],0))</f>
        <v>Electronics</v>
      </c>
      <c r="G699">
        <f>INDEX(Sales_Data[Quantity_Sold], MATCH(Merged[[#This Row],[Product_ID]],Sales_Data[Product_ID],0))</f>
        <v>20</v>
      </c>
      <c r="H699" t="str">
        <f>INDEX(Sales_Data[Customer_Type], MATCH(Merged[[#This Row],[Product_ID]], Sales_Data[Product_ID],0))</f>
        <v>Returning</v>
      </c>
      <c r="I699" t="str">
        <f>INDEX(Sales_Data[Payment_Method], MATCH(Merged[[#This Row],[Product_ID]], Sales_Data[Product_ID],0))</f>
        <v>Bank Transfer</v>
      </c>
      <c r="J699">
        <f>INDEX(Sales_Data[Discount],MATCH(Merged[[#This Row],[Product_ID]], Sales_Data[Product_ID],0))</f>
        <v>0.1</v>
      </c>
      <c r="K699" s="8">
        <f>INDEX(Sales_Data[Discount (%)], MATCH(Merged[[#This Row],[Product_ID]],Sales_Data[Product_ID],0))</f>
        <v>0.1</v>
      </c>
      <c r="L699" s="8" t="str">
        <f>INDEX(Sales_Data[Discount Range], MATCH(Merged[[#This Row],[Product_ID]], Sales_Data[Product_ID],0))</f>
        <v>6-10%</v>
      </c>
      <c r="M699" t="str">
        <f>INDEX(Sales_Data[Sales_Channel],MATCH(Merged[[#This Row],[Product_ID]], Sales_Data[Product_ID],0))</f>
        <v>Online</v>
      </c>
      <c r="N699" t="str">
        <f>INDEX(Sales_Data[Region_and_Sales_Rep], MATCH(Merged[[#This Row],[Product_ID]],Sales_Data[Product_ID],0))</f>
        <v>East-David</v>
      </c>
    </row>
    <row r="700" spans="1:14" x14ac:dyDescent="0.25">
      <c r="A700">
        <v>1092</v>
      </c>
      <c r="B700" t="str">
        <f>VLOOKUP(Merged[[#This Row],[Product_ID]],Sales_Data[],5,0)</f>
        <v>David</v>
      </c>
      <c r="C700" t="str">
        <f>VLOOKUP(Merged[[#This Row],[Product_ID]],Sales_Data[],6,0)</f>
        <v>West</v>
      </c>
      <c r="D700" t="str">
        <f>VLOOKUP(Merged[[#This Row],[Product_ID]],Sales_Data[],3,0)</f>
        <v>February</v>
      </c>
      <c r="E700">
        <f>INDEX(Sales_Data[Sales_Amount],MATCH(Merged[[#This Row],[Product_ID]], Sales_Data[Product_ID],0))</f>
        <v>2749.17</v>
      </c>
      <c r="F700" t="str">
        <f>INDEX(Sales_Data[Product_Category], MATCH(Merged[[#This Row],[Product_ID]],Sales_Data[Product_ID],0))</f>
        <v>Furniture</v>
      </c>
      <c r="G700">
        <f>INDEX(Sales_Data[Quantity_Sold], MATCH(Merged[[#This Row],[Product_ID]],Sales_Data[Product_ID],0))</f>
        <v>34</v>
      </c>
      <c r="H700" t="str">
        <f>INDEX(Sales_Data[Customer_Type], MATCH(Merged[[#This Row],[Product_ID]], Sales_Data[Product_ID],0))</f>
        <v>New</v>
      </c>
      <c r="I700" t="str">
        <f>INDEX(Sales_Data[Payment_Method], MATCH(Merged[[#This Row],[Product_ID]], Sales_Data[Product_ID],0))</f>
        <v>Credit Card</v>
      </c>
      <c r="J700">
        <f>INDEX(Sales_Data[Discount],MATCH(Merged[[#This Row],[Product_ID]], Sales_Data[Product_ID],0))</f>
        <v>0.3</v>
      </c>
      <c r="K700" s="8">
        <f>INDEX(Sales_Data[Discount (%)], MATCH(Merged[[#This Row],[Product_ID]],Sales_Data[Product_ID],0))</f>
        <v>0.3</v>
      </c>
      <c r="L700" s="8" t="str">
        <f>INDEX(Sales_Data[Discount Range], MATCH(Merged[[#This Row],[Product_ID]], Sales_Data[Product_ID],0))</f>
        <v>21%+</v>
      </c>
      <c r="M700" t="str">
        <f>INDEX(Sales_Data[Sales_Channel],MATCH(Merged[[#This Row],[Product_ID]], Sales_Data[Product_ID],0))</f>
        <v>Online</v>
      </c>
      <c r="N700" t="str">
        <f>INDEX(Sales_Data[Region_and_Sales_Rep], MATCH(Merged[[#This Row],[Product_ID]],Sales_Data[Product_ID],0))</f>
        <v>West-David</v>
      </c>
    </row>
    <row r="701" spans="1:14" x14ac:dyDescent="0.25">
      <c r="A701">
        <v>1058</v>
      </c>
      <c r="B701" t="str">
        <f>VLOOKUP(Merged[[#This Row],[Product_ID]],Sales_Data[],5,0)</f>
        <v>Alice</v>
      </c>
      <c r="C701" t="str">
        <f>VLOOKUP(Merged[[#This Row],[Product_ID]],Sales_Data[],6,0)</f>
        <v>North</v>
      </c>
      <c r="D701" t="str">
        <f>VLOOKUP(Merged[[#This Row],[Product_ID]],Sales_Data[],3,0)</f>
        <v>April</v>
      </c>
      <c r="E701">
        <f>INDEX(Sales_Data[Sales_Amount],MATCH(Merged[[#This Row],[Product_ID]], Sales_Data[Product_ID],0))</f>
        <v>2072.23</v>
      </c>
      <c r="F701" t="str">
        <f>INDEX(Sales_Data[Product_Category], MATCH(Merged[[#This Row],[Product_ID]],Sales_Data[Product_ID],0))</f>
        <v>Furniture</v>
      </c>
      <c r="G701">
        <f>INDEX(Sales_Data[Quantity_Sold], MATCH(Merged[[#This Row],[Product_ID]],Sales_Data[Product_ID],0))</f>
        <v>33</v>
      </c>
      <c r="H701" t="str">
        <f>INDEX(Sales_Data[Customer_Type], MATCH(Merged[[#This Row],[Product_ID]], Sales_Data[Product_ID],0))</f>
        <v>Returning</v>
      </c>
      <c r="I701" t="str">
        <f>INDEX(Sales_Data[Payment_Method], MATCH(Merged[[#This Row],[Product_ID]], Sales_Data[Product_ID],0))</f>
        <v>Bank Transfer</v>
      </c>
      <c r="J701">
        <f>INDEX(Sales_Data[Discount],MATCH(Merged[[#This Row],[Product_ID]], Sales_Data[Product_ID],0))</f>
        <v>7.0000000000000007E-2</v>
      </c>
      <c r="K701" s="8">
        <f>INDEX(Sales_Data[Discount (%)], MATCH(Merged[[#This Row],[Product_ID]],Sales_Data[Product_ID],0))</f>
        <v>7.0000000000000007E-2</v>
      </c>
      <c r="L701" s="8" t="str">
        <f>INDEX(Sales_Data[Discount Range], MATCH(Merged[[#This Row],[Product_ID]], Sales_Data[Product_ID],0))</f>
        <v>6-10%</v>
      </c>
      <c r="M701" t="str">
        <f>INDEX(Sales_Data[Sales_Channel],MATCH(Merged[[#This Row],[Product_ID]], Sales_Data[Product_ID],0))</f>
        <v>Retail</v>
      </c>
      <c r="N701" t="str">
        <f>INDEX(Sales_Data[Region_and_Sales_Rep], MATCH(Merged[[#This Row],[Product_ID]],Sales_Data[Product_ID],0))</f>
        <v>North-Alice</v>
      </c>
    </row>
    <row r="702" spans="1:14" x14ac:dyDescent="0.25">
      <c r="A702">
        <v>1020</v>
      </c>
      <c r="B702" t="str">
        <f>VLOOKUP(Merged[[#This Row],[Product_ID]],Sales_Data[],5,0)</f>
        <v>Eve</v>
      </c>
      <c r="C702" t="str">
        <f>VLOOKUP(Merged[[#This Row],[Product_ID]],Sales_Data[],6,0)</f>
        <v>North</v>
      </c>
      <c r="D702" t="str">
        <f>VLOOKUP(Merged[[#This Row],[Product_ID]],Sales_Data[],3,0)</f>
        <v>September</v>
      </c>
      <c r="E702">
        <f>INDEX(Sales_Data[Sales_Amount],MATCH(Merged[[#This Row],[Product_ID]], Sales_Data[Product_ID],0))</f>
        <v>9733.4699999999993</v>
      </c>
      <c r="F702" t="str">
        <f>INDEX(Sales_Data[Product_Category], MATCH(Merged[[#This Row],[Product_ID]],Sales_Data[Product_ID],0))</f>
        <v>Clothing</v>
      </c>
      <c r="G702">
        <f>INDEX(Sales_Data[Quantity_Sold], MATCH(Merged[[#This Row],[Product_ID]],Sales_Data[Product_ID],0))</f>
        <v>26</v>
      </c>
      <c r="H702" t="str">
        <f>INDEX(Sales_Data[Customer_Type], MATCH(Merged[[#This Row],[Product_ID]], Sales_Data[Product_ID],0))</f>
        <v>New</v>
      </c>
      <c r="I702" t="str">
        <f>INDEX(Sales_Data[Payment_Method], MATCH(Merged[[#This Row],[Product_ID]], Sales_Data[Product_ID],0))</f>
        <v>Credit Card</v>
      </c>
      <c r="J702">
        <f>INDEX(Sales_Data[Discount],MATCH(Merged[[#This Row],[Product_ID]], Sales_Data[Product_ID],0))</f>
        <v>0.01</v>
      </c>
      <c r="K702" s="8">
        <f>INDEX(Sales_Data[Discount (%)], MATCH(Merged[[#This Row],[Product_ID]],Sales_Data[Product_ID],0))</f>
        <v>0.01</v>
      </c>
      <c r="L702" s="8" t="str">
        <f>INDEX(Sales_Data[Discount Range], MATCH(Merged[[#This Row],[Product_ID]], Sales_Data[Product_ID],0))</f>
        <v>0-5%</v>
      </c>
      <c r="M702" t="str">
        <f>INDEX(Sales_Data[Sales_Channel],MATCH(Merged[[#This Row],[Product_ID]], Sales_Data[Product_ID],0))</f>
        <v>Retail</v>
      </c>
      <c r="N702" t="str">
        <f>INDEX(Sales_Data[Region_and_Sales_Rep], MATCH(Merged[[#This Row],[Product_ID]],Sales_Data[Product_ID],0))</f>
        <v>North-Eve</v>
      </c>
    </row>
    <row r="703" spans="1:14" x14ac:dyDescent="0.25">
      <c r="A703">
        <v>1092</v>
      </c>
      <c r="B703" t="str">
        <f>VLOOKUP(Merged[[#This Row],[Product_ID]],Sales_Data[],5,0)</f>
        <v>David</v>
      </c>
      <c r="C703" t="str">
        <f>VLOOKUP(Merged[[#This Row],[Product_ID]],Sales_Data[],6,0)</f>
        <v>West</v>
      </c>
      <c r="D703" t="str">
        <f>VLOOKUP(Merged[[#This Row],[Product_ID]],Sales_Data[],3,0)</f>
        <v>February</v>
      </c>
      <c r="E703">
        <f>INDEX(Sales_Data[Sales_Amount],MATCH(Merged[[#This Row],[Product_ID]], Sales_Data[Product_ID],0))</f>
        <v>2749.17</v>
      </c>
      <c r="F703" t="str">
        <f>INDEX(Sales_Data[Product_Category], MATCH(Merged[[#This Row],[Product_ID]],Sales_Data[Product_ID],0))</f>
        <v>Furniture</v>
      </c>
      <c r="G703">
        <f>INDEX(Sales_Data[Quantity_Sold], MATCH(Merged[[#This Row],[Product_ID]],Sales_Data[Product_ID],0))</f>
        <v>34</v>
      </c>
      <c r="H703" t="str">
        <f>INDEX(Sales_Data[Customer_Type], MATCH(Merged[[#This Row],[Product_ID]], Sales_Data[Product_ID],0))</f>
        <v>New</v>
      </c>
      <c r="I703" t="str">
        <f>INDEX(Sales_Data[Payment_Method], MATCH(Merged[[#This Row],[Product_ID]], Sales_Data[Product_ID],0))</f>
        <v>Credit Card</v>
      </c>
      <c r="J703">
        <f>INDEX(Sales_Data[Discount],MATCH(Merged[[#This Row],[Product_ID]], Sales_Data[Product_ID],0))</f>
        <v>0.3</v>
      </c>
      <c r="K703" s="8">
        <f>INDEX(Sales_Data[Discount (%)], MATCH(Merged[[#This Row],[Product_ID]],Sales_Data[Product_ID],0))</f>
        <v>0.3</v>
      </c>
      <c r="L703" s="8" t="str">
        <f>INDEX(Sales_Data[Discount Range], MATCH(Merged[[#This Row],[Product_ID]], Sales_Data[Product_ID],0))</f>
        <v>21%+</v>
      </c>
      <c r="M703" t="str">
        <f>INDEX(Sales_Data[Sales_Channel],MATCH(Merged[[#This Row],[Product_ID]], Sales_Data[Product_ID],0))</f>
        <v>Online</v>
      </c>
      <c r="N703" t="str">
        <f>INDEX(Sales_Data[Region_and_Sales_Rep], MATCH(Merged[[#This Row],[Product_ID]],Sales_Data[Product_ID],0))</f>
        <v>West-David</v>
      </c>
    </row>
    <row r="704" spans="1:14" x14ac:dyDescent="0.25">
      <c r="A704">
        <v>1072</v>
      </c>
      <c r="B704" t="str">
        <f>VLOOKUP(Merged[[#This Row],[Product_ID]],Sales_Data[],5,0)</f>
        <v>Bob</v>
      </c>
      <c r="C704" t="str">
        <f>VLOOKUP(Merged[[#This Row],[Product_ID]],Sales_Data[],6,0)</f>
        <v>South</v>
      </c>
      <c r="D704" t="str">
        <f>VLOOKUP(Merged[[#This Row],[Product_ID]],Sales_Data[],3,0)</f>
        <v>August</v>
      </c>
      <c r="E704">
        <f>INDEX(Sales_Data[Sales_Amount],MATCH(Merged[[#This Row],[Product_ID]], Sales_Data[Product_ID],0))</f>
        <v>2167.94</v>
      </c>
      <c r="F704" t="str">
        <f>INDEX(Sales_Data[Product_Category], MATCH(Merged[[#This Row],[Product_ID]],Sales_Data[Product_ID],0))</f>
        <v>Clothing</v>
      </c>
      <c r="G704">
        <f>INDEX(Sales_Data[Quantity_Sold], MATCH(Merged[[#This Row],[Product_ID]],Sales_Data[Product_ID],0))</f>
        <v>39</v>
      </c>
      <c r="H704" t="str">
        <f>INDEX(Sales_Data[Customer_Type], MATCH(Merged[[#This Row],[Product_ID]], Sales_Data[Product_ID],0))</f>
        <v>New</v>
      </c>
      <c r="I704" t="str">
        <f>INDEX(Sales_Data[Payment_Method], MATCH(Merged[[#This Row],[Product_ID]], Sales_Data[Product_ID],0))</f>
        <v>Credit Card</v>
      </c>
      <c r="J704">
        <f>INDEX(Sales_Data[Discount],MATCH(Merged[[#This Row],[Product_ID]], Sales_Data[Product_ID],0))</f>
        <v>0.02</v>
      </c>
      <c r="K704" s="8">
        <f>INDEX(Sales_Data[Discount (%)], MATCH(Merged[[#This Row],[Product_ID]],Sales_Data[Product_ID],0))</f>
        <v>0.02</v>
      </c>
      <c r="L704" s="8" t="str">
        <f>INDEX(Sales_Data[Discount Range], MATCH(Merged[[#This Row],[Product_ID]], Sales_Data[Product_ID],0))</f>
        <v>0-5%</v>
      </c>
      <c r="M704" t="str">
        <f>INDEX(Sales_Data[Sales_Channel],MATCH(Merged[[#This Row],[Product_ID]], Sales_Data[Product_ID],0))</f>
        <v>Retail</v>
      </c>
      <c r="N704" t="str">
        <f>INDEX(Sales_Data[Region_and_Sales_Rep], MATCH(Merged[[#This Row],[Product_ID]],Sales_Data[Product_ID],0))</f>
        <v>South-Bob</v>
      </c>
    </row>
    <row r="705" spans="1:14" x14ac:dyDescent="0.25">
      <c r="A705">
        <v>1061</v>
      </c>
      <c r="B705" t="str">
        <f>VLOOKUP(Merged[[#This Row],[Product_ID]],Sales_Data[],5,0)</f>
        <v>Charlie</v>
      </c>
      <c r="C705" t="str">
        <f>VLOOKUP(Merged[[#This Row],[Product_ID]],Sales_Data[],6,0)</f>
        <v>East</v>
      </c>
      <c r="D705" t="str">
        <f>VLOOKUP(Merged[[#This Row],[Product_ID]],Sales_Data[],3,0)</f>
        <v>March</v>
      </c>
      <c r="E705">
        <f>INDEX(Sales_Data[Sales_Amount],MATCH(Merged[[#This Row],[Product_ID]], Sales_Data[Product_ID],0))</f>
        <v>3750.2</v>
      </c>
      <c r="F705" t="str">
        <f>INDEX(Sales_Data[Product_Category], MATCH(Merged[[#This Row],[Product_ID]],Sales_Data[Product_ID],0))</f>
        <v>Electronics</v>
      </c>
      <c r="G705">
        <f>INDEX(Sales_Data[Quantity_Sold], MATCH(Merged[[#This Row],[Product_ID]],Sales_Data[Product_ID],0))</f>
        <v>13</v>
      </c>
      <c r="H705" t="str">
        <f>INDEX(Sales_Data[Customer_Type], MATCH(Merged[[#This Row],[Product_ID]], Sales_Data[Product_ID],0))</f>
        <v>New</v>
      </c>
      <c r="I705" t="str">
        <f>INDEX(Sales_Data[Payment_Method], MATCH(Merged[[#This Row],[Product_ID]], Sales_Data[Product_ID],0))</f>
        <v>Credit Card</v>
      </c>
      <c r="J705">
        <f>INDEX(Sales_Data[Discount],MATCH(Merged[[#This Row],[Product_ID]], Sales_Data[Product_ID],0))</f>
        <v>0.08</v>
      </c>
      <c r="K705" s="8">
        <f>INDEX(Sales_Data[Discount (%)], MATCH(Merged[[#This Row],[Product_ID]],Sales_Data[Product_ID],0))</f>
        <v>0.08</v>
      </c>
      <c r="L705" s="8" t="str">
        <f>INDEX(Sales_Data[Discount Range], MATCH(Merged[[#This Row],[Product_ID]], Sales_Data[Product_ID],0))</f>
        <v>6-10%</v>
      </c>
      <c r="M705" t="str">
        <f>INDEX(Sales_Data[Sales_Channel],MATCH(Merged[[#This Row],[Product_ID]], Sales_Data[Product_ID],0))</f>
        <v>Online</v>
      </c>
      <c r="N705" t="str">
        <f>INDEX(Sales_Data[Region_and_Sales_Rep], MATCH(Merged[[#This Row],[Product_ID]],Sales_Data[Product_ID],0))</f>
        <v>East-Charlie</v>
      </c>
    </row>
    <row r="706" spans="1:14" x14ac:dyDescent="0.25">
      <c r="A706">
        <v>1039</v>
      </c>
      <c r="B706" t="str">
        <f>VLOOKUP(Merged[[#This Row],[Product_ID]],Sales_Data[],5,0)</f>
        <v>Alice</v>
      </c>
      <c r="C706" t="str">
        <f>VLOOKUP(Merged[[#This Row],[Product_ID]],Sales_Data[],6,0)</f>
        <v>East</v>
      </c>
      <c r="D706" t="str">
        <f>VLOOKUP(Merged[[#This Row],[Product_ID]],Sales_Data[],3,0)</f>
        <v>July</v>
      </c>
      <c r="E706">
        <f>INDEX(Sales_Data[Sales_Amount],MATCH(Merged[[#This Row],[Product_ID]], Sales_Data[Product_ID],0))</f>
        <v>6807.67</v>
      </c>
      <c r="F706" t="str">
        <f>INDEX(Sales_Data[Product_Category], MATCH(Merged[[#This Row],[Product_ID]],Sales_Data[Product_ID],0))</f>
        <v>Clothing</v>
      </c>
      <c r="G706">
        <f>INDEX(Sales_Data[Quantity_Sold], MATCH(Merged[[#This Row],[Product_ID]],Sales_Data[Product_ID],0))</f>
        <v>42</v>
      </c>
      <c r="H706" t="str">
        <f>INDEX(Sales_Data[Customer_Type], MATCH(Merged[[#This Row],[Product_ID]], Sales_Data[Product_ID],0))</f>
        <v>Returning</v>
      </c>
      <c r="I706" t="str">
        <f>INDEX(Sales_Data[Payment_Method], MATCH(Merged[[#This Row],[Product_ID]], Sales_Data[Product_ID],0))</f>
        <v>Credit Card</v>
      </c>
      <c r="J706">
        <f>INDEX(Sales_Data[Discount],MATCH(Merged[[#This Row],[Product_ID]], Sales_Data[Product_ID],0))</f>
        <v>0.19</v>
      </c>
      <c r="K706" s="8">
        <f>INDEX(Sales_Data[Discount (%)], MATCH(Merged[[#This Row],[Product_ID]],Sales_Data[Product_ID],0))</f>
        <v>0.19</v>
      </c>
      <c r="L706" s="8" t="str">
        <f>INDEX(Sales_Data[Discount Range], MATCH(Merged[[#This Row],[Product_ID]], Sales_Data[Product_ID],0))</f>
        <v>16-20%</v>
      </c>
      <c r="M706" t="str">
        <f>INDEX(Sales_Data[Sales_Channel],MATCH(Merged[[#This Row],[Product_ID]], Sales_Data[Product_ID],0))</f>
        <v>Retail</v>
      </c>
      <c r="N706" t="str">
        <f>INDEX(Sales_Data[Region_and_Sales_Rep], MATCH(Merged[[#This Row],[Product_ID]],Sales_Data[Product_ID],0))</f>
        <v>East-Alice</v>
      </c>
    </row>
    <row r="707" spans="1:14" x14ac:dyDescent="0.25">
      <c r="A707">
        <v>1001</v>
      </c>
      <c r="B707" t="str">
        <f>VLOOKUP(Merged[[#This Row],[Product_ID]],Sales_Data[],5,0)</f>
        <v>Alice</v>
      </c>
      <c r="C707" t="str">
        <f>VLOOKUP(Merged[[#This Row],[Product_ID]],Sales_Data[],6,0)</f>
        <v>North</v>
      </c>
      <c r="D707" t="str">
        <f>VLOOKUP(Merged[[#This Row],[Product_ID]],Sales_Data[],3,0)</f>
        <v>November</v>
      </c>
      <c r="E707">
        <f>INDEX(Sales_Data[Sales_Amount],MATCH(Merged[[#This Row],[Product_ID]], Sales_Data[Product_ID],0))</f>
        <v>715.81</v>
      </c>
      <c r="F707" t="str">
        <f>INDEX(Sales_Data[Product_Category], MATCH(Merged[[#This Row],[Product_ID]],Sales_Data[Product_ID],0))</f>
        <v>Electronics</v>
      </c>
      <c r="G707">
        <f>INDEX(Sales_Data[Quantity_Sold], MATCH(Merged[[#This Row],[Product_ID]],Sales_Data[Product_ID],0))</f>
        <v>8</v>
      </c>
      <c r="H707" t="str">
        <f>INDEX(Sales_Data[Customer_Type], MATCH(Merged[[#This Row],[Product_ID]], Sales_Data[Product_ID],0))</f>
        <v>New</v>
      </c>
      <c r="I707" t="str">
        <f>INDEX(Sales_Data[Payment_Method], MATCH(Merged[[#This Row],[Product_ID]], Sales_Data[Product_ID],0))</f>
        <v>Bank Transfer</v>
      </c>
      <c r="J707">
        <f>INDEX(Sales_Data[Discount],MATCH(Merged[[#This Row],[Product_ID]], Sales_Data[Product_ID],0))</f>
        <v>0.09</v>
      </c>
      <c r="K707" s="8">
        <f>INDEX(Sales_Data[Discount (%)], MATCH(Merged[[#This Row],[Product_ID]],Sales_Data[Product_ID],0))</f>
        <v>0.09</v>
      </c>
      <c r="L707" s="8" t="str">
        <f>INDEX(Sales_Data[Discount Range], MATCH(Merged[[#This Row],[Product_ID]], Sales_Data[Product_ID],0))</f>
        <v>6-10%</v>
      </c>
      <c r="M707" t="str">
        <f>INDEX(Sales_Data[Sales_Channel],MATCH(Merged[[#This Row],[Product_ID]], Sales_Data[Product_ID],0))</f>
        <v>Retail</v>
      </c>
      <c r="N707" t="str">
        <f>INDEX(Sales_Data[Region_and_Sales_Rep], MATCH(Merged[[#This Row],[Product_ID]],Sales_Data[Product_ID],0))</f>
        <v>North-Alice</v>
      </c>
    </row>
    <row r="708" spans="1:14" x14ac:dyDescent="0.25">
      <c r="A708">
        <v>1003</v>
      </c>
      <c r="B708" t="str">
        <f>VLOOKUP(Merged[[#This Row],[Product_ID]],Sales_Data[],5,0)</f>
        <v>Alice</v>
      </c>
      <c r="C708" t="str">
        <f>VLOOKUP(Merged[[#This Row],[Product_ID]],Sales_Data[],6,0)</f>
        <v>South</v>
      </c>
      <c r="D708" t="str">
        <f>VLOOKUP(Merged[[#This Row],[Product_ID]],Sales_Data[],3,0)</f>
        <v>December</v>
      </c>
      <c r="E708">
        <f>INDEX(Sales_Data[Sales_Amount],MATCH(Merged[[#This Row],[Product_ID]], Sales_Data[Product_ID],0))</f>
        <v>4775.59</v>
      </c>
      <c r="F708" t="str">
        <f>INDEX(Sales_Data[Product_Category], MATCH(Merged[[#This Row],[Product_ID]],Sales_Data[Product_ID],0))</f>
        <v>Furniture</v>
      </c>
      <c r="G708">
        <f>INDEX(Sales_Data[Quantity_Sold], MATCH(Merged[[#This Row],[Product_ID]],Sales_Data[Product_ID],0))</f>
        <v>30</v>
      </c>
      <c r="H708" t="str">
        <f>INDEX(Sales_Data[Customer_Type], MATCH(Merged[[#This Row],[Product_ID]], Sales_Data[Product_ID],0))</f>
        <v>New</v>
      </c>
      <c r="I708" t="str">
        <f>INDEX(Sales_Data[Payment_Method], MATCH(Merged[[#This Row],[Product_ID]], Sales_Data[Product_ID],0))</f>
        <v>Cash</v>
      </c>
      <c r="J708">
        <f>INDEX(Sales_Data[Discount],MATCH(Merged[[#This Row],[Product_ID]], Sales_Data[Product_ID],0))</f>
        <v>0.2</v>
      </c>
      <c r="K708" s="8">
        <f>INDEX(Sales_Data[Discount (%)], MATCH(Merged[[#This Row],[Product_ID]],Sales_Data[Product_ID],0))</f>
        <v>0.2</v>
      </c>
      <c r="L708" s="8" t="str">
        <f>INDEX(Sales_Data[Discount Range], MATCH(Merged[[#This Row],[Product_ID]], Sales_Data[Product_ID],0))</f>
        <v>16-20%</v>
      </c>
      <c r="M708" t="str">
        <f>INDEX(Sales_Data[Sales_Channel],MATCH(Merged[[#This Row],[Product_ID]], Sales_Data[Product_ID],0))</f>
        <v>Online</v>
      </c>
      <c r="N708" t="str">
        <f>INDEX(Sales_Data[Region_and_Sales_Rep], MATCH(Merged[[#This Row],[Product_ID]],Sales_Data[Product_ID],0))</f>
        <v>South-Alice</v>
      </c>
    </row>
    <row r="709" spans="1:14" x14ac:dyDescent="0.25">
      <c r="A709">
        <v>1077</v>
      </c>
      <c r="B709" t="str">
        <f>VLOOKUP(Merged[[#This Row],[Product_ID]],Sales_Data[],5,0)</f>
        <v>Eve</v>
      </c>
      <c r="C709" t="str">
        <f>VLOOKUP(Merged[[#This Row],[Product_ID]],Sales_Data[],6,0)</f>
        <v>West</v>
      </c>
      <c r="D709" t="str">
        <f>VLOOKUP(Merged[[#This Row],[Product_ID]],Sales_Data[],3,0)</f>
        <v>February</v>
      </c>
      <c r="E709">
        <f>INDEX(Sales_Data[Sales_Amount],MATCH(Merged[[#This Row],[Product_ID]], Sales_Data[Product_ID],0))</f>
        <v>9605.34</v>
      </c>
      <c r="F709" t="str">
        <f>INDEX(Sales_Data[Product_Category], MATCH(Merged[[#This Row],[Product_ID]],Sales_Data[Product_ID],0))</f>
        <v>Clothing</v>
      </c>
      <c r="G709">
        <f>INDEX(Sales_Data[Quantity_Sold], MATCH(Merged[[#This Row],[Product_ID]],Sales_Data[Product_ID],0))</f>
        <v>12</v>
      </c>
      <c r="H709" t="str">
        <f>INDEX(Sales_Data[Customer_Type], MATCH(Merged[[#This Row],[Product_ID]], Sales_Data[Product_ID],0))</f>
        <v>New</v>
      </c>
      <c r="I709" t="str">
        <f>INDEX(Sales_Data[Payment_Method], MATCH(Merged[[#This Row],[Product_ID]], Sales_Data[Product_ID],0))</f>
        <v>Credit Card</v>
      </c>
      <c r="J709">
        <f>INDEX(Sales_Data[Discount],MATCH(Merged[[#This Row],[Product_ID]], Sales_Data[Product_ID],0))</f>
        <v>0.28999999999999998</v>
      </c>
      <c r="K709" s="8">
        <f>INDEX(Sales_Data[Discount (%)], MATCH(Merged[[#This Row],[Product_ID]],Sales_Data[Product_ID],0))</f>
        <v>0.28999999999999998</v>
      </c>
      <c r="L709" s="8" t="str">
        <f>INDEX(Sales_Data[Discount Range], MATCH(Merged[[#This Row],[Product_ID]], Sales_Data[Product_ID],0))</f>
        <v>21%+</v>
      </c>
      <c r="M709" t="str">
        <f>INDEX(Sales_Data[Sales_Channel],MATCH(Merged[[#This Row],[Product_ID]], Sales_Data[Product_ID],0))</f>
        <v>Retail</v>
      </c>
      <c r="N709" t="str">
        <f>INDEX(Sales_Data[Region_and_Sales_Rep], MATCH(Merged[[#This Row],[Product_ID]],Sales_Data[Product_ID],0))</f>
        <v>West-Eve</v>
      </c>
    </row>
    <row r="710" spans="1:14" x14ac:dyDescent="0.25">
      <c r="A710">
        <v>1092</v>
      </c>
      <c r="B710" t="str">
        <f>VLOOKUP(Merged[[#This Row],[Product_ID]],Sales_Data[],5,0)</f>
        <v>David</v>
      </c>
      <c r="C710" t="str">
        <f>VLOOKUP(Merged[[#This Row],[Product_ID]],Sales_Data[],6,0)</f>
        <v>West</v>
      </c>
      <c r="D710" t="str">
        <f>VLOOKUP(Merged[[#This Row],[Product_ID]],Sales_Data[],3,0)</f>
        <v>February</v>
      </c>
      <c r="E710">
        <f>INDEX(Sales_Data[Sales_Amount],MATCH(Merged[[#This Row],[Product_ID]], Sales_Data[Product_ID],0))</f>
        <v>2749.17</v>
      </c>
      <c r="F710" t="str">
        <f>INDEX(Sales_Data[Product_Category], MATCH(Merged[[#This Row],[Product_ID]],Sales_Data[Product_ID],0))</f>
        <v>Furniture</v>
      </c>
      <c r="G710">
        <f>INDEX(Sales_Data[Quantity_Sold], MATCH(Merged[[#This Row],[Product_ID]],Sales_Data[Product_ID],0))</f>
        <v>34</v>
      </c>
      <c r="H710" t="str">
        <f>INDEX(Sales_Data[Customer_Type], MATCH(Merged[[#This Row],[Product_ID]], Sales_Data[Product_ID],0))</f>
        <v>New</v>
      </c>
      <c r="I710" t="str">
        <f>INDEX(Sales_Data[Payment_Method], MATCH(Merged[[#This Row],[Product_ID]], Sales_Data[Product_ID],0))</f>
        <v>Credit Card</v>
      </c>
      <c r="J710">
        <f>INDEX(Sales_Data[Discount],MATCH(Merged[[#This Row],[Product_ID]], Sales_Data[Product_ID],0))</f>
        <v>0.3</v>
      </c>
      <c r="K710" s="8">
        <f>INDEX(Sales_Data[Discount (%)], MATCH(Merged[[#This Row],[Product_ID]],Sales_Data[Product_ID],0))</f>
        <v>0.3</v>
      </c>
      <c r="L710" s="8" t="str">
        <f>INDEX(Sales_Data[Discount Range], MATCH(Merged[[#This Row],[Product_ID]], Sales_Data[Product_ID],0))</f>
        <v>21%+</v>
      </c>
      <c r="M710" t="str">
        <f>INDEX(Sales_Data[Sales_Channel],MATCH(Merged[[#This Row],[Product_ID]], Sales_Data[Product_ID],0))</f>
        <v>Online</v>
      </c>
      <c r="N710" t="str">
        <f>INDEX(Sales_Data[Region_and_Sales_Rep], MATCH(Merged[[#This Row],[Product_ID]],Sales_Data[Product_ID],0))</f>
        <v>West-David</v>
      </c>
    </row>
    <row r="711" spans="1:14" x14ac:dyDescent="0.25">
      <c r="A711">
        <v>1062</v>
      </c>
      <c r="B711" t="str">
        <f>VLOOKUP(Merged[[#This Row],[Product_ID]],Sales_Data[],5,0)</f>
        <v>Eve</v>
      </c>
      <c r="C711" t="str">
        <f>VLOOKUP(Merged[[#This Row],[Product_ID]],Sales_Data[],6,0)</f>
        <v>East</v>
      </c>
      <c r="D711" t="str">
        <f>VLOOKUP(Merged[[#This Row],[Product_ID]],Sales_Data[],3,0)</f>
        <v>January</v>
      </c>
      <c r="E711">
        <f>INDEX(Sales_Data[Sales_Amount],MATCH(Merged[[#This Row],[Product_ID]], Sales_Data[Product_ID],0))</f>
        <v>3439.72</v>
      </c>
      <c r="F711" t="str">
        <f>INDEX(Sales_Data[Product_Category], MATCH(Merged[[#This Row],[Product_ID]],Sales_Data[Product_ID],0))</f>
        <v>Clothing</v>
      </c>
      <c r="G711">
        <f>INDEX(Sales_Data[Quantity_Sold], MATCH(Merged[[#This Row],[Product_ID]],Sales_Data[Product_ID],0))</f>
        <v>15</v>
      </c>
      <c r="H711" t="str">
        <f>INDEX(Sales_Data[Customer_Type], MATCH(Merged[[#This Row],[Product_ID]], Sales_Data[Product_ID],0))</f>
        <v>New</v>
      </c>
      <c r="I711" t="str">
        <f>INDEX(Sales_Data[Payment_Method], MATCH(Merged[[#This Row],[Product_ID]], Sales_Data[Product_ID],0))</f>
        <v>Credit Card</v>
      </c>
      <c r="J711">
        <f>INDEX(Sales_Data[Discount],MATCH(Merged[[#This Row],[Product_ID]], Sales_Data[Product_ID],0))</f>
        <v>0.28999999999999998</v>
      </c>
      <c r="K711" s="8">
        <f>INDEX(Sales_Data[Discount (%)], MATCH(Merged[[#This Row],[Product_ID]],Sales_Data[Product_ID],0))</f>
        <v>0.28999999999999998</v>
      </c>
      <c r="L711" s="8" t="str">
        <f>INDEX(Sales_Data[Discount Range], MATCH(Merged[[#This Row],[Product_ID]], Sales_Data[Product_ID],0))</f>
        <v>21%+</v>
      </c>
      <c r="M711" t="str">
        <f>INDEX(Sales_Data[Sales_Channel],MATCH(Merged[[#This Row],[Product_ID]], Sales_Data[Product_ID],0))</f>
        <v>Online</v>
      </c>
      <c r="N711" t="str">
        <f>INDEX(Sales_Data[Region_and_Sales_Rep], MATCH(Merged[[#This Row],[Product_ID]],Sales_Data[Product_ID],0))</f>
        <v>East-Eve</v>
      </c>
    </row>
    <row r="712" spans="1:14" x14ac:dyDescent="0.25">
      <c r="A712">
        <v>1063</v>
      </c>
      <c r="B712" t="str">
        <f>VLOOKUP(Merged[[#This Row],[Product_ID]],Sales_Data[],5,0)</f>
        <v>Bob</v>
      </c>
      <c r="C712" t="str">
        <f>VLOOKUP(Merged[[#This Row],[Product_ID]],Sales_Data[],6,0)</f>
        <v>West</v>
      </c>
      <c r="D712" t="str">
        <f>VLOOKUP(Merged[[#This Row],[Product_ID]],Sales_Data[],3,0)</f>
        <v>May</v>
      </c>
      <c r="E712">
        <f>INDEX(Sales_Data[Sales_Amount],MATCH(Merged[[#This Row],[Product_ID]], Sales_Data[Product_ID],0))</f>
        <v>3098.87</v>
      </c>
      <c r="F712" t="str">
        <f>INDEX(Sales_Data[Product_Category], MATCH(Merged[[#This Row],[Product_ID]],Sales_Data[Product_ID],0))</f>
        <v>Food</v>
      </c>
      <c r="G712">
        <f>INDEX(Sales_Data[Quantity_Sold], MATCH(Merged[[#This Row],[Product_ID]],Sales_Data[Product_ID],0))</f>
        <v>39</v>
      </c>
      <c r="H712" t="str">
        <f>INDEX(Sales_Data[Customer_Type], MATCH(Merged[[#This Row],[Product_ID]], Sales_Data[Product_ID],0))</f>
        <v>Returning</v>
      </c>
      <c r="I712" t="str">
        <f>INDEX(Sales_Data[Payment_Method], MATCH(Merged[[#This Row],[Product_ID]], Sales_Data[Product_ID],0))</f>
        <v>Cash</v>
      </c>
      <c r="J712">
        <f>INDEX(Sales_Data[Discount],MATCH(Merged[[#This Row],[Product_ID]], Sales_Data[Product_ID],0))</f>
        <v>0.21</v>
      </c>
      <c r="K712" s="8">
        <f>INDEX(Sales_Data[Discount (%)], MATCH(Merged[[#This Row],[Product_ID]],Sales_Data[Product_ID],0))</f>
        <v>0.21</v>
      </c>
      <c r="L712" s="8" t="str">
        <f>INDEX(Sales_Data[Discount Range], MATCH(Merged[[#This Row],[Product_ID]], Sales_Data[Product_ID],0))</f>
        <v>21%+</v>
      </c>
      <c r="M712" t="str">
        <f>INDEX(Sales_Data[Sales_Channel],MATCH(Merged[[#This Row],[Product_ID]], Sales_Data[Product_ID],0))</f>
        <v>Retail</v>
      </c>
      <c r="N712" t="str">
        <f>INDEX(Sales_Data[Region_and_Sales_Rep], MATCH(Merged[[#This Row],[Product_ID]],Sales_Data[Product_ID],0))</f>
        <v>West-Bob</v>
      </c>
    </row>
    <row r="713" spans="1:14" x14ac:dyDescent="0.25">
      <c r="A713">
        <v>1025</v>
      </c>
      <c r="B713" t="str">
        <f>VLOOKUP(Merged[[#This Row],[Product_ID]],Sales_Data[],5,0)</f>
        <v>David</v>
      </c>
      <c r="C713" t="str">
        <f>VLOOKUP(Merged[[#This Row],[Product_ID]],Sales_Data[],6,0)</f>
        <v>North</v>
      </c>
      <c r="D713" t="str">
        <f>VLOOKUP(Merged[[#This Row],[Product_ID]],Sales_Data[],3,0)</f>
        <v>October</v>
      </c>
      <c r="E713">
        <f>INDEX(Sales_Data[Sales_Amount],MATCH(Merged[[#This Row],[Product_ID]], Sales_Data[Product_ID],0))</f>
        <v>3422.54</v>
      </c>
      <c r="F713" t="str">
        <f>INDEX(Sales_Data[Product_Category], MATCH(Merged[[#This Row],[Product_ID]],Sales_Data[Product_ID],0))</f>
        <v>Food</v>
      </c>
      <c r="G713">
        <f>INDEX(Sales_Data[Quantity_Sold], MATCH(Merged[[#This Row],[Product_ID]],Sales_Data[Product_ID],0))</f>
        <v>44</v>
      </c>
      <c r="H713" t="str">
        <f>INDEX(Sales_Data[Customer_Type], MATCH(Merged[[#This Row],[Product_ID]], Sales_Data[Product_ID],0))</f>
        <v>New</v>
      </c>
      <c r="I713" t="str">
        <f>INDEX(Sales_Data[Payment_Method], MATCH(Merged[[#This Row],[Product_ID]], Sales_Data[Product_ID],0))</f>
        <v>Credit Card</v>
      </c>
      <c r="J713">
        <f>INDEX(Sales_Data[Discount],MATCH(Merged[[#This Row],[Product_ID]], Sales_Data[Product_ID],0))</f>
        <v>0.02</v>
      </c>
      <c r="K713" s="8">
        <f>INDEX(Sales_Data[Discount (%)], MATCH(Merged[[#This Row],[Product_ID]],Sales_Data[Product_ID],0))</f>
        <v>0.02</v>
      </c>
      <c r="L713" s="8" t="str">
        <f>INDEX(Sales_Data[Discount Range], MATCH(Merged[[#This Row],[Product_ID]], Sales_Data[Product_ID],0))</f>
        <v>0-5%</v>
      </c>
      <c r="M713" t="str">
        <f>INDEX(Sales_Data[Sales_Channel],MATCH(Merged[[#This Row],[Product_ID]], Sales_Data[Product_ID],0))</f>
        <v>Retail</v>
      </c>
      <c r="N713" t="str">
        <f>INDEX(Sales_Data[Region_and_Sales_Rep], MATCH(Merged[[#This Row],[Product_ID]],Sales_Data[Product_ID],0))</f>
        <v>North-David</v>
      </c>
    </row>
    <row r="714" spans="1:14" x14ac:dyDescent="0.25">
      <c r="A714">
        <v>1056</v>
      </c>
      <c r="B714" t="str">
        <f>VLOOKUP(Merged[[#This Row],[Product_ID]],Sales_Data[],5,0)</f>
        <v>David</v>
      </c>
      <c r="C714" t="str">
        <f>VLOOKUP(Merged[[#This Row],[Product_ID]],Sales_Data[],6,0)</f>
        <v>East</v>
      </c>
      <c r="D714" t="str">
        <f>VLOOKUP(Merged[[#This Row],[Product_ID]],Sales_Data[],3,0)</f>
        <v>May</v>
      </c>
      <c r="E714">
        <f>INDEX(Sales_Data[Sales_Amount],MATCH(Merged[[#This Row],[Product_ID]], Sales_Data[Product_ID],0))</f>
        <v>7611.88</v>
      </c>
      <c r="F714" t="str">
        <f>INDEX(Sales_Data[Product_Category], MATCH(Merged[[#This Row],[Product_ID]],Sales_Data[Product_ID],0))</f>
        <v>Clothing</v>
      </c>
      <c r="G714">
        <f>INDEX(Sales_Data[Quantity_Sold], MATCH(Merged[[#This Row],[Product_ID]],Sales_Data[Product_ID],0))</f>
        <v>28</v>
      </c>
      <c r="H714" t="str">
        <f>INDEX(Sales_Data[Customer_Type], MATCH(Merged[[#This Row],[Product_ID]], Sales_Data[Product_ID],0))</f>
        <v>Returning</v>
      </c>
      <c r="I714" t="str">
        <f>INDEX(Sales_Data[Payment_Method], MATCH(Merged[[#This Row],[Product_ID]], Sales_Data[Product_ID],0))</f>
        <v>Bank Transfer</v>
      </c>
      <c r="J714">
        <f>INDEX(Sales_Data[Discount],MATCH(Merged[[#This Row],[Product_ID]], Sales_Data[Product_ID],0))</f>
        <v>0.2</v>
      </c>
      <c r="K714" s="8">
        <f>INDEX(Sales_Data[Discount (%)], MATCH(Merged[[#This Row],[Product_ID]],Sales_Data[Product_ID],0))</f>
        <v>0.2</v>
      </c>
      <c r="L714" s="8" t="str">
        <f>INDEX(Sales_Data[Discount Range], MATCH(Merged[[#This Row],[Product_ID]], Sales_Data[Product_ID],0))</f>
        <v>16-20%</v>
      </c>
      <c r="M714" t="str">
        <f>INDEX(Sales_Data[Sales_Channel],MATCH(Merged[[#This Row],[Product_ID]], Sales_Data[Product_ID],0))</f>
        <v>Online</v>
      </c>
      <c r="N714" t="str">
        <f>INDEX(Sales_Data[Region_and_Sales_Rep], MATCH(Merged[[#This Row],[Product_ID]],Sales_Data[Product_ID],0))</f>
        <v>East-David</v>
      </c>
    </row>
    <row r="715" spans="1:14" x14ac:dyDescent="0.25">
      <c r="A715">
        <v>1033</v>
      </c>
      <c r="B715" t="str">
        <f>VLOOKUP(Merged[[#This Row],[Product_ID]],Sales_Data[],5,0)</f>
        <v>David</v>
      </c>
      <c r="C715" t="str">
        <f>VLOOKUP(Merged[[#This Row],[Product_ID]],Sales_Data[],6,0)</f>
        <v>South</v>
      </c>
      <c r="D715" t="str">
        <f>VLOOKUP(Merged[[#This Row],[Product_ID]],Sales_Data[],3,0)</f>
        <v>November</v>
      </c>
      <c r="E715">
        <f>INDEX(Sales_Data[Sales_Amount],MATCH(Merged[[#This Row],[Product_ID]], Sales_Data[Product_ID],0))</f>
        <v>4011.8</v>
      </c>
      <c r="F715" t="str">
        <f>INDEX(Sales_Data[Product_Category], MATCH(Merged[[#This Row],[Product_ID]],Sales_Data[Product_ID],0))</f>
        <v>Furniture</v>
      </c>
      <c r="G715">
        <f>INDEX(Sales_Data[Quantity_Sold], MATCH(Merged[[#This Row],[Product_ID]],Sales_Data[Product_ID],0))</f>
        <v>23</v>
      </c>
      <c r="H715" t="str">
        <f>INDEX(Sales_Data[Customer_Type], MATCH(Merged[[#This Row],[Product_ID]], Sales_Data[Product_ID],0))</f>
        <v>Returning</v>
      </c>
      <c r="I715" t="str">
        <f>INDEX(Sales_Data[Payment_Method], MATCH(Merged[[#This Row],[Product_ID]], Sales_Data[Product_ID],0))</f>
        <v>Bank Transfer</v>
      </c>
      <c r="J715">
        <f>INDEX(Sales_Data[Discount],MATCH(Merged[[#This Row],[Product_ID]], Sales_Data[Product_ID],0))</f>
        <v>0.22</v>
      </c>
      <c r="K715" s="8">
        <f>INDEX(Sales_Data[Discount (%)], MATCH(Merged[[#This Row],[Product_ID]],Sales_Data[Product_ID],0))</f>
        <v>0.22</v>
      </c>
      <c r="L715" s="8" t="str">
        <f>INDEX(Sales_Data[Discount Range], MATCH(Merged[[#This Row],[Product_ID]], Sales_Data[Product_ID],0))</f>
        <v>21%+</v>
      </c>
      <c r="M715" t="str">
        <f>INDEX(Sales_Data[Sales_Channel],MATCH(Merged[[#This Row],[Product_ID]], Sales_Data[Product_ID],0))</f>
        <v>Retail</v>
      </c>
      <c r="N715" t="str">
        <f>INDEX(Sales_Data[Region_and_Sales_Rep], MATCH(Merged[[#This Row],[Product_ID]],Sales_Data[Product_ID],0))</f>
        <v>South-David</v>
      </c>
    </row>
    <row r="716" spans="1:14" x14ac:dyDescent="0.25">
      <c r="A716">
        <v>1038</v>
      </c>
      <c r="B716" t="str">
        <f>VLOOKUP(Merged[[#This Row],[Product_ID]],Sales_Data[],5,0)</f>
        <v>Bob</v>
      </c>
      <c r="C716" t="str">
        <f>VLOOKUP(Merged[[#This Row],[Product_ID]],Sales_Data[],6,0)</f>
        <v>South</v>
      </c>
      <c r="D716" t="str">
        <f>VLOOKUP(Merged[[#This Row],[Product_ID]],Sales_Data[],3,0)</f>
        <v>March</v>
      </c>
      <c r="E716">
        <f>INDEX(Sales_Data[Sales_Amount],MATCH(Merged[[#This Row],[Product_ID]], Sales_Data[Product_ID],0))</f>
        <v>1452.35</v>
      </c>
      <c r="F716" t="str">
        <f>INDEX(Sales_Data[Product_Category], MATCH(Merged[[#This Row],[Product_ID]],Sales_Data[Product_ID],0))</f>
        <v>Clothing</v>
      </c>
      <c r="G716">
        <f>INDEX(Sales_Data[Quantity_Sold], MATCH(Merged[[#This Row],[Product_ID]],Sales_Data[Product_ID],0))</f>
        <v>15</v>
      </c>
      <c r="H716" t="str">
        <f>INDEX(Sales_Data[Customer_Type], MATCH(Merged[[#This Row],[Product_ID]], Sales_Data[Product_ID],0))</f>
        <v>Returning</v>
      </c>
      <c r="I716" t="str">
        <f>INDEX(Sales_Data[Payment_Method], MATCH(Merged[[#This Row],[Product_ID]], Sales_Data[Product_ID],0))</f>
        <v>Cash</v>
      </c>
      <c r="J716">
        <f>INDEX(Sales_Data[Discount],MATCH(Merged[[#This Row],[Product_ID]], Sales_Data[Product_ID],0))</f>
        <v>7.0000000000000007E-2</v>
      </c>
      <c r="K716" s="8">
        <f>INDEX(Sales_Data[Discount (%)], MATCH(Merged[[#This Row],[Product_ID]],Sales_Data[Product_ID],0))</f>
        <v>7.0000000000000007E-2</v>
      </c>
      <c r="L716" s="8" t="str">
        <f>INDEX(Sales_Data[Discount Range], MATCH(Merged[[#This Row],[Product_ID]], Sales_Data[Product_ID],0))</f>
        <v>6-10%</v>
      </c>
      <c r="M716" t="str">
        <f>INDEX(Sales_Data[Sales_Channel],MATCH(Merged[[#This Row],[Product_ID]], Sales_Data[Product_ID],0))</f>
        <v>Online</v>
      </c>
      <c r="N716" t="str">
        <f>INDEX(Sales_Data[Region_and_Sales_Rep], MATCH(Merged[[#This Row],[Product_ID]],Sales_Data[Product_ID],0))</f>
        <v>South-Bob</v>
      </c>
    </row>
    <row r="717" spans="1:14" x14ac:dyDescent="0.25">
      <c r="A717">
        <v>1006</v>
      </c>
      <c r="B717" t="str">
        <f>VLOOKUP(Merged[[#This Row],[Product_ID]],Sales_Data[],5,0)</f>
        <v>Bob</v>
      </c>
      <c r="C717" t="str">
        <f>VLOOKUP(Merged[[#This Row],[Product_ID]],Sales_Data[],6,0)</f>
        <v>North</v>
      </c>
      <c r="D717" t="str">
        <f>VLOOKUP(Merged[[#This Row],[Product_ID]],Sales_Data[],3,0)</f>
        <v>September</v>
      </c>
      <c r="E717">
        <f>INDEX(Sales_Data[Sales_Amount],MATCH(Merged[[#This Row],[Product_ID]], Sales_Data[Product_ID],0))</f>
        <v>8995.75</v>
      </c>
      <c r="F717" t="str">
        <f>INDEX(Sales_Data[Product_Category], MATCH(Merged[[#This Row],[Product_ID]],Sales_Data[Product_ID],0))</f>
        <v>Food</v>
      </c>
      <c r="G717">
        <f>INDEX(Sales_Data[Quantity_Sold], MATCH(Merged[[#This Row],[Product_ID]],Sales_Data[Product_ID],0))</f>
        <v>49</v>
      </c>
      <c r="H717" t="str">
        <f>INDEX(Sales_Data[Customer_Type], MATCH(Merged[[#This Row],[Product_ID]], Sales_Data[Product_ID],0))</f>
        <v>New</v>
      </c>
      <c r="I717" t="str">
        <f>INDEX(Sales_Data[Payment_Method], MATCH(Merged[[#This Row],[Product_ID]], Sales_Data[Product_ID],0))</f>
        <v>Cash</v>
      </c>
      <c r="J717">
        <f>INDEX(Sales_Data[Discount],MATCH(Merged[[#This Row],[Product_ID]], Sales_Data[Product_ID],0))</f>
        <v>0.08</v>
      </c>
      <c r="K717" s="8">
        <f>INDEX(Sales_Data[Discount (%)], MATCH(Merged[[#This Row],[Product_ID]],Sales_Data[Product_ID],0))</f>
        <v>0.08</v>
      </c>
      <c r="L717" s="8" t="str">
        <f>INDEX(Sales_Data[Discount Range], MATCH(Merged[[#This Row],[Product_ID]], Sales_Data[Product_ID],0))</f>
        <v>6-10%</v>
      </c>
      <c r="M717" t="str">
        <f>INDEX(Sales_Data[Sales_Channel],MATCH(Merged[[#This Row],[Product_ID]], Sales_Data[Product_ID],0))</f>
        <v>Retail</v>
      </c>
      <c r="N717" t="str">
        <f>INDEX(Sales_Data[Region_and_Sales_Rep], MATCH(Merged[[#This Row],[Product_ID]],Sales_Data[Product_ID],0))</f>
        <v>North-Bob</v>
      </c>
    </row>
    <row r="718" spans="1:14" x14ac:dyDescent="0.25">
      <c r="A718">
        <v>1058</v>
      </c>
      <c r="B718" t="str">
        <f>VLOOKUP(Merged[[#This Row],[Product_ID]],Sales_Data[],5,0)</f>
        <v>Alice</v>
      </c>
      <c r="C718" t="str">
        <f>VLOOKUP(Merged[[#This Row],[Product_ID]],Sales_Data[],6,0)</f>
        <v>North</v>
      </c>
      <c r="D718" t="str">
        <f>VLOOKUP(Merged[[#This Row],[Product_ID]],Sales_Data[],3,0)</f>
        <v>April</v>
      </c>
      <c r="E718">
        <f>INDEX(Sales_Data[Sales_Amount],MATCH(Merged[[#This Row],[Product_ID]], Sales_Data[Product_ID],0))</f>
        <v>2072.23</v>
      </c>
      <c r="F718" t="str">
        <f>INDEX(Sales_Data[Product_Category], MATCH(Merged[[#This Row],[Product_ID]],Sales_Data[Product_ID],0))</f>
        <v>Furniture</v>
      </c>
      <c r="G718">
        <f>INDEX(Sales_Data[Quantity_Sold], MATCH(Merged[[#This Row],[Product_ID]],Sales_Data[Product_ID],0))</f>
        <v>33</v>
      </c>
      <c r="H718" t="str">
        <f>INDEX(Sales_Data[Customer_Type], MATCH(Merged[[#This Row],[Product_ID]], Sales_Data[Product_ID],0))</f>
        <v>Returning</v>
      </c>
      <c r="I718" t="str">
        <f>INDEX(Sales_Data[Payment_Method], MATCH(Merged[[#This Row],[Product_ID]], Sales_Data[Product_ID],0))</f>
        <v>Bank Transfer</v>
      </c>
      <c r="J718">
        <f>INDEX(Sales_Data[Discount],MATCH(Merged[[#This Row],[Product_ID]], Sales_Data[Product_ID],0))</f>
        <v>7.0000000000000007E-2</v>
      </c>
      <c r="K718" s="8">
        <f>INDEX(Sales_Data[Discount (%)], MATCH(Merged[[#This Row],[Product_ID]],Sales_Data[Product_ID],0))</f>
        <v>7.0000000000000007E-2</v>
      </c>
      <c r="L718" s="8" t="str">
        <f>INDEX(Sales_Data[Discount Range], MATCH(Merged[[#This Row],[Product_ID]], Sales_Data[Product_ID],0))</f>
        <v>6-10%</v>
      </c>
      <c r="M718" t="str">
        <f>INDEX(Sales_Data[Sales_Channel],MATCH(Merged[[#This Row],[Product_ID]], Sales_Data[Product_ID],0))</f>
        <v>Retail</v>
      </c>
      <c r="N718" t="str">
        <f>INDEX(Sales_Data[Region_and_Sales_Rep], MATCH(Merged[[#This Row],[Product_ID]],Sales_Data[Product_ID],0))</f>
        <v>North-Alice</v>
      </c>
    </row>
    <row r="719" spans="1:14" x14ac:dyDescent="0.25">
      <c r="A719">
        <v>1044</v>
      </c>
      <c r="B719" t="str">
        <f>VLOOKUP(Merged[[#This Row],[Product_ID]],Sales_Data[],5,0)</f>
        <v>David</v>
      </c>
      <c r="C719" t="str">
        <f>VLOOKUP(Merged[[#This Row],[Product_ID]],Sales_Data[],6,0)</f>
        <v>South</v>
      </c>
      <c r="D719" t="str">
        <f>VLOOKUP(Merged[[#This Row],[Product_ID]],Sales_Data[],3,0)</f>
        <v>February</v>
      </c>
      <c r="E719">
        <f>INDEX(Sales_Data[Sales_Amount],MATCH(Merged[[#This Row],[Product_ID]], Sales_Data[Product_ID],0))</f>
        <v>7754.1</v>
      </c>
      <c r="F719" t="str">
        <f>INDEX(Sales_Data[Product_Category], MATCH(Merged[[#This Row],[Product_ID]],Sales_Data[Product_ID],0))</f>
        <v>Food</v>
      </c>
      <c r="G719">
        <f>INDEX(Sales_Data[Quantity_Sold], MATCH(Merged[[#This Row],[Product_ID]],Sales_Data[Product_ID],0))</f>
        <v>22</v>
      </c>
      <c r="H719" t="str">
        <f>INDEX(Sales_Data[Customer_Type], MATCH(Merged[[#This Row],[Product_ID]], Sales_Data[Product_ID],0))</f>
        <v>Returning</v>
      </c>
      <c r="I719" t="str">
        <f>INDEX(Sales_Data[Payment_Method], MATCH(Merged[[#This Row],[Product_ID]], Sales_Data[Product_ID],0))</f>
        <v>Bank Transfer</v>
      </c>
      <c r="J719">
        <f>INDEX(Sales_Data[Discount],MATCH(Merged[[#This Row],[Product_ID]], Sales_Data[Product_ID],0))</f>
        <v>0.22</v>
      </c>
      <c r="K719" s="8">
        <f>INDEX(Sales_Data[Discount (%)], MATCH(Merged[[#This Row],[Product_ID]],Sales_Data[Product_ID],0))</f>
        <v>0.22</v>
      </c>
      <c r="L719" s="8" t="str">
        <f>INDEX(Sales_Data[Discount Range], MATCH(Merged[[#This Row],[Product_ID]], Sales_Data[Product_ID],0))</f>
        <v>21%+</v>
      </c>
      <c r="M719" t="str">
        <f>INDEX(Sales_Data[Sales_Channel],MATCH(Merged[[#This Row],[Product_ID]], Sales_Data[Product_ID],0))</f>
        <v>Retail</v>
      </c>
      <c r="N719" t="str">
        <f>INDEX(Sales_Data[Region_and_Sales_Rep], MATCH(Merged[[#This Row],[Product_ID]],Sales_Data[Product_ID],0))</f>
        <v>South-David</v>
      </c>
    </row>
    <row r="720" spans="1:14" x14ac:dyDescent="0.25">
      <c r="A720">
        <v>1045</v>
      </c>
      <c r="B720" t="str">
        <f>VLOOKUP(Merged[[#This Row],[Product_ID]],Sales_Data[],5,0)</f>
        <v>David</v>
      </c>
      <c r="C720" t="str">
        <f>VLOOKUP(Merged[[#This Row],[Product_ID]],Sales_Data[],6,0)</f>
        <v>South</v>
      </c>
      <c r="D720" t="str">
        <f>VLOOKUP(Merged[[#This Row],[Product_ID]],Sales_Data[],3,0)</f>
        <v>December</v>
      </c>
      <c r="E720">
        <f>INDEX(Sales_Data[Sales_Amount],MATCH(Merged[[#This Row],[Product_ID]], Sales_Data[Product_ID],0))</f>
        <v>3517.4</v>
      </c>
      <c r="F720" t="str">
        <f>INDEX(Sales_Data[Product_Category], MATCH(Merged[[#This Row],[Product_ID]],Sales_Data[Product_ID],0))</f>
        <v>Clothing</v>
      </c>
      <c r="G720">
        <f>INDEX(Sales_Data[Quantity_Sold], MATCH(Merged[[#This Row],[Product_ID]],Sales_Data[Product_ID],0))</f>
        <v>42</v>
      </c>
      <c r="H720" t="str">
        <f>INDEX(Sales_Data[Customer_Type], MATCH(Merged[[#This Row],[Product_ID]], Sales_Data[Product_ID],0))</f>
        <v>Returning</v>
      </c>
      <c r="I720" t="str">
        <f>INDEX(Sales_Data[Payment_Method], MATCH(Merged[[#This Row],[Product_ID]], Sales_Data[Product_ID],0))</f>
        <v>Cash</v>
      </c>
      <c r="J720">
        <f>INDEX(Sales_Data[Discount],MATCH(Merged[[#This Row],[Product_ID]], Sales_Data[Product_ID],0))</f>
        <v>0.1</v>
      </c>
      <c r="K720" s="8">
        <f>INDEX(Sales_Data[Discount (%)], MATCH(Merged[[#This Row],[Product_ID]],Sales_Data[Product_ID],0))</f>
        <v>0.1</v>
      </c>
      <c r="L720" s="8" t="str">
        <f>INDEX(Sales_Data[Discount Range], MATCH(Merged[[#This Row],[Product_ID]], Sales_Data[Product_ID],0))</f>
        <v>6-10%</v>
      </c>
      <c r="M720" t="str">
        <f>INDEX(Sales_Data[Sales_Channel],MATCH(Merged[[#This Row],[Product_ID]], Sales_Data[Product_ID],0))</f>
        <v>Online</v>
      </c>
      <c r="N720" t="str">
        <f>INDEX(Sales_Data[Region_and_Sales_Rep], MATCH(Merged[[#This Row],[Product_ID]],Sales_Data[Product_ID],0))</f>
        <v>South-David</v>
      </c>
    </row>
    <row r="721" spans="1:14" x14ac:dyDescent="0.25">
      <c r="A721">
        <v>1032</v>
      </c>
      <c r="B721" t="str">
        <f>VLOOKUP(Merged[[#This Row],[Product_ID]],Sales_Data[],5,0)</f>
        <v>Eve</v>
      </c>
      <c r="C721" t="str">
        <f>VLOOKUP(Merged[[#This Row],[Product_ID]],Sales_Data[],6,0)</f>
        <v>West</v>
      </c>
      <c r="D721" t="str">
        <f>VLOOKUP(Merged[[#This Row],[Product_ID]],Sales_Data[],3,0)</f>
        <v>June</v>
      </c>
      <c r="E721">
        <f>INDEX(Sales_Data[Sales_Amount],MATCH(Merged[[#This Row],[Product_ID]], Sales_Data[Product_ID],0))</f>
        <v>219.82</v>
      </c>
      <c r="F721" t="str">
        <f>INDEX(Sales_Data[Product_Category], MATCH(Merged[[#This Row],[Product_ID]],Sales_Data[Product_ID],0))</f>
        <v>Electronics</v>
      </c>
      <c r="G721">
        <f>INDEX(Sales_Data[Quantity_Sold], MATCH(Merged[[#This Row],[Product_ID]],Sales_Data[Product_ID],0))</f>
        <v>49</v>
      </c>
      <c r="H721" t="str">
        <f>INDEX(Sales_Data[Customer_Type], MATCH(Merged[[#This Row],[Product_ID]], Sales_Data[Product_ID],0))</f>
        <v>Returning</v>
      </c>
      <c r="I721" t="str">
        <f>INDEX(Sales_Data[Payment_Method], MATCH(Merged[[#This Row],[Product_ID]], Sales_Data[Product_ID],0))</f>
        <v>Credit Card</v>
      </c>
      <c r="J721">
        <f>INDEX(Sales_Data[Discount],MATCH(Merged[[#This Row],[Product_ID]], Sales_Data[Product_ID],0))</f>
        <v>0.09</v>
      </c>
      <c r="K721" s="8">
        <f>INDEX(Sales_Data[Discount (%)], MATCH(Merged[[#This Row],[Product_ID]],Sales_Data[Product_ID],0))</f>
        <v>0.09</v>
      </c>
      <c r="L721" s="8" t="str">
        <f>INDEX(Sales_Data[Discount Range], MATCH(Merged[[#This Row],[Product_ID]], Sales_Data[Product_ID],0))</f>
        <v>6-10%</v>
      </c>
      <c r="M721" t="str">
        <f>INDEX(Sales_Data[Sales_Channel],MATCH(Merged[[#This Row],[Product_ID]], Sales_Data[Product_ID],0))</f>
        <v>Online</v>
      </c>
      <c r="N721" t="str">
        <f>INDEX(Sales_Data[Region_and_Sales_Rep], MATCH(Merged[[#This Row],[Product_ID]],Sales_Data[Product_ID],0))</f>
        <v>West-Eve</v>
      </c>
    </row>
    <row r="722" spans="1:14" x14ac:dyDescent="0.25">
      <c r="A722">
        <v>1045</v>
      </c>
      <c r="B722" t="str">
        <f>VLOOKUP(Merged[[#This Row],[Product_ID]],Sales_Data[],5,0)</f>
        <v>David</v>
      </c>
      <c r="C722" t="str">
        <f>VLOOKUP(Merged[[#This Row],[Product_ID]],Sales_Data[],6,0)</f>
        <v>South</v>
      </c>
      <c r="D722" t="str">
        <f>VLOOKUP(Merged[[#This Row],[Product_ID]],Sales_Data[],3,0)</f>
        <v>December</v>
      </c>
      <c r="E722">
        <f>INDEX(Sales_Data[Sales_Amount],MATCH(Merged[[#This Row],[Product_ID]], Sales_Data[Product_ID],0))</f>
        <v>3517.4</v>
      </c>
      <c r="F722" t="str">
        <f>INDEX(Sales_Data[Product_Category], MATCH(Merged[[#This Row],[Product_ID]],Sales_Data[Product_ID],0))</f>
        <v>Clothing</v>
      </c>
      <c r="G722">
        <f>INDEX(Sales_Data[Quantity_Sold], MATCH(Merged[[#This Row],[Product_ID]],Sales_Data[Product_ID],0))</f>
        <v>42</v>
      </c>
      <c r="H722" t="str">
        <f>INDEX(Sales_Data[Customer_Type], MATCH(Merged[[#This Row],[Product_ID]], Sales_Data[Product_ID],0))</f>
        <v>Returning</v>
      </c>
      <c r="I722" t="str">
        <f>INDEX(Sales_Data[Payment_Method], MATCH(Merged[[#This Row],[Product_ID]], Sales_Data[Product_ID],0))</f>
        <v>Cash</v>
      </c>
      <c r="J722">
        <f>INDEX(Sales_Data[Discount],MATCH(Merged[[#This Row],[Product_ID]], Sales_Data[Product_ID],0))</f>
        <v>0.1</v>
      </c>
      <c r="K722" s="8">
        <f>INDEX(Sales_Data[Discount (%)], MATCH(Merged[[#This Row],[Product_ID]],Sales_Data[Product_ID],0))</f>
        <v>0.1</v>
      </c>
      <c r="L722" s="8" t="str">
        <f>INDEX(Sales_Data[Discount Range], MATCH(Merged[[#This Row],[Product_ID]], Sales_Data[Product_ID],0))</f>
        <v>6-10%</v>
      </c>
      <c r="M722" t="str">
        <f>INDEX(Sales_Data[Sales_Channel],MATCH(Merged[[#This Row],[Product_ID]], Sales_Data[Product_ID],0))</f>
        <v>Online</v>
      </c>
      <c r="N722" t="str">
        <f>INDEX(Sales_Data[Region_and_Sales_Rep], MATCH(Merged[[#This Row],[Product_ID]],Sales_Data[Product_ID],0))</f>
        <v>South-David</v>
      </c>
    </row>
    <row r="723" spans="1:14" x14ac:dyDescent="0.25">
      <c r="A723">
        <v>1061</v>
      </c>
      <c r="B723" t="str">
        <f>VLOOKUP(Merged[[#This Row],[Product_ID]],Sales_Data[],5,0)</f>
        <v>Charlie</v>
      </c>
      <c r="C723" t="str">
        <f>VLOOKUP(Merged[[#This Row],[Product_ID]],Sales_Data[],6,0)</f>
        <v>East</v>
      </c>
      <c r="D723" t="str">
        <f>VLOOKUP(Merged[[#This Row],[Product_ID]],Sales_Data[],3,0)</f>
        <v>March</v>
      </c>
      <c r="E723">
        <f>INDEX(Sales_Data[Sales_Amount],MATCH(Merged[[#This Row],[Product_ID]], Sales_Data[Product_ID],0))</f>
        <v>3750.2</v>
      </c>
      <c r="F723" t="str">
        <f>INDEX(Sales_Data[Product_Category], MATCH(Merged[[#This Row],[Product_ID]],Sales_Data[Product_ID],0))</f>
        <v>Electronics</v>
      </c>
      <c r="G723">
        <f>INDEX(Sales_Data[Quantity_Sold], MATCH(Merged[[#This Row],[Product_ID]],Sales_Data[Product_ID],0))</f>
        <v>13</v>
      </c>
      <c r="H723" t="str">
        <f>INDEX(Sales_Data[Customer_Type], MATCH(Merged[[#This Row],[Product_ID]], Sales_Data[Product_ID],0))</f>
        <v>New</v>
      </c>
      <c r="I723" t="str">
        <f>INDEX(Sales_Data[Payment_Method], MATCH(Merged[[#This Row],[Product_ID]], Sales_Data[Product_ID],0))</f>
        <v>Credit Card</v>
      </c>
      <c r="J723">
        <f>INDEX(Sales_Data[Discount],MATCH(Merged[[#This Row],[Product_ID]], Sales_Data[Product_ID],0))</f>
        <v>0.08</v>
      </c>
      <c r="K723" s="8">
        <f>INDEX(Sales_Data[Discount (%)], MATCH(Merged[[#This Row],[Product_ID]],Sales_Data[Product_ID],0))</f>
        <v>0.08</v>
      </c>
      <c r="L723" s="8" t="str">
        <f>INDEX(Sales_Data[Discount Range], MATCH(Merged[[#This Row],[Product_ID]], Sales_Data[Product_ID],0))</f>
        <v>6-10%</v>
      </c>
      <c r="M723" t="str">
        <f>INDEX(Sales_Data[Sales_Channel],MATCH(Merged[[#This Row],[Product_ID]], Sales_Data[Product_ID],0))</f>
        <v>Online</v>
      </c>
      <c r="N723" t="str">
        <f>INDEX(Sales_Data[Region_and_Sales_Rep], MATCH(Merged[[#This Row],[Product_ID]],Sales_Data[Product_ID],0))</f>
        <v>East-Charlie</v>
      </c>
    </row>
    <row r="724" spans="1:14" x14ac:dyDescent="0.25">
      <c r="A724">
        <v>1047</v>
      </c>
      <c r="B724" t="str">
        <f>VLOOKUP(Merged[[#This Row],[Product_ID]],Sales_Data[],5,0)</f>
        <v>David</v>
      </c>
      <c r="C724" t="str">
        <f>VLOOKUP(Merged[[#This Row],[Product_ID]],Sales_Data[],6,0)</f>
        <v>North</v>
      </c>
      <c r="D724" t="str">
        <f>VLOOKUP(Merged[[#This Row],[Product_ID]],Sales_Data[],3,0)</f>
        <v>August</v>
      </c>
      <c r="E724">
        <f>INDEX(Sales_Data[Sales_Amount],MATCH(Merged[[#This Row],[Product_ID]], Sales_Data[Product_ID],0))</f>
        <v>1331.25</v>
      </c>
      <c r="F724" t="str">
        <f>INDEX(Sales_Data[Product_Category], MATCH(Merged[[#This Row],[Product_ID]],Sales_Data[Product_ID],0))</f>
        <v>Electronics</v>
      </c>
      <c r="G724">
        <f>INDEX(Sales_Data[Quantity_Sold], MATCH(Merged[[#This Row],[Product_ID]],Sales_Data[Product_ID],0))</f>
        <v>33</v>
      </c>
      <c r="H724" t="str">
        <f>INDEX(Sales_Data[Customer_Type], MATCH(Merged[[#This Row],[Product_ID]], Sales_Data[Product_ID],0))</f>
        <v>Returning</v>
      </c>
      <c r="I724" t="str">
        <f>INDEX(Sales_Data[Payment_Method], MATCH(Merged[[#This Row],[Product_ID]], Sales_Data[Product_ID],0))</f>
        <v>Credit Card</v>
      </c>
      <c r="J724">
        <f>INDEX(Sales_Data[Discount],MATCH(Merged[[#This Row],[Product_ID]], Sales_Data[Product_ID],0))</f>
        <v>0.15</v>
      </c>
      <c r="K724" s="8">
        <f>INDEX(Sales_Data[Discount (%)], MATCH(Merged[[#This Row],[Product_ID]],Sales_Data[Product_ID],0))</f>
        <v>0.15</v>
      </c>
      <c r="L724" s="8" t="str">
        <f>INDEX(Sales_Data[Discount Range], MATCH(Merged[[#This Row],[Product_ID]], Sales_Data[Product_ID],0))</f>
        <v>11-15%</v>
      </c>
      <c r="M724" t="str">
        <f>INDEX(Sales_Data[Sales_Channel],MATCH(Merged[[#This Row],[Product_ID]], Sales_Data[Product_ID],0))</f>
        <v>Online</v>
      </c>
      <c r="N724" t="str">
        <f>INDEX(Sales_Data[Region_and_Sales_Rep], MATCH(Merged[[#This Row],[Product_ID]],Sales_Data[Product_ID],0))</f>
        <v>North-David</v>
      </c>
    </row>
    <row r="725" spans="1:14" x14ac:dyDescent="0.25">
      <c r="A725">
        <v>1021</v>
      </c>
      <c r="B725" t="str">
        <f>VLOOKUP(Merged[[#This Row],[Product_ID]],Sales_Data[],5,0)</f>
        <v>Charlie</v>
      </c>
      <c r="C725" t="str">
        <f>VLOOKUP(Merged[[#This Row],[Product_ID]],Sales_Data[],6,0)</f>
        <v>West</v>
      </c>
      <c r="D725" t="str">
        <f>VLOOKUP(Merged[[#This Row],[Product_ID]],Sales_Data[],3,0)</f>
        <v>February</v>
      </c>
      <c r="E725">
        <f>INDEX(Sales_Data[Sales_Amount],MATCH(Merged[[#This Row],[Product_ID]], Sales_Data[Product_ID],0))</f>
        <v>3761.15</v>
      </c>
      <c r="F725" t="str">
        <f>INDEX(Sales_Data[Product_Category], MATCH(Merged[[#This Row],[Product_ID]],Sales_Data[Product_ID],0))</f>
        <v>Food</v>
      </c>
      <c r="G725">
        <f>INDEX(Sales_Data[Quantity_Sold], MATCH(Merged[[#This Row],[Product_ID]],Sales_Data[Product_ID],0))</f>
        <v>32</v>
      </c>
      <c r="H725" t="str">
        <f>INDEX(Sales_Data[Customer_Type], MATCH(Merged[[#This Row],[Product_ID]], Sales_Data[Product_ID],0))</f>
        <v>New</v>
      </c>
      <c r="I725" t="str">
        <f>INDEX(Sales_Data[Payment_Method], MATCH(Merged[[#This Row],[Product_ID]], Sales_Data[Product_ID],0))</f>
        <v>Cash</v>
      </c>
      <c r="J725">
        <f>INDEX(Sales_Data[Discount],MATCH(Merged[[#This Row],[Product_ID]], Sales_Data[Product_ID],0))</f>
        <v>0.21</v>
      </c>
      <c r="K725" s="8">
        <f>INDEX(Sales_Data[Discount (%)], MATCH(Merged[[#This Row],[Product_ID]],Sales_Data[Product_ID],0))</f>
        <v>0.21</v>
      </c>
      <c r="L725" s="8" t="str">
        <f>INDEX(Sales_Data[Discount Range], MATCH(Merged[[#This Row],[Product_ID]], Sales_Data[Product_ID],0))</f>
        <v>21%+</v>
      </c>
      <c r="M725" t="str">
        <f>INDEX(Sales_Data[Sales_Channel],MATCH(Merged[[#This Row],[Product_ID]], Sales_Data[Product_ID],0))</f>
        <v>Online</v>
      </c>
      <c r="N725" t="str">
        <f>INDEX(Sales_Data[Region_and_Sales_Rep], MATCH(Merged[[#This Row],[Product_ID]],Sales_Data[Product_ID],0))</f>
        <v>West-Charlie</v>
      </c>
    </row>
    <row r="726" spans="1:14" x14ac:dyDescent="0.25">
      <c r="A726">
        <v>1080</v>
      </c>
      <c r="B726" t="str">
        <f>VLOOKUP(Merged[[#This Row],[Product_ID]],Sales_Data[],5,0)</f>
        <v>Charlie</v>
      </c>
      <c r="C726" t="str">
        <f>VLOOKUP(Merged[[#This Row],[Product_ID]],Sales_Data[],6,0)</f>
        <v>South</v>
      </c>
      <c r="D726" t="str">
        <f>VLOOKUP(Merged[[#This Row],[Product_ID]],Sales_Data[],3,0)</f>
        <v>February</v>
      </c>
      <c r="E726">
        <f>INDEX(Sales_Data[Sales_Amount],MATCH(Merged[[#This Row],[Product_ID]], Sales_Data[Product_ID],0))</f>
        <v>245.46</v>
      </c>
      <c r="F726" t="str">
        <f>INDEX(Sales_Data[Product_Category], MATCH(Merged[[#This Row],[Product_ID]],Sales_Data[Product_ID],0))</f>
        <v>Electronics</v>
      </c>
      <c r="G726">
        <f>INDEX(Sales_Data[Quantity_Sold], MATCH(Merged[[#This Row],[Product_ID]],Sales_Data[Product_ID],0))</f>
        <v>9</v>
      </c>
      <c r="H726" t="str">
        <f>INDEX(Sales_Data[Customer_Type], MATCH(Merged[[#This Row],[Product_ID]], Sales_Data[Product_ID],0))</f>
        <v>New</v>
      </c>
      <c r="I726" t="str">
        <f>INDEX(Sales_Data[Payment_Method], MATCH(Merged[[#This Row],[Product_ID]], Sales_Data[Product_ID],0))</f>
        <v>Credit Card</v>
      </c>
      <c r="J726">
        <f>INDEX(Sales_Data[Discount],MATCH(Merged[[#This Row],[Product_ID]], Sales_Data[Product_ID],0))</f>
        <v>0.28000000000000003</v>
      </c>
      <c r="K726" s="8">
        <f>INDEX(Sales_Data[Discount (%)], MATCH(Merged[[#This Row],[Product_ID]],Sales_Data[Product_ID],0))</f>
        <v>0.28000000000000003</v>
      </c>
      <c r="L726" s="8" t="str">
        <f>INDEX(Sales_Data[Discount Range], MATCH(Merged[[#This Row],[Product_ID]], Sales_Data[Product_ID],0))</f>
        <v>21%+</v>
      </c>
      <c r="M726" t="str">
        <f>INDEX(Sales_Data[Sales_Channel],MATCH(Merged[[#This Row],[Product_ID]], Sales_Data[Product_ID],0))</f>
        <v>Retail</v>
      </c>
      <c r="N726" t="str">
        <f>INDEX(Sales_Data[Region_and_Sales_Rep], MATCH(Merged[[#This Row],[Product_ID]],Sales_Data[Product_ID],0))</f>
        <v>South-Charlie</v>
      </c>
    </row>
    <row r="727" spans="1:14" x14ac:dyDescent="0.25">
      <c r="A727">
        <v>1085</v>
      </c>
      <c r="B727" t="str">
        <f>VLOOKUP(Merged[[#This Row],[Product_ID]],Sales_Data[],5,0)</f>
        <v>Charlie</v>
      </c>
      <c r="C727" t="str">
        <f>VLOOKUP(Merged[[#This Row],[Product_ID]],Sales_Data[],6,0)</f>
        <v>South</v>
      </c>
      <c r="D727" t="str">
        <f>VLOOKUP(Merged[[#This Row],[Product_ID]],Sales_Data[],3,0)</f>
        <v>November</v>
      </c>
      <c r="E727">
        <f>INDEX(Sales_Data[Sales_Amount],MATCH(Merged[[#This Row],[Product_ID]], Sales_Data[Product_ID],0))</f>
        <v>2038.75</v>
      </c>
      <c r="F727" t="str">
        <f>INDEX(Sales_Data[Product_Category], MATCH(Merged[[#This Row],[Product_ID]],Sales_Data[Product_ID],0))</f>
        <v>Furniture</v>
      </c>
      <c r="G727">
        <f>INDEX(Sales_Data[Quantity_Sold], MATCH(Merged[[#This Row],[Product_ID]],Sales_Data[Product_ID],0))</f>
        <v>32</v>
      </c>
      <c r="H727" t="str">
        <f>INDEX(Sales_Data[Customer_Type], MATCH(Merged[[#This Row],[Product_ID]], Sales_Data[Product_ID],0))</f>
        <v>Returning</v>
      </c>
      <c r="I727" t="str">
        <f>INDEX(Sales_Data[Payment_Method], MATCH(Merged[[#This Row],[Product_ID]], Sales_Data[Product_ID],0))</f>
        <v>Credit Card</v>
      </c>
      <c r="J727">
        <f>INDEX(Sales_Data[Discount],MATCH(Merged[[#This Row],[Product_ID]], Sales_Data[Product_ID],0))</f>
        <v>0.04</v>
      </c>
      <c r="K727" s="8">
        <f>INDEX(Sales_Data[Discount (%)], MATCH(Merged[[#This Row],[Product_ID]],Sales_Data[Product_ID],0))</f>
        <v>0.04</v>
      </c>
      <c r="L727" s="8" t="str">
        <f>INDEX(Sales_Data[Discount Range], MATCH(Merged[[#This Row],[Product_ID]], Sales_Data[Product_ID],0))</f>
        <v>0-5%</v>
      </c>
      <c r="M727" t="str">
        <f>INDEX(Sales_Data[Sales_Channel],MATCH(Merged[[#This Row],[Product_ID]], Sales_Data[Product_ID],0))</f>
        <v>Retail</v>
      </c>
      <c r="N727" t="str">
        <f>INDEX(Sales_Data[Region_and_Sales_Rep], MATCH(Merged[[#This Row],[Product_ID]],Sales_Data[Product_ID],0))</f>
        <v>South-Charlie</v>
      </c>
    </row>
    <row r="728" spans="1:14" x14ac:dyDescent="0.25">
      <c r="A728">
        <v>1075</v>
      </c>
      <c r="B728" t="str">
        <f>VLOOKUP(Merged[[#This Row],[Product_ID]],Sales_Data[],5,0)</f>
        <v>David</v>
      </c>
      <c r="C728" t="str">
        <f>VLOOKUP(Merged[[#This Row],[Product_ID]],Sales_Data[],6,0)</f>
        <v>South</v>
      </c>
      <c r="D728" t="str">
        <f>VLOOKUP(Merged[[#This Row],[Product_ID]],Sales_Data[],3,0)</f>
        <v>June</v>
      </c>
      <c r="E728">
        <f>INDEX(Sales_Data[Sales_Amount],MATCH(Merged[[#This Row],[Product_ID]], Sales_Data[Product_ID],0))</f>
        <v>4223.3900000000003</v>
      </c>
      <c r="F728" t="str">
        <f>INDEX(Sales_Data[Product_Category], MATCH(Merged[[#This Row],[Product_ID]],Sales_Data[Product_ID],0))</f>
        <v>Furniture</v>
      </c>
      <c r="G728">
        <f>INDEX(Sales_Data[Quantity_Sold], MATCH(Merged[[#This Row],[Product_ID]],Sales_Data[Product_ID],0))</f>
        <v>30</v>
      </c>
      <c r="H728" t="str">
        <f>INDEX(Sales_Data[Customer_Type], MATCH(Merged[[#This Row],[Product_ID]], Sales_Data[Product_ID],0))</f>
        <v>New</v>
      </c>
      <c r="I728" t="str">
        <f>INDEX(Sales_Data[Payment_Method], MATCH(Merged[[#This Row],[Product_ID]], Sales_Data[Product_ID],0))</f>
        <v>Bank Transfer</v>
      </c>
      <c r="J728">
        <f>INDEX(Sales_Data[Discount],MATCH(Merged[[#This Row],[Product_ID]], Sales_Data[Product_ID],0))</f>
        <v>0.05</v>
      </c>
      <c r="K728" s="8">
        <f>INDEX(Sales_Data[Discount (%)], MATCH(Merged[[#This Row],[Product_ID]],Sales_Data[Product_ID],0))</f>
        <v>0.05</v>
      </c>
      <c r="L728" s="8" t="str">
        <f>INDEX(Sales_Data[Discount Range], MATCH(Merged[[#This Row],[Product_ID]], Sales_Data[Product_ID],0))</f>
        <v>0-5%</v>
      </c>
      <c r="M728" t="str">
        <f>INDEX(Sales_Data[Sales_Channel],MATCH(Merged[[#This Row],[Product_ID]], Sales_Data[Product_ID],0))</f>
        <v>Online</v>
      </c>
      <c r="N728" t="str">
        <f>INDEX(Sales_Data[Region_and_Sales_Rep], MATCH(Merged[[#This Row],[Product_ID]],Sales_Data[Product_ID],0))</f>
        <v>South-David</v>
      </c>
    </row>
    <row r="729" spans="1:14" x14ac:dyDescent="0.25">
      <c r="A729">
        <v>1036</v>
      </c>
      <c r="B729" t="str">
        <f>VLOOKUP(Merged[[#This Row],[Product_ID]],Sales_Data[],5,0)</f>
        <v>David</v>
      </c>
      <c r="C729" t="str">
        <f>VLOOKUP(Merged[[#This Row],[Product_ID]],Sales_Data[],6,0)</f>
        <v>North</v>
      </c>
      <c r="D729" t="str">
        <f>VLOOKUP(Merged[[#This Row],[Product_ID]],Sales_Data[],3,0)</f>
        <v>October</v>
      </c>
      <c r="E729">
        <f>INDEX(Sales_Data[Sales_Amount],MATCH(Merged[[#This Row],[Product_ID]], Sales_Data[Product_ID],0))</f>
        <v>6499.94</v>
      </c>
      <c r="F729" t="str">
        <f>INDEX(Sales_Data[Product_Category], MATCH(Merged[[#This Row],[Product_ID]],Sales_Data[Product_ID],0))</f>
        <v>Clothing</v>
      </c>
      <c r="G729">
        <f>INDEX(Sales_Data[Quantity_Sold], MATCH(Merged[[#This Row],[Product_ID]],Sales_Data[Product_ID],0))</f>
        <v>49</v>
      </c>
      <c r="H729" t="str">
        <f>INDEX(Sales_Data[Customer_Type], MATCH(Merged[[#This Row],[Product_ID]], Sales_Data[Product_ID],0))</f>
        <v>New</v>
      </c>
      <c r="I729" t="str">
        <f>INDEX(Sales_Data[Payment_Method], MATCH(Merged[[#This Row],[Product_ID]], Sales_Data[Product_ID],0))</f>
        <v>Cash</v>
      </c>
      <c r="J729">
        <f>INDEX(Sales_Data[Discount],MATCH(Merged[[#This Row],[Product_ID]], Sales_Data[Product_ID],0))</f>
        <v>0.16</v>
      </c>
      <c r="K729" s="8">
        <f>INDEX(Sales_Data[Discount (%)], MATCH(Merged[[#This Row],[Product_ID]],Sales_Data[Product_ID],0))</f>
        <v>0.16</v>
      </c>
      <c r="L729" s="8" t="str">
        <f>INDEX(Sales_Data[Discount Range], MATCH(Merged[[#This Row],[Product_ID]], Sales_Data[Product_ID],0))</f>
        <v>16-20%</v>
      </c>
      <c r="M729" t="str">
        <f>INDEX(Sales_Data[Sales_Channel],MATCH(Merged[[#This Row],[Product_ID]], Sales_Data[Product_ID],0))</f>
        <v>Online</v>
      </c>
      <c r="N729" t="str">
        <f>INDEX(Sales_Data[Region_and_Sales_Rep], MATCH(Merged[[#This Row],[Product_ID]],Sales_Data[Product_ID],0))</f>
        <v>North-David</v>
      </c>
    </row>
    <row r="730" spans="1:14" x14ac:dyDescent="0.25">
      <c r="A730">
        <v>1099</v>
      </c>
      <c r="B730" t="str">
        <f>VLOOKUP(Merged[[#This Row],[Product_ID]],Sales_Data[],5,0)</f>
        <v>David</v>
      </c>
      <c r="C730" t="str">
        <f>VLOOKUP(Merged[[#This Row],[Product_ID]],Sales_Data[],6,0)</f>
        <v>East</v>
      </c>
      <c r="D730" t="str">
        <f>VLOOKUP(Merged[[#This Row],[Product_ID]],Sales_Data[],3,0)</f>
        <v>March</v>
      </c>
      <c r="E730">
        <f>INDEX(Sales_Data[Sales_Amount],MATCH(Merged[[#This Row],[Product_ID]], Sales_Data[Product_ID],0))</f>
        <v>7952.11</v>
      </c>
      <c r="F730" t="str">
        <f>INDEX(Sales_Data[Product_Category], MATCH(Merged[[#This Row],[Product_ID]],Sales_Data[Product_ID],0))</f>
        <v>Furniture</v>
      </c>
      <c r="G730">
        <f>INDEX(Sales_Data[Quantity_Sold], MATCH(Merged[[#This Row],[Product_ID]],Sales_Data[Product_ID],0))</f>
        <v>10</v>
      </c>
      <c r="H730" t="str">
        <f>INDEX(Sales_Data[Customer_Type], MATCH(Merged[[#This Row],[Product_ID]], Sales_Data[Product_ID],0))</f>
        <v>New</v>
      </c>
      <c r="I730" t="str">
        <f>INDEX(Sales_Data[Payment_Method], MATCH(Merged[[#This Row],[Product_ID]], Sales_Data[Product_ID],0))</f>
        <v>Credit Card</v>
      </c>
      <c r="J730">
        <f>INDEX(Sales_Data[Discount],MATCH(Merged[[#This Row],[Product_ID]], Sales_Data[Product_ID],0))</f>
        <v>0</v>
      </c>
      <c r="K730" s="8">
        <f>INDEX(Sales_Data[Discount (%)], MATCH(Merged[[#This Row],[Product_ID]],Sales_Data[Product_ID],0))</f>
        <v>0</v>
      </c>
      <c r="L730" s="8" t="str">
        <f>INDEX(Sales_Data[Discount Range], MATCH(Merged[[#This Row],[Product_ID]], Sales_Data[Product_ID],0))</f>
        <v>0-5%</v>
      </c>
      <c r="M730" t="str">
        <f>INDEX(Sales_Data[Sales_Channel],MATCH(Merged[[#This Row],[Product_ID]], Sales_Data[Product_ID],0))</f>
        <v>Online</v>
      </c>
      <c r="N730" t="str">
        <f>INDEX(Sales_Data[Region_and_Sales_Rep], MATCH(Merged[[#This Row],[Product_ID]],Sales_Data[Product_ID],0))</f>
        <v>East-David</v>
      </c>
    </row>
    <row r="731" spans="1:14" x14ac:dyDescent="0.25">
      <c r="A731">
        <v>1019</v>
      </c>
      <c r="B731" t="str">
        <f>VLOOKUP(Merged[[#This Row],[Product_ID]],Sales_Data[],5,0)</f>
        <v>David</v>
      </c>
      <c r="C731" t="str">
        <f>VLOOKUP(Merged[[#This Row],[Product_ID]],Sales_Data[],6,0)</f>
        <v>West</v>
      </c>
      <c r="D731" t="str">
        <f>VLOOKUP(Merged[[#This Row],[Product_ID]],Sales_Data[],3,0)</f>
        <v>October</v>
      </c>
      <c r="E731">
        <f>INDEX(Sales_Data[Sales_Amount],MATCH(Merged[[#This Row],[Product_ID]], Sales_Data[Product_ID],0))</f>
        <v>5952.19</v>
      </c>
      <c r="F731" t="str">
        <f>INDEX(Sales_Data[Product_Category], MATCH(Merged[[#This Row],[Product_ID]],Sales_Data[Product_ID],0))</f>
        <v>Food</v>
      </c>
      <c r="G731">
        <f>INDEX(Sales_Data[Quantity_Sold], MATCH(Merged[[#This Row],[Product_ID]],Sales_Data[Product_ID],0))</f>
        <v>31</v>
      </c>
      <c r="H731" t="str">
        <f>INDEX(Sales_Data[Customer_Type], MATCH(Merged[[#This Row],[Product_ID]], Sales_Data[Product_ID],0))</f>
        <v>New</v>
      </c>
      <c r="I731" t="str">
        <f>INDEX(Sales_Data[Payment_Method], MATCH(Merged[[#This Row],[Product_ID]], Sales_Data[Product_ID],0))</f>
        <v>Bank Transfer</v>
      </c>
      <c r="J731">
        <f>INDEX(Sales_Data[Discount],MATCH(Merged[[#This Row],[Product_ID]], Sales_Data[Product_ID],0))</f>
        <v>0.04</v>
      </c>
      <c r="K731" s="8">
        <f>INDEX(Sales_Data[Discount (%)], MATCH(Merged[[#This Row],[Product_ID]],Sales_Data[Product_ID],0))</f>
        <v>0.04</v>
      </c>
      <c r="L731" s="8" t="str">
        <f>INDEX(Sales_Data[Discount Range], MATCH(Merged[[#This Row],[Product_ID]], Sales_Data[Product_ID],0))</f>
        <v>0-5%</v>
      </c>
      <c r="M731" t="str">
        <f>INDEX(Sales_Data[Sales_Channel],MATCH(Merged[[#This Row],[Product_ID]], Sales_Data[Product_ID],0))</f>
        <v>Online</v>
      </c>
      <c r="N731" t="str">
        <f>INDEX(Sales_Data[Region_and_Sales_Rep], MATCH(Merged[[#This Row],[Product_ID]],Sales_Data[Product_ID],0))</f>
        <v>West-David</v>
      </c>
    </row>
    <row r="732" spans="1:14" x14ac:dyDescent="0.25">
      <c r="A732">
        <v>1020</v>
      </c>
      <c r="B732" t="str">
        <f>VLOOKUP(Merged[[#This Row],[Product_ID]],Sales_Data[],5,0)</f>
        <v>Eve</v>
      </c>
      <c r="C732" t="str">
        <f>VLOOKUP(Merged[[#This Row],[Product_ID]],Sales_Data[],6,0)</f>
        <v>North</v>
      </c>
      <c r="D732" t="str">
        <f>VLOOKUP(Merged[[#This Row],[Product_ID]],Sales_Data[],3,0)</f>
        <v>September</v>
      </c>
      <c r="E732">
        <f>INDEX(Sales_Data[Sales_Amount],MATCH(Merged[[#This Row],[Product_ID]], Sales_Data[Product_ID],0))</f>
        <v>9733.4699999999993</v>
      </c>
      <c r="F732" t="str">
        <f>INDEX(Sales_Data[Product_Category], MATCH(Merged[[#This Row],[Product_ID]],Sales_Data[Product_ID],0))</f>
        <v>Clothing</v>
      </c>
      <c r="G732">
        <f>INDEX(Sales_Data[Quantity_Sold], MATCH(Merged[[#This Row],[Product_ID]],Sales_Data[Product_ID],0))</f>
        <v>26</v>
      </c>
      <c r="H732" t="str">
        <f>INDEX(Sales_Data[Customer_Type], MATCH(Merged[[#This Row],[Product_ID]], Sales_Data[Product_ID],0))</f>
        <v>New</v>
      </c>
      <c r="I732" t="str">
        <f>INDEX(Sales_Data[Payment_Method], MATCH(Merged[[#This Row],[Product_ID]], Sales_Data[Product_ID],0))</f>
        <v>Credit Card</v>
      </c>
      <c r="J732">
        <f>INDEX(Sales_Data[Discount],MATCH(Merged[[#This Row],[Product_ID]], Sales_Data[Product_ID],0))</f>
        <v>0.01</v>
      </c>
      <c r="K732" s="8">
        <f>INDEX(Sales_Data[Discount (%)], MATCH(Merged[[#This Row],[Product_ID]],Sales_Data[Product_ID],0))</f>
        <v>0.01</v>
      </c>
      <c r="L732" s="8" t="str">
        <f>INDEX(Sales_Data[Discount Range], MATCH(Merged[[#This Row],[Product_ID]], Sales_Data[Product_ID],0))</f>
        <v>0-5%</v>
      </c>
      <c r="M732" t="str">
        <f>INDEX(Sales_Data[Sales_Channel],MATCH(Merged[[#This Row],[Product_ID]], Sales_Data[Product_ID],0))</f>
        <v>Retail</v>
      </c>
      <c r="N732" t="str">
        <f>INDEX(Sales_Data[Region_and_Sales_Rep], MATCH(Merged[[#This Row],[Product_ID]],Sales_Data[Product_ID],0))</f>
        <v>North-Eve</v>
      </c>
    </row>
    <row r="733" spans="1:14" x14ac:dyDescent="0.25">
      <c r="A733">
        <v>1057</v>
      </c>
      <c r="B733" t="str">
        <f>VLOOKUP(Merged[[#This Row],[Product_ID]],Sales_Data[],5,0)</f>
        <v>Charlie</v>
      </c>
      <c r="C733" t="str">
        <f>VLOOKUP(Merged[[#This Row],[Product_ID]],Sales_Data[],6,0)</f>
        <v>West</v>
      </c>
      <c r="D733" t="str">
        <f>VLOOKUP(Merged[[#This Row],[Product_ID]],Sales_Data[],3,0)</f>
        <v>September</v>
      </c>
      <c r="E733">
        <f>INDEX(Sales_Data[Sales_Amount],MATCH(Merged[[#This Row],[Product_ID]], Sales_Data[Product_ID],0))</f>
        <v>7315.73</v>
      </c>
      <c r="F733" t="str">
        <f>INDEX(Sales_Data[Product_Category], MATCH(Merged[[#This Row],[Product_ID]],Sales_Data[Product_ID],0))</f>
        <v>Food</v>
      </c>
      <c r="G733">
        <f>INDEX(Sales_Data[Quantity_Sold], MATCH(Merged[[#This Row],[Product_ID]],Sales_Data[Product_ID],0))</f>
        <v>25</v>
      </c>
      <c r="H733" t="str">
        <f>INDEX(Sales_Data[Customer_Type], MATCH(Merged[[#This Row],[Product_ID]], Sales_Data[Product_ID],0))</f>
        <v>New</v>
      </c>
      <c r="I733" t="str">
        <f>INDEX(Sales_Data[Payment_Method], MATCH(Merged[[#This Row],[Product_ID]], Sales_Data[Product_ID],0))</f>
        <v>Bank Transfer</v>
      </c>
      <c r="J733">
        <f>INDEX(Sales_Data[Discount],MATCH(Merged[[#This Row],[Product_ID]], Sales_Data[Product_ID],0))</f>
        <v>0.02</v>
      </c>
      <c r="K733" s="8">
        <f>INDEX(Sales_Data[Discount (%)], MATCH(Merged[[#This Row],[Product_ID]],Sales_Data[Product_ID],0))</f>
        <v>0.02</v>
      </c>
      <c r="L733" s="8" t="str">
        <f>INDEX(Sales_Data[Discount Range], MATCH(Merged[[#This Row],[Product_ID]], Sales_Data[Product_ID],0))</f>
        <v>0-5%</v>
      </c>
      <c r="M733" t="str">
        <f>INDEX(Sales_Data[Sales_Channel],MATCH(Merged[[#This Row],[Product_ID]], Sales_Data[Product_ID],0))</f>
        <v>Retail</v>
      </c>
      <c r="N733" t="str">
        <f>INDEX(Sales_Data[Region_and_Sales_Rep], MATCH(Merged[[#This Row],[Product_ID]],Sales_Data[Product_ID],0))</f>
        <v>West-Charlie</v>
      </c>
    </row>
    <row r="734" spans="1:14" x14ac:dyDescent="0.25">
      <c r="A734">
        <v>1018</v>
      </c>
      <c r="B734" t="str">
        <f>VLOOKUP(Merged[[#This Row],[Product_ID]],Sales_Data[],5,0)</f>
        <v>Alice</v>
      </c>
      <c r="C734" t="str">
        <f>VLOOKUP(Merged[[#This Row],[Product_ID]],Sales_Data[],6,0)</f>
        <v>East</v>
      </c>
      <c r="D734" t="str">
        <f>VLOOKUP(Merged[[#This Row],[Product_ID]],Sales_Data[],3,0)</f>
        <v>January</v>
      </c>
      <c r="E734">
        <f>INDEX(Sales_Data[Sales_Amount],MATCH(Merged[[#This Row],[Product_ID]], Sales_Data[Product_ID],0))</f>
        <v>3187.45</v>
      </c>
      <c r="F734" t="str">
        <f>INDEX(Sales_Data[Product_Category], MATCH(Merged[[#This Row],[Product_ID]],Sales_Data[Product_ID],0))</f>
        <v>Clothing</v>
      </c>
      <c r="G734">
        <f>INDEX(Sales_Data[Quantity_Sold], MATCH(Merged[[#This Row],[Product_ID]],Sales_Data[Product_ID],0))</f>
        <v>11</v>
      </c>
      <c r="H734" t="str">
        <f>INDEX(Sales_Data[Customer_Type], MATCH(Merged[[#This Row],[Product_ID]], Sales_Data[Product_ID],0))</f>
        <v>Returning</v>
      </c>
      <c r="I734" t="str">
        <f>INDEX(Sales_Data[Payment_Method], MATCH(Merged[[#This Row],[Product_ID]], Sales_Data[Product_ID],0))</f>
        <v>Cash</v>
      </c>
      <c r="J734">
        <f>INDEX(Sales_Data[Discount],MATCH(Merged[[#This Row],[Product_ID]], Sales_Data[Product_ID],0))</f>
        <v>0</v>
      </c>
      <c r="K734" s="8">
        <f>INDEX(Sales_Data[Discount (%)], MATCH(Merged[[#This Row],[Product_ID]],Sales_Data[Product_ID],0))</f>
        <v>0</v>
      </c>
      <c r="L734" s="8" t="str">
        <f>INDEX(Sales_Data[Discount Range], MATCH(Merged[[#This Row],[Product_ID]], Sales_Data[Product_ID],0))</f>
        <v>0-5%</v>
      </c>
      <c r="M734" t="str">
        <f>INDEX(Sales_Data[Sales_Channel],MATCH(Merged[[#This Row],[Product_ID]], Sales_Data[Product_ID],0))</f>
        <v>Online</v>
      </c>
      <c r="N734" t="str">
        <f>INDEX(Sales_Data[Region_and_Sales_Rep], MATCH(Merged[[#This Row],[Product_ID]],Sales_Data[Product_ID],0))</f>
        <v>East-Alice</v>
      </c>
    </row>
    <row r="735" spans="1:14" x14ac:dyDescent="0.25">
      <c r="A735">
        <v>1047</v>
      </c>
      <c r="B735" t="str">
        <f>VLOOKUP(Merged[[#This Row],[Product_ID]],Sales_Data[],5,0)</f>
        <v>David</v>
      </c>
      <c r="C735" t="str">
        <f>VLOOKUP(Merged[[#This Row],[Product_ID]],Sales_Data[],6,0)</f>
        <v>North</v>
      </c>
      <c r="D735" t="str">
        <f>VLOOKUP(Merged[[#This Row],[Product_ID]],Sales_Data[],3,0)</f>
        <v>August</v>
      </c>
      <c r="E735">
        <f>INDEX(Sales_Data[Sales_Amount],MATCH(Merged[[#This Row],[Product_ID]], Sales_Data[Product_ID],0))</f>
        <v>1331.25</v>
      </c>
      <c r="F735" t="str">
        <f>INDEX(Sales_Data[Product_Category], MATCH(Merged[[#This Row],[Product_ID]],Sales_Data[Product_ID],0))</f>
        <v>Electronics</v>
      </c>
      <c r="G735">
        <f>INDEX(Sales_Data[Quantity_Sold], MATCH(Merged[[#This Row],[Product_ID]],Sales_Data[Product_ID],0))</f>
        <v>33</v>
      </c>
      <c r="H735" t="str">
        <f>INDEX(Sales_Data[Customer_Type], MATCH(Merged[[#This Row],[Product_ID]], Sales_Data[Product_ID],0))</f>
        <v>Returning</v>
      </c>
      <c r="I735" t="str">
        <f>INDEX(Sales_Data[Payment_Method], MATCH(Merged[[#This Row],[Product_ID]], Sales_Data[Product_ID],0))</f>
        <v>Credit Card</v>
      </c>
      <c r="J735">
        <f>INDEX(Sales_Data[Discount],MATCH(Merged[[#This Row],[Product_ID]], Sales_Data[Product_ID],0))</f>
        <v>0.15</v>
      </c>
      <c r="K735" s="8">
        <f>INDEX(Sales_Data[Discount (%)], MATCH(Merged[[#This Row],[Product_ID]],Sales_Data[Product_ID],0))</f>
        <v>0.15</v>
      </c>
      <c r="L735" s="8" t="str">
        <f>INDEX(Sales_Data[Discount Range], MATCH(Merged[[#This Row],[Product_ID]], Sales_Data[Product_ID],0))</f>
        <v>11-15%</v>
      </c>
      <c r="M735" t="str">
        <f>INDEX(Sales_Data[Sales_Channel],MATCH(Merged[[#This Row],[Product_ID]], Sales_Data[Product_ID],0))</f>
        <v>Online</v>
      </c>
      <c r="N735" t="str">
        <f>INDEX(Sales_Data[Region_and_Sales_Rep], MATCH(Merged[[#This Row],[Product_ID]],Sales_Data[Product_ID],0))</f>
        <v>North-David</v>
      </c>
    </row>
    <row r="736" spans="1:14" x14ac:dyDescent="0.25">
      <c r="A736">
        <v>1049</v>
      </c>
      <c r="B736" t="str">
        <f>VLOOKUP(Merged[[#This Row],[Product_ID]],Sales_Data[],5,0)</f>
        <v>Alice</v>
      </c>
      <c r="C736" t="str">
        <f>VLOOKUP(Merged[[#This Row],[Product_ID]],Sales_Data[],6,0)</f>
        <v>West</v>
      </c>
      <c r="D736" t="str">
        <f>VLOOKUP(Merged[[#This Row],[Product_ID]],Sales_Data[],3,0)</f>
        <v>May</v>
      </c>
      <c r="E736">
        <f>INDEX(Sales_Data[Sales_Amount],MATCH(Merged[[#This Row],[Product_ID]], Sales_Data[Product_ID],0))</f>
        <v>3741.08</v>
      </c>
      <c r="F736" t="str">
        <f>INDEX(Sales_Data[Product_Category], MATCH(Merged[[#This Row],[Product_ID]],Sales_Data[Product_ID],0))</f>
        <v>Furniture</v>
      </c>
      <c r="G736">
        <f>INDEX(Sales_Data[Quantity_Sold], MATCH(Merged[[#This Row],[Product_ID]],Sales_Data[Product_ID],0))</f>
        <v>1</v>
      </c>
      <c r="H736" t="str">
        <f>INDEX(Sales_Data[Customer_Type], MATCH(Merged[[#This Row],[Product_ID]], Sales_Data[Product_ID],0))</f>
        <v>Returning</v>
      </c>
      <c r="I736" t="str">
        <f>INDEX(Sales_Data[Payment_Method], MATCH(Merged[[#This Row],[Product_ID]], Sales_Data[Product_ID],0))</f>
        <v>Bank Transfer</v>
      </c>
      <c r="J736">
        <f>INDEX(Sales_Data[Discount],MATCH(Merged[[#This Row],[Product_ID]], Sales_Data[Product_ID],0))</f>
        <v>0.17</v>
      </c>
      <c r="K736" s="8">
        <f>INDEX(Sales_Data[Discount (%)], MATCH(Merged[[#This Row],[Product_ID]],Sales_Data[Product_ID],0))</f>
        <v>0.17</v>
      </c>
      <c r="L736" s="8" t="str">
        <f>INDEX(Sales_Data[Discount Range], MATCH(Merged[[#This Row],[Product_ID]], Sales_Data[Product_ID],0))</f>
        <v>16-20%</v>
      </c>
      <c r="M736" t="str">
        <f>INDEX(Sales_Data[Sales_Channel],MATCH(Merged[[#This Row],[Product_ID]], Sales_Data[Product_ID],0))</f>
        <v>Online</v>
      </c>
      <c r="N736" t="str">
        <f>INDEX(Sales_Data[Region_and_Sales_Rep], MATCH(Merged[[#This Row],[Product_ID]],Sales_Data[Product_ID],0))</f>
        <v>West-Alice</v>
      </c>
    </row>
    <row r="737" spans="1:14" x14ac:dyDescent="0.25">
      <c r="A737">
        <v>1014</v>
      </c>
      <c r="B737" t="str">
        <f>VLOOKUP(Merged[[#This Row],[Product_ID]],Sales_Data[],5,0)</f>
        <v>David</v>
      </c>
      <c r="C737" t="str">
        <f>VLOOKUP(Merged[[#This Row],[Product_ID]],Sales_Data[],6,0)</f>
        <v>West</v>
      </c>
      <c r="D737" t="str">
        <f>VLOOKUP(Merged[[#This Row],[Product_ID]],Sales_Data[],3,0)</f>
        <v>November</v>
      </c>
      <c r="E737">
        <f>INDEX(Sales_Data[Sales_Amount],MATCH(Merged[[#This Row],[Product_ID]], Sales_Data[Product_ID],0))</f>
        <v>9762.5400000000009</v>
      </c>
      <c r="F737" t="str">
        <f>INDEX(Sales_Data[Product_Category], MATCH(Merged[[#This Row],[Product_ID]],Sales_Data[Product_ID],0))</f>
        <v>Food</v>
      </c>
      <c r="G737">
        <f>INDEX(Sales_Data[Quantity_Sold], MATCH(Merged[[#This Row],[Product_ID]],Sales_Data[Product_ID],0))</f>
        <v>17</v>
      </c>
      <c r="H737" t="str">
        <f>INDEX(Sales_Data[Customer_Type], MATCH(Merged[[#This Row],[Product_ID]], Sales_Data[Product_ID],0))</f>
        <v>New</v>
      </c>
      <c r="I737" t="str">
        <f>INDEX(Sales_Data[Payment_Method], MATCH(Merged[[#This Row],[Product_ID]], Sales_Data[Product_ID],0))</f>
        <v>Bank Transfer</v>
      </c>
      <c r="J737">
        <f>INDEX(Sales_Data[Discount],MATCH(Merged[[#This Row],[Product_ID]], Sales_Data[Product_ID],0))</f>
        <v>0.2</v>
      </c>
      <c r="K737" s="8">
        <f>INDEX(Sales_Data[Discount (%)], MATCH(Merged[[#This Row],[Product_ID]],Sales_Data[Product_ID],0))</f>
        <v>0.2</v>
      </c>
      <c r="L737" s="8" t="str">
        <f>INDEX(Sales_Data[Discount Range], MATCH(Merged[[#This Row],[Product_ID]], Sales_Data[Product_ID],0))</f>
        <v>16-20%</v>
      </c>
      <c r="M737" t="str">
        <f>INDEX(Sales_Data[Sales_Channel],MATCH(Merged[[#This Row],[Product_ID]], Sales_Data[Product_ID],0))</f>
        <v>Online</v>
      </c>
      <c r="N737" t="str">
        <f>INDEX(Sales_Data[Region_and_Sales_Rep], MATCH(Merged[[#This Row],[Product_ID]],Sales_Data[Product_ID],0))</f>
        <v>West-David</v>
      </c>
    </row>
    <row r="738" spans="1:14" x14ac:dyDescent="0.25">
      <c r="A738">
        <v>1015</v>
      </c>
      <c r="B738" t="str">
        <f>VLOOKUP(Merged[[#This Row],[Product_ID]],Sales_Data[],5,0)</f>
        <v>David</v>
      </c>
      <c r="C738" t="str">
        <f>VLOOKUP(Merged[[#This Row],[Product_ID]],Sales_Data[],6,0)</f>
        <v>South</v>
      </c>
      <c r="D738" t="str">
        <f>VLOOKUP(Merged[[#This Row],[Product_ID]],Sales_Data[],3,0)</f>
        <v>September</v>
      </c>
      <c r="E738">
        <f>INDEX(Sales_Data[Sales_Amount],MATCH(Merged[[#This Row],[Product_ID]], Sales_Data[Product_ID],0))</f>
        <v>4631.2299999999996</v>
      </c>
      <c r="F738" t="str">
        <f>INDEX(Sales_Data[Product_Category], MATCH(Merged[[#This Row],[Product_ID]],Sales_Data[Product_ID],0))</f>
        <v>Food</v>
      </c>
      <c r="G738">
        <f>INDEX(Sales_Data[Quantity_Sold], MATCH(Merged[[#This Row],[Product_ID]],Sales_Data[Product_ID],0))</f>
        <v>30</v>
      </c>
      <c r="H738" t="str">
        <f>INDEX(Sales_Data[Customer_Type], MATCH(Merged[[#This Row],[Product_ID]], Sales_Data[Product_ID],0))</f>
        <v>Returning</v>
      </c>
      <c r="I738" t="str">
        <f>INDEX(Sales_Data[Payment_Method], MATCH(Merged[[#This Row],[Product_ID]], Sales_Data[Product_ID],0))</f>
        <v>Bank Transfer</v>
      </c>
      <c r="J738">
        <f>INDEX(Sales_Data[Discount],MATCH(Merged[[#This Row],[Product_ID]], Sales_Data[Product_ID],0))</f>
        <v>0.2</v>
      </c>
      <c r="K738" s="8">
        <f>INDEX(Sales_Data[Discount (%)], MATCH(Merged[[#This Row],[Product_ID]],Sales_Data[Product_ID],0))</f>
        <v>0.2</v>
      </c>
      <c r="L738" s="8" t="str">
        <f>INDEX(Sales_Data[Discount Range], MATCH(Merged[[#This Row],[Product_ID]], Sales_Data[Product_ID],0))</f>
        <v>16-20%</v>
      </c>
      <c r="M738" t="str">
        <f>INDEX(Sales_Data[Sales_Channel],MATCH(Merged[[#This Row],[Product_ID]], Sales_Data[Product_ID],0))</f>
        <v>Retail</v>
      </c>
      <c r="N738" t="str">
        <f>INDEX(Sales_Data[Region_and_Sales_Rep], MATCH(Merged[[#This Row],[Product_ID]],Sales_Data[Product_ID],0))</f>
        <v>South-David</v>
      </c>
    </row>
    <row r="739" spans="1:14" x14ac:dyDescent="0.25">
      <c r="A739">
        <v>1031</v>
      </c>
      <c r="B739" t="str">
        <f>VLOOKUP(Merged[[#This Row],[Product_ID]],Sales_Data[],5,0)</f>
        <v>David</v>
      </c>
      <c r="C739" t="str">
        <f>VLOOKUP(Merged[[#This Row],[Product_ID]],Sales_Data[],6,0)</f>
        <v>North</v>
      </c>
      <c r="D739" t="str">
        <f>VLOOKUP(Merged[[#This Row],[Product_ID]],Sales_Data[],3,0)</f>
        <v>December</v>
      </c>
      <c r="E739">
        <f>INDEX(Sales_Data[Sales_Amount],MATCH(Merged[[#This Row],[Product_ID]], Sales_Data[Product_ID],0))</f>
        <v>7567.06</v>
      </c>
      <c r="F739" t="str">
        <f>INDEX(Sales_Data[Product_Category], MATCH(Merged[[#This Row],[Product_ID]],Sales_Data[Product_ID],0))</f>
        <v>Food</v>
      </c>
      <c r="G739">
        <f>INDEX(Sales_Data[Quantity_Sold], MATCH(Merged[[#This Row],[Product_ID]],Sales_Data[Product_ID],0))</f>
        <v>22</v>
      </c>
      <c r="H739" t="str">
        <f>INDEX(Sales_Data[Customer_Type], MATCH(Merged[[#This Row],[Product_ID]], Sales_Data[Product_ID],0))</f>
        <v>New</v>
      </c>
      <c r="I739" t="str">
        <f>INDEX(Sales_Data[Payment_Method], MATCH(Merged[[#This Row],[Product_ID]], Sales_Data[Product_ID],0))</f>
        <v>Bank Transfer</v>
      </c>
      <c r="J739">
        <f>INDEX(Sales_Data[Discount],MATCH(Merged[[#This Row],[Product_ID]], Sales_Data[Product_ID],0))</f>
        <v>0.2</v>
      </c>
      <c r="K739" s="8">
        <f>INDEX(Sales_Data[Discount (%)], MATCH(Merged[[#This Row],[Product_ID]],Sales_Data[Product_ID],0))</f>
        <v>0.2</v>
      </c>
      <c r="L739" s="8" t="str">
        <f>INDEX(Sales_Data[Discount Range], MATCH(Merged[[#This Row],[Product_ID]], Sales_Data[Product_ID],0))</f>
        <v>16-20%</v>
      </c>
      <c r="M739" t="str">
        <f>INDEX(Sales_Data[Sales_Channel],MATCH(Merged[[#This Row],[Product_ID]], Sales_Data[Product_ID],0))</f>
        <v>Online</v>
      </c>
      <c r="N739" t="str">
        <f>INDEX(Sales_Data[Region_and_Sales_Rep], MATCH(Merged[[#This Row],[Product_ID]],Sales_Data[Product_ID],0))</f>
        <v>North-David</v>
      </c>
    </row>
    <row r="740" spans="1:14" x14ac:dyDescent="0.25">
      <c r="A740">
        <v>1001</v>
      </c>
      <c r="B740" t="str">
        <f>VLOOKUP(Merged[[#This Row],[Product_ID]],Sales_Data[],5,0)</f>
        <v>Alice</v>
      </c>
      <c r="C740" t="str">
        <f>VLOOKUP(Merged[[#This Row],[Product_ID]],Sales_Data[],6,0)</f>
        <v>North</v>
      </c>
      <c r="D740" t="str">
        <f>VLOOKUP(Merged[[#This Row],[Product_ID]],Sales_Data[],3,0)</f>
        <v>November</v>
      </c>
      <c r="E740">
        <f>INDEX(Sales_Data[Sales_Amount],MATCH(Merged[[#This Row],[Product_ID]], Sales_Data[Product_ID],0))</f>
        <v>715.81</v>
      </c>
      <c r="F740" t="str">
        <f>INDEX(Sales_Data[Product_Category], MATCH(Merged[[#This Row],[Product_ID]],Sales_Data[Product_ID],0))</f>
        <v>Electronics</v>
      </c>
      <c r="G740">
        <f>INDEX(Sales_Data[Quantity_Sold], MATCH(Merged[[#This Row],[Product_ID]],Sales_Data[Product_ID],0))</f>
        <v>8</v>
      </c>
      <c r="H740" t="str">
        <f>INDEX(Sales_Data[Customer_Type], MATCH(Merged[[#This Row],[Product_ID]], Sales_Data[Product_ID],0))</f>
        <v>New</v>
      </c>
      <c r="I740" t="str">
        <f>INDEX(Sales_Data[Payment_Method], MATCH(Merged[[#This Row],[Product_ID]], Sales_Data[Product_ID],0))</f>
        <v>Bank Transfer</v>
      </c>
      <c r="J740">
        <f>INDEX(Sales_Data[Discount],MATCH(Merged[[#This Row],[Product_ID]], Sales_Data[Product_ID],0))</f>
        <v>0.09</v>
      </c>
      <c r="K740" s="8">
        <f>INDEX(Sales_Data[Discount (%)], MATCH(Merged[[#This Row],[Product_ID]],Sales_Data[Product_ID],0))</f>
        <v>0.09</v>
      </c>
      <c r="L740" s="8" t="str">
        <f>INDEX(Sales_Data[Discount Range], MATCH(Merged[[#This Row],[Product_ID]], Sales_Data[Product_ID],0))</f>
        <v>6-10%</v>
      </c>
      <c r="M740" t="str">
        <f>INDEX(Sales_Data[Sales_Channel],MATCH(Merged[[#This Row],[Product_ID]], Sales_Data[Product_ID],0))</f>
        <v>Retail</v>
      </c>
      <c r="N740" t="str">
        <f>INDEX(Sales_Data[Region_and_Sales_Rep], MATCH(Merged[[#This Row],[Product_ID]],Sales_Data[Product_ID],0))</f>
        <v>North-Alice</v>
      </c>
    </row>
    <row r="741" spans="1:14" x14ac:dyDescent="0.25">
      <c r="A741">
        <v>1054</v>
      </c>
      <c r="B741" t="str">
        <f>VLOOKUP(Merged[[#This Row],[Product_ID]],Sales_Data[],5,0)</f>
        <v>Bob</v>
      </c>
      <c r="C741" t="str">
        <f>VLOOKUP(Merged[[#This Row],[Product_ID]],Sales_Data[],6,0)</f>
        <v>South</v>
      </c>
      <c r="D741" t="str">
        <f>VLOOKUP(Merged[[#This Row],[Product_ID]],Sales_Data[],3,0)</f>
        <v>June</v>
      </c>
      <c r="E741">
        <f>INDEX(Sales_Data[Sales_Amount],MATCH(Merged[[#This Row],[Product_ID]], Sales_Data[Product_ID],0))</f>
        <v>7853.66</v>
      </c>
      <c r="F741" t="str">
        <f>INDEX(Sales_Data[Product_Category], MATCH(Merged[[#This Row],[Product_ID]],Sales_Data[Product_ID],0))</f>
        <v>Furniture</v>
      </c>
      <c r="G741">
        <f>INDEX(Sales_Data[Quantity_Sold], MATCH(Merged[[#This Row],[Product_ID]],Sales_Data[Product_ID],0))</f>
        <v>21</v>
      </c>
      <c r="H741" t="str">
        <f>INDEX(Sales_Data[Customer_Type], MATCH(Merged[[#This Row],[Product_ID]], Sales_Data[Product_ID],0))</f>
        <v>New</v>
      </c>
      <c r="I741" t="str">
        <f>INDEX(Sales_Data[Payment_Method], MATCH(Merged[[#This Row],[Product_ID]], Sales_Data[Product_ID],0))</f>
        <v>Bank Transfer</v>
      </c>
      <c r="J741">
        <f>INDEX(Sales_Data[Discount],MATCH(Merged[[#This Row],[Product_ID]], Sales_Data[Product_ID],0))</f>
        <v>0.05</v>
      </c>
      <c r="K741" s="8">
        <f>INDEX(Sales_Data[Discount (%)], MATCH(Merged[[#This Row],[Product_ID]],Sales_Data[Product_ID],0))</f>
        <v>0.05</v>
      </c>
      <c r="L741" s="8" t="str">
        <f>INDEX(Sales_Data[Discount Range], MATCH(Merged[[#This Row],[Product_ID]], Sales_Data[Product_ID],0))</f>
        <v>0-5%</v>
      </c>
      <c r="M741" t="str">
        <f>INDEX(Sales_Data[Sales_Channel],MATCH(Merged[[#This Row],[Product_ID]], Sales_Data[Product_ID],0))</f>
        <v>Online</v>
      </c>
      <c r="N741" t="str">
        <f>INDEX(Sales_Data[Region_and_Sales_Rep], MATCH(Merged[[#This Row],[Product_ID]],Sales_Data[Product_ID],0))</f>
        <v>South-Bob</v>
      </c>
    </row>
    <row r="742" spans="1:14" x14ac:dyDescent="0.25">
      <c r="A742">
        <v>1003</v>
      </c>
      <c r="B742" t="str">
        <f>VLOOKUP(Merged[[#This Row],[Product_ID]],Sales_Data[],5,0)</f>
        <v>Alice</v>
      </c>
      <c r="C742" t="str">
        <f>VLOOKUP(Merged[[#This Row],[Product_ID]],Sales_Data[],6,0)</f>
        <v>South</v>
      </c>
      <c r="D742" t="str">
        <f>VLOOKUP(Merged[[#This Row],[Product_ID]],Sales_Data[],3,0)</f>
        <v>December</v>
      </c>
      <c r="E742">
        <f>INDEX(Sales_Data[Sales_Amount],MATCH(Merged[[#This Row],[Product_ID]], Sales_Data[Product_ID],0))</f>
        <v>4775.59</v>
      </c>
      <c r="F742" t="str">
        <f>INDEX(Sales_Data[Product_Category], MATCH(Merged[[#This Row],[Product_ID]],Sales_Data[Product_ID],0))</f>
        <v>Furniture</v>
      </c>
      <c r="G742">
        <f>INDEX(Sales_Data[Quantity_Sold], MATCH(Merged[[#This Row],[Product_ID]],Sales_Data[Product_ID],0))</f>
        <v>30</v>
      </c>
      <c r="H742" t="str">
        <f>INDEX(Sales_Data[Customer_Type], MATCH(Merged[[#This Row],[Product_ID]], Sales_Data[Product_ID],0))</f>
        <v>New</v>
      </c>
      <c r="I742" t="str">
        <f>INDEX(Sales_Data[Payment_Method], MATCH(Merged[[#This Row],[Product_ID]], Sales_Data[Product_ID],0))</f>
        <v>Cash</v>
      </c>
      <c r="J742">
        <f>INDEX(Sales_Data[Discount],MATCH(Merged[[#This Row],[Product_ID]], Sales_Data[Product_ID],0))</f>
        <v>0.2</v>
      </c>
      <c r="K742" s="8">
        <f>INDEX(Sales_Data[Discount (%)], MATCH(Merged[[#This Row],[Product_ID]],Sales_Data[Product_ID],0))</f>
        <v>0.2</v>
      </c>
      <c r="L742" s="8" t="str">
        <f>INDEX(Sales_Data[Discount Range], MATCH(Merged[[#This Row],[Product_ID]], Sales_Data[Product_ID],0))</f>
        <v>16-20%</v>
      </c>
      <c r="M742" t="str">
        <f>INDEX(Sales_Data[Sales_Channel],MATCH(Merged[[#This Row],[Product_ID]], Sales_Data[Product_ID],0))</f>
        <v>Online</v>
      </c>
      <c r="N742" t="str">
        <f>INDEX(Sales_Data[Region_and_Sales_Rep], MATCH(Merged[[#This Row],[Product_ID]],Sales_Data[Product_ID],0))</f>
        <v>South-Alice</v>
      </c>
    </row>
    <row r="743" spans="1:14" x14ac:dyDescent="0.25">
      <c r="A743">
        <v>1016</v>
      </c>
      <c r="B743" t="str">
        <f>VLOOKUP(Merged[[#This Row],[Product_ID]],Sales_Data[],5,0)</f>
        <v>Eve</v>
      </c>
      <c r="C743" t="str">
        <f>VLOOKUP(Merged[[#This Row],[Product_ID]],Sales_Data[],6,0)</f>
        <v>East</v>
      </c>
      <c r="D743" t="str">
        <f>VLOOKUP(Merged[[#This Row],[Product_ID]],Sales_Data[],3,0)</f>
        <v>March</v>
      </c>
      <c r="E743">
        <f>INDEX(Sales_Data[Sales_Amount],MATCH(Merged[[#This Row],[Product_ID]], Sales_Data[Product_ID],0))</f>
        <v>4309.76</v>
      </c>
      <c r="F743" t="str">
        <f>INDEX(Sales_Data[Product_Category], MATCH(Merged[[#This Row],[Product_ID]],Sales_Data[Product_ID],0))</f>
        <v>Electronics</v>
      </c>
      <c r="G743">
        <f>INDEX(Sales_Data[Quantity_Sold], MATCH(Merged[[#This Row],[Product_ID]],Sales_Data[Product_ID],0))</f>
        <v>38</v>
      </c>
      <c r="H743" t="str">
        <f>INDEX(Sales_Data[Customer_Type], MATCH(Merged[[#This Row],[Product_ID]], Sales_Data[Product_ID],0))</f>
        <v>Returning</v>
      </c>
      <c r="I743" t="str">
        <f>INDEX(Sales_Data[Payment_Method], MATCH(Merged[[#This Row],[Product_ID]], Sales_Data[Product_ID],0))</f>
        <v>Cash</v>
      </c>
      <c r="J743">
        <f>INDEX(Sales_Data[Discount],MATCH(Merged[[#This Row],[Product_ID]], Sales_Data[Product_ID],0))</f>
        <v>0.26</v>
      </c>
      <c r="K743" s="8">
        <f>INDEX(Sales_Data[Discount (%)], MATCH(Merged[[#This Row],[Product_ID]],Sales_Data[Product_ID],0))</f>
        <v>0.26</v>
      </c>
      <c r="L743" s="8" t="str">
        <f>INDEX(Sales_Data[Discount Range], MATCH(Merged[[#This Row],[Product_ID]], Sales_Data[Product_ID],0))</f>
        <v>21%+</v>
      </c>
      <c r="M743" t="str">
        <f>INDEX(Sales_Data[Sales_Channel],MATCH(Merged[[#This Row],[Product_ID]], Sales_Data[Product_ID],0))</f>
        <v>Online</v>
      </c>
      <c r="N743" t="str">
        <f>INDEX(Sales_Data[Region_and_Sales_Rep], MATCH(Merged[[#This Row],[Product_ID]],Sales_Data[Product_ID],0))</f>
        <v>East-Eve</v>
      </c>
    </row>
    <row r="744" spans="1:14" x14ac:dyDescent="0.25">
      <c r="A744">
        <v>1087</v>
      </c>
      <c r="B744" t="str">
        <f>VLOOKUP(Merged[[#This Row],[Product_ID]],Sales_Data[],5,0)</f>
        <v>Eve</v>
      </c>
      <c r="C744" t="str">
        <f>VLOOKUP(Merged[[#This Row],[Product_ID]],Sales_Data[],6,0)</f>
        <v>South</v>
      </c>
      <c r="D744" t="str">
        <f>VLOOKUP(Merged[[#This Row],[Product_ID]],Sales_Data[],3,0)</f>
        <v>January</v>
      </c>
      <c r="E744">
        <f>INDEX(Sales_Data[Sales_Amount],MATCH(Merged[[#This Row],[Product_ID]], Sales_Data[Product_ID],0))</f>
        <v>7698.92</v>
      </c>
      <c r="F744" t="str">
        <f>INDEX(Sales_Data[Product_Category], MATCH(Merged[[#This Row],[Product_ID]],Sales_Data[Product_ID],0))</f>
        <v>Furniture</v>
      </c>
      <c r="G744">
        <f>INDEX(Sales_Data[Quantity_Sold], MATCH(Merged[[#This Row],[Product_ID]],Sales_Data[Product_ID],0))</f>
        <v>46</v>
      </c>
      <c r="H744" t="str">
        <f>INDEX(Sales_Data[Customer_Type], MATCH(Merged[[#This Row],[Product_ID]], Sales_Data[Product_ID],0))</f>
        <v>New</v>
      </c>
      <c r="I744" t="str">
        <f>INDEX(Sales_Data[Payment_Method], MATCH(Merged[[#This Row],[Product_ID]], Sales_Data[Product_ID],0))</f>
        <v>Bank Transfer</v>
      </c>
      <c r="J744">
        <f>INDEX(Sales_Data[Discount],MATCH(Merged[[#This Row],[Product_ID]], Sales_Data[Product_ID],0))</f>
        <v>0.12</v>
      </c>
      <c r="K744" s="8">
        <f>INDEX(Sales_Data[Discount (%)], MATCH(Merged[[#This Row],[Product_ID]],Sales_Data[Product_ID],0))</f>
        <v>0.12</v>
      </c>
      <c r="L744" s="8" t="str">
        <f>INDEX(Sales_Data[Discount Range], MATCH(Merged[[#This Row],[Product_ID]], Sales_Data[Product_ID],0))</f>
        <v>11-15%</v>
      </c>
      <c r="M744" t="str">
        <f>INDEX(Sales_Data[Sales_Channel],MATCH(Merged[[#This Row],[Product_ID]], Sales_Data[Product_ID],0))</f>
        <v>Online</v>
      </c>
      <c r="N744" t="str">
        <f>INDEX(Sales_Data[Region_and_Sales_Rep], MATCH(Merged[[#This Row],[Product_ID]],Sales_Data[Product_ID],0))</f>
        <v>South-Eve</v>
      </c>
    </row>
    <row r="745" spans="1:14" x14ac:dyDescent="0.25">
      <c r="A745">
        <v>1057</v>
      </c>
      <c r="B745" t="str">
        <f>VLOOKUP(Merged[[#This Row],[Product_ID]],Sales_Data[],5,0)</f>
        <v>Charlie</v>
      </c>
      <c r="C745" t="str">
        <f>VLOOKUP(Merged[[#This Row],[Product_ID]],Sales_Data[],6,0)</f>
        <v>West</v>
      </c>
      <c r="D745" t="str">
        <f>VLOOKUP(Merged[[#This Row],[Product_ID]],Sales_Data[],3,0)</f>
        <v>September</v>
      </c>
      <c r="E745">
        <f>INDEX(Sales_Data[Sales_Amount],MATCH(Merged[[#This Row],[Product_ID]], Sales_Data[Product_ID],0))</f>
        <v>7315.73</v>
      </c>
      <c r="F745" t="str">
        <f>INDEX(Sales_Data[Product_Category], MATCH(Merged[[#This Row],[Product_ID]],Sales_Data[Product_ID],0))</f>
        <v>Food</v>
      </c>
      <c r="G745">
        <f>INDEX(Sales_Data[Quantity_Sold], MATCH(Merged[[#This Row],[Product_ID]],Sales_Data[Product_ID],0))</f>
        <v>25</v>
      </c>
      <c r="H745" t="str">
        <f>INDEX(Sales_Data[Customer_Type], MATCH(Merged[[#This Row],[Product_ID]], Sales_Data[Product_ID],0))</f>
        <v>New</v>
      </c>
      <c r="I745" t="str">
        <f>INDEX(Sales_Data[Payment_Method], MATCH(Merged[[#This Row],[Product_ID]], Sales_Data[Product_ID],0))</f>
        <v>Bank Transfer</v>
      </c>
      <c r="J745">
        <f>INDEX(Sales_Data[Discount],MATCH(Merged[[#This Row],[Product_ID]], Sales_Data[Product_ID],0))</f>
        <v>0.02</v>
      </c>
      <c r="K745" s="8">
        <f>INDEX(Sales_Data[Discount (%)], MATCH(Merged[[#This Row],[Product_ID]],Sales_Data[Product_ID],0))</f>
        <v>0.02</v>
      </c>
      <c r="L745" s="8" t="str">
        <f>INDEX(Sales_Data[Discount Range], MATCH(Merged[[#This Row],[Product_ID]], Sales_Data[Product_ID],0))</f>
        <v>0-5%</v>
      </c>
      <c r="M745" t="str">
        <f>INDEX(Sales_Data[Sales_Channel],MATCH(Merged[[#This Row],[Product_ID]], Sales_Data[Product_ID],0))</f>
        <v>Retail</v>
      </c>
      <c r="N745" t="str">
        <f>INDEX(Sales_Data[Region_and_Sales_Rep], MATCH(Merged[[#This Row],[Product_ID]],Sales_Data[Product_ID],0))</f>
        <v>West-Charlie</v>
      </c>
    </row>
    <row r="746" spans="1:14" x14ac:dyDescent="0.25">
      <c r="A746">
        <v>1075</v>
      </c>
      <c r="B746" t="str">
        <f>VLOOKUP(Merged[[#This Row],[Product_ID]],Sales_Data[],5,0)</f>
        <v>David</v>
      </c>
      <c r="C746" t="str">
        <f>VLOOKUP(Merged[[#This Row],[Product_ID]],Sales_Data[],6,0)</f>
        <v>South</v>
      </c>
      <c r="D746" t="str">
        <f>VLOOKUP(Merged[[#This Row],[Product_ID]],Sales_Data[],3,0)</f>
        <v>June</v>
      </c>
      <c r="E746">
        <f>INDEX(Sales_Data[Sales_Amount],MATCH(Merged[[#This Row],[Product_ID]], Sales_Data[Product_ID],0))</f>
        <v>4223.3900000000003</v>
      </c>
      <c r="F746" t="str">
        <f>INDEX(Sales_Data[Product_Category], MATCH(Merged[[#This Row],[Product_ID]],Sales_Data[Product_ID],0))</f>
        <v>Furniture</v>
      </c>
      <c r="G746">
        <f>INDEX(Sales_Data[Quantity_Sold], MATCH(Merged[[#This Row],[Product_ID]],Sales_Data[Product_ID],0))</f>
        <v>30</v>
      </c>
      <c r="H746" t="str">
        <f>INDEX(Sales_Data[Customer_Type], MATCH(Merged[[#This Row],[Product_ID]], Sales_Data[Product_ID],0))</f>
        <v>New</v>
      </c>
      <c r="I746" t="str">
        <f>INDEX(Sales_Data[Payment_Method], MATCH(Merged[[#This Row],[Product_ID]], Sales_Data[Product_ID],0))</f>
        <v>Bank Transfer</v>
      </c>
      <c r="J746">
        <f>INDEX(Sales_Data[Discount],MATCH(Merged[[#This Row],[Product_ID]], Sales_Data[Product_ID],0))</f>
        <v>0.05</v>
      </c>
      <c r="K746" s="8">
        <f>INDEX(Sales_Data[Discount (%)], MATCH(Merged[[#This Row],[Product_ID]],Sales_Data[Product_ID],0))</f>
        <v>0.05</v>
      </c>
      <c r="L746" s="8" t="str">
        <f>INDEX(Sales_Data[Discount Range], MATCH(Merged[[#This Row],[Product_ID]], Sales_Data[Product_ID],0))</f>
        <v>0-5%</v>
      </c>
      <c r="M746" t="str">
        <f>INDEX(Sales_Data[Sales_Channel],MATCH(Merged[[#This Row],[Product_ID]], Sales_Data[Product_ID],0))</f>
        <v>Online</v>
      </c>
      <c r="N746" t="str">
        <f>INDEX(Sales_Data[Region_and_Sales_Rep], MATCH(Merged[[#This Row],[Product_ID]],Sales_Data[Product_ID],0))</f>
        <v>South-David</v>
      </c>
    </row>
    <row r="747" spans="1:14" x14ac:dyDescent="0.25">
      <c r="A747">
        <v>1012</v>
      </c>
      <c r="B747" t="str">
        <f>VLOOKUP(Merged[[#This Row],[Product_ID]],Sales_Data[],5,0)</f>
        <v>David</v>
      </c>
      <c r="C747" t="str">
        <f>VLOOKUP(Merged[[#This Row],[Product_ID]],Sales_Data[],6,0)</f>
        <v>North</v>
      </c>
      <c r="D747" t="str">
        <f>VLOOKUP(Merged[[#This Row],[Product_ID]],Sales_Data[],3,0)</f>
        <v>October</v>
      </c>
      <c r="E747">
        <f>INDEX(Sales_Data[Sales_Amount],MATCH(Merged[[#This Row],[Product_ID]], Sales_Data[Product_ID],0))</f>
        <v>4384.88</v>
      </c>
      <c r="F747" t="str">
        <f>INDEX(Sales_Data[Product_Category], MATCH(Merged[[#This Row],[Product_ID]],Sales_Data[Product_ID],0))</f>
        <v>Furniture</v>
      </c>
      <c r="G747">
        <f>INDEX(Sales_Data[Quantity_Sold], MATCH(Merged[[#This Row],[Product_ID]],Sales_Data[Product_ID],0))</f>
        <v>34</v>
      </c>
      <c r="H747" t="str">
        <f>INDEX(Sales_Data[Customer_Type], MATCH(Merged[[#This Row],[Product_ID]], Sales_Data[Product_ID],0))</f>
        <v>New</v>
      </c>
      <c r="I747" t="str">
        <f>INDEX(Sales_Data[Payment_Method], MATCH(Merged[[#This Row],[Product_ID]], Sales_Data[Product_ID],0))</f>
        <v>Bank Transfer</v>
      </c>
      <c r="J747">
        <f>INDEX(Sales_Data[Discount],MATCH(Merged[[#This Row],[Product_ID]], Sales_Data[Product_ID],0))</f>
        <v>0.21</v>
      </c>
      <c r="K747" s="8">
        <f>INDEX(Sales_Data[Discount (%)], MATCH(Merged[[#This Row],[Product_ID]],Sales_Data[Product_ID],0))</f>
        <v>0.21</v>
      </c>
      <c r="L747" s="8" t="str">
        <f>INDEX(Sales_Data[Discount Range], MATCH(Merged[[#This Row],[Product_ID]], Sales_Data[Product_ID],0))</f>
        <v>21%+</v>
      </c>
      <c r="M747" t="str">
        <f>INDEX(Sales_Data[Sales_Channel],MATCH(Merged[[#This Row],[Product_ID]], Sales_Data[Product_ID],0))</f>
        <v>Retail</v>
      </c>
      <c r="N747" t="str">
        <f>INDEX(Sales_Data[Region_and_Sales_Rep], MATCH(Merged[[#This Row],[Product_ID]],Sales_Data[Product_ID],0))</f>
        <v>North-David</v>
      </c>
    </row>
    <row r="748" spans="1:14" x14ac:dyDescent="0.25">
      <c r="A748">
        <v>1074</v>
      </c>
      <c r="B748" t="str">
        <f>VLOOKUP(Merged[[#This Row],[Product_ID]],Sales_Data[],5,0)</f>
        <v>Eve</v>
      </c>
      <c r="C748" t="str">
        <f>VLOOKUP(Merged[[#This Row],[Product_ID]],Sales_Data[],6,0)</f>
        <v>West</v>
      </c>
      <c r="D748" t="str">
        <f>VLOOKUP(Merged[[#This Row],[Product_ID]],Sales_Data[],3,0)</f>
        <v>March</v>
      </c>
      <c r="E748">
        <f>INDEX(Sales_Data[Sales_Amount],MATCH(Merged[[#This Row],[Product_ID]], Sales_Data[Product_ID],0))</f>
        <v>7499.7</v>
      </c>
      <c r="F748" t="str">
        <f>INDEX(Sales_Data[Product_Category], MATCH(Merged[[#This Row],[Product_ID]],Sales_Data[Product_ID],0))</f>
        <v>Food</v>
      </c>
      <c r="G748">
        <f>INDEX(Sales_Data[Quantity_Sold], MATCH(Merged[[#This Row],[Product_ID]],Sales_Data[Product_ID],0))</f>
        <v>38</v>
      </c>
      <c r="H748" t="str">
        <f>INDEX(Sales_Data[Customer_Type], MATCH(Merged[[#This Row],[Product_ID]], Sales_Data[Product_ID],0))</f>
        <v>Returning</v>
      </c>
      <c r="I748" t="str">
        <f>INDEX(Sales_Data[Payment_Method], MATCH(Merged[[#This Row],[Product_ID]], Sales_Data[Product_ID],0))</f>
        <v>Credit Card</v>
      </c>
      <c r="J748">
        <f>INDEX(Sales_Data[Discount],MATCH(Merged[[#This Row],[Product_ID]], Sales_Data[Product_ID],0))</f>
        <v>0.19</v>
      </c>
      <c r="K748" s="8">
        <f>INDEX(Sales_Data[Discount (%)], MATCH(Merged[[#This Row],[Product_ID]],Sales_Data[Product_ID],0))</f>
        <v>0.19</v>
      </c>
      <c r="L748" s="8" t="str">
        <f>INDEX(Sales_Data[Discount Range], MATCH(Merged[[#This Row],[Product_ID]], Sales_Data[Product_ID],0))</f>
        <v>16-20%</v>
      </c>
      <c r="M748" t="str">
        <f>INDEX(Sales_Data[Sales_Channel],MATCH(Merged[[#This Row],[Product_ID]], Sales_Data[Product_ID],0))</f>
        <v>Online</v>
      </c>
      <c r="N748" t="str">
        <f>INDEX(Sales_Data[Region_and_Sales_Rep], MATCH(Merged[[#This Row],[Product_ID]],Sales_Data[Product_ID],0))</f>
        <v>West-Eve</v>
      </c>
    </row>
    <row r="749" spans="1:14" x14ac:dyDescent="0.25">
      <c r="A749">
        <v>1096</v>
      </c>
      <c r="B749" t="str">
        <f>VLOOKUP(Merged[[#This Row],[Product_ID]],Sales_Data[],5,0)</f>
        <v>Eve</v>
      </c>
      <c r="C749" t="str">
        <f>VLOOKUP(Merged[[#This Row],[Product_ID]],Sales_Data[],6,0)</f>
        <v>South</v>
      </c>
      <c r="D749" t="str">
        <f>VLOOKUP(Merged[[#This Row],[Product_ID]],Sales_Data[],3,0)</f>
        <v>September</v>
      </c>
      <c r="E749">
        <f>INDEX(Sales_Data[Sales_Amount],MATCH(Merged[[#This Row],[Product_ID]], Sales_Data[Product_ID],0))</f>
        <v>7597.37</v>
      </c>
      <c r="F749" t="str">
        <f>INDEX(Sales_Data[Product_Category], MATCH(Merged[[#This Row],[Product_ID]],Sales_Data[Product_ID],0))</f>
        <v>Electronics</v>
      </c>
      <c r="G749">
        <f>INDEX(Sales_Data[Quantity_Sold], MATCH(Merged[[#This Row],[Product_ID]],Sales_Data[Product_ID],0))</f>
        <v>23</v>
      </c>
      <c r="H749" t="str">
        <f>INDEX(Sales_Data[Customer_Type], MATCH(Merged[[#This Row],[Product_ID]], Sales_Data[Product_ID],0))</f>
        <v>New</v>
      </c>
      <c r="I749" t="str">
        <f>INDEX(Sales_Data[Payment_Method], MATCH(Merged[[#This Row],[Product_ID]], Sales_Data[Product_ID],0))</f>
        <v>Cash</v>
      </c>
      <c r="J749">
        <f>INDEX(Sales_Data[Discount],MATCH(Merged[[#This Row],[Product_ID]], Sales_Data[Product_ID],0))</f>
        <v>0.25</v>
      </c>
      <c r="K749" s="8">
        <f>INDEX(Sales_Data[Discount (%)], MATCH(Merged[[#This Row],[Product_ID]],Sales_Data[Product_ID],0))</f>
        <v>0.25</v>
      </c>
      <c r="L749" s="8" t="str">
        <f>INDEX(Sales_Data[Discount Range], MATCH(Merged[[#This Row],[Product_ID]], Sales_Data[Product_ID],0))</f>
        <v>21%+</v>
      </c>
      <c r="M749" t="str">
        <f>INDEX(Sales_Data[Sales_Channel],MATCH(Merged[[#This Row],[Product_ID]], Sales_Data[Product_ID],0))</f>
        <v>Retail</v>
      </c>
      <c r="N749" t="str">
        <f>INDEX(Sales_Data[Region_and_Sales_Rep], MATCH(Merged[[#This Row],[Product_ID]],Sales_Data[Product_ID],0))</f>
        <v>South-Eve</v>
      </c>
    </row>
    <row r="750" spans="1:14" x14ac:dyDescent="0.25">
      <c r="A750">
        <v>1016</v>
      </c>
      <c r="B750" t="str">
        <f>VLOOKUP(Merged[[#This Row],[Product_ID]],Sales_Data[],5,0)</f>
        <v>Eve</v>
      </c>
      <c r="C750" t="str">
        <f>VLOOKUP(Merged[[#This Row],[Product_ID]],Sales_Data[],6,0)</f>
        <v>East</v>
      </c>
      <c r="D750" t="str">
        <f>VLOOKUP(Merged[[#This Row],[Product_ID]],Sales_Data[],3,0)</f>
        <v>March</v>
      </c>
      <c r="E750">
        <f>INDEX(Sales_Data[Sales_Amount],MATCH(Merged[[#This Row],[Product_ID]], Sales_Data[Product_ID],0))</f>
        <v>4309.76</v>
      </c>
      <c r="F750" t="str">
        <f>INDEX(Sales_Data[Product_Category], MATCH(Merged[[#This Row],[Product_ID]],Sales_Data[Product_ID],0))</f>
        <v>Electronics</v>
      </c>
      <c r="G750">
        <f>INDEX(Sales_Data[Quantity_Sold], MATCH(Merged[[#This Row],[Product_ID]],Sales_Data[Product_ID],0))</f>
        <v>38</v>
      </c>
      <c r="H750" t="str">
        <f>INDEX(Sales_Data[Customer_Type], MATCH(Merged[[#This Row],[Product_ID]], Sales_Data[Product_ID],0))</f>
        <v>Returning</v>
      </c>
      <c r="I750" t="str">
        <f>INDEX(Sales_Data[Payment_Method], MATCH(Merged[[#This Row],[Product_ID]], Sales_Data[Product_ID],0))</f>
        <v>Cash</v>
      </c>
      <c r="J750">
        <f>INDEX(Sales_Data[Discount],MATCH(Merged[[#This Row],[Product_ID]], Sales_Data[Product_ID],0))</f>
        <v>0.26</v>
      </c>
      <c r="K750" s="8">
        <f>INDEX(Sales_Data[Discount (%)], MATCH(Merged[[#This Row],[Product_ID]],Sales_Data[Product_ID],0))</f>
        <v>0.26</v>
      </c>
      <c r="L750" s="8" t="str">
        <f>INDEX(Sales_Data[Discount Range], MATCH(Merged[[#This Row],[Product_ID]], Sales_Data[Product_ID],0))</f>
        <v>21%+</v>
      </c>
      <c r="M750" t="str">
        <f>INDEX(Sales_Data[Sales_Channel],MATCH(Merged[[#This Row],[Product_ID]], Sales_Data[Product_ID],0))</f>
        <v>Online</v>
      </c>
      <c r="N750" t="str">
        <f>INDEX(Sales_Data[Region_and_Sales_Rep], MATCH(Merged[[#This Row],[Product_ID]],Sales_Data[Product_ID],0))</f>
        <v>East-Eve</v>
      </c>
    </row>
    <row r="751" spans="1:14" x14ac:dyDescent="0.25">
      <c r="A751">
        <v>1072</v>
      </c>
      <c r="B751" t="str">
        <f>VLOOKUP(Merged[[#This Row],[Product_ID]],Sales_Data[],5,0)</f>
        <v>Bob</v>
      </c>
      <c r="C751" t="str">
        <f>VLOOKUP(Merged[[#This Row],[Product_ID]],Sales_Data[],6,0)</f>
        <v>South</v>
      </c>
      <c r="D751" t="str">
        <f>VLOOKUP(Merged[[#This Row],[Product_ID]],Sales_Data[],3,0)</f>
        <v>August</v>
      </c>
      <c r="E751">
        <f>INDEX(Sales_Data[Sales_Amount],MATCH(Merged[[#This Row],[Product_ID]], Sales_Data[Product_ID],0))</f>
        <v>2167.94</v>
      </c>
      <c r="F751" t="str">
        <f>INDEX(Sales_Data[Product_Category], MATCH(Merged[[#This Row],[Product_ID]],Sales_Data[Product_ID],0))</f>
        <v>Clothing</v>
      </c>
      <c r="G751">
        <f>INDEX(Sales_Data[Quantity_Sold], MATCH(Merged[[#This Row],[Product_ID]],Sales_Data[Product_ID],0))</f>
        <v>39</v>
      </c>
      <c r="H751" t="str">
        <f>INDEX(Sales_Data[Customer_Type], MATCH(Merged[[#This Row],[Product_ID]], Sales_Data[Product_ID],0))</f>
        <v>New</v>
      </c>
      <c r="I751" t="str">
        <f>INDEX(Sales_Data[Payment_Method], MATCH(Merged[[#This Row],[Product_ID]], Sales_Data[Product_ID],0))</f>
        <v>Credit Card</v>
      </c>
      <c r="J751">
        <f>INDEX(Sales_Data[Discount],MATCH(Merged[[#This Row],[Product_ID]], Sales_Data[Product_ID],0))</f>
        <v>0.02</v>
      </c>
      <c r="K751" s="8">
        <f>INDEX(Sales_Data[Discount (%)], MATCH(Merged[[#This Row],[Product_ID]],Sales_Data[Product_ID],0))</f>
        <v>0.02</v>
      </c>
      <c r="L751" s="8" t="str">
        <f>INDEX(Sales_Data[Discount Range], MATCH(Merged[[#This Row],[Product_ID]], Sales_Data[Product_ID],0))</f>
        <v>0-5%</v>
      </c>
      <c r="M751" t="str">
        <f>INDEX(Sales_Data[Sales_Channel],MATCH(Merged[[#This Row],[Product_ID]], Sales_Data[Product_ID],0))</f>
        <v>Retail</v>
      </c>
      <c r="N751" t="str">
        <f>INDEX(Sales_Data[Region_and_Sales_Rep], MATCH(Merged[[#This Row],[Product_ID]],Sales_Data[Product_ID],0))</f>
        <v>South-Bob</v>
      </c>
    </row>
    <row r="752" spans="1:14" x14ac:dyDescent="0.25">
      <c r="A752">
        <v>1076</v>
      </c>
      <c r="B752" t="str">
        <f>VLOOKUP(Merged[[#This Row],[Product_ID]],Sales_Data[],5,0)</f>
        <v>Eve</v>
      </c>
      <c r="C752" t="str">
        <f>VLOOKUP(Merged[[#This Row],[Product_ID]],Sales_Data[],6,0)</f>
        <v>East</v>
      </c>
      <c r="D752" t="str">
        <f>VLOOKUP(Merged[[#This Row],[Product_ID]],Sales_Data[],3,0)</f>
        <v>December</v>
      </c>
      <c r="E752">
        <f>INDEX(Sales_Data[Sales_Amount],MATCH(Merged[[#This Row],[Product_ID]], Sales_Data[Product_ID],0))</f>
        <v>7160.75</v>
      </c>
      <c r="F752" t="str">
        <f>INDEX(Sales_Data[Product_Category], MATCH(Merged[[#This Row],[Product_ID]],Sales_Data[Product_ID],0))</f>
        <v>Clothing</v>
      </c>
      <c r="G752">
        <f>INDEX(Sales_Data[Quantity_Sold], MATCH(Merged[[#This Row],[Product_ID]],Sales_Data[Product_ID],0))</f>
        <v>30</v>
      </c>
      <c r="H752" t="str">
        <f>INDEX(Sales_Data[Customer_Type], MATCH(Merged[[#This Row],[Product_ID]], Sales_Data[Product_ID],0))</f>
        <v>New</v>
      </c>
      <c r="I752" t="str">
        <f>INDEX(Sales_Data[Payment_Method], MATCH(Merged[[#This Row],[Product_ID]], Sales_Data[Product_ID],0))</f>
        <v>Credit Card</v>
      </c>
      <c r="J752">
        <f>INDEX(Sales_Data[Discount],MATCH(Merged[[#This Row],[Product_ID]], Sales_Data[Product_ID],0))</f>
        <v>0.2</v>
      </c>
      <c r="K752" s="8">
        <f>INDEX(Sales_Data[Discount (%)], MATCH(Merged[[#This Row],[Product_ID]],Sales_Data[Product_ID],0))</f>
        <v>0.2</v>
      </c>
      <c r="L752" s="8" t="str">
        <f>INDEX(Sales_Data[Discount Range], MATCH(Merged[[#This Row],[Product_ID]], Sales_Data[Product_ID],0))</f>
        <v>16-20%</v>
      </c>
      <c r="M752" t="str">
        <f>INDEX(Sales_Data[Sales_Channel],MATCH(Merged[[#This Row],[Product_ID]], Sales_Data[Product_ID],0))</f>
        <v>Retail</v>
      </c>
      <c r="N752" t="str">
        <f>INDEX(Sales_Data[Region_and_Sales_Rep], MATCH(Merged[[#This Row],[Product_ID]],Sales_Data[Product_ID],0))</f>
        <v>East-Eve</v>
      </c>
    </row>
    <row r="753" spans="1:14" x14ac:dyDescent="0.25">
      <c r="A753">
        <v>1024</v>
      </c>
      <c r="B753" t="str">
        <f>VLOOKUP(Merged[[#This Row],[Product_ID]],Sales_Data[],5,0)</f>
        <v>Eve</v>
      </c>
      <c r="C753" t="str">
        <f>VLOOKUP(Merged[[#This Row],[Product_ID]],Sales_Data[],6,0)</f>
        <v>West</v>
      </c>
      <c r="D753" t="str">
        <f>VLOOKUP(Merged[[#This Row],[Product_ID]],Sales_Data[],3,0)</f>
        <v>November</v>
      </c>
      <c r="E753">
        <f>INDEX(Sales_Data[Sales_Amount],MATCH(Merged[[#This Row],[Product_ID]], Sales_Data[Product_ID],0))</f>
        <v>6607.8</v>
      </c>
      <c r="F753" t="str">
        <f>INDEX(Sales_Data[Product_Category], MATCH(Merged[[#This Row],[Product_ID]],Sales_Data[Product_ID],0))</f>
        <v>Food</v>
      </c>
      <c r="G753">
        <f>INDEX(Sales_Data[Quantity_Sold], MATCH(Merged[[#This Row],[Product_ID]],Sales_Data[Product_ID],0))</f>
        <v>21</v>
      </c>
      <c r="H753" t="str">
        <f>INDEX(Sales_Data[Customer_Type], MATCH(Merged[[#This Row],[Product_ID]], Sales_Data[Product_ID],0))</f>
        <v>Returning</v>
      </c>
      <c r="I753" t="str">
        <f>INDEX(Sales_Data[Payment_Method], MATCH(Merged[[#This Row],[Product_ID]], Sales_Data[Product_ID],0))</f>
        <v>Bank Transfer</v>
      </c>
      <c r="J753">
        <f>INDEX(Sales_Data[Discount],MATCH(Merged[[#This Row],[Product_ID]], Sales_Data[Product_ID],0))</f>
        <v>0</v>
      </c>
      <c r="K753" s="8">
        <f>INDEX(Sales_Data[Discount (%)], MATCH(Merged[[#This Row],[Product_ID]],Sales_Data[Product_ID],0))</f>
        <v>0</v>
      </c>
      <c r="L753" s="8" t="str">
        <f>INDEX(Sales_Data[Discount Range], MATCH(Merged[[#This Row],[Product_ID]], Sales_Data[Product_ID],0))</f>
        <v>0-5%</v>
      </c>
      <c r="M753" t="str">
        <f>INDEX(Sales_Data[Sales_Channel],MATCH(Merged[[#This Row],[Product_ID]], Sales_Data[Product_ID],0))</f>
        <v>Retail</v>
      </c>
      <c r="N753" t="str">
        <f>INDEX(Sales_Data[Region_and_Sales_Rep], MATCH(Merged[[#This Row],[Product_ID]],Sales_Data[Product_ID],0))</f>
        <v>West-Eve</v>
      </c>
    </row>
    <row r="754" spans="1:14" x14ac:dyDescent="0.25">
      <c r="A754">
        <v>1028</v>
      </c>
      <c r="B754" t="str">
        <f>VLOOKUP(Merged[[#This Row],[Product_ID]],Sales_Data[],5,0)</f>
        <v>Alice</v>
      </c>
      <c r="C754" t="str">
        <f>VLOOKUP(Merged[[#This Row],[Product_ID]],Sales_Data[],6,0)</f>
        <v>East</v>
      </c>
      <c r="D754" t="str">
        <f>VLOOKUP(Merged[[#This Row],[Product_ID]],Sales_Data[],3,0)</f>
        <v>February</v>
      </c>
      <c r="E754">
        <f>INDEX(Sales_Data[Sales_Amount],MATCH(Merged[[#This Row],[Product_ID]], Sales_Data[Product_ID],0))</f>
        <v>2819.57</v>
      </c>
      <c r="F754" t="str">
        <f>INDEX(Sales_Data[Product_Category], MATCH(Merged[[#This Row],[Product_ID]],Sales_Data[Product_ID],0))</f>
        <v>Clothing</v>
      </c>
      <c r="G754">
        <f>INDEX(Sales_Data[Quantity_Sold], MATCH(Merged[[#This Row],[Product_ID]],Sales_Data[Product_ID],0))</f>
        <v>24</v>
      </c>
      <c r="H754" t="str">
        <f>INDEX(Sales_Data[Customer_Type], MATCH(Merged[[#This Row],[Product_ID]], Sales_Data[Product_ID],0))</f>
        <v>Returning</v>
      </c>
      <c r="I754" t="str">
        <f>INDEX(Sales_Data[Payment_Method], MATCH(Merged[[#This Row],[Product_ID]], Sales_Data[Product_ID],0))</f>
        <v>Bank Transfer</v>
      </c>
      <c r="J754">
        <f>INDEX(Sales_Data[Discount],MATCH(Merged[[#This Row],[Product_ID]], Sales_Data[Product_ID],0))</f>
        <v>0.16</v>
      </c>
      <c r="K754" s="8">
        <f>INDEX(Sales_Data[Discount (%)], MATCH(Merged[[#This Row],[Product_ID]],Sales_Data[Product_ID],0))</f>
        <v>0.16</v>
      </c>
      <c r="L754" s="8" t="str">
        <f>INDEX(Sales_Data[Discount Range], MATCH(Merged[[#This Row],[Product_ID]], Sales_Data[Product_ID],0))</f>
        <v>16-20%</v>
      </c>
      <c r="M754" t="str">
        <f>INDEX(Sales_Data[Sales_Channel],MATCH(Merged[[#This Row],[Product_ID]], Sales_Data[Product_ID],0))</f>
        <v>Retail</v>
      </c>
      <c r="N754" t="str">
        <f>INDEX(Sales_Data[Region_and_Sales_Rep], MATCH(Merged[[#This Row],[Product_ID]],Sales_Data[Product_ID],0))</f>
        <v>East-Alice</v>
      </c>
    </row>
    <row r="755" spans="1:14" x14ac:dyDescent="0.25">
      <c r="A755">
        <v>1008</v>
      </c>
      <c r="B755" t="str">
        <f>VLOOKUP(Merged[[#This Row],[Product_ID]],Sales_Data[],5,0)</f>
        <v>Eve</v>
      </c>
      <c r="C755" t="str">
        <f>VLOOKUP(Merged[[#This Row],[Product_ID]],Sales_Data[],6,0)</f>
        <v>North</v>
      </c>
      <c r="D755" t="str">
        <f>VLOOKUP(Merged[[#This Row],[Product_ID]],Sales_Data[],3,0)</f>
        <v>January</v>
      </c>
      <c r="E755">
        <f>INDEX(Sales_Data[Sales_Amount],MATCH(Merged[[#This Row],[Product_ID]], Sales_Data[Product_ID],0))</f>
        <v>5227.8100000000004</v>
      </c>
      <c r="F755" t="str">
        <f>INDEX(Sales_Data[Product_Category], MATCH(Merged[[#This Row],[Product_ID]],Sales_Data[Product_ID],0))</f>
        <v>Clothing</v>
      </c>
      <c r="G755">
        <f>INDEX(Sales_Data[Quantity_Sold], MATCH(Merged[[#This Row],[Product_ID]],Sales_Data[Product_ID],0))</f>
        <v>38</v>
      </c>
      <c r="H755" t="str">
        <f>INDEX(Sales_Data[Customer_Type], MATCH(Merged[[#This Row],[Product_ID]], Sales_Data[Product_ID],0))</f>
        <v>Returning</v>
      </c>
      <c r="I755" t="str">
        <f>INDEX(Sales_Data[Payment_Method], MATCH(Merged[[#This Row],[Product_ID]], Sales_Data[Product_ID],0))</f>
        <v>Cash</v>
      </c>
      <c r="J755">
        <f>INDEX(Sales_Data[Discount],MATCH(Merged[[#This Row],[Product_ID]], Sales_Data[Product_ID],0))</f>
        <v>0.05</v>
      </c>
      <c r="K755" s="8">
        <f>INDEX(Sales_Data[Discount (%)], MATCH(Merged[[#This Row],[Product_ID]],Sales_Data[Product_ID],0))</f>
        <v>0.05</v>
      </c>
      <c r="L755" s="8" t="str">
        <f>INDEX(Sales_Data[Discount Range], MATCH(Merged[[#This Row],[Product_ID]], Sales_Data[Product_ID],0))</f>
        <v>0-5%</v>
      </c>
      <c r="M755" t="str">
        <f>INDEX(Sales_Data[Sales_Channel],MATCH(Merged[[#This Row],[Product_ID]], Sales_Data[Product_ID],0))</f>
        <v>Online</v>
      </c>
      <c r="N755" t="str">
        <f>INDEX(Sales_Data[Region_and_Sales_Rep], MATCH(Merged[[#This Row],[Product_ID]],Sales_Data[Product_ID],0))</f>
        <v>North-Eve</v>
      </c>
    </row>
    <row r="756" spans="1:14" x14ac:dyDescent="0.25">
      <c r="A756">
        <v>1092</v>
      </c>
      <c r="B756" t="str">
        <f>VLOOKUP(Merged[[#This Row],[Product_ID]],Sales_Data[],5,0)</f>
        <v>David</v>
      </c>
      <c r="C756" t="str">
        <f>VLOOKUP(Merged[[#This Row],[Product_ID]],Sales_Data[],6,0)</f>
        <v>West</v>
      </c>
      <c r="D756" t="str">
        <f>VLOOKUP(Merged[[#This Row],[Product_ID]],Sales_Data[],3,0)</f>
        <v>February</v>
      </c>
      <c r="E756">
        <f>INDEX(Sales_Data[Sales_Amount],MATCH(Merged[[#This Row],[Product_ID]], Sales_Data[Product_ID],0))</f>
        <v>2749.17</v>
      </c>
      <c r="F756" t="str">
        <f>INDEX(Sales_Data[Product_Category], MATCH(Merged[[#This Row],[Product_ID]],Sales_Data[Product_ID],0))</f>
        <v>Furniture</v>
      </c>
      <c r="G756">
        <f>INDEX(Sales_Data[Quantity_Sold], MATCH(Merged[[#This Row],[Product_ID]],Sales_Data[Product_ID],0))</f>
        <v>34</v>
      </c>
      <c r="H756" t="str">
        <f>INDEX(Sales_Data[Customer_Type], MATCH(Merged[[#This Row],[Product_ID]], Sales_Data[Product_ID],0))</f>
        <v>New</v>
      </c>
      <c r="I756" t="str">
        <f>INDEX(Sales_Data[Payment_Method], MATCH(Merged[[#This Row],[Product_ID]], Sales_Data[Product_ID],0))</f>
        <v>Credit Card</v>
      </c>
      <c r="J756">
        <f>INDEX(Sales_Data[Discount],MATCH(Merged[[#This Row],[Product_ID]], Sales_Data[Product_ID],0))</f>
        <v>0.3</v>
      </c>
      <c r="K756" s="8">
        <f>INDEX(Sales_Data[Discount (%)], MATCH(Merged[[#This Row],[Product_ID]],Sales_Data[Product_ID],0))</f>
        <v>0.3</v>
      </c>
      <c r="L756" s="8" t="str">
        <f>INDEX(Sales_Data[Discount Range], MATCH(Merged[[#This Row],[Product_ID]], Sales_Data[Product_ID],0))</f>
        <v>21%+</v>
      </c>
      <c r="M756" t="str">
        <f>INDEX(Sales_Data[Sales_Channel],MATCH(Merged[[#This Row],[Product_ID]], Sales_Data[Product_ID],0))</f>
        <v>Online</v>
      </c>
      <c r="N756" t="str">
        <f>INDEX(Sales_Data[Region_and_Sales_Rep], MATCH(Merged[[#This Row],[Product_ID]],Sales_Data[Product_ID],0))</f>
        <v>West-David</v>
      </c>
    </row>
    <row r="757" spans="1:14" x14ac:dyDescent="0.25">
      <c r="A757">
        <v>1036</v>
      </c>
      <c r="B757" t="str">
        <f>VLOOKUP(Merged[[#This Row],[Product_ID]],Sales_Data[],5,0)</f>
        <v>David</v>
      </c>
      <c r="C757" t="str">
        <f>VLOOKUP(Merged[[#This Row],[Product_ID]],Sales_Data[],6,0)</f>
        <v>North</v>
      </c>
      <c r="D757" t="str">
        <f>VLOOKUP(Merged[[#This Row],[Product_ID]],Sales_Data[],3,0)</f>
        <v>October</v>
      </c>
      <c r="E757">
        <f>INDEX(Sales_Data[Sales_Amount],MATCH(Merged[[#This Row],[Product_ID]], Sales_Data[Product_ID],0))</f>
        <v>6499.94</v>
      </c>
      <c r="F757" t="str">
        <f>INDEX(Sales_Data[Product_Category], MATCH(Merged[[#This Row],[Product_ID]],Sales_Data[Product_ID],0))</f>
        <v>Clothing</v>
      </c>
      <c r="G757">
        <f>INDEX(Sales_Data[Quantity_Sold], MATCH(Merged[[#This Row],[Product_ID]],Sales_Data[Product_ID],0))</f>
        <v>49</v>
      </c>
      <c r="H757" t="str">
        <f>INDEX(Sales_Data[Customer_Type], MATCH(Merged[[#This Row],[Product_ID]], Sales_Data[Product_ID],0))</f>
        <v>New</v>
      </c>
      <c r="I757" t="str">
        <f>INDEX(Sales_Data[Payment_Method], MATCH(Merged[[#This Row],[Product_ID]], Sales_Data[Product_ID],0))</f>
        <v>Cash</v>
      </c>
      <c r="J757">
        <f>INDEX(Sales_Data[Discount],MATCH(Merged[[#This Row],[Product_ID]], Sales_Data[Product_ID],0))</f>
        <v>0.16</v>
      </c>
      <c r="K757" s="8">
        <f>INDEX(Sales_Data[Discount (%)], MATCH(Merged[[#This Row],[Product_ID]],Sales_Data[Product_ID],0))</f>
        <v>0.16</v>
      </c>
      <c r="L757" s="8" t="str">
        <f>INDEX(Sales_Data[Discount Range], MATCH(Merged[[#This Row],[Product_ID]], Sales_Data[Product_ID],0))</f>
        <v>16-20%</v>
      </c>
      <c r="M757" t="str">
        <f>INDEX(Sales_Data[Sales_Channel],MATCH(Merged[[#This Row],[Product_ID]], Sales_Data[Product_ID],0))</f>
        <v>Online</v>
      </c>
      <c r="N757" t="str">
        <f>INDEX(Sales_Data[Region_and_Sales_Rep], MATCH(Merged[[#This Row],[Product_ID]],Sales_Data[Product_ID],0))</f>
        <v>North-David</v>
      </c>
    </row>
    <row r="758" spans="1:14" x14ac:dyDescent="0.25">
      <c r="A758">
        <v>1090</v>
      </c>
      <c r="B758" t="str">
        <f>VLOOKUP(Merged[[#This Row],[Product_ID]],Sales_Data[],5,0)</f>
        <v>Alice</v>
      </c>
      <c r="C758" t="str">
        <f>VLOOKUP(Merged[[#This Row],[Product_ID]],Sales_Data[],6,0)</f>
        <v>West</v>
      </c>
      <c r="D758" t="str">
        <f>VLOOKUP(Merged[[#This Row],[Product_ID]],Sales_Data[],3,0)</f>
        <v>November</v>
      </c>
      <c r="E758">
        <f>INDEX(Sales_Data[Sales_Amount],MATCH(Merged[[#This Row],[Product_ID]], Sales_Data[Product_ID],0))</f>
        <v>267.77999999999997</v>
      </c>
      <c r="F758" t="str">
        <f>INDEX(Sales_Data[Product_Category], MATCH(Merged[[#This Row],[Product_ID]],Sales_Data[Product_ID],0))</f>
        <v>Electronics</v>
      </c>
      <c r="G758">
        <f>INDEX(Sales_Data[Quantity_Sold], MATCH(Merged[[#This Row],[Product_ID]],Sales_Data[Product_ID],0))</f>
        <v>32</v>
      </c>
      <c r="H758" t="str">
        <f>INDEX(Sales_Data[Customer_Type], MATCH(Merged[[#This Row],[Product_ID]], Sales_Data[Product_ID],0))</f>
        <v>Returning</v>
      </c>
      <c r="I758" t="str">
        <f>INDEX(Sales_Data[Payment_Method], MATCH(Merged[[#This Row],[Product_ID]], Sales_Data[Product_ID],0))</f>
        <v>Cash</v>
      </c>
      <c r="J758">
        <f>INDEX(Sales_Data[Discount],MATCH(Merged[[#This Row],[Product_ID]], Sales_Data[Product_ID],0))</f>
        <v>0.22</v>
      </c>
      <c r="K758" s="8">
        <f>INDEX(Sales_Data[Discount (%)], MATCH(Merged[[#This Row],[Product_ID]],Sales_Data[Product_ID],0))</f>
        <v>0.22</v>
      </c>
      <c r="L758" s="8" t="str">
        <f>INDEX(Sales_Data[Discount Range], MATCH(Merged[[#This Row],[Product_ID]], Sales_Data[Product_ID],0))</f>
        <v>21%+</v>
      </c>
      <c r="M758" t="str">
        <f>INDEX(Sales_Data[Sales_Channel],MATCH(Merged[[#This Row],[Product_ID]], Sales_Data[Product_ID],0))</f>
        <v>Retail</v>
      </c>
      <c r="N758" t="str">
        <f>INDEX(Sales_Data[Region_and_Sales_Rep], MATCH(Merged[[#This Row],[Product_ID]],Sales_Data[Product_ID],0))</f>
        <v>West-Alice</v>
      </c>
    </row>
    <row r="759" spans="1:14" x14ac:dyDescent="0.25">
      <c r="A759">
        <v>1008</v>
      </c>
      <c r="B759" t="str">
        <f>VLOOKUP(Merged[[#This Row],[Product_ID]],Sales_Data[],5,0)</f>
        <v>Eve</v>
      </c>
      <c r="C759" t="str">
        <f>VLOOKUP(Merged[[#This Row],[Product_ID]],Sales_Data[],6,0)</f>
        <v>North</v>
      </c>
      <c r="D759" t="str">
        <f>VLOOKUP(Merged[[#This Row],[Product_ID]],Sales_Data[],3,0)</f>
        <v>January</v>
      </c>
      <c r="E759">
        <f>INDEX(Sales_Data[Sales_Amount],MATCH(Merged[[#This Row],[Product_ID]], Sales_Data[Product_ID],0))</f>
        <v>5227.8100000000004</v>
      </c>
      <c r="F759" t="str">
        <f>INDEX(Sales_Data[Product_Category], MATCH(Merged[[#This Row],[Product_ID]],Sales_Data[Product_ID],0))</f>
        <v>Clothing</v>
      </c>
      <c r="G759">
        <f>INDEX(Sales_Data[Quantity_Sold], MATCH(Merged[[#This Row],[Product_ID]],Sales_Data[Product_ID],0))</f>
        <v>38</v>
      </c>
      <c r="H759" t="str">
        <f>INDEX(Sales_Data[Customer_Type], MATCH(Merged[[#This Row],[Product_ID]], Sales_Data[Product_ID],0))</f>
        <v>Returning</v>
      </c>
      <c r="I759" t="str">
        <f>INDEX(Sales_Data[Payment_Method], MATCH(Merged[[#This Row],[Product_ID]], Sales_Data[Product_ID],0))</f>
        <v>Cash</v>
      </c>
      <c r="J759">
        <f>INDEX(Sales_Data[Discount],MATCH(Merged[[#This Row],[Product_ID]], Sales_Data[Product_ID],0))</f>
        <v>0.05</v>
      </c>
      <c r="K759" s="8">
        <f>INDEX(Sales_Data[Discount (%)], MATCH(Merged[[#This Row],[Product_ID]],Sales_Data[Product_ID],0))</f>
        <v>0.05</v>
      </c>
      <c r="L759" s="8" t="str">
        <f>INDEX(Sales_Data[Discount Range], MATCH(Merged[[#This Row],[Product_ID]], Sales_Data[Product_ID],0))</f>
        <v>0-5%</v>
      </c>
      <c r="M759" t="str">
        <f>INDEX(Sales_Data[Sales_Channel],MATCH(Merged[[#This Row],[Product_ID]], Sales_Data[Product_ID],0))</f>
        <v>Online</v>
      </c>
      <c r="N759" t="str">
        <f>INDEX(Sales_Data[Region_and_Sales_Rep], MATCH(Merged[[#This Row],[Product_ID]],Sales_Data[Product_ID],0))</f>
        <v>North-Eve</v>
      </c>
    </row>
    <row r="760" spans="1:14" x14ac:dyDescent="0.25">
      <c r="A760">
        <v>1058</v>
      </c>
      <c r="B760" t="str">
        <f>VLOOKUP(Merged[[#This Row],[Product_ID]],Sales_Data[],5,0)</f>
        <v>Alice</v>
      </c>
      <c r="C760" t="str">
        <f>VLOOKUP(Merged[[#This Row],[Product_ID]],Sales_Data[],6,0)</f>
        <v>North</v>
      </c>
      <c r="D760" t="str">
        <f>VLOOKUP(Merged[[#This Row],[Product_ID]],Sales_Data[],3,0)</f>
        <v>April</v>
      </c>
      <c r="E760">
        <f>INDEX(Sales_Data[Sales_Amount],MATCH(Merged[[#This Row],[Product_ID]], Sales_Data[Product_ID],0))</f>
        <v>2072.23</v>
      </c>
      <c r="F760" t="str">
        <f>INDEX(Sales_Data[Product_Category], MATCH(Merged[[#This Row],[Product_ID]],Sales_Data[Product_ID],0))</f>
        <v>Furniture</v>
      </c>
      <c r="G760">
        <f>INDEX(Sales_Data[Quantity_Sold], MATCH(Merged[[#This Row],[Product_ID]],Sales_Data[Product_ID],0))</f>
        <v>33</v>
      </c>
      <c r="H760" t="str">
        <f>INDEX(Sales_Data[Customer_Type], MATCH(Merged[[#This Row],[Product_ID]], Sales_Data[Product_ID],0))</f>
        <v>Returning</v>
      </c>
      <c r="I760" t="str">
        <f>INDEX(Sales_Data[Payment_Method], MATCH(Merged[[#This Row],[Product_ID]], Sales_Data[Product_ID],0))</f>
        <v>Bank Transfer</v>
      </c>
      <c r="J760">
        <f>INDEX(Sales_Data[Discount],MATCH(Merged[[#This Row],[Product_ID]], Sales_Data[Product_ID],0))</f>
        <v>7.0000000000000007E-2</v>
      </c>
      <c r="K760" s="8">
        <f>INDEX(Sales_Data[Discount (%)], MATCH(Merged[[#This Row],[Product_ID]],Sales_Data[Product_ID],0))</f>
        <v>7.0000000000000007E-2</v>
      </c>
      <c r="L760" s="8" t="str">
        <f>INDEX(Sales_Data[Discount Range], MATCH(Merged[[#This Row],[Product_ID]], Sales_Data[Product_ID],0))</f>
        <v>6-10%</v>
      </c>
      <c r="M760" t="str">
        <f>INDEX(Sales_Data[Sales_Channel],MATCH(Merged[[#This Row],[Product_ID]], Sales_Data[Product_ID],0))</f>
        <v>Retail</v>
      </c>
      <c r="N760" t="str">
        <f>INDEX(Sales_Data[Region_and_Sales_Rep], MATCH(Merged[[#This Row],[Product_ID]],Sales_Data[Product_ID],0))</f>
        <v>North-Alice</v>
      </c>
    </row>
    <row r="761" spans="1:14" x14ac:dyDescent="0.25">
      <c r="A761">
        <v>1060</v>
      </c>
      <c r="B761" t="str">
        <f>VLOOKUP(Merged[[#This Row],[Product_ID]],Sales_Data[],5,0)</f>
        <v>Eve</v>
      </c>
      <c r="C761" t="str">
        <f>VLOOKUP(Merged[[#This Row],[Product_ID]],Sales_Data[],6,0)</f>
        <v>East</v>
      </c>
      <c r="D761" t="str">
        <f>VLOOKUP(Merged[[#This Row],[Product_ID]],Sales_Data[],3,0)</f>
        <v>December</v>
      </c>
      <c r="E761">
        <f>INDEX(Sales_Data[Sales_Amount],MATCH(Merged[[#This Row],[Product_ID]], Sales_Data[Product_ID],0))</f>
        <v>3224.71</v>
      </c>
      <c r="F761" t="str">
        <f>INDEX(Sales_Data[Product_Category], MATCH(Merged[[#This Row],[Product_ID]],Sales_Data[Product_ID],0))</f>
        <v>Clothing</v>
      </c>
      <c r="G761">
        <f>INDEX(Sales_Data[Quantity_Sold], MATCH(Merged[[#This Row],[Product_ID]],Sales_Data[Product_ID],0))</f>
        <v>44</v>
      </c>
      <c r="H761" t="str">
        <f>INDEX(Sales_Data[Customer_Type], MATCH(Merged[[#This Row],[Product_ID]], Sales_Data[Product_ID],0))</f>
        <v>New</v>
      </c>
      <c r="I761" t="str">
        <f>INDEX(Sales_Data[Payment_Method], MATCH(Merged[[#This Row],[Product_ID]], Sales_Data[Product_ID],0))</f>
        <v>Bank Transfer</v>
      </c>
      <c r="J761">
        <f>INDEX(Sales_Data[Discount],MATCH(Merged[[#This Row],[Product_ID]], Sales_Data[Product_ID],0))</f>
        <v>0.06</v>
      </c>
      <c r="K761" s="8">
        <f>INDEX(Sales_Data[Discount (%)], MATCH(Merged[[#This Row],[Product_ID]],Sales_Data[Product_ID],0))</f>
        <v>0.06</v>
      </c>
      <c r="L761" s="8" t="str">
        <f>INDEX(Sales_Data[Discount Range], MATCH(Merged[[#This Row],[Product_ID]], Sales_Data[Product_ID],0))</f>
        <v>6-10%</v>
      </c>
      <c r="M761" t="str">
        <f>INDEX(Sales_Data[Sales_Channel],MATCH(Merged[[#This Row],[Product_ID]], Sales_Data[Product_ID],0))</f>
        <v>Retail</v>
      </c>
      <c r="N761" t="str">
        <f>INDEX(Sales_Data[Region_and_Sales_Rep], MATCH(Merged[[#This Row],[Product_ID]],Sales_Data[Product_ID],0))</f>
        <v>East-Eve</v>
      </c>
    </row>
    <row r="762" spans="1:14" x14ac:dyDescent="0.25">
      <c r="A762">
        <v>1050</v>
      </c>
      <c r="B762" t="str">
        <f>VLOOKUP(Merged[[#This Row],[Product_ID]],Sales_Data[],5,0)</f>
        <v>Charlie</v>
      </c>
      <c r="C762" t="str">
        <f>VLOOKUP(Merged[[#This Row],[Product_ID]],Sales_Data[],6,0)</f>
        <v>East</v>
      </c>
      <c r="D762" t="str">
        <f>VLOOKUP(Merged[[#This Row],[Product_ID]],Sales_Data[],3,0)</f>
        <v>May</v>
      </c>
      <c r="E762">
        <f>INDEX(Sales_Data[Sales_Amount],MATCH(Merged[[#This Row],[Product_ID]], Sales_Data[Product_ID],0))</f>
        <v>9744.52</v>
      </c>
      <c r="F762" t="str">
        <f>INDEX(Sales_Data[Product_Category], MATCH(Merged[[#This Row],[Product_ID]],Sales_Data[Product_ID],0))</f>
        <v>Clothing</v>
      </c>
      <c r="G762">
        <f>INDEX(Sales_Data[Quantity_Sold], MATCH(Merged[[#This Row],[Product_ID]],Sales_Data[Product_ID],0))</f>
        <v>35</v>
      </c>
      <c r="H762" t="str">
        <f>INDEX(Sales_Data[Customer_Type], MATCH(Merged[[#This Row],[Product_ID]], Sales_Data[Product_ID],0))</f>
        <v>Returning</v>
      </c>
      <c r="I762" t="str">
        <f>INDEX(Sales_Data[Payment_Method], MATCH(Merged[[#This Row],[Product_ID]], Sales_Data[Product_ID],0))</f>
        <v>Bank Transfer</v>
      </c>
      <c r="J762">
        <f>INDEX(Sales_Data[Discount],MATCH(Merged[[#This Row],[Product_ID]], Sales_Data[Product_ID],0))</f>
        <v>0.09</v>
      </c>
      <c r="K762" s="8">
        <f>INDEX(Sales_Data[Discount (%)], MATCH(Merged[[#This Row],[Product_ID]],Sales_Data[Product_ID],0))</f>
        <v>0.09</v>
      </c>
      <c r="L762" s="8" t="str">
        <f>INDEX(Sales_Data[Discount Range], MATCH(Merged[[#This Row],[Product_ID]], Sales_Data[Product_ID],0))</f>
        <v>6-10%</v>
      </c>
      <c r="M762" t="str">
        <f>INDEX(Sales_Data[Sales_Channel],MATCH(Merged[[#This Row],[Product_ID]], Sales_Data[Product_ID],0))</f>
        <v>Retail</v>
      </c>
      <c r="N762" t="str">
        <f>INDEX(Sales_Data[Region_and_Sales_Rep], MATCH(Merged[[#This Row],[Product_ID]],Sales_Data[Product_ID],0))</f>
        <v>East-Charlie</v>
      </c>
    </row>
    <row r="763" spans="1:14" x14ac:dyDescent="0.25">
      <c r="A763">
        <v>1028</v>
      </c>
      <c r="B763" t="str">
        <f>VLOOKUP(Merged[[#This Row],[Product_ID]],Sales_Data[],5,0)</f>
        <v>Alice</v>
      </c>
      <c r="C763" t="str">
        <f>VLOOKUP(Merged[[#This Row],[Product_ID]],Sales_Data[],6,0)</f>
        <v>East</v>
      </c>
      <c r="D763" t="str">
        <f>VLOOKUP(Merged[[#This Row],[Product_ID]],Sales_Data[],3,0)</f>
        <v>February</v>
      </c>
      <c r="E763">
        <f>INDEX(Sales_Data[Sales_Amount],MATCH(Merged[[#This Row],[Product_ID]], Sales_Data[Product_ID],0))</f>
        <v>2819.57</v>
      </c>
      <c r="F763" t="str">
        <f>INDEX(Sales_Data[Product_Category], MATCH(Merged[[#This Row],[Product_ID]],Sales_Data[Product_ID],0))</f>
        <v>Clothing</v>
      </c>
      <c r="G763">
        <f>INDEX(Sales_Data[Quantity_Sold], MATCH(Merged[[#This Row],[Product_ID]],Sales_Data[Product_ID],0))</f>
        <v>24</v>
      </c>
      <c r="H763" t="str">
        <f>INDEX(Sales_Data[Customer_Type], MATCH(Merged[[#This Row],[Product_ID]], Sales_Data[Product_ID],0))</f>
        <v>Returning</v>
      </c>
      <c r="I763" t="str">
        <f>INDEX(Sales_Data[Payment_Method], MATCH(Merged[[#This Row],[Product_ID]], Sales_Data[Product_ID],0))</f>
        <v>Bank Transfer</v>
      </c>
      <c r="J763">
        <f>INDEX(Sales_Data[Discount],MATCH(Merged[[#This Row],[Product_ID]], Sales_Data[Product_ID],0))</f>
        <v>0.16</v>
      </c>
      <c r="K763" s="8">
        <f>INDEX(Sales_Data[Discount (%)], MATCH(Merged[[#This Row],[Product_ID]],Sales_Data[Product_ID],0))</f>
        <v>0.16</v>
      </c>
      <c r="L763" s="8" t="str">
        <f>INDEX(Sales_Data[Discount Range], MATCH(Merged[[#This Row],[Product_ID]], Sales_Data[Product_ID],0))</f>
        <v>16-20%</v>
      </c>
      <c r="M763" t="str">
        <f>INDEX(Sales_Data[Sales_Channel],MATCH(Merged[[#This Row],[Product_ID]], Sales_Data[Product_ID],0))</f>
        <v>Retail</v>
      </c>
      <c r="N763" t="str">
        <f>INDEX(Sales_Data[Region_and_Sales_Rep], MATCH(Merged[[#This Row],[Product_ID]],Sales_Data[Product_ID],0))</f>
        <v>East-Alice</v>
      </c>
    </row>
    <row r="764" spans="1:14" x14ac:dyDescent="0.25">
      <c r="A764">
        <v>1092</v>
      </c>
      <c r="B764" t="str">
        <f>VLOOKUP(Merged[[#This Row],[Product_ID]],Sales_Data[],5,0)</f>
        <v>David</v>
      </c>
      <c r="C764" t="str">
        <f>VLOOKUP(Merged[[#This Row],[Product_ID]],Sales_Data[],6,0)</f>
        <v>West</v>
      </c>
      <c r="D764" t="str">
        <f>VLOOKUP(Merged[[#This Row],[Product_ID]],Sales_Data[],3,0)</f>
        <v>February</v>
      </c>
      <c r="E764">
        <f>INDEX(Sales_Data[Sales_Amount],MATCH(Merged[[#This Row],[Product_ID]], Sales_Data[Product_ID],0))</f>
        <v>2749.17</v>
      </c>
      <c r="F764" t="str">
        <f>INDEX(Sales_Data[Product_Category], MATCH(Merged[[#This Row],[Product_ID]],Sales_Data[Product_ID],0))</f>
        <v>Furniture</v>
      </c>
      <c r="G764">
        <f>INDEX(Sales_Data[Quantity_Sold], MATCH(Merged[[#This Row],[Product_ID]],Sales_Data[Product_ID],0))</f>
        <v>34</v>
      </c>
      <c r="H764" t="str">
        <f>INDEX(Sales_Data[Customer_Type], MATCH(Merged[[#This Row],[Product_ID]], Sales_Data[Product_ID],0))</f>
        <v>New</v>
      </c>
      <c r="I764" t="str">
        <f>INDEX(Sales_Data[Payment_Method], MATCH(Merged[[#This Row],[Product_ID]], Sales_Data[Product_ID],0))</f>
        <v>Credit Card</v>
      </c>
      <c r="J764">
        <f>INDEX(Sales_Data[Discount],MATCH(Merged[[#This Row],[Product_ID]], Sales_Data[Product_ID],0))</f>
        <v>0.3</v>
      </c>
      <c r="K764" s="8">
        <f>INDEX(Sales_Data[Discount (%)], MATCH(Merged[[#This Row],[Product_ID]],Sales_Data[Product_ID],0))</f>
        <v>0.3</v>
      </c>
      <c r="L764" s="8" t="str">
        <f>INDEX(Sales_Data[Discount Range], MATCH(Merged[[#This Row],[Product_ID]], Sales_Data[Product_ID],0))</f>
        <v>21%+</v>
      </c>
      <c r="M764" t="str">
        <f>INDEX(Sales_Data[Sales_Channel],MATCH(Merged[[#This Row],[Product_ID]], Sales_Data[Product_ID],0))</f>
        <v>Online</v>
      </c>
      <c r="N764" t="str">
        <f>INDEX(Sales_Data[Region_and_Sales_Rep], MATCH(Merged[[#This Row],[Product_ID]],Sales_Data[Product_ID],0))</f>
        <v>West-David</v>
      </c>
    </row>
    <row r="765" spans="1:14" x14ac:dyDescent="0.25">
      <c r="A765">
        <v>1041</v>
      </c>
      <c r="B765" t="str">
        <f>VLOOKUP(Merged[[#This Row],[Product_ID]],Sales_Data[],5,0)</f>
        <v>David</v>
      </c>
      <c r="C765" t="str">
        <f>VLOOKUP(Merged[[#This Row],[Product_ID]],Sales_Data[],6,0)</f>
        <v>South</v>
      </c>
      <c r="D765" t="str">
        <f>VLOOKUP(Merged[[#This Row],[Product_ID]],Sales_Data[],3,0)</f>
        <v>November</v>
      </c>
      <c r="E765">
        <f>INDEX(Sales_Data[Sales_Amount],MATCH(Merged[[#This Row],[Product_ID]], Sales_Data[Product_ID],0))</f>
        <v>3942.84</v>
      </c>
      <c r="F765" t="str">
        <f>INDEX(Sales_Data[Product_Category], MATCH(Merged[[#This Row],[Product_ID]],Sales_Data[Product_ID],0))</f>
        <v>Food</v>
      </c>
      <c r="G765">
        <f>INDEX(Sales_Data[Quantity_Sold], MATCH(Merged[[#This Row],[Product_ID]],Sales_Data[Product_ID],0))</f>
        <v>40</v>
      </c>
      <c r="H765" t="str">
        <f>INDEX(Sales_Data[Customer_Type], MATCH(Merged[[#This Row],[Product_ID]], Sales_Data[Product_ID],0))</f>
        <v>New</v>
      </c>
      <c r="I765" t="str">
        <f>INDEX(Sales_Data[Payment_Method], MATCH(Merged[[#This Row],[Product_ID]], Sales_Data[Product_ID],0))</f>
        <v>Cash</v>
      </c>
      <c r="J765">
        <f>INDEX(Sales_Data[Discount],MATCH(Merged[[#This Row],[Product_ID]], Sales_Data[Product_ID],0))</f>
        <v>0.18</v>
      </c>
      <c r="K765" s="8">
        <f>INDEX(Sales_Data[Discount (%)], MATCH(Merged[[#This Row],[Product_ID]],Sales_Data[Product_ID],0))</f>
        <v>0.18</v>
      </c>
      <c r="L765" s="8" t="str">
        <f>INDEX(Sales_Data[Discount Range], MATCH(Merged[[#This Row],[Product_ID]], Sales_Data[Product_ID],0))</f>
        <v>16-20%</v>
      </c>
      <c r="M765" t="str">
        <f>INDEX(Sales_Data[Sales_Channel],MATCH(Merged[[#This Row],[Product_ID]], Sales_Data[Product_ID],0))</f>
        <v>Online</v>
      </c>
      <c r="N765" t="str">
        <f>INDEX(Sales_Data[Region_and_Sales_Rep], MATCH(Merged[[#This Row],[Product_ID]],Sales_Data[Product_ID],0))</f>
        <v>South-David</v>
      </c>
    </row>
    <row r="766" spans="1:14" x14ac:dyDescent="0.25">
      <c r="A766">
        <v>1100</v>
      </c>
      <c r="B766" t="str">
        <f>VLOOKUP(Merged[[#This Row],[Product_ID]],Sales_Data[],5,0)</f>
        <v>Bob</v>
      </c>
      <c r="C766" t="str">
        <f>VLOOKUP(Merged[[#This Row],[Product_ID]],Sales_Data[],6,0)</f>
        <v>West</v>
      </c>
      <c r="D766" t="str">
        <f>VLOOKUP(Merged[[#This Row],[Product_ID]],Sales_Data[],3,0)</f>
        <v>August</v>
      </c>
      <c r="E766">
        <f>INDEX(Sales_Data[Sales_Amount],MATCH(Merged[[#This Row],[Product_ID]], Sales_Data[Product_ID],0))</f>
        <v>2198.7399999999998</v>
      </c>
      <c r="F766" t="str">
        <f>INDEX(Sales_Data[Product_Category], MATCH(Merged[[#This Row],[Product_ID]],Sales_Data[Product_ID],0))</f>
        <v>Food</v>
      </c>
      <c r="G766">
        <f>INDEX(Sales_Data[Quantity_Sold], MATCH(Merged[[#This Row],[Product_ID]],Sales_Data[Product_ID],0))</f>
        <v>43</v>
      </c>
      <c r="H766" t="str">
        <f>INDEX(Sales_Data[Customer_Type], MATCH(Merged[[#This Row],[Product_ID]], Sales_Data[Product_ID],0))</f>
        <v>Returning</v>
      </c>
      <c r="I766" t="str">
        <f>INDEX(Sales_Data[Payment_Method], MATCH(Merged[[#This Row],[Product_ID]], Sales_Data[Product_ID],0))</f>
        <v>Bank Transfer</v>
      </c>
      <c r="J766">
        <f>INDEX(Sales_Data[Discount],MATCH(Merged[[#This Row],[Product_ID]], Sales_Data[Product_ID],0))</f>
        <v>0.08</v>
      </c>
      <c r="K766" s="8">
        <f>INDEX(Sales_Data[Discount (%)], MATCH(Merged[[#This Row],[Product_ID]],Sales_Data[Product_ID],0))</f>
        <v>0.08</v>
      </c>
      <c r="L766" s="8" t="str">
        <f>INDEX(Sales_Data[Discount Range], MATCH(Merged[[#This Row],[Product_ID]], Sales_Data[Product_ID],0))</f>
        <v>6-10%</v>
      </c>
      <c r="M766" t="str">
        <f>INDEX(Sales_Data[Sales_Channel],MATCH(Merged[[#This Row],[Product_ID]], Sales_Data[Product_ID],0))</f>
        <v>Online</v>
      </c>
      <c r="N766" t="str">
        <f>INDEX(Sales_Data[Region_and_Sales_Rep], MATCH(Merged[[#This Row],[Product_ID]],Sales_Data[Product_ID],0))</f>
        <v>West-Bob</v>
      </c>
    </row>
    <row r="767" spans="1:14" x14ac:dyDescent="0.25">
      <c r="A767">
        <v>1064</v>
      </c>
      <c r="B767" t="str">
        <f>VLOOKUP(Merged[[#This Row],[Product_ID]],Sales_Data[],5,0)</f>
        <v>Eve</v>
      </c>
      <c r="C767" t="str">
        <f>VLOOKUP(Merged[[#This Row],[Product_ID]],Sales_Data[],6,0)</f>
        <v>East</v>
      </c>
      <c r="D767" t="str">
        <f>VLOOKUP(Merged[[#This Row],[Product_ID]],Sales_Data[],3,0)</f>
        <v>January</v>
      </c>
      <c r="E767">
        <f>INDEX(Sales_Data[Sales_Amount],MATCH(Merged[[#This Row],[Product_ID]], Sales_Data[Product_ID],0))</f>
        <v>7412.11</v>
      </c>
      <c r="F767" t="str">
        <f>INDEX(Sales_Data[Product_Category], MATCH(Merged[[#This Row],[Product_ID]],Sales_Data[Product_ID],0))</f>
        <v>Electronics</v>
      </c>
      <c r="G767">
        <f>INDEX(Sales_Data[Quantity_Sold], MATCH(Merged[[#This Row],[Product_ID]],Sales_Data[Product_ID],0))</f>
        <v>10</v>
      </c>
      <c r="H767" t="str">
        <f>INDEX(Sales_Data[Customer_Type], MATCH(Merged[[#This Row],[Product_ID]], Sales_Data[Product_ID],0))</f>
        <v>New</v>
      </c>
      <c r="I767" t="str">
        <f>INDEX(Sales_Data[Payment_Method], MATCH(Merged[[#This Row],[Product_ID]], Sales_Data[Product_ID],0))</f>
        <v>Cash</v>
      </c>
      <c r="J767">
        <f>INDEX(Sales_Data[Discount],MATCH(Merged[[#This Row],[Product_ID]], Sales_Data[Product_ID],0))</f>
        <v>0.12</v>
      </c>
      <c r="K767" s="8">
        <f>INDEX(Sales_Data[Discount (%)], MATCH(Merged[[#This Row],[Product_ID]],Sales_Data[Product_ID],0))</f>
        <v>0.12</v>
      </c>
      <c r="L767" s="8" t="str">
        <f>INDEX(Sales_Data[Discount Range], MATCH(Merged[[#This Row],[Product_ID]], Sales_Data[Product_ID],0))</f>
        <v>11-15%</v>
      </c>
      <c r="M767" t="str">
        <f>INDEX(Sales_Data[Sales_Channel],MATCH(Merged[[#This Row],[Product_ID]], Sales_Data[Product_ID],0))</f>
        <v>Online</v>
      </c>
      <c r="N767" t="str">
        <f>INDEX(Sales_Data[Region_and_Sales_Rep], MATCH(Merged[[#This Row],[Product_ID]],Sales_Data[Product_ID],0))</f>
        <v>East-Eve</v>
      </c>
    </row>
    <row r="768" spans="1:14" x14ac:dyDescent="0.25">
      <c r="A768">
        <v>1027</v>
      </c>
      <c r="B768" t="str">
        <f>VLOOKUP(Merged[[#This Row],[Product_ID]],Sales_Data[],5,0)</f>
        <v>Bob</v>
      </c>
      <c r="C768" t="str">
        <f>VLOOKUP(Merged[[#This Row],[Product_ID]],Sales_Data[],6,0)</f>
        <v>West</v>
      </c>
      <c r="D768" t="str">
        <f>VLOOKUP(Merged[[#This Row],[Product_ID]],Sales_Data[],3,0)</f>
        <v>January</v>
      </c>
      <c r="E768">
        <f>INDEX(Sales_Data[Sales_Amount],MATCH(Merged[[#This Row],[Product_ID]], Sales_Data[Product_ID],0))</f>
        <v>6261.2</v>
      </c>
      <c r="F768" t="str">
        <f>INDEX(Sales_Data[Product_Category], MATCH(Merged[[#This Row],[Product_ID]],Sales_Data[Product_ID],0))</f>
        <v>Food</v>
      </c>
      <c r="G768">
        <f>INDEX(Sales_Data[Quantity_Sold], MATCH(Merged[[#This Row],[Product_ID]],Sales_Data[Product_ID],0))</f>
        <v>26</v>
      </c>
      <c r="H768" t="str">
        <f>INDEX(Sales_Data[Customer_Type], MATCH(Merged[[#This Row],[Product_ID]], Sales_Data[Product_ID],0))</f>
        <v>Returning</v>
      </c>
      <c r="I768" t="str">
        <f>INDEX(Sales_Data[Payment_Method], MATCH(Merged[[#This Row],[Product_ID]], Sales_Data[Product_ID],0))</f>
        <v>Cash</v>
      </c>
      <c r="J768">
        <f>INDEX(Sales_Data[Discount],MATCH(Merged[[#This Row],[Product_ID]], Sales_Data[Product_ID],0))</f>
        <v>0.14000000000000001</v>
      </c>
      <c r="K768" s="8">
        <f>INDEX(Sales_Data[Discount (%)], MATCH(Merged[[#This Row],[Product_ID]],Sales_Data[Product_ID],0))</f>
        <v>0.14000000000000001</v>
      </c>
      <c r="L768" s="8" t="str">
        <f>INDEX(Sales_Data[Discount Range], MATCH(Merged[[#This Row],[Product_ID]], Sales_Data[Product_ID],0))</f>
        <v>11-15%</v>
      </c>
      <c r="M768" t="str">
        <f>INDEX(Sales_Data[Sales_Channel],MATCH(Merged[[#This Row],[Product_ID]], Sales_Data[Product_ID],0))</f>
        <v>Retail</v>
      </c>
      <c r="N768" t="str">
        <f>INDEX(Sales_Data[Region_and_Sales_Rep], MATCH(Merged[[#This Row],[Product_ID]],Sales_Data[Product_ID],0))</f>
        <v>West-Bob</v>
      </c>
    </row>
    <row r="769" spans="1:14" x14ac:dyDescent="0.25">
      <c r="A769">
        <v>1063</v>
      </c>
      <c r="B769" t="str">
        <f>VLOOKUP(Merged[[#This Row],[Product_ID]],Sales_Data[],5,0)</f>
        <v>Bob</v>
      </c>
      <c r="C769" t="str">
        <f>VLOOKUP(Merged[[#This Row],[Product_ID]],Sales_Data[],6,0)</f>
        <v>West</v>
      </c>
      <c r="D769" t="str">
        <f>VLOOKUP(Merged[[#This Row],[Product_ID]],Sales_Data[],3,0)</f>
        <v>May</v>
      </c>
      <c r="E769">
        <f>INDEX(Sales_Data[Sales_Amount],MATCH(Merged[[#This Row],[Product_ID]], Sales_Data[Product_ID],0))</f>
        <v>3098.87</v>
      </c>
      <c r="F769" t="str">
        <f>INDEX(Sales_Data[Product_Category], MATCH(Merged[[#This Row],[Product_ID]],Sales_Data[Product_ID],0))</f>
        <v>Food</v>
      </c>
      <c r="G769">
        <f>INDEX(Sales_Data[Quantity_Sold], MATCH(Merged[[#This Row],[Product_ID]],Sales_Data[Product_ID],0))</f>
        <v>39</v>
      </c>
      <c r="H769" t="str">
        <f>INDEX(Sales_Data[Customer_Type], MATCH(Merged[[#This Row],[Product_ID]], Sales_Data[Product_ID],0))</f>
        <v>Returning</v>
      </c>
      <c r="I769" t="str">
        <f>INDEX(Sales_Data[Payment_Method], MATCH(Merged[[#This Row],[Product_ID]], Sales_Data[Product_ID],0))</f>
        <v>Cash</v>
      </c>
      <c r="J769">
        <f>INDEX(Sales_Data[Discount],MATCH(Merged[[#This Row],[Product_ID]], Sales_Data[Product_ID],0))</f>
        <v>0.21</v>
      </c>
      <c r="K769" s="8">
        <f>INDEX(Sales_Data[Discount (%)], MATCH(Merged[[#This Row],[Product_ID]],Sales_Data[Product_ID],0))</f>
        <v>0.21</v>
      </c>
      <c r="L769" s="8" t="str">
        <f>INDEX(Sales_Data[Discount Range], MATCH(Merged[[#This Row],[Product_ID]], Sales_Data[Product_ID],0))</f>
        <v>21%+</v>
      </c>
      <c r="M769" t="str">
        <f>INDEX(Sales_Data[Sales_Channel],MATCH(Merged[[#This Row],[Product_ID]], Sales_Data[Product_ID],0))</f>
        <v>Retail</v>
      </c>
      <c r="N769" t="str">
        <f>INDEX(Sales_Data[Region_and_Sales_Rep], MATCH(Merged[[#This Row],[Product_ID]],Sales_Data[Product_ID],0))</f>
        <v>West-Bob</v>
      </c>
    </row>
    <row r="770" spans="1:14" x14ac:dyDescent="0.25">
      <c r="A770">
        <v>1017</v>
      </c>
      <c r="B770" t="str">
        <f>VLOOKUP(Merged[[#This Row],[Product_ID]],Sales_Data[],5,0)</f>
        <v>David</v>
      </c>
      <c r="C770" t="str">
        <f>VLOOKUP(Merged[[#This Row],[Product_ID]],Sales_Data[],6,0)</f>
        <v>East</v>
      </c>
      <c r="D770" t="str">
        <f>VLOOKUP(Merged[[#This Row],[Product_ID]],Sales_Data[],3,0)</f>
        <v>July</v>
      </c>
      <c r="E770">
        <f>INDEX(Sales_Data[Sales_Amount],MATCH(Merged[[#This Row],[Product_ID]], Sales_Data[Product_ID],0))</f>
        <v>3388.69</v>
      </c>
      <c r="F770" t="str">
        <f>INDEX(Sales_Data[Product_Category], MATCH(Merged[[#This Row],[Product_ID]],Sales_Data[Product_ID],0))</f>
        <v>Food</v>
      </c>
      <c r="G770">
        <f>INDEX(Sales_Data[Quantity_Sold], MATCH(Merged[[#This Row],[Product_ID]],Sales_Data[Product_ID],0))</f>
        <v>1</v>
      </c>
      <c r="H770" t="str">
        <f>INDEX(Sales_Data[Customer_Type], MATCH(Merged[[#This Row],[Product_ID]], Sales_Data[Product_ID],0))</f>
        <v>Returning</v>
      </c>
      <c r="I770" t="str">
        <f>INDEX(Sales_Data[Payment_Method], MATCH(Merged[[#This Row],[Product_ID]], Sales_Data[Product_ID],0))</f>
        <v>Bank Transfer</v>
      </c>
      <c r="J770">
        <f>INDEX(Sales_Data[Discount],MATCH(Merged[[#This Row],[Product_ID]], Sales_Data[Product_ID],0))</f>
        <v>0.28999999999999998</v>
      </c>
      <c r="K770" s="8">
        <f>INDEX(Sales_Data[Discount (%)], MATCH(Merged[[#This Row],[Product_ID]],Sales_Data[Product_ID],0))</f>
        <v>0.28999999999999998</v>
      </c>
      <c r="L770" s="8" t="str">
        <f>INDEX(Sales_Data[Discount Range], MATCH(Merged[[#This Row],[Product_ID]], Sales_Data[Product_ID],0))</f>
        <v>21%+</v>
      </c>
      <c r="M770" t="str">
        <f>INDEX(Sales_Data[Sales_Channel],MATCH(Merged[[#This Row],[Product_ID]], Sales_Data[Product_ID],0))</f>
        <v>Online</v>
      </c>
      <c r="N770" t="str">
        <f>INDEX(Sales_Data[Region_and_Sales_Rep], MATCH(Merged[[#This Row],[Product_ID]],Sales_Data[Product_ID],0))</f>
        <v>East-David</v>
      </c>
    </row>
    <row r="771" spans="1:14" x14ac:dyDescent="0.25">
      <c r="A771">
        <v>1073</v>
      </c>
      <c r="B771" t="str">
        <f>VLOOKUP(Merged[[#This Row],[Product_ID]],Sales_Data[],5,0)</f>
        <v>David</v>
      </c>
      <c r="C771" t="str">
        <f>VLOOKUP(Merged[[#This Row],[Product_ID]],Sales_Data[],6,0)</f>
        <v>West</v>
      </c>
      <c r="D771" t="str">
        <f>VLOOKUP(Merged[[#This Row],[Product_ID]],Sales_Data[],3,0)</f>
        <v>December</v>
      </c>
      <c r="E771">
        <f>INDEX(Sales_Data[Sales_Amount],MATCH(Merged[[#This Row],[Product_ID]], Sales_Data[Product_ID],0))</f>
        <v>5238.42</v>
      </c>
      <c r="F771" t="str">
        <f>INDEX(Sales_Data[Product_Category], MATCH(Merged[[#This Row],[Product_ID]],Sales_Data[Product_ID],0))</f>
        <v>Furniture</v>
      </c>
      <c r="G771">
        <f>INDEX(Sales_Data[Quantity_Sold], MATCH(Merged[[#This Row],[Product_ID]],Sales_Data[Product_ID],0))</f>
        <v>40</v>
      </c>
      <c r="H771" t="str">
        <f>INDEX(Sales_Data[Customer_Type], MATCH(Merged[[#This Row],[Product_ID]], Sales_Data[Product_ID],0))</f>
        <v>Returning</v>
      </c>
      <c r="I771" t="str">
        <f>INDEX(Sales_Data[Payment_Method], MATCH(Merged[[#This Row],[Product_ID]], Sales_Data[Product_ID],0))</f>
        <v>Credit Card</v>
      </c>
      <c r="J771">
        <f>INDEX(Sales_Data[Discount],MATCH(Merged[[#This Row],[Product_ID]], Sales_Data[Product_ID],0))</f>
        <v>0.17</v>
      </c>
      <c r="K771" s="8">
        <f>INDEX(Sales_Data[Discount (%)], MATCH(Merged[[#This Row],[Product_ID]],Sales_Data[Product_ID],0))</f>
        <v>0.17</v>
      </c>
      <c r="L771" s="8" t="str">
        <f>INDEX(Sales_Data[Discount Range], MATCH(Merged[[#This Row],[Product_ID]], Sales_Data[Product_ID],0))</f>
        <v>16-20%</v>
      </c>
      <c r="M771" t="str">
        <f>INDEX(Sales_Data[Sales_Channel],MATCH(Merged[[#This Row],[Product_ID]], Sales_Data[Product_ID],0))</f>
        <v>Retail</v>
      </c>
      <c r="N771" t="str">
        <f>INDEX(Sales_Data[Region_and_Sales_Rep], MATCH(Merged[[#This Row],[Product_ID]],Sales_Data[Product_ID],0))</f>
        <v>West-David</v>
      </c>
    </row>
    <row r="772" spans="1:14" x14ac:dyDescent="0.25">
      <c r="A772">
        <v>1033</v>
      </c>
      <c r="B772" t="str">
        <f>VLOOKUP(Merged[[#This Row],[Product_ID]],Sales_Data[],5,0)</f>
        <v>David</v>
      </c>
      <c r="C772" t="str">
        <f>VLOOKUP(Merged[[#This Row],[Product_ID]],Sales_Data[],6,0)</f>
        <v>South</v>
      </c>
      <c r="D772" t="str">
        <f>VLOOKUP(Merged[[#This Row],[Product_ID]],Sales_Data[],3,0)</f>
        <v>November</v>
      </c>
      <c r="E772">
        <f>INDEX(Sales_Data[Sales_Amount],MATCH(Merged[[#This Row],[Product_ID]], Sales_Data[Product_ID],0))</f>
        <v>4011.8</v>
      </c>
      <c r="F772" t="str">
        <f>INDEX(Sales_Data[Product_Category], MATCH(Merged[[#This Row],[Product_ID]],Sales_Data[Product_ID],0))</f>
        <v>Furniture</v>
      </c>
      <c r="G772">
        <f>INDEX(Sales_Data[Quantity_Sold], MATCH(Merged[[#This Row],[Product_ID]],Sales_Data[Product_ID],0))</f>
        <v>23</v>
      </c>
      <c r="H772" t="str">
        <f>INDEX(Sales_Data[Customer_Type], MATCH(Merged[[#This Row],[Product_ID]], Sales_Data[Product_ID],0))</f>
        <v>Returning</v>
      </c>
      <c r="I772" t="str">
        <f>INDEX(Sales_Data[Payment_Method], MATCH(Merged[[#This Row],[Product_ID]], Sales_Data[Product_ID],0))</f>
        <v>Bank Transfer</v>
      </c>
      <c r="J772">
        <f>INDEX(Sales_Data[Discount],MATCH(Merged[[#This Row],[Product_ID]], Sales_Data[Product_ID],0))</f>
        <v>0.22</v>
      </c>
      <c r="K772" s="8">
        <f>INDEX(Sales_Data[Discount (%)], MATCH(Merged[[#This Row],[Product_ID]],Sales_Data[Product_ID],0))</f>
        <v>0.22</v>
      </c>
      <c r="L772" s="8" t="str">
        <f>INDEX(Sales_Data[Discount Range], MATCH(Merged[[#This Row],[Product_ID]], Sales_Data[Product_ID],0))</f>
        <v>21%+</v>
      </c>
      <c r="M772" t="str">
        <f>INDEX(Sales_Data[Sales_Channel],MATCH(Merged[[#This Row],[Product_ID]], Sales_Data[Product_ID],0))</f>
        <v>Retail</v>
      </c>
      <c r="N772" t="str">
        <f>INDEX(Sales_Data[Region_and_Sales_Rep], MATCH(Merged[[#This Row],[Product_ID]],Sales_Data[Product_ID],0))</f>
        <v>South-David</v>
      </c>
    </row>
    <row r="773" spans="1:14" x14ac:dyDescent="0.25">
      <c r="A773">
        <v>1084</v>
      </c>
      <c r="B773" t="str">
        <f>VLOOKUP(Merged[[#This Row],[Product_ID]],Sales_Data[],5,0)</f>
        <v>Alice</v>
      </c>
      <c r="C773" t="str">
        <f>VLOOKUP(Merged[[#This Row],[Product_ID]],Sales_Data[],6,0)</f>
        <v>West</v>
      </c>
      <c r="D773" t="str">
        <f>VLOOKUP(Merged[[#This Row],[Product_ID]],Sales_Data[],3,0)</f>
        <v>August</v>
      </c>
      <c r="E773">
        <f>INDEX(Sales_Data[Sales_Amount],MATCH(Merged[[#This Row],[Product_ID]], Sales_Data[Product_ID],0))</f>
        <v>1290.05</v>
      </c>
      <c r="F773" t="str">
        <f>INDEX(Sales_Data[Product_Category], MATCH(Merged[[#This Row],[Product_ID]],Sales_Data[Product_ID],0))</f>
        <v>Furniture</v>
      </c>
      <c r="G773">
        <f>INDEX(Sales_Data[Quantity_Sold], MATCH(Merged[[#This Row],[Product_ID]],Sales_Data[Product_ID],0))</f>
        <v>21</v>
      </c>
      <c r="H773" t="str">
        <f>INDEX(Sales_Data[Customer_Type], MATCH(Merged[[#This Row],[Product_ID]], Sales_Data[Product_ID],0))</f>
        <v>New</v>
      </c>
      <c r="I773" t="str">
        <f>INDEX(Sales_Data[Payment_Method], MATCH(Merged[[#This Row],[Product_ID]], Sales_Data[Product_ID],0))</f>
        <v>Cash</v>
      </c>
      <c r="J773">
        <f>INDEX(Sales_Data[Discount],MATCH(Merged[[#This Row],[Product_ID]], Sales_Data[Product_ID],0))</f>
        <v>0.08</v>
      </c>
      <c r="K773" s="8">
        <f>INDEX(Sales_Data[Discount (%)], MATCH(Merged[[#This Row],[Product_ID]],Sales_Data[Product_ID],0))</f>
        <v>0.08</v>
      </c>
      <c r="L773" s="8" t="str">
        <f>INDEX(Sales_Data[Discount Range], MATCH(Merged[[#This Row],[Product_ID]], Sales_Data[Product_ID],0))</f>
        <v>6-10%</v>
      </c>
      <c r="M773" t="str">
        <f>INDEX(Sales_Data[Sales_Channel],MATCH(Merged[[#This Row],[Product_ID]], Sales_Data[Product_ID],0))</f>
        <v>Online</v>
      </c>
      <c r="N773" t="str">
        <f>INDEX(Sales_Data[Region_and_Sales_Rep], MATCH(Merged[[#This Row],[Product_ID]],Sales_Data[Product_ID],0))</f>
        <v>West-Alice</v>
      </c>
    </row>
    <row r="774" spans="1:14" x14ac:dyDescent="0.25">
      <c r="A774">
        <v>1077</v>
      </c>
      <c r="B774" t="str">
        <f>VLOOKUP(Merged[[#This Row],[Product_ID]],Sales_Data[],5,0)</f>
        <v>Eve</v>
      </c>
      <c r="C774" t="str">
        <f>VLOOKUP(Merged[[#This Row],[Product_ID]],Sales_Data[],6,0)</f>
        <v>West</v>
      </c>
      <c r="D774" t="str">
        <f>VLOOKUP(Merged[[#This Row],[Product_ID]],Sales_Data[],3,0)</f>
        <v>February</v>
      </c>
      <c r="E774">
        <f>INDEX(Sales_Data[Sales_Amount],MATCH(Merged[[#This Row],[Product_ID]], Sales_Data[Product_ID],0))</f>
        <v>9605.34</v>
      </c>
      <c r="F774" t="str">
        <f>INDEX(Sales_Data[Product_Category], MATCH(Merged[[#This Row],[Product_ID]],Sales_Data[Product_ID],0))</f>
        <v>Clothing</v>
      </c>
      <c r="G774">
        <f>INDEX(Sales_Data[Quantity_Sold], MATCH(Merged[[#This Row],[Product_ID]],Sales_Data[Product_ID],0))</f>
        <v>12</v>
      </c>
      <c r="H774" t="str">
        <f>INDEX(Sales_Data[Customer_Type], MATCH(Merged[[#This Row],[Product_ID]], Sales_Data[Product_ID],0))</f>
        <v>New</v>
      </c>
      <c r="I774" t="str">
        <f>INDEX(Sales_Data[Payment_Method], MATCH(Merged[[#This Row],[Product_ID]], Sales_Data[Product_ID],0))</f>
        <v>Credit Card</v>
      </c>
      <c r="J774">
        <f>INDEX(Sales_Data[Discount],MATCH(Merged[[#This Row],[Product_ID]], Sales_Data[Product_ID],0))</f>
        <v>0.28999999999999998</v>
      </c>
      <c r="K774" s="8">
        <f>INDEX(Sales_Data[Discount (%)], MATCH(Merged[[#This Row],[Product_ID]],Sales_Data[Product_ID],0))</f>
        <v>0.28999999999999998</v>
      </c>
      <c r="L774" s="8" t="str">
        <f>INDEX(Sales_Data[Discount Range], MATCH(Merged[[#This Row],[Product_ID]], Sales_Data[Product_ID],0))</f>
        <v>21%+</v>
      </c>
      <c r="M774" t="str">
        <f>INDEX(Sales_Data[Sales_Channel],MATCH(Merged[[#This Row],[Product_ID]], Sales_Data[Product_ID],0))</f>
        <v>Retail</v>
      </c>
      <c r="N774" t="str">
        <f>INDEX(Sales_Data[Region_and_Sales_Rep], MATCH(Merged[[#This Row],[Product_ID]],Sales_Data[Product_ID],0))</f>
        <v>West-Eve</v>
      </c>
    </row>
    <row r="775" spans="1:14" x14ac:dyDescent="0.25">
      <c r="A775">
        <v>1092</v>
      </c>
      <c r="B775" t="str">
        <f>VLOOKUP(Merged[[#This Row],[Product_ID]],Sales_Data[],5,0)</f>
        <v>David</v>
      </c>
      <c r="C775" t="str">
        <f>VLOOKUP(Merged[[#This Row],[Product_ID]],Sales_Data[],6,0)</f>
        <v>West</v>
      </c>
      <c r="D775" t="str">
        <f>VLOOKUP(Merged[[#This Row],[Product_ID]],Sales_Data[],3,0)</f>
        <v>February</v>
      </c>
      <c r="E775">
        <f>INDEX(Sales_Data[Sales_Amount],MATCH(Merged[[#This Row],[Product_ID]], Sales_Data[Product_ID],0))</f>
        <v>2749.17</v>
      </c>
      <c r="F775" t="str">
        <f>INDEX(Sales_Data[Product_Category], MATCH(Merged[[#This Row],[Product_ID]],Sales_Data[Product_ID],0))</f>
        <v>Furniture</v>
      </c>
      <c r="G775">
        <f>INDEX(Sales_Data[Quantity_Sold], MATCH(Merged[[#This Row],[Product_ID]],Sales_Data[Product_ID],0))</f>
        <v>34</v>
      </c>
      <c r="H775" t="str">
        <f>INDEX(Sales_Data[Customer_Type], MATCH(Merged[[#This Row],[Product_ID]], Sales_Data[Product_ID],0))</f>
        <v>New</v>
      </c>
      <c r="I775" t="str">
        <f>INDEX(Sales_Data[Payment_Method], MATCH(Merged[[#This Row],[Product_ID]], Sales_Data[Product_ID],0))</f>
        <v>Credit Card</v>
      </c>
      <c r="J775">
        <f>INDEX(Sales_Data[Discount],MATCH(Merged[[#This Row],[Product_ID]], Sales_Data[Product_ID],0))</f>
        <v>0.3</v>
      </c>
      <c r="K775" s="8">
        <f>INDEX(Sales_Data[Discount (%)], MATCH(Merged[[#This Row],[Product_ID]],Sales_Data[Product_ID],0))</f>
        <v>0.3</v>
      </c>
      <c r="L775" s="8" t="str">
        <f>INDEX(Sales_Data[Discount Range], MATCH(Merged[[#This Row],[Product_ID]], Sales_Data[Product_ID],0))</f>
        <v>21%+</v>
      </c>
      <c r="M775" t="str">
        <f>INDEX(Sales_Data[Sales_Channel],MATCH(Merged[[#This Row],[Product_ID]], Sales_Data[Product_ID],0))</f>
        <v>Online</v>
      </c>
      <c r="N775" t="str">
        <f>INDEX(Sales_Data[Region_and_Sales_Rep], MATCH(Merged[[#This Row],[Product_ID]],Sales_Data[Product_ID],0))</f>
        <v>West-David</v>
      </c>
    </row>
    <row r="776" spans="1:14" x14ac:dyDescent="0.25">
      <c r="A776">
        <v>1029</v>
      </c>
      <c r="B776" t="str">
        <f>VLOOKUP(Merged[[#This Row],[Product_ID]],Sales_Data[],5,0)</f>
        <v>David</v>
      </c>
      <c r="C776" t="str">
        <f>VLOOKUP(Merged[[#This Row],[Product_ID]],Sales_Data[],6,0)</f>
        <v>East</v>
      </c>
      <c r="D776" t="str">
        <f>VLOOKUP(Merged[[#This Row],[Product_ID]],Sales_Data[],3,0)</f>
        <v>March</v>
      </c>
      <c r="E776">
        <f>INDEX(Sales_Data[Sales_Amount],MATCH(Merged[[#This Row],[Product_ID]], Sales_Data[Product_ID],0))</f>
        <v>6773.89</v>
      </c>
      <c r="F776" t="str">
        <f>INDEX(Sales_Data[Product_Category], MATCH(Merged[[#This Row],[Product_ID]],Sales_Data[Product_ID],0))</f>
        <v>Clothing</v>
      </c>
      <c r="G776">
        <f>INDEX(Sales_Data[Quantity_Sold], MATCH(Merged[[#This Row],[Product_ID]],Sales_Data[Product_ID],0))</f>
        <v>28</v>
      </c>
      <c r="H776" t="str">
        <f>INDEX(Sales_Data[Customer_Type], MATCH(Merged[[#This Row],[Product_ID]], Sales_Data[Product_ID],0))</f>
        <v>New</v>
      </c>
      <c r="I776" t="str">
        <f>INDEX(Sales_Data[Payment_Method], MATCH(Merged[[#This Row],[Product_ID]], Sales_Data[Product_ID],0))</f>
        <v>Credit Card</v>
      </c>
      <c r="J776">
        <f>INDEX(Sales_Data[Discount],MATCH(Merged[[#This Row],[Product_ID]], Sales_Data[Product_ID],0))</f>
        <v>0.15</v>
      </c>
      <c r="K776" s="8">
        <f>INDEX(Sales_Data[Discount (%)], MATCH(Merged[[#This Row],[Product_ID]],Sales_Data[Product_ID],0))</f>
        <v>0.15</v>
      </c>
      <c r="L776" s="8" t="str">
        <f>INDEX(Sales_Data[Discount Range], MATCH(Merged[[#This Row],[Product_ID]], Sales_Data[Product_ID],0))</f>
        <v>11-15%</v>
      </c>
      <c r="M776" t="str">
        <f>INDEX(Sales_Data[Sales_Channel],MATCH(Merged[[#This Row],[Product_ID]], Sales_Data[Product_ID],0))</f>
        <v>Retail</v>
      </c>
      <c r="N776" t="str">
        <f>INDEX(Sales_Data[Region_and_Sales_Rep], MATCH(Merged[[#This Row],[Product_ID]],Sales_Data[Product_ID],0))</f>
        <v>East-David</v>
      </c>
    </row>
    <row r="777" spans="1:14" x14ac:dyDescent="0.25">
      <c r="A777">
        <v>1013</v>
      </c>
      <c r="B777" t="str">
        <f>VLOOKUP(Merged[[#This Row],[Product_ID]],Sales_Data[],5,0)</f>
        <v>David</v>
      </c>
      <c r="C777" t="str">
        <f>VLOOKUP(Merged[[#This Row],[Product_ID]],Sales_Data[],6,0)</f>
        <v>East</v>
      </c>
      <c r="D777" t="str">
        <f>VLOOKUP(Merged[[#This Row],[Product_ID]],Sales_Data[],3,0)</f>
        <v>October</v>
      </c>
      <c r="E777">
        <f>INDEX(Sales_Data[Sales_Amount],MATCH(Merged[[#This Row],[Product_ID]], Sales_Data[Product_ID],0))</f>
        <v>5039.07</v>
      </c>
      <c r="F777" t="str">
        <f>INDEX(Sales_Data[Product_Category], MATCH(Merged[[#This Row],[Product_ID]],Sales_Data[Product_ID],0))</f>
        <v>Electronics</v>
      </c>
      <c r="G777">
        <f>INDEX(Sales_Data[Quantity_Sold], MATCH(Merged[[#This Row],[Product_ID]],Sales_Data[Product_ID],0))</f>
        <v>20</v>
      </c>
      <c r="H777" t="str">
        <f>INDEX(Sales_Data[Customer_Type], MATCH(Merged[[#This Row],[Product_ID]], Sales_Data[Product_ID],0))</f>
        <v>Returning</v>
      </c>
      <c r="I777" t="str">
        <f>INDEX(Sales_Data[Payment_Method], MATCH(Merged[[#This Row],[Product_ID]], Sales_Data[Product_ID],0))</f>
        <v>Bank Transfer</v>
      </c>
      <c r="J777">
        <f>INDEX(Sales_Data[Discount],MATCH(Merged[[#This Row],[Product_ID]], Sales_Data[Product_ID],0))</f>
        <v>0.1</v>
      </c>
      <c r="K777" s="8">
        <f>INDEX(Sales_Data[Discount (%)], MATCH(Merged[[#This Row],[Product_ID]],Sales_Data[Product_ID],0))</f>
        <v>0.1</v>
      </c>
      <c r="L777" s="8" t="str">
        <f>INDEX(Sales_Data[Discount Range], MATCH(Merged[[#This Row],[Product_ID]], Sales_Data[Product_ID],0))</f>
        <v>6-10%</v>
      </c>
      <c r="M777" t="str">
        <f>INDEX(Sales_Data[Sales_Channel],MATCH(Merged[[#This Row],[Product_ID]], Sales_Data[Product_ID],0))</f>
        <v>Online</v>
      </c>
      <c r="N777" t="str">
        <f>INDEX(Sales_Data[Region_and_Sales_Rep], MATCH(Merged[[#This Row],[Product_ID]],Sales_Data[Product_ID],0))</f>
        <v>East-David</v>
      </c>
    </row>
    <row r="778" spans="1:14" x14ac:dyDescent="0.25">
      <c r="A778">
        <v>1046</v>
      </c>
      <c r="B778" t="str">
        <f>VLOOKUP(Merged[[#This Row],[Product_ID]],Sales_Data[],5,0)</f>
        <v>Eve</v>
      </c>
      <c r="C778" t="str">
        <f>VLOOKUP(Merged[[#This Row],[Product_ID]],Sales_Data[],6,0)</f>
        <v>East</v>
      </c>
      <c r="D778" t="str">
        <f>VLOOKUP(Merged[[#This Row],[Product_ID]],Sales_Data[],3,0)</f>
        <v>January</v>
      </c>
      <c r="E778">
        <f>INDEX(Sales_Data[Sales_Amount],MATCH(Merged[[#This Row],[Product_ID]], Sales_Data[Product_ID],0))</f>
        <v>4104.82</v>
      </c>
      <c r="F778" t="str">
        <f>INDEX(Sales_Data[Product_Category], MATCH(Merged[[#This Row],[Product_ID]],Sales_Data[Product_ID],0))</f>
        <v>Clothing</v>
      </c>
      <c r="G778">
        <f>INDEX(Sales_Data[Quantity_Sold], MATCH(Merged[[#This Row],[Product_ID]],Sales_Data[Product_ID],0))</f>
        <v>43</v>
      </c>
      <c r="H778" t="str">
        <f>INDEX(Sales_Data[Customer_Type], MATCH(Merged[[#This Row],[Product_ID]], Sales_Data[Product_ID],0))</f>
        <v>New</v>
      </c>
      <c r="I778" t="str">
        <f>INDEX(Sales_Data[Payment_Method], MATCH(Merged[[#This Row],[Product_ID]], Sales_Data[Product_ID],0))</f>
        <v>Bank Transfer</v>
      </c>
      <c r="J778">
        <f>INDEX(Sales_Data[Discount],MATCH(Merged[[#This Row],[Product_ID]], Sales_Data[Product_ID],0))</f>
        <v>0.1</v>
      </c>
      <c r="K778" s="8">
        <f>INDEX(Sales_Data[Discount (%)], MATCH(Merged[[#This Row],[Product_ID]],Sales_Data[Product_ID],0))</f>
        <v>0.1</v>
      </c>
      <c r="L778" s="8" t="str">
        <f>INDEX(Sales_Data[Discount Range], MATCH(Merged[[#This Row],[Product_ID]], Sales_Data[Product_ID],0))</f>
        <v>6-10%</v>
      </c>
      <c r="M778" t="str">
        <f>INDEX(Sales_Data[Sales_Channel],MATCH(Merged[[#This Row],[Product_ID]], Sales_Data[Product_ID],0))</f>
        <v>Retail</v>
      </c>
      <c r="N778" t="str">
        <f>INDEX(Sales_Data[Region_and_Sales_Rep], MATCH(Merged[[#This Row],[Product_ID]],Sales_Data[Product_ID],0))</f>
        <v>East-Eve</v>
      </c>
    </row>
    <row r="779" spans="1:14" x14ac:dyDescent="0.25">
      <c r="A779">
        <v>1035</v>
      </c>
      <c r="B779" t="str">
        <f>VLOOKUP(Merged[[#This Row],[Product_ID]],Sales_Data[],5,0)</f>
        <v>Alice</v>
      </c>
      <c r="C779" t="str">
        <f>VLOOKUP(Merged[[#This Row],[Product_ID]],Sales_Data[],6,0)</f>
        <v>South</v>
      </c>
      <c r="D779" t="str">
        <f>VLOOKUP(Merged[[#This Row],[Product_ID]],Sales_Data[],3,0)</f>
        <v>May</v>
      </c>
      <c r="E779">
        <f>INDEX(Sales_Data[Sales_Amount],MATCH(Merged[[#This Row],[Product_ID]], Sales_Data[Product_ID],0))</f>
        <v>3780.22</v>
      </c>
      <c r="F779" t="str">
        <f>INDEX(Sales_Data[Product_Category], MATCH(Merged[[#This Row],[Product_ID]],Sales_Data[Product_ID],0))</f>
        <v>Food</v>
      </c>
      <c r="G779">
        <f>INDEX(Sales_Data[Quantity_Sold], MATCH(Merged[[#This Row],[Product_ID]],Sales_Data[Product_ID],0))</f>
        <v>45</v>
      </c>
      <c r="H779" t="str">
        <f>INDEX(Sales_Data[Customer_Type], MATCH(Merged[[#This Row],[Product_ID]], Sales_Data[Product_ID],0))</f>
        <v>New</v>
      </c>
      <c r="I779" t="str">
        <f>INDEX(Sales_Data[Payment_Method], MATCH(Merged[[#This Row],[Product_ID]], Sales_Data[Product_ID],0))</f>
        <v>Credit Card</v>
      </c>
      <c r="J779">
        <f>INDEX(Sales_Data[Discount],MATCH(Merged[[#This Row],[Product_ID]], Sales_Data[Product_ID],0))</f>
        <v>0.15</v>
      </c>
      <c r="K779" s="8">
        <f>INDEX(Sales_Data[Discount (%)], MATCH(Merged[[#This Row],[Product_ID]],Sales_Data[Product_ID],0))</f>
        <v>0.15</v>
      </c>
      <c r="L779" s="8" t="str">
        <f>INDEX(Sales_Data[Discount Range], MATCH(Merged[[#This Row],[Product_ID]], Sales_Data[Product_ID],0))</f>
        <v>11-15%</v>
      </c>
      <c r="M779" t="str">
        <f>INDEX(Sales_Data[Sales_Channel],MATCH(Merged[[#This Row],[Product_ID]], Sales_Data[Product_ID],0))</f>
        <v>Retail</v>
      </c>
      <c r="N779" t="str">
        <f>INDEX(Sales_Data[Region_and_Sales_Rep], MATCH(Merged[[#This Row],[Product_ID]],Sales_Data[Product_ID],0))</f>
        <v>South-Alice</v>
      </c>
    </row>
    <row r="780" spans="1:14" x14ac:dyDescent="0.25">
      <c r="A780">
        <v>1006</v>
      </c>
      <c r="B780" t="str">
        <f>VLOOKUP(Merged[[#This Row],[Product_ID]],Sales_Data[],5,0)</f>
        <v>Bob</v>
      </c>
      <c r="C780" t="str">
        <f>VLOOKUP(Merged[[#This Row],[Product_ID]],Sales_Data[],6,0)</f>
        <v>North</v>
      </c>
      <c r="D780" t="str">
        <f>VLOOKUP(Merged[[#This Row],[Product_ID]],Sales_Data[],3,0)</f>
        <v>September</v>
      </c>
      <c r="E780">
        <f>INDEX(Sales_Data[Sales_Amount],MATCH(Merged[[#This Row],[Product_ID]], Sales_Data[Product_ID],0))</f>
        <v>8995.75</v>
      </c>
      <c r="F780" t="str">
        <f>INDEX(Sales_Data[Product_Category], MATCH(Merged[[#This Row],[Product_ID]],Sales_Data[Product_ID],0))</f>
        <v>Food</v>
      </c>
      <c r="G780">
        <f>INDEX(Sales_Data[Quantity_Sold], MATCH(Merged[[#This Row],[Product_ID]],Sales_Data[Product_ID],0))</f>
        <v>49</v>
      </c>
      <c r="H780" t="str">
        <f>INDEX(Sales_Data[Customer_Type], MATCH(Merged[[#This Row],[Product_ID]], Sales_Data[Product_ID],0))</f>
        <v>New</v>
      </c>
      <c r="I780" t="str">
        <f>INDEX(Sales_Data[Payment_Method], MATCH(Merged[[#This Row],[Product_ID]], Sales_Data[Product_ID],0))</f>
        <v>Cash</v>
      </c>
      <c r="J780">
        <f>INDEX(Sales_Data[Discount],MATCH(Merged[[#This Row],[Product_ID]], Sales_Data[Product_ID],0))</f>
        <v>0.08</v>
      </c>
      <c r="K780" s="8">
        <f>INDEX(Sales_Data[Discount (%)], MATCH(Merged[[#This Row],[Product_ID]],Sales_Data[Product_ID],0))</f>
        <v>0.08</v>
      </c>
      <c r="L780" s="8" t="str">
        <f>INDEX(Sales_Data[Discount Range], MATCH(Merged[[#This Row],[Product_ID]], Sales_Data[Product_ID],0))</f>
        <v>6-10%</v>
      </c>
      <c r="M780" t="str">
        <f>INDEX(Sales_Data[Sales_Channel],MATCH(Merged[[#This Row],[Product_ID]], Sales_Data[Product_ID],0))</f>
        <v>Retail</v>
      </c>
      <c r="N780" t="str">
        <f>INDEX(Sales_Data[Region_and_Sales_Rep], MATCH(Merged[[#This Row],[Product_ID]],Sales_Data[Product_ID],0))</f>
        <v>North-Bob</v>
      </c>
    </row>
    <row r="781" spans="1:14" x14ac:dyDescent="0.25">
      <c r="A781">
        <v>1082</v>
      </c>
      <c r="B781" t="str">
        <f>VLOOKUP(Merged[[#This Row],[Product_ID]],Sales_Data[],5,0)</f>
        <v>Alice</v>
      </c>
      <c r="C781" t="str">
        <f>VLOOKUP(Merged[[#This Row],[Product_ID]],Sales_Data[],6,0)</f>
        <v>South</v>
      </c>
      <c r="D781" t="str">
        <f>VLOOKUP(Merged[[#This Row],[Product_ID]],Sales_Data[],3,0)</f>
        <v>November</v>
      </c>
      <c r="E781">
        <f>INDEX(Sales_Data[Sales_Amount],MATCH(Merged[[#This Row],[Product_ID]], Sales_Data[Product_ID],0))</f>
        <v>6261.9</v>
      </c>
      <c r="F781" t="str">
        <f>INDEX(Sales_Data[Product_Category], MATCH(Merged[[#This Row],[Product_ID]],Sales_Data[Product_ID],0))</f>
        <v>Electronics</v>
      </c>
      <c r="G781">
        <f>INDEX(Sales_Data[Quantity_Sold], MATCH(Merged[[#This Row],[Product_ID]],Sales_Data[Product_ID],0))</f>
        <v>41</v>
      </c>
      <c r="H781" t="str">
        <f>INDEX(Sales_Data[Customer_Type], MATCH(Merged[[#This Row],[Product_ID]], Sales_Data[Product_ID],0))</f>
        <v>Returning</v>
      </c>
      <c r="I781" t="str">
        <f>INDEX(Sales_Data[Payment_Method], MATCH(Merged[[#This Row],[Product_ID]], Sales_Data[Product_ID],0))</f>
        <v>Bank Transfer</v>
      </c>
      <c r="J781">
        <f>INDEX(Sales_Data[Discount],MATCH(Merged[[#This Row],[Product_ID]], Sales_Data[Product_ID],0))</f>
        <v>0.21</v>
      </c>
      <c r="K781" s="8">
        <f>INDEX(Sales_Data[Discount (%)], MATCH(Merged[[#This Row],[Product_ID]],Sales_Data[Product_ID],0))</f>
        <v>0.21</v>
      </c>
      <c r="L781" s="8" t="str">
        <f>INDEX(Sales_Data[Discount Range], MATCH(Merged[[#This Row],[Product_ID]], Sales_Data[Product_ID],0))</f>
        <v>21%+</v>
      </c>
      <c r="M781" t="str">
        <f>INDEX(Sales_Data[Sales_Channel],MATCH(Merged[[#This Row],[Product_ID]], Sales_Data[Product_ID],0))</f>
        <v>Online</v>
      </c>
      <c r="N781" t="str">
        <f>INDEX(Sales_Data[Region_and_Sales_Rep], MATCH(Merged[[#This Row],[Product_ID]],Sales_Data[Product_ID],0))</f>
        <v>South-Alice</v>
      </c>
    </row>
    <row r="782" spans="1:14" x14ac:dyDescent="0.25">
      <c r="A782">
        <v>1069</v>
      </c>
      <c r="B782" t="str">
        <f>VLOOKUP(Merged[[#This Row],[Product_ID]],Sales_Data[],5,0)</f>
        <v>David</v>
      </c>
      <c r="C782" t="str">
        <f>VLOOKUP(Merged[[#This Row],[Product_ID]],Sales_Data[],6,0)</f>
        <v>West</v>
      </c>
      <c r="D782" t="str">
        <f>VLOOKUP(Merged[[#This Row],[Product_ID]],Sales_Data[],3,0)</f>
        <v>June</v>
      </c>
      <c r="E782">
        <f>INDEX(Sales_Data[Sales_Amount],MATCH(Merged[[#This Row],[Product_ID]], Sales_Data[Product_ID],0))</f>
        <v>6581.04</v>
      </c>
      <c r="F782" t="str">
        <f>INDEX(Sales_Data[Product_Category], MATCH(Merged[[#This Row],[Product_ID]],Sales_Data[Product_ID],0))</f>
        <v>Clothing</v>
      </c>
      <c r="G782">
        <f>INDEX(Sales_Data[Quantity_Sold], MATCH(Merged[[#This Row],[Product_ID]],Sales_Data[Product_ID],0))</f>
        <v>42</v>
      </c>
      <c r="H782" t="str">
        <f>INDEX(Sales_Data[Customer_Type], MATCH(Merged[[#This Row],[Product_ID]], Sales_Data[Product_ID],0))</f>
        <v>New</v>
      </c>
      <c r="I782" t="str">
        <f>INDEX(Sales_Data[Payment_Method], MATCH(Merged[[#This Row],[Product_ID]], Sales_Data[Product_ID],0))</f>
        <v>Credit Card</v>
      </c>
      <c r="J782">
        <f>INDEX(Sales_Data[Discount],MATCH(Merged[[#This Row],[Product_ID]], Sales_Data[Product_ID],0))</f>
        <v>0.28000000000000003</v>
      </c>
      <c r="K782" s="8">
        <f>INDEX(Sales_Data[Discount (%)], MATCH(Merged[[#This Row],[Product_ID]],Sales_Data[Product_ID],0))</f>
        <v>0.28000000000000003</v>
      </c>
      <c r="L782" s="8" t="str">
        <f>INDEX(Sales_Data[Discount Range], MATCH(Merged[[#This Row],[Product_ID]], Sales_Data[Product_ID],0))</f>
        <v>21%+</v>
      </c>
      <c r="M782" t="str">
        <f>INDEX(Sales_Data[Sales_Channel],MATCH(Merged[[#This Row],[Product_ID]], Sales_Data[Product_ID],0))</f>
        <v>Retail</v>
      </c>
      <c r="N782" t="str">
        <f>INDEX(Sales_Data[Region_and_Sales_Rep], MATCH(Merged[[#This Row],[Product_ID]],Sales_Data[Product_ID],0))</f>
        <v>West-David</v>
      </c>
    </row>
    <row r="783" spans="1:14" x14ac:dyDescent="0.25">
      <c r="A783">
        <v>1047</v>
      </c>
      <c r="B783" t="str">
        <f>VLOOKUP(Merged[[#This Row],[Product_ID]],Sales_Data[],5,0)</f>
        <v>David</v>
      </c>
      <c r="C783" t="str">
        <f>VLOOKUP(Merged[[#This Row],[Product_ID]],Sales_Data[],6,0)</f>
        <v>North</v>
      </c>
      <c r="D783" t="str">
        <f>VLOOKUP(Merged[[#This Row],[Product_ID]],Sales_Data[],3,0)</f>
        <v>August</v>
      </c>
      <c r="E783">
        <f>INDEX(Sales_Data[Sales_Amount],MATCH(Merged[[#This Row],[Product_ID]], Sales_Data[Product_ID],0))</f>
        <v>1331.25</v>
      </c>
      <c r="F783" t="str">
        <f>INDEX(Sales_Data[Product_Category], MATCH(Merged[[#This Row],[Product_ID]],Sales_Data[Product_ID],0))</f>
        <v>Electronics</v>
      </c>
      <c r="G783">
        <f>INDEX(Sales_Data[Quantity_Sold], MATCH(Merged[[#This Row],[Product_ID]],Sales_Data[Product_ID],0))</f>
        <v>33</v>
      </c>
      <c r="H783" t="str">
        <f>INDEX(Sales_Data[Customer_Type], MATCH(Merged[[#This Row],[Product_ID]], Sales_Data[Product_ID],0))</f>
        <v>Returning</v>
      </c>
      <c r="I783" t="str">
        <f>INDEX(Sales_Data[Payment_Method], MATCH(Merged[[#This Row],[Product_ID]], Sales_Data[Product_ID],0))</f>
        <v>Credit Card</v>
      </c>
      <c r="J783">
        <f>INDEX(Sales_Data[Discount],MATCH(Merged[[#This Row],[Product_ID]], Sales_Data[Product_ID],0))</f>
        <v>0.15</v>
      </c>
      <c r="K783" s="8">
        <f>INDEX(Sales_Data[Discount (%)], MATCH(Merged[[#This Row],[Product_ID]],Sales_Data[Product_ID],0))</f>
        <v>0.15</v>
      </c>
      <c r="L783" s="8" t="str">
        <f>INDEX(Sales_Data[Discount Range], MATCH(Merged[[#This Row],[Product_ID]], Sales_Data[Product_ID],0))</f>
        <v>11-15%</v>
      </c>
      <c r="M783" t="str">
        <f>INDEX(Sales_Data[Sales_Channel],MATCH(Merged[[#This Row],[Product_ID]], Sales_Data[Product_ID],0))</f>
        <v>Online</v>
      </c>
      <c r="N783" t="str">
        <f>INDEX(Sales_Data[Region_and_Sales_Rep], MATCH(Merged[[#This Row],[Product_ID]],Sales_Data[Product_ID],0))</f>
        <v>North-David</v>
      </c>
    </row>
    <row r="784" spans="1:14" x14ac:dyDescent="0.25">
      <c r="A784">
        <v>1025</v>
      </c>
      <c r="B784" t="str">
        <f>VLOOKUP(Merged[[#This Row],[Product_ID]],Sales_Data[],5,0)</f>
        <v>David</v>
      </c>
      <c r="C784" t="str">
        <f>VLOOKUP(Merged[[#This Row],[Product_ID]],Sales_Data[],6,0)</f>
        <v>North</v>
      </c>
      <c r="D784" t="str">
        <f>VLOOKUP(Merged[[#This Row],[Product_ID]],Sales_Data[],3,0)</f>
        <v>October</v>
      </c>
      <c r="E784">
        <f>INDEX(Sales_Data[Sales_Amount],MATCH(Merged[[#This Row],[Product_ID]], Sales_Data[Product_ID],0))</f>
        <v>3422.54</v>
      </c>
      <c r="F784" t="str">
        <f>INDEX(Sales_Data[Product_Category], MATCH(Merged[[#This Row],[Product_ID]],Sales_Data[Product_ID],0))</f>
        <v>Food</v>
      </c>
      <c r="G784">
        <f>INDEX(Sales_Data[Quantity_Sold], MATCH(Merged[[#This Row],[Product_ID]],Sales_Data[Product_ID],0))</f>
        <v>44</v>
      </c>
      <c r="H784" t="str">
        <f>INDEX(Sales_Data[Customer_Type], MATCH(Merged[[#This Row],[Product_ID]], Sales_Data[Product_ID],0))</f>
        <v>New</v>
      </c>
      <c r="I784" t="str">
        <f>INDEX(Sales_Data[Payment_Method], MATCH(Merged[[#This Row],[Product_ID]], Sales_Data[Product_ID],0))</f>
        <v>Credit Card</v>
      </c>
      <c r="J784">
        <f>INDEX(Sales_Data[Discount],MATCH(Merged[[#This Row],[Product_ID]], Sales_Data[Product_ID],0))</f>
        <v>0.02</v>
      </c>
      <c r="K784" s="8">
        <f>INDEX(Sales_Data[Discount (%)], MATCH(Merged[[#This Row],[Product_ID]],Sales_Data[Product_ID],0))</f>
        <v>0.02</v>
      </c>
      <c r="L784" s="8" t="str">
        <f>INDEX(Sales_Data[Discount Range], MATCH(Merged[[#This Row],[Product_ID]], Sales_Data[Product_ID],0))</f>
        <v>0-5%</v>
      </c>
      <c r="M784" t="str">
        <f>INDEX(Sales_Data[Sales_Channel],MATCH(Merged[[#This Row],[Product_ID]], Sales_Data[Product_ID],0))</f>
        <v>Retail</v>
      </c>
      <c r="N784" t="str">
        <f>INDEX(Sales_Data[Region_and_Sales_Rep], MATCH(Merged[[#This Row],[Product_ID]],Sales_Data[Product_ID],0))</f>
        <v>North-David</v>
      </c>
    </row>
    <row r="785" spans="1:14" x14ac:dyDescent="0.25">
      <c r="A785">
        <v>1066</v>
      </c>
      <c r="B785" t="str">
        <f>VLOOKUP(Merged[[#This Row],[Product_ID]],Sales_Data[],5,0)</f>
        <v>Charlie</v>
      </c>
      <c r="C785" t="str">
        <f>VLOOKUP(Merged[[#This Row],[Product_ID]],Sales_Data[],6,0)</f>
        <v>North</v>
      </c>
      <c r="D785" t="str">
        <f>VLOOKUP(Merged[[#This Row],[Product_ID]],Sales_Data[],3,0)</f>
        <v>July</v>
      </c>
      <c r="E785">
        <f>INDEX(Sales_Data[Sales_Amount],MATCH(Merged[[#This Row],[Product_ID]], Sales_Data[Product_ID],0))</f>
        <v>6380.2</v>
      </c>
      <c r="F785" t="str">
        <f>INDEX(Sales_Data[Product_Category], MATCH(Merged[[#This Row],[Product_ID]],Sales_Data[Product_ID],0))</f>
        <v>Furniture</v>
      </c>
      <c r="G785">
        <f>INDEX(Sales_Data[Quantity_Sold], MATCH(Merged[[#This Row],[Product_ID]],Sales_Data[Product_ID],0))</f>
        <v>15</v>
      </c>
      <c r="H785" t="str">
        <f>INDEX(Sales_Data[Customer_Type], MATCH(Merged[[#This Row],[Product_ID]], Sales_Data[Product_ID],0))</f>
        <v>Returning</v>
      </c>
      <c r="I785" t="str">
        <f>INDEX(Sales_Data[Payment_Method], MATCH(Merged[[#This Row],[Product_ID]], Sales_Data[Product_ID],0))</f>
        <v>Bank Transfer</v>
      </c>
      <c r="J785">
        <f>INDEX(Sales_Data[Discount],MATCH(Merged[[#This Row],[Product_ID]], Sales_Data[Product_ID],0))</f>
        <v>0.04</v>
      </c>
      <c r="K785" s="8">
        <f>INDEX(Sales_Data[Discount (%)], MATCH(Merged[[#This Row],[Product_ID]],Sales_Data[Product_ID],0))</f>
        <v>0.04</v>
      </c>
      <c r="L785" s="8" t="str">
        <f>INDEX(Sales_Data[Discount Range], MATCH(Merged[[#This Row],[Product_ID]], Sales_Data[Product_ID],0))</f>
        <v>0-5%</v>
      </c>
      <c r="M785" t="str">
        <f>INDEX(Sales_Data[Sales_Channel],MATCH(Merged[[#This Row],[Product_ID]], Sales_Data[Product_ID],0))</f>
        <v>Retail</v>
      </c>
      <c r="N785" t="str">
        <f>INDEX(Sales_Data[Region_and_Sales_Rep], MATCH(Merged[[#This Row],[Product_ID]],Sales_Data[Product_ID],0))</f>
        <v>North-Charlie</v>
      </c>
    </row>
    <row r="786" spans="1:14" x14ac:dyDescent="0.25">
      <c r="A786">
        <v>1010</v>
      </c>
      <c r="B786" t="str">
        <f>VLOOKUP(Merged[[#This Row],[Product_ID]],Sales_Data[],5,0)</f>
        <v>David</v>
      </c>
      <c r="C786" t="str">
        <f>VLOOKUP(Merged[[#This Row],[Product_ID]],Sales_Data[],6,0)</f>
        <v>East</v>
      </c>
      <c r="D786" t="str">
        <f>VLOOKUP(Merged[[#This Row],[Product_ID]],Sales_Data[],3,0)</f>
        <v>February</v>
      </c>
      <c r="E786">
        <f>INDEX(Sales_Data[Sales_Amount],MATCH(Merged[[#This Row],[Product_ID]], Sales_Data[Product_ID],0))</f>
        <v>1678.97</v>
      </c>
      <c r="F786" t="str">
        <f>INDEX(Sales_Data[Product_Category], MATCH(Merged[[#This Row],[Product_ID]],Sales_Data[Product_ID],0))</f>
        <v>Furniture</v>
      </c>
      <c r="G786">
        <f>INDEX(Sales_Data[Quantity_Sold], MATCH(Merged[[#This Row],[Product_ID]],Sales_Data[Product_ID],0))</f>
        <v>47</v>
      </c>
      <c r="H786" t="str">
        <f>INDEX(Sales_Data[Customer_Type], MATCH(Merged[[#This Row],[Product_ID]], Sales_Data[Product_ID],0))</f>
        <v>Returning</v>
      </c>
      <c r="I786" t="str">
        <f>INDEX(Sales_Data[Payment_Method], MATCH(Merged[[#This Row],[Product_ID]], Sales_Data[Product_ID],0))</f>
        <v>Bank Transfer</v>
      </c>
      <c r="J786">
        <f>INDEX(Sales_Data[Discount],MATCH(Merged[[#This Row],[Product_ID]], Sales_Data[Product_ID],0))</f>
        <v>0.06</v>
      </c>
      <c r="K786" s="8">
        <f>INDEX(Sales_Data[Discount (%)], MATCH(Merged[[#This Row],[Product_ID]],Sales_Data[Product_ID],0))</f>
        <v>0.06</v>
      </c>
      <c r="L786" s="8" t="str">
        <f>INDEX(Sales_Data[Discount Range], MATCH(Merged[[#This Row],[Product_ID]], Sales_Data[Product_ID],0))</f>
        <v>6-10%</v>
      </c>
      <c r="M786" t="str">
        <f>INDEX(Sales_Data[Sales_Channel],MATCH(Merged[[#This Row],[Product_ID]], Sales_Data[Product_ID],0))</f>
        <v>Online</v>
      </c>
      <c r="N786" t="str">
        <f>INDEX(Sales_Data[Region_and_Sales_Rep], MATCH(Merged[[#This Row],[Product_ID]],Sales_Data[Product_ID],0))</f>
        <v>East-David</v>
      </c>
    </row>
    <row r="787" spans="1:14" x14ac:dyDescent="0.25">
      <c r="A787">
        <v>1056</v>
      </c>
      <c r="B787" t="str">
        <f>VLOOKUP(Merged[[#This Row],[Product_ID]],Sales_Data[],5,0)</f>
        <v>David</v>
      </c>
      <c r="C787" t="str">
        <f>VLOOKUP(Merged[[#This Row],[Product_ID]],Sales_Data[],6,0)</f>
        <v>East</v>
      </c>
      <c r="D787" t="str">
        <f>VLOOKUP(Merged[[#This Row],[Product_ID]],Sales_Data[],3,0)</f>
        <v>May</v>
      </c>
      <c r="E787">
        <f>INDEX(Sales_Data[Sales_Amount],MATCH(Merged[[#This Row],[Product_ID]], Sales_Data[Product_ID],0))</f>
        <v>7611.88</v>
      </c>
      <c r="F787" t="str">
        <f>INDEX(Sales_Data[Product_Category], MATCH(Merged[[#This Row],[Product_ID]],Sales_Data[Product_ID],0))</f>
        <v>Clothing</v>
      </c>
      <c r="G787">
        <f>INDEX(Sales_Data[Quantity_Sold], MATCH(Merged[[#This Row],[Product_ID]],Sales_Data[Product_ID],0))</f>
        <v>28</v>
      </c>
      <c r="H787" t="str">
        <f>INDEX(Sales_Data[Customer_Type], MATCH(Merged[[#This Row],[Product_ID]], Sales_Data[Product_ID],0))</f>
        <v>Returning</v>
      </c>
      <c r="I787" t="str">
        <f>INDEX(Sales_Data[Payment_Method], MATCH(Merged[[#This Row],[Product_ID]], Sales_Data[Product_ID],0))</f>
        <v>Bank Transfer</v>
      </c>
      <c r="J787">
        <f>INDEX(Sales_Data[Discount],MATCH(Merged[[#This Row],[Product_ID]], Sales_Data[Product_ID],0))</f>
        <v>0.2</v>
      </c>
      <c r="K787" s="8">
        <f>INDEX(Sales_Data[Discount (%)], MATCH(Merged[[#This Row],[Product_ID]],Sales_Data[Product_ID],0))</f>
        <v>0.2</v>
      </c>
      <c r="L787" s="8" t="str">
        <f>INDEX(Sales_Data[Discount Range], MATCH(Merged[[#This Row],[Product_ID]], Sales_Data[Product_ID],0))</f>
        <v>16-20%</v>
      </c>
      <c r="M787" t="str">
        <f>INDEX(Sales_Data[Sales_Channel],MATCH(Merged[[#This Row],[Product_ID]], Sales_Data[Product_ID],0))</f>
        <v>Online</v>
      </c>
      <c r="N787" t="str">
        <f>INDEX(Sales_Data[Region_and_Sales_Rep], MATCH(Merged[[#This Row],[Product_ID]],Sales_Data[Product_ID],0))</f>
        <v>East-David</v>
      </c>
    </row>
    <row r="788" spans="1:14" x14ac:dyDescent="0.25">
      <c r="A788">
        <v>1030</v>
      </c>
      <c r="B788" t="str">
        <f>VLOOKUP(Merged[[#This Row],[Product_ID]],Sales_Data[],5,0)</f>
        <v>David</v>
      </c>
      <c r="C788" t="str">
        <f>VLOOKUP(Merged[[#This Row],[Product_ID]],Sales_Data[],6,0)</f>
        <v>West</v>
      </c>
      <c r="D788" t="str">
        <f>VLOOKUP(Merged[[#This Row],[Product_ID]],Sales_Data[],3,0)</f>
        <v>July</v>
      </c>
      <c r="E788">
        <f>INDEX(Sales_Data[Sales_Amount],MATCH(Merged[[#This Row],[Product_ID]], Sales_Data[Product_ID],0))</f>
        <v>3023.48</v>
      </c>
      <c r="F788" t="str">
        <f>INDEX(Sales_Data[Product_Category], MATCH(Merged[[#This Row],[Product_ID]],Sales_Data[Product_ID],0))</f>
        <v>Clothing</v>
      </c>
      <c r="G788">
        <f>INDEX(Sales_Data[Quantity_Sold], MATCH(Merged[[#This Row],[Product_ID]],Sales_Data[Product_ID],0))</f>
        <v>19</v>
      </c>
      <c r="H788" t="str">
        <f>INDEX(Sales_Data[Customer_Type], MATCH(Merged[[#This Row],[Product_ID]], Sales_Data[Product_ID],0))</f>
        <v>Returning</v>
      </c>
      <c r="I788" t="str">
        <f>INDEX(Sales_Data[Payment_Method], MATCH(Merged[[#This Row],[Product_ID]], Sales_Data[Product_ID],0))</f>
        <v>Cash</v>
      </c>
      <c r="J788">
        <f>INDEX(Sales_Data[Discount],MATCH(Merged[[#This Row],[Product_ID]], Sales_Data[Product_ID],0))</f>
        <v>0.26</v>
      </c>
      <c r="K788" s="8">
        <f>INDEX(Sales_Data[Discount (%)], MATCH(Merged[[#This Row],[Product_ID]],Sales_Data[Product_ID],0))</f>
        <v>0.26</v>
      </c>
      <c r="L788" s="8" t="str">
        <f>INDEX(Sales_Data[Discount Range], MATCH(Merged[[#This Row],[Product_ID]], Sales_Data[Product_ID],0))</f>
        <v>21%+</v>
      </c>
      <c r="M788" t="str">
        <f>INDEX(Sales_Data[Sales_Channel],MATCH(Merged[[#This Row],[Product_ID]], Sales_Data[Product_ID],0))</f>
        <v>Online</v>
      </c>
      <c r="N788" t="str">
        <f>INDEX(Sales_Data[Region_and_Sales_Rep], MATCH(Merged[[#This Row],[Product_ID]],Sales_Data[Product_ID],0))</f>
        <v>West-David</v>
      </c>
    </row>
    <row r="789" spans="1:14" x14ac:dyDescent="0.25">
      <c r="A789">
        <v>1005</v>
      </c>
      <c r="B789" t="str">
        <f>VLOOKUP(Merged[[#This Row],[Product_ID]],Sales_Data[],5,0)</f>
        <v>Alice</v>
      </c>
      <c r="C789" t="str">
        <f>VLOOKUP(Merged[[#This Row],[Product_ID]],Sales_Data[],6,0)</f>
        <v>East</v>
      </c>
      <c r="D789" t="str">
        <f>VLOOKUP(Merged[[#This Row],[Product_ID]],Sales_Data[],3,0)</f>
        <v>March</v>
      </c>
      <c r="E789">
        <f>INDEX(Sales_Data[Sales_Amount],MATCH(Merged[[#This Row],[Product_ID]], Sales_Data[Product_ID],0))</f>
        <v>6828.24</v>
      </c>
      <c r="F789" t="str">
        <f>INDEX(Sales_Data[Product_Category], MATCH(Merged[[#This Row],[Product_ID]],Sales_Data[Product_ID],0))</f>
        <v>Electronics</v>
      </c>
      <c r="G789">
        <f>INDEX(Sales_Data[Quantity_Sold], MATCH(Merged[[#This Row],[Product_ID]],Sales_Data[Product_ID],0))</f>
        <v>12</v>
      </c>
      <c r="H789" t="str">
        <f>INDEX(Sales_Data[Customer_Type], MATCH(Merged[[#This Row],[Product_ID]], Sales_Data[Product_ID],0))</f>
        <v>New</v>
      </c>
      <c r="I789" t="str">
        <f>INDEX(Sales_Data[Payment_Method], MATCH(Merged[[#This Row],[Product_ID]], Sales_Data[Product_ID],0))</f>
        <v>Credit Card</v>
      </c>
      <c r="J789">
        <f>INDEX(Sales_Data[Discount],MATCH(Merged[[#This Row],[Product_ID]], Sales_Data[Product_ID],0))</f>
        <v>0.04</v>
      </c>
      <c r="K789" s="8">
        <f>INDEX(Sales_Data[Discount (%)], MATCH(Merged[[#This Row],[Product_ID]],Sales_Data[Product_ID],0))</f>
        <v>0.04</v>
      </c>
      <c r="L789" s="8" t="str">
        <f>INDEX(Sales_Data[Discount Range], MATCH(Merged[[#This Row],[Product_ID]], Sales_Data[Product_ID],0))</f>
        <v>0-5%</v>
      </c>
      <c r="M789" t="str">
        <f>INDEX(Sales_Data[Sales_Channel],MATCH(Merged[[#This Row],[Product_ID]], Sales_Data[Product_ID],0))</f>
        <v>Retail</v>
      </c>
      <c r="N789" t="str">
        <f>INDEX(Sales_Data[Region_and_Sales_Rep], MATCH(Merged[[#This Row],[Product_ID]],Sales_Data[Product_ID],0))</f>
        <v>East-Alice</v>
      </c>
    </row>
    <row r="790" spans="1:14" x14ac:dyDescent="0.25">
      <c r="A790">
        <v>1033</v>
      </c>
      <c r="B790" t="str">
        <f>VLOOKUP(Merged[[#This Row],[Product_ID]],Sales_Data[],5,0)</f>
        <v>David</v>
      </c>
      <c r="C790" t="str">
        <f>VLOOKUP(Merged[[#This Row],[Product_ID]],Sales_Data[],6,0)</f>
        <v>South</v>
      </c>
      <c r="D790" t="str">
        <f>VLOOKUP(Merged[[#This Row],[Product_ID]],Sales_Data[],3,0)</f>
        <v>November</v>
      </c>
      <c r="E790">
        <f>INDEX(Sales_Data[Sales_Amount],MATCH(Merged[[#This Row],[Product_ID]], Sales_Data[Product_ID],0))</f>
        <v>4011.8</v>
      </c>
      <c r="F790" t="str">
        <f>INDEX(Sales_Data[Product_Category], MATCH(Merged[[#This Row],[Product_ID]],Sales_Data[Product_ID],0))</f>
        <v>Furniture</v>
      </c>
      <c r="G790">
        <f>INDEX(Sales_Data[Quantity_Sold], MATCH(Merged[[#This Row],[Product_ID]],Sales_Data[Product_ID],0))</f>
        <v>23</v>
      </c>
      <c r="H790" t="str">
        <f>INDEX(Sales_Data[Customer_Type], MATCH(Merged[[#This Row],[Product_ID]], Sales_Data[Product_ID],0))</f>
        <v>Returning</v>
      </c>
      <c r="I790" t="str">
        <f>INDEX(Sales_Data[Payment_Method], MATCH(Merged[[#This Row],[Product_ID]], Sales_Data[Product_ID],0))</f>
        <v>Bank Transfer</v>
      </c>
      <c r="J790">
        <f>INDEX(Sales_Data[Discount],MATCH(Merged[[#This Row],[Product_ID]], Sales_Data[Product_ID],0))</f>
        <v>0.22</v>
      </c>
      <c r="K790" s="8">
        <f>INDEX(Sales_Data[Discount (%)], MATCH(Merged[[#This Row],[Product_ID]],Sales_Data[Product_ID],0))</f>
        <v>0.22</v>
      </c>
      <c r="L790" s="8" t="str">
        <f>INDEX(Sales_Data[Discount Range], MATCH(Merged[[#This Row],[Product_ID]], Sales_Data[Product_ID],0))</f>
        <v>21%+</v>
      </c>
      <c r="M790" t="str">
        <f>INDEX(Sales_Data[Sales_Channel],MATCH(Merged[[#This Row],[Product_ID]], Sales_Data[Product_ID],0))</f>
        <v>Retail</v>
      </c>
      <c r="N790" t="str">
        <f>INDEX(Sales_Data[Region_and_Sales_Rep], MATCH(Merged[[#This Row],[Product_ID]],Sales_Data[Product_ID],0))</f>
        <v>South-David</v>
      </c>
    </row>
    <row r="791" spans="1:14" x14ac:dyDescent="0.25">
      <c r="A791">
        <v>1065</v>
      </c>
      <c r="B791" t="str">
        <f>VLOOKUP(Merged[[#This Row],[Product_ID]],Sales_Data[],5,0)</f>
        <v>Bob</v>
      </c>
      <c r="C791" t="str">
        <f>VLOOKUP(Merged[[#This Row],[Product_ID]],Sales_Data[],6,0)</f>
        <v>East</v>
      </c>
      <c r="D791" t="str">
        <f>VLOOKUP(Merged[[#This Row],[Product_ID]],Sales_Data[],3,0)</f>
        <v>November</v>
      </c>
      <c r="E791">
        <f>INDEX(Sales_Data[Sales_Amount],MATCH(Merged[[#This Row],[Product_ID]], Sales_Data[Product_ID],0))</f>
        <v>9183.11</v>
      </c>
      <c r="F791" t="str">
        <f>INDEX(Sales_Data[Product_Category], MATCH(Merged[[#This Row],[Product_ID]],Sales_Data[Product_ID],0))</f>
        <v>Food</v>
      </c>
      <c r="G791">
        <f>INDEX(Sales_Data[Quantity_Sold], MATCH(Merged[[#This Row],[Product_ID]],Sales_Data[Product_ID],0))</f>
        <v>18</v>
      </c>
      <c r="H791" t="str">
        <f>INDEX(Sales_Data[Customer_Type], MATCH(Merged[[#This Row],[Product_ID]], Sales_Data[Product_ID],0))</f>
        <v>New</v>
      </c>
      <c r="I791" t="str">
        <f>INDEX(Sales_Data[Payment_Method], MATCH(Merged[[#This Row],[Product_ID]], Sales_Data[Product_ID],0))</f>
        <v>Bank Transfer</v>
      </c>
      <c r="J791">
        <f>INDEX(Sales_Data[Discount],MATCH(Merged[[#This Row],[Product_ID]], Sales_Data[Product_ID],0))</f>
        <v>0.02</v>
      </c>
      <c r="K791" s="8">
        <f>INDEX(Sales_Data[Discount (%)], MATCH(Merged[[#This Row],[Product_ID]],Sales_Data[Product_ID],0))</f>
        <v>0.02</v>
      </c>
      <c r="L791" s="8" t="str">
        <f>INDEX(Sales_Data[Discount Range], MATCH(Merged[[#This Row],[Product_ID]], Sales_Data[Product_ID],0))</f>
        <v>0-5%</v>
      </c>
      <c r="M791" t="str">
        <f>INDEX(Sales_Data[Sales_Channel],MATCH(Merged[[#This Row],[Product_ID]], Sales_Data[Product_ID],0))</f>
        <v>Retail</v>
      </c>
      <c r="N791" t="str">
        <f>INDEX(Sales_Data[Region_and_Sales_Rep], MATCH(Merged[[#This Row],[Product_ID]],Sales_Data[Product_ID],0))</f>
        <v>East-Bob</v>
      </c>
    </row>
    <row r="792" spans="1:14" x14ac:dyDescent="0.25">
      <c r="A792">
        <v>1018</v>
      </c>
      <c r="B792" t="str">
        <f>VLOOKUP(Merged[[#This Row],[Product_ID]],Sales_Data[],5,0)</f>
        <v>Alice</v>
      </c>
      <c r="C792" t="str">
        <f>VLOOKUP(Merged[[#This Row],[Product_ID]],Sales_Data[],6,0)</f>
        <v>East</v>
      </c>
      <c r="D792" t="str">
        <f>VLOOKUP(Merged[[#This Row],[Product_ID]],Sales_Data[],3,0)</f>
        <v>January</v>
      </c>
      <c r="E792">
        <f>INDEX(Sales_Data[Sales_Amount],MATCH(Merged[[#This Row],[Product_ID]], Sales_Data[Product_ID],0))</f>
        <v>3187.45</v>
      </c>
      <c r="F792" t="str">
        <f>INDEX(Sales_Data[Product_Category], MATCH(Merged[[#This Row],[Product_ID]],Sales_Data[Product_ID],0))</f>
        <v>Clothing</v>
      </c>
      <c r="G792">
        <f>INDEX(Sales_Data[Quantity_Sold], MATCH(Merged[[#This Row],[Product_ID]],Sales_Data[Product_ID],0))</f>
        <v>11</v>
      </c>
      <c r="H792" t="str">
        <f>INDEX(Sales_Data[Customer_Type], MATCH(Merged[[#This Row],[Product_ID]], Sales_Data[Product_ID],0))</f>
        <v>Returning</v>
      </c>
      <c r="I792" t="str">
        <f>INDEX(Sales_Data[Payment_Method], MATCH(Merged[[#This Row],[Product_ID]], Sales_Data[Product_ID],0))</f>
        <v>Cash</v>
      </c>
      <c r="J792">
        <f>INDEX(Sales_Data[Discount],MATCH(Merged[[#This Row],[Product_ID]], Sales_Data[Product_ID],0))</f>
        <v>0</v>
      </c>
      <c r="K792" s="8">
        <f>INDEX(Sales_Data[Discount (%)], MATCH(Merged[[#This Row],[Product_ID]],Sales_Data[Product_ID],0))</f>
        <v>0</v>
      </c>
      <c r="L792" s="8" t="str">
        <f>INDEX(Sales_Data[Discount Range], MATCH(Merged[[#This Row],[Product_ID]], Sales_Data[Product_ID],0))</f>
        <v>0-5%</v>
      </c>
      <c r="M792" t="str">
        <f>INDEX(Sales_Data[Sales_Channel],MATCH(Merged[[#This Row],[Product_ID]], Sales_Data[Product_ID],0))</f>
        <v>Online</v>
      </c>
      <c r="N792" t="str">
        <f>INDEX(Sales_Data[Region_and_Sales_Rep], MATCH(Merged[[#This Row],[Product_ID]],Sales_Data[Product_ID],0))</f>
        <v>East-Alice</v>
      </c>
    </row>
    <row r="793" spans="1:14" x14ac:dyDescent="0.25">
      <c r="A793">
        <v>1096</v>
      </c>
      <c r="B793" t="str">
        <f>VLOOKUP(Merged[[#This Row],[Product_ID]],Sales_Data[],5,0)</f>
        <v>Eve</v>
      </c>
      <c r="C793" t="str">
        <f>VLOOKUP(Merged[[#This Row],[Product_ID]],Sales_Data[],6,0)</f>
        <v>South</v>
      </c>
      <c r="D793" t="str">
        <f>VLOOKUP(Merged[[#This Row],[Product_ID]],Sales_Data[],3,0)</f>
        <v>September</v>
      </c>
      <c r="E793">
        <f>INDEX(Sales_Data[Sales_Amount],MATCH(Merged[[#This Row],[Product_ID]], Sales_Data[Product_ID],0))</f>
        <v>7597.37</v>
      </c>
      <c r="F793" t="str">
        <f>INDEX(Sales_Data[Product_Category], MATCH(Merged[[#This Row],[Product_ID]],Sales_Data[Product_ID],0))</f>
        <v>Electronics</v>
      </c>
      <c r="G793">
        <f>INDEX(Sales_Data[Quantity_Sold], MATCH(Merged[[#This Row],[Product_ID]],Sales_Data[Product_ID],0))</f>
        <v>23</v>
      </c>
      <c r="H793" t="str">
        <f>INDEX(Sales_Data[Customer_Type], MATCH(Merged[[#This Row],[Product_ID]], Sales_Data[Product_ID],0))</f>
        <v>New</v>
      </c>
      <c r="I793" t="str">
        <f>INDEX(Sales_Data[Payment_Method], MATCH(Merged[[#This Row],[Product_ID]], Sales_Data[Product_ID],0))</f>
        <v>Cash</v>
      </c>
      <c r="J793">
        <f>INDEX(Sales_Data[Discount],MATCH(Merged[[#This Row],[Product_ID]], Sales_Data[Product_ID],0))</f>
        <v>0.25</v>
      </c>
      <c r="K793" s="8">
        <f>INDEX(Sales_Data[Discount (%)], MATCH(Merged[[#This Row],[Product_ID]],Sales_Data[Product_ID],0))</f>
        <v>0.25</v>
      </c>
      <c r="L793" s="8" t="str">
        <f>INDEX(Sales_Data[Discount Range], MATCH(Merged[[#This Row],[Product_ID]], Sales_Data[Product_ID],0))</f>
        <v>21%+</v>
      </c>
      <c r="M793" t="str">
        <f>INDEX(Sales_Data[Sales_Channel],MATCH(Merged[[#This Row],[Product_ID]], Sales_Data[Product_ID],0))</f>
        <v>Retail</v>
      </c>
      <c r="N793" t="str">
        <f>INDEX(Sales_Data[Region_and_Sales_Rep], MATCH(Merged[[#This Row],[Product_ID]],Sales_Data[Product_ID],0))</f>
        <v>South-Eve</v>
      </c>
    </row>
    <row r="794" spans="1:14" x14ac:dyDescent="0.25">
      <c r="A794">
        <v>1049</v>
      </c>
      <c r="B794" t="str">
        <f>VLOOKUP(Merged[[#This Row],[Product_ID]],Sales_Data[],5,0)</f>
        <v>Alice</v>
      </c>
      <c r="C794" t="str">
        <f>VLOOKUP(Merged[[#This Row],[Product_ID]],Sales_Data[],6,0)</f>
        <v>West</v>
      </c>
      <c r="D794" t="str">
        <f>VLOOKUP(Merged[[#This Row],[Product_ID]],Sales_Data[],3,0)</f>
        <v>May</v>
      </c>
      <c r="E794">
        <f>INDEX(Sales_Data[Sales_Amount],MATCH(Merged[[#This Row],[Product_ID]], Sales_Data[Product_ID],0))</f>
        <v>3741.08</v>
      </c>
      <c r="F794" t="str">
        <f>INDEX(Sales_Data[Product_Category], MATCH(Merged[[#This Row],[Product_ID]],Sales_Data[Product_ID],0))</f>
        <v>Furniture</v>
      </c>
      <c r="G794">
        <f>INDEX(Sales_Data[Quantity_Sold], MATCH(Merged[[#This Row],[Product_ID]],Sales_Data[Product_ID],0))</f>
        <v>1</v>
      </c>
      <c r="H794" t="str">
        <f>INDEX(Sales_Data[Customer_Type], MATCH(Merged[[#This Row],[Product_ID]], Sales_Data[Product_ID],0))</f>
        <v>Returning</v>
      </c>
      <c r="I794" t="str">
        <f>INDEX(Sales_Data[Payment_Method], MATCH(Merged[[#This Row],[Product_ID]], Sales_Data[Product_ID],0))</f>
        <v>Bank Transfer</v>
      </c>
      <c r="J794">
        <f>INDEX(Sales_Data[Discount],MATCH(Merged[[#This Row],[Product_ID]], Sales_Data[Product_ID],0))</f>
        <v>0.17</v>
      </c>
      <c r="K794" s="8">
        <f>INDEX(Sales_Data[Discount (%)], MATCH(Merged[[#This Row],[Product_ID]],Sales_Data[Product_ID],0))</f>
        <v>0.17</v>
      </c>
      <c r="L794" s="8" t="str">
        <f>INDEX(Sales_Data[Discount Range], MATCH(Merged[[#This Row],[Product_ID]], Sales_Data[Product_ID],0))</f>
        <v>16-20%</v>
      </c>
      <c r="M794" t="str">
        <f>INDEX(Sales_Data[Sales_Channel],MATCH(Merged[[#This Row],[Product_ID]], Sales_Data[Product_ID],0))</f>
        <v>Online</v>
      </c>
      <c r="N794" t="str">
        <f>INDEX(Sales_Data[Region_and_Sales_Rep], MATCH(Merged[[#This Row],[Product_ID]],Sales_Data[Product_ID],0))</f>
        <v>West-Alice</v>
      </c>
    </row>
    <row r="795" spans="1:14" x14ac:dyDescent="0.25">
      <c r="A795">
        <v>1011</v>
      </c>
      <c r="B795" t="str">
        <f>VLOOKUP(Merged[[#This Row],[Product_ID]],Sales_Data[],5,0)</f>
        <v>Alice</v>
      </c>
      <c r="C795" t="str">
        <f>VLOOKUP(Merged[[#This Row],[Product_ID]],Sales_Data[],6,0)</f>
        <v>South</v>
      </c>
      <c r="D795" t="str">
        <f>VLOOKUP(Merged[[#This Row],[Product_ID]],Sales_Data[],3,0)</f>
        <v>June</v>
      </c>
      <c r="E795">
        <f>INDEX(Sales_Data[Sales_Amount],MATCH(Merged[[#This Row],[Product_ID]], Sales_Data[Product_ID],0))</f>
        <v>4531.97</v>
      </c>
      <c r="F795" t="str">
        <f>INDEX(Sales_Data[Product_Category], MATCH(Merged[[#This Row],[Product_ID]],Sales_Data[Product_ID],0))</f>
        <v>Furniture</v>
      </c>
      <c r="G795">
        <f>INDEX(Sales_Data[Quantity_Sold], MATCH(Merged[[#This Row],[Product_ID]],Sales_Data[Product_ID],0))</f>
        <v>38</v>
      </c>
      <c r="H795" t="str">
        <f>INDEX(Sales_Data[Customer_Type], MATCH(Merged[[#This Row],[Product_ID]], Sales_Data[Product_ID],0))</f>
        <v>New</v>
      </c>
      <c r="I795" t="str">
        <f>INDEX(Sales_Data[Payment_Method], MATCH(Merged[[#This Row],[Product_ID]], Sales_Data[Product_ID],0))</f>
        <v>Bank Transfer</v>
      </c>
      <c r="J795">
        <f>INDEX(Sales_Data[Discount],MATCH(Merged[[#This Row],[Product_ID]], Sales_Data[Product_ID],0))</f>
        <v>0.06</v>
      </c>
      <c r="K795" s="8">
        <f>INDEX(Sales_Data[Discount (%)], MATCH(Merged[[#This Row],[Product_ID]],Sales_Data[Product_ID],0))</f>
        <v>0.06</v>
      </c>
      <c r="L795" s="8" t="str">
        <f>INDEX(Sales_Data[Discount Range], MATCH(Merged[[#This Row],[Product_ID]], Sales_Data[Product_ID],0))</f>
        <v>6-10%</v>
      </c>
      <c r="M795" t="str">
        <f>INDEX(Sales_Data[Sales_Channel],MATCH(Merged[[#This Row],[Product_ID]], Sales_Data[Product_ID],0))</f>
        <v>Online</v>
      </c>
      <c r="N795" t="str">
        <f>INDEX(Sales_Data[Region_and_Sales_Rep], MATCH(Merged[[#This Row],[Product_ID]],Sales_Data[Product_ID],0))</f>
        <v>South-Alice</v>
      </c>
    </row>
    <row r="796" spans="1:14" x14ac:dyDescent="0.25">
      <c r="A796">
        <v>1085</v>
      </c>
      <c r="B796" t="str">
        <f>VLOOKUP(Merged[[#This Row],[Product_ID]],Sales_Data[],5,0)</f>
        <v>Charlie</v>
      </c>
      <c r="C796" t="str">
        <f>VLOOKUP(Merged[[#This Row],[Product_ID]],Sales_Data[],6,0)</f>
        <v>South</v>
      </c>
      <c r="D796" t="str">
        <f>VLOOKUP(Merged[[#This Row],[Product_ID]],Sales_Data[],3,0)</f>
        <v>November</v>
      </c>
      <c r="E796">
        <f>INDEX(Sales_Data[Sales_Amount],MATCH(Merged[[#This Row],[Product_ID]], Sales_Data[Product_ID],0))</f>
        <v>2038.75</v>
      </c>
      <c r="F796" t="str">
        <f>INDEX(Sales_Data[Product_Category], MATCH(Merged[[#This Row],[Product_ID]],Sales_Data[Product_ID],0))</f>
        <v>Furniture</v>
      </c>
      <c r="G796">
        <f>INDEX(Sales_Data[Quantity_Sold], MATCH(Merged[[#This Row],[Product_ID]],Sales_Data[Product_ID],0))</f>
        <v>32</v>
      </c>
      <c r="H796" t="str">
        <f>INDEX(Sales_Data[Customer_Type], MATCH(Merged[[#This Row],[Product_ID]], Sales_Data[Product_ID],0))</f>
        <v>Returning</v>
      </c>
      <c r="I796" t="str">
        <f>INDEX(Sales_Data[Payment_Method], MATCH(Merged[[#This Row],[Product_ID]], Sales_Data[Product_ID],0))</f>
        <v>Credit Card</v>
      </c>
      <c r="J796">
        <f>INDEX(Sales_Data[Discount],MATCH(Merged[[#This Row],[Product_ID]], Sales_Data[Product_ID],0))</f>
        <v>0.04</v>
      </c>
      <c r="K796" s="8">
        <f>INDEX(Sales_Data[Discount (%)], MATCH(Merged[[#This Row],[Product_ID]],Sales_Data[Product_ID],0))</f>
        <v>0.04</v>
      </c>
      <c r="L796" s="8" t="str">
        <f>INDEX(Sales_Data[Discount Range], MATCH(Merged[[#This Row],[Product_ID]], Sales_Data[Product_ID],0))</f>
        <v>0-5%</v>
      </c>
      <c r="M796" t="str">
        <f>INDEX(Sales_Data[Sales_Channel],MATCH(Merged[[#This Row],[Product_ID]], Sales_Data[Product_ID],0))</f>
        <v>Retail</v>
      </c>
      <c r="N796" t="str">
        <f>INDEX(Sales_Data[Region_and_Sales_Rep], MATCH(Merged[[#This Row],[Product_ID]],Sales_Data[Product_ID],0))</f>
        <v>South-Charlie</v>
      </c>
    </row>
    <row r="797" spans="1:14" x14ac:dyDescent="0.25">
      <c r="A797">
        <v>1026</v>
      </c>
      <c r="B797" t="str">
        <f>VLOOKUP(Merged[[#This Row],[Product_ID]],Sales_Data[],5,0)</f>
        <v>Alice</v>
      </c>
      <c r="C797" t="str">
        <f>VLOOKUP(Merged[[#This Row],[Product_ID]],Sales_Data[],6,0)</f>
        <v>West</v>
      </c>
      <c r="D797" t="str">
        <f>VLOOKUP(Merged[[#This Row],[Product_ID]],Sales_Data[],3,0)</f>
        <v>February</v>
      </c>
      <c r="E797">
        <f>INDEX(Sales_Data[Sales_Amount],MATCH(Merged[[#This Row],[Product_ID]], Sales_Data[Product_ID],0))</f>
        <v>1554.93</v>
      </c>
      <c r="F797" t="str">
        <f>INDEX(Sales_Data[Product_Category], MATCH(Merged[[#This Row],[Product_ID]],Sales_Data[Product_ID],0))</f>
        <v>Electronics</v>
      </c>
      <c r="G797">
        <f>INDEX(Sales_Data[Quantity_Sold], MATCH(Merged[[#This Row],[Product_ID]],Sales_Data[Product_ID],0))</f>
        <v>19</v>
      </c>
      <c r="H797" t="str">
        <f>INDEX(Sales_Data[Customer_Type], MATCH(Merged[[#This Row],[Product_ID]], Sales_Data[Product_ID],0))</f>
        <v>New</v>
      </c>
      <c r="I797" t="str">
        <f>INDEX(Sales_Data[Payment_Method], MATCH(Merged[[#This Row],[Product_ID]], Sales_Data[Product_ID],0))</f>
        <v>Credit Card</v>
      </c>
      <c r="J797">
        <f>INDEX(Sales_Data[Discount],MATCH(Merged[[#This Row],[Product_ID]], Sales_Data[Product_ID],0))</f>
        <v>0.05</v>
      </c>
      <c r="K797" s="8">
        <f>INDEX(Sales_Data[Discount (%)], MATCH(Merged[[#This Row],[Product_ID]],Sales_Data[Product_ID],0))</f>
        <v>0.05</v>
      </c>
      <c r="L797" s="8" t="str">
        <f>INDEX(Sales_Data[Discount Range], MATCH(Merged[[#This Row],[Product_ID]], Sales_Data[Product_ID],0))</f>
        <v>0-5%</v>
      </c>
      <c r="M797" t="str">
        <f>INDEX(Sales_Data[Sales_Channel],MATCH(Merged[[#This Row],[Product_ID]], Sales_Data[Product_ID],0))</f>
        <v>Retail</v>
      </c>
      <c r="N797" t="str">
        <f>INDEX(Sales_Data[Region_and_Sales_Rep], MATCH(Merged[[#This Row],[Product_ID]],Sales_Data[Product_ID],0))</f>
        <v>West-Alice</v>
      </c>
    </row>
    <row r="798" spans="1:14" x14ac:dyDescent="0.25">
      <c r="A798">
        <v>1063</v>
      </c>
      <c r="B798" t="str">
        <f>VLOOKUP(Merged[[#This Row],[Product_ID]],Sales_Data[],5,0)</f>
        <v>Bob</v>
      </c>
      <c r="C798" t="str">
        <f>VLOOKUP(Merged[[#This Row],[Product_ID]],Sales_Data[],6,0)</f>
        <v>West</v>
      </c>
      <c r="D798" t="str">
        <f>VLOOKUP(Merged[[#This Row],[Product_ID]],Sales_Data[],3,0)</f>
        <v>May</v>
      </c>
      <c r="E798">
        <f>INDEX(Sales_Data[Sales_Amount],MATCH(Merged[[#This Row],[Product_ID]], Sales_Data[Product_ID],0))</f>
        <v>3098.87</v>
      </c>
      <c r="F798" t="str">
        <f>INDEX(Sales_Data[Product_Category], MATCH(Merged[[#This Row],[Product_ID]],Sales_Data[Product_ID],0))</f>
        <v>Food</v>
      </c>
      <c r="G798">
        <f>INDEX(Sales_Data[Quantity_Sold], MATCH(Merged[[#This Row],[Product_ID]],Sales_Data[Product_ID],0))</f>
        <v>39</v>
      </c>
      <c r="H798" t="str">
        <f>INDEX(Sales_Data[Customer_Type], MATCH(Merged[[#This Row],[Product_ID]], Sales_Data[Product_ID],0))</f>
        <v>Returning</v>
      </c>
      <c r="I798" t="str">
        <f>INDEX(Sales_Data[Payment_Method], MATCH(Merged[[#This Row],[Product_ID]], Sales_Data[Product_ID],0))</f>
        <v>Cash</v>
      </c>
      <c r="J798">
        <f>INDEX(Sales_Data[Discount],MATCH(Merged[[#This Row],[Product_ID]], Sales_Data[Product_ID],0))</f>
        <v>0.21</v>
      </c>
      <c r="K798" s="8">
        <f>INDEX(Sales_Data[Discount (%)], MATCH(Merged[[#This Row],[Product_ID]],Sales_Data[Product_ID],0))</f>
        <v>0.21</v>
      </c>
      <c r="L798" s="8" t="str">
        <f>INDEX(Sales_Data[Discount Range], MATCH(Merged[[#This Row],[Product_ID]], Sales_Data[Product_ID],0))</f>
        <v>21%+</v>
      </c>
      <c r="M798" t="str">
        <f>INDEX(Sales_Data[Sales_Channel],MATCH(Merged[[#This Row],[Product_ID]], Sales_Data[Product_ID],0))</f>
        <v>Retail</v>
      </c>
      <c r="N798" t="str">
        <f>INDEX(Sales_Data[Region_and_Sales_Rep], MATCH(Merged[[#This Row],[Product_ID]],Sales_Data[Product_ID],0))</f>
        <v>West-Bob</v>
      </c>
    </row>
    <row r="799" spans="1:14" x14ac:dyDescent="0.25">
      <c r="A799">
        <v>1089</v>
      </c>
      <c r="B799" t="str">
        <f>VLOOKUP(Merged[[#This Row],[Product_ID]],Sales_Data[],5,0)</f>
        <v>Bob</v>
      </c>
      <c r="C799" t="str">
        <f>VLOOKUP(Merged[[#This Row],[Product_ID]],Sales_Data[],6,0)</f>
        <v>West</v>
      </c>
      <c r="D799" t="str">
        <f>VLOOKUP(Merged[[#This Row],[Product_ID]],Sales_Data[],3,0)</f>
        <v>November</v>
      </c>
      <c r="E799">
        <f>INDEX(Sales_Data[Sales_Amount],MATCH(Merged[[#This Row],[Product_ID]], Sales_Data[Product_ID],0))</f>
        <v>2945.36</v>
      </c>
      <c r="F799" t="str">
        <f>INDEX(Sales_Data[Product_Category], MATCH(Merged[[#This Row],[Product_ID]],Sales_Data[Product_ID],0))</f>
        <v>Furniture</v>
      </c>
      <c r="G799">
        <f>INDEX(Sales_Data[Quantity_Sold], MATCH(Merged[[#This Row],[Product_ID]],Sales_Data[Product_ID],0))</f>
        <v>47</v>
      </c>
      <c r="H799" t="str">
        <f>INDEX(Sales_Data[Customer_Type], MATCH(Merged[[#This Row],[Product_ID]], Sales_Data[Product_ID],0))</f>
        <v>New</v>
      </c>
      <c r="I799" t="str">
        <f>INDEX(Sales_Data[Payment_Method], MATCH(Merged[[#This Row],[Product_ID]], Sales_Data[Product_ID],0))</f>
        <v>Bank Transfer</v>
      </c>
      <c r="J799">
        <f>INDEX(Sales_Data[Discount],MATCH(Merged[[#This Row],[Product_ID]], Sales_Data[Product_ID],0))</f>
        <v>0.17</v>
      </c>
      <c r="K799" s="8">
        <f>INDEX(Sales_Data[Discount (%)], MATCH(Merged[[#This Row],[Product_ID]],Sales_Data[Product_ID],0))</f>
        <v>0.17</v>
      </c>
      <c r="L799" s="8" t="str">
        <f>INDEX(Sales_Data[Discount Range], MATCH(Merged[[#This Row],[Product_ID]], Sales_Data[Product_ID],0))</f>
        <v>16-20%</v>
      </c>
      <c r="M799" t="str">
        <f>INDEX(Sales_Data[Sales_Channel],MATCH(Merged[[#This Row],[Product_ID]], Sales_Data[Product_ID],0))</f>
        <v>Retail</v>
      </c>
      <c r="N799" t="str">
        <f>INDEX(Sales_Data[Region_and_Sales_Rep], MATCH(Merged[[#This Row],[Product_ID]],Sales_Data[Product_ID],0))</f>
        <v>West-Bob</v>
      </c>
    </row>
    <row r="800" spans="1:14" x14ac:dyDescent="0.25">
      <c r="A800">
        <v>1086</v>
      </c>
      <c r="B800" t="str">
        <f>VLOOKUP(Merged[[#This Row],[Product_ID]],Sales_Data[],5,0)</f>
        <v>Bob</v>
      </c>
      <c r="C800" t="str">
        <f>VLOOKUP(Merged[[#This Row],[Product_ID]],Sales_Data[],6,0)</f>
        <v>East</v>
      </c>
      <c r="D800" t="str">
        <f>VLOOKUP(Merged[[#This Row],[Product_ID]],Sales_Data[],3,0)</f>
        <v>June</v>
      </c>
      <c r="E800">
        <f>INDEX(Sales_Data[Sales_Amount],MATCH(Merged[[#This Row],[Product_ID]], Sales_Data[Product_ID],0))</f>
        <v>2495.5700000000002</v>
      </c>
      <c r="F800" t="str">
        <f>INDEX(Sales_Data[Product_Category], MATCH(Merged[[#This Row],[Product_ID]],Sales_Data[Product_ID],0))</f>
        <v>Electronics</v>
      </c>
      <c r="G800">
        <f>INDEX(Sales_Data[Quantity_Sold], MATCH(Merged[[#This Row],[Product_ID]],Sales_Data[Product_ID],0))</f>
        <v>3</v>
      </c>
      <c r="H800" t="str">
        <f>INDEX(Sales_Data[Customer_Type], MATCH(Merged[[#This Row],[Product_ID]], Sales_Data[Product_ID],0))</f>
        <v>New</v>
      </c>
      <c r="I800" t="str">
        <f>INDEX(Sales_Data[Payment_Method], MATCH(Merged[[#This Row],[Product_ID]], Sales_Data[Product_ID],0))</f>
        <v>Cash</v>
      </c>
      <c r="J800">
        <f>INDEX(Sales_Data[Discount],MATCH(Merged[[#This Row],[Product_ID]], Sales_Data[Product_ID],0))</f>
        <v>0.27</v>
      </c>
      <c r="K800" s="8">
        <f>INDEX(Sales_Data[Discount (%)], MATCH(Merged[[#This Row],[Product_ID]],Sales_Data[Product_ID],0))</f>
        <v>0.27</v>
      </c>
      <c r="L800" s="8" t="str">
        <f>INDEX(Sales_Data[Discount Range], MATCH(Merged[[#This Row],[Product_ID]], Sales_Data[Product_ID],0))</f>
        <v>21%+</v>
      </c>
      <c r="M800" t="str">
        <f>INDEX(Sales_Data[Sales_Channel],MATCH(Merged[[#This Row],[Product_ID]], Sales_Data[Product_ID],0))</f>
        <v>Online</v>
      </c>
      <c r="N800" t="str">
        <f>INDEX(Sales_Data[Region_and_Sales_Rep], MATCH(Merged[[#This Row],[Product_ID]],Sales_Data[Product_ID],0))</f>
        <v>East-Bob</v>
      </c>
    </row>
    <row r="801" spans="1:14" x14ac:dyDescent="0.25">
      <c r="A801">
        <v>1059</v>
      </c>
      <c r="B801" t="str">
        <f>VLOOKUP(Merged[[#This Row],[Product_ID]],Sales_Data[],5,0)</f>
        <v>Alice</v>
      </c>
      <c r="C801" t="str">
        <f>VLOOKUP(Merged[[#This Row],[Product_ID]],Sales_Data[],6,0)</f>
        <v>North</v>
      </c>
      <c r="D801" t="str">
        <f>VLOOKUP(Merged[[#This Row],[Product_ID]],Sales_Data[],3,0)</f>
        <v>August</v>
      </c>
      <c r="E801">
        <f>INDEX(Sales_Data[Sales_Amount],MATCH(Merged[[#This Row],[Product_ID]], Sales_Data[Product_ID],0))</f>
        <v>1203.97</v>
      </c>
      <c r="F801" t="str">
        <f>INDEX(Sales_Data[Product_Category], MATCH(Merged[[#This Row],[Product_ID]],Sales_Data[Product_ID],0))</f>
        <v>Food</v>
      </c>
      <c r="G801">
        <f>INDEX(Sales_Data[Quantity_Sold], MATCH(Merged[[#This Row],[Product_ID]],Sales_Data[Product_ID],0))</f>
        <v>35</v>
      </c>
      <c r="H801" t="str">
        <f>INDEX(Sales_Data[Customer_Type], MATCH(Merged[[#This Row],[Product_ID]], Sales_Data[Product_ID],0))</f>
        <v>Returning</v>
      </c>
      <c r="I801" t="str">
        <f>INDEX(Sales_Data[Payment_Method], MATCH(Merged[[#This Row],[Product_ID]], Sales_Data[Product_ID],0))</f>
        <v>Credit Card</v>
      </c>
      <c r="J801">
        <f>INDEX(Sales_Data[Discount],MATCH(Merged[[#This Row],[Product_ID]], Sales_Data[Product_ID],0))</f>
        <v>0.02</v>
      </c>
      <c r="K801" s="8">
        <f>INDEX(Sales_Data[Discount (%)], MATCH(Merged[[#This Row],[Product_ID]],Sales_Data[Product_ID],0))</f>
        <v>0.02</v>
      </c>
      <c r="L801" s="8" t="str">
        <f>INDEX(Sales_Data[Discount Range], MATCH(Merged[[#This Row],[Product_ID]], Sales_Data[Product_ID],0))</f>
        <v>0-5%</v>
      </c>
      <c r="M801" t="str">
        <f>INDEX(Sales_Data[Sales_Channel],MATCH(Merged[[#This Row],[Product_ID]], Sales_Data[Product_ID],0))</f>
        <v>Online</v>
      </c>
      <c r="N801" t="str">
        <f>INDEX(Sales_Data[Region_and_Sales_Rep], MATCH(Merged[[#This Row],[Product_ID]],Sales_Data[Product_ID],0))</f>
        <v>North-Alice</v>
      </c>
    </row>
    <row r="802" spans="1:14" x14ac:dyDescent="0.25">
      <c r="A802">
        <v>1027</v>
      </c>
      <c r="B802" t="str">
        <f>VLOOKUP(Merged[[#This Row],[Product_ID]],Sales_Data[],5,0)</f>
        <v>Bob</v>
      </c>
      <c r="C802" t="str">
        <f>VLOOKUP(Merged[[#This Row],[Product_ID]],Sales_Data[],6,0)</f>
        <v>West</v>
      </c>
      <c r="D802" t="str">
        <f>VLOOKUP(Merged[[#This Row],[Product_ID]],Sales_Data[],3,0)</f>
        <v>January</v>
      </c>
      <c r="E802">
        <f>INDEX(Sales_Data[Sales_Amount],MATCH(Merged[[#This Row],[Product_ID]], Sales_Data[Product_ID],0))</f>
        <v>6261.2</v>
      </c>
      <c r="F802" t="str">
        <f>INDEX(Sales_Data[Product_Category], MATCH(Merged[[#This Row],[Product_ID]],Sales_Data[Product_ID],0))</f>
        <v>Food</v>
      </c>
      <c r="G802">
        <f>INDEX(Sales_Data[Quantity_Sold], MATCH(Merged[[#This Row],[Product_ID]],Sales_Data[Product_ID],0))</f>
        <v>26</v>
      </c>
      <c r="H802" t="str">
        <f>INDEX(Sales_Data[Customer_Type], MATCH(Merged[[#This Row],[Product_ID]], Sales_Data[Product_ID],0))</f>
        <v>Returning</v>
      </c>
      <c r="I802" t="str">
        <f>INDEX(Sales_Data[Payment_Method], MATCH(Merged[[#This Row],[Product_ID]], Sales_Data[Product_ID],0))</f>
        <v>Cash</v>
      </c>
      <c r="J802">
        <f>INDEX(Sales_Data[Discount],MATCH(Merged[[#This Row],[Product_ID]], Sales_Data[Product_ID],0))</f>
        <v>0.14000000000000001</v>
      </c>
      <c r="K802" s="8">
        <f>INDEX(Sales_Data[Discount (%)], MATCH(Merged[[#This Row],[Product_ID]],Sales_Data[Product_ID],0))</f>
        <v>0.14000000000000001</v>
      </c>
      <c r="L802" s="8" t="str">
        <f>INDEX(Sales_Data[Discount Range], MATCH(Merged[[#This Row],[Product_ID]], Sales_Data[Product_ID],0))</f>
        <v>11-15%</v>
      </c>
      <c r="M802" t="str">
        <f>INDEX(Sales_Data[Sales_Channel],MATCH(Merged[[#This Row],[Product_ID]], Sales_Data[Product_ID],0))</f>
        <v>Retail</v>
      </c>
      <c r="N802" t="str">
        <f>INDEX(Sales_Data[Region_and_Sales_Rep], MATCH(Merged[[#This Row],[Product_ID]],Sales_Data[Product_ID],0))</f>
        <v>West-Bob</v>
      </c>
    </row>
    <row r="803" spans="1:14" x14ac:dyDescent="0.25">
      <c r="A803">
        <v>1049</v>
      </c>
      <c r="B803" t="str">
        <f>VLOOKUP(Merged[[#This Row],[Product_ID]],Sales_Data[],5,0)</f>
        <v>Alice</v>
      </c>
      <c r="C803" t="str">
        <f>VLOOKUP(Merged[[#This Row],[Product_ID]],Sales_Data[],6,0)</f>
        <v>West</v>
      </c>
      <c r="D803" t="str">
        <f>VLOOKUP(Merged[[#This Row],[Product_ID]],Sales_Data[],3,0)</f>
        <v>May</v>
      </c>
      <c r="E803">
        <f>INDEX(Sales_Data[Sales_Amount],MATCH(Merged[[#This Row],[Product_ID]], Sales_Data[Product_ID],0))</f>
        <v>3741.08</v>
      </c>
      <c r="F803" t="str">
        <f>INDEX(Sales_Data[Product_Category], MATCH(Merged[[#This Row],[Product_ID]],Sales_Data[Product_ID],0))</f>
        <v>Furniture</v>
      </c>
      <c r="G803">
        <f>INDEX(Sales_Data[Quantity_Sold], MATCH(Merged[[#This Row],[Product_ID]],Sales_Data[Product_ID],0))</f>
        <v>1</v>
      </c>
      <c r="H803" t="str">
        <f>INDEX(Sales_Data[Customer_Type], MATCH(Merged[[#This Row],[Product_ID]], Sales_Data[Product_ID],0))</f>
        <v>Returning</v>
      </c>
      <c r="I803" t="str">
        <f>INDEX(Sales_Data[Payment_Method], MATCH(Merged[[#This Row],[Product_ID]], Sales_Data[Product_ID],0))</f>
        <v>Bank Transfer</v>
      </c>
      <c r="J803">
        <f>INDEX(Sales_Data[Discount],MATCH(Merged[[#This Row],[Product_ID]], Sales_Data[Product_ID],0))</f>
        <v>0.17</v>
      </c>
      <c r="K803" s="8">
        <f>INDEX(Sales_Data[Discount (%)], MATCH(Merged[[#This Row],[Product_ID]],Sales_Data[Product_ID],0))</f>
        <v>0.17</v>
      </c>
      <c r="L803" s="8" t="str">
        <f>INDEX(Sales_Data[Discount Range], MATCH(Merged[[#This Row],[Product_ID]], Sales_Data[Product_ID],0))</f>
        <v>16-20%</v>
      </c>
      <c r="M803" t="str">
        <f>INDEX(Sales_Data[Sales_Channel],MATCH(Merged[[#This Row],[Product_ID]], Sales_Data[Product_ID],0))</f>
        <v>Online</v>
      </c>
      <c r="N803" t="str">
        <f>INDEX(Sales_Data[Region_and_Sales_Rep], MATCH(Merged[[#This Row],[Product_ID]],Sales_Data[Product_ID],0))</f>
        <v>West-Alice</v>
      </c>
    </row>
    <row r="804" spans="1:14" x14ac:dyDescent="0.25">
      <c r="A804">
        <v>1077</v>
      </c>
      <c r="B804" t="str">
        <f>VLOOKUP(Merged[[#This Row],[Product_ID]],Sales_Data[],5,0)</f>
        <v>Eve</v>
      </c>
      <c r="C804" t="str">
        <f>VLOOKUP(Merged[[#This Row],[Product_ID]],Sales_Data[],6,0)</f>
        <v>West</v>
      </c>
      <c r="D804" t="str">
        <f>VLOOKUP(Merged[[#This Row],[Product_ID]],Sales_Data[],3,0)</f>
        <v>February</v>
      </c>
      <c r="E804">
        <f>INDEX(Sales_Data[Sales_Amount],MATCH(Merged[[#This Row],[Product_ID]], Sales_Data[Product_ID],0))</f>
        <v>9605.34</v>
      </c>
      <c r="F804" t="str">
        <f>INDEX(Sales_Data[Product_Category], MATCH(Merged[[#This Row],[Product_ID]],Sales_Data[Product_ID],0))</f>
        <v>Clothing</v>
      </c>
      <c r="G804">
        <f>INDEX(Sales_Data[Quantity_Sold], MATCH(Merged[[#This Row],[Product_ID]],Sales_Data[Product_ID],0))</f>
        <v>12</v>
      </c>
      <c r="H804" t="str">
        <f>INDEX(Sales_Data[Customer_Type], MATCH(Merged[[#This Row],[Product_ID]], Sales_Data[Product_ID],0))</f>
        <v>New</v>
      </c>
      <c r="I804" t="str">
        <f>INDEX(Sales_Data[Payment_Method], MATCH(Merged[[#This Row],[Product_ID]], Sales_Data[Product_ID],0))</f>
        <v>Credit Card</v>
      </c>
      <c r="J804">
        <f>INDEX(Sales_Data[Discount],MATCH(Merged[[#This Row],[Product_ID]], Sales_Data[Product_ID],0))</f>
        <v>0.28999999999999998</v>
      </c>
      <c r="K804" s="8">
        <f>INDEX(Sales_Data[Discount (%)], MATCH(Merged[[#This Row],[Product_ID]],Sales_Data[Product_ID],0))</f>
        <v>0.28999999999999998</v>
      </c>
      <c r="L804" s="8" t="str">
        <f>INDEX(Sales_Data[Discount Range], MATCH(Merged[[#This Row],[Product_ID]], Sales_Data[Product_ID],0))</f>
        <v>21%+</v>
      </c>
      <c r="M804" t="str">
        <f>INDEX(Sales_Data[Sales_Channel],MATCH(Merged[[#This Row],[Product_ID]], Sales_Data[Product_ID],0))</f>
        <v>Retail</v>
      </c>
      <c r="N804" t="str">
        <f>INDEX(Sales_Data[Region_and_Sales_Rep], MATCH(Merged[[#This Row],[Product_ID]],Sales_Data[Product_ID],0))</f>
        <v>West-Eve</v>
      </c>
    </row>
    <row r="805" spans="1:14" x14ac:dyDescent="0.25">
      <c r="A805">
        <v>1033</v>
      </c>
      <c r="B805" t="str">
        <f>VLOOKUP(Merged[[#This Row],[Product_ID]],Sales_Data[],5,0)</f>
        <v>David</v>
      </c>
      <c r="C805" t="str">
        <f>VLOOKUP(Merged[[#This Row],[Product_ID]],Sales_Data[],6,0)</f>
        <v>South</v>
      </c>
      <c r="D805" t="str">
        <f>VLOOKUP(Merged[[#This Row],[Product_ID]],Sales_Data[],3,0)</f>
        <v>November</v>
      </c>
      <c r="E805">
        <f>INDEX(Sales_Data[Sales_Amount],MATCH(Merged[[#This Row],[Product_ID]], Sales_Data[Product_ID],0))</f>
        <v>4011.8</v>
      </c>
      <c r="F805" t="str">
        <f>INDEX(Sales_Data[Product_Category], MATCH(Merged[[#This Row],[Product_ID]],Sales_Data[Product_ID],0))</f>
        <v>Furniture</v>
      </c>
      <c r="G805">
        <f>INDEX(Sales_Data[Quantity_Sold], MATCH(Merged[[#This Row],[Product_ID]],Sales_Data[Product_ID],0))</f>
        <v>23</v>
      </c>
      <c r="H805" t="str">
        <f>INDEX(Sales_Data[Customer_Type], MATCH(Merged[[#This Row],[Product_ID]], Sales_Data[Product_ID],0))</f>
        <v>Returning</v>
      </c>
      <c r="I805" t="str">
        <f>INDEX(Sales_Data[Payment_Method], MATCH(Merged[[#This Row],[Product_ID]], Sales_Data[Product_ID],0))</f>
        <v>Bank Transfer</v>
      </c>
      <c r="J805">
        <f>INDEX(Sales_Data[Discount],MATCH(Merged[[#This Row],[Product_ID]], Sales_Data[Product_ID],0))</f>
        <v>0.22</v>
      </c>
      <c r="K805" s="8">
        <f>INDEX(Sales_Data[Discount (%)], MATCH(Merged[[#This Row],[Product_ID]],Sales_Data[Product_ID],0))</f>
        <v>0.22</v>
      </c>
      <c r="L805" s="8" t="str">
        <f>INDEX(Sales_Data[Discount Range], MATCH(Merged[[#This Row],[Product_ID]], Sales_Data[Product_ID],0))</f>
        <v>21%+</v>
      </c>
      <c r="M805" t="str">
        <f>INDEX(Sales_Data[Sales_Channel],MATCH(Merged[[#This Row],[Product_ID]], Sales_Data[Product_ID],0))</f>
        <v>Retail</v>
      </c>
      <c r="N805" t="str">
        <f>INDEX(Sales_Data[Region_and_Sales_Rep], MATCH(Merged[[#This Row],[Product_ID]],Sales_Data[Product_ID],0))</f>
        <v>South-David</v>
      </c>
    </row>
    <row r="806" spans="1:14" x14ac:dyDescent="0.25">
      <c r="A806">
        <v>1098</v>
      </c>
      <c r="B806" t="str">
        <f>VLOOKUP(Merged[[#This Row],[Product_ID]],Sales_Data[],5,0)</f>
        <v>Eve</v>
      </c>
      <c r="C806" t="str">
        <f>VLOOKUP(Merged[[#This Row],[Product_ID]],Sales_Data[],6,0)</f>
        <v>West</v>
      </c>
      <c r="D806" t="str">
        <f>VLOOKUP(Merged[[#This Row],[Product_ID]],Sales_Data[],3,0)</f>
        <v>October</v>
      </c>
      <c r="E806">
        <f>INDEX(Sales_Data[Sales_Amount],MATCH(Merged[[#This Row],[Product_ID]], Sales_Data[Product_ID],0))</f>
        <v>1600.79</v>
      </c>
      <c r="F806" t="str">
        <f>INDEX(Sales_Data[Product_Category], MATCH(Merged[[#This Row],[Product_ID]],Sales_Data[Product_ID],0))</f>
        <v>Furniture</v>
      </c>
      <c r="G806">
        <f>INDEX(Sales_Data[Quantity_Sold], MATCH(Merged[[#This Row],[Product_ID]],Sales_Data[Product_ID],0))</f>
        <v>21</v>
      </c>
      <c r="H806" t="str">
        <f>INDEX(Sales_Data[Customer_Type], MATCH(Merged[[#This Row],[Product_ID]], Sales_Data[Product_ID],0))</f>
        <v>New</v>
      </c>
      <c r="I806" t="str">
        <f>INDEX(Sales_Data[Payment_Method], MATCH(Merged[[#This Row],[Product_ID]], Sales_Data[Product_ID],0))</f>
        <v>Bank Transfer</v>
      </c>
      <c r="J806">
        <f>INDEX(Sales_Data[Discount],MATCH(Merged[[#This Row],[Product_ID]], Sales_Data[Product_ID],0))</f>
        <v>0.18</v>
      </c>
      <c r="K806" s="8">
        <f>INDEX(Sales_Data[Discount (%)], MATCH(Merged[[#This Row],[Product_ID]],Sales_Data[Product_ID],0))</f>
        <v>0.18</v>
      </c>
      <c r="L806" s="8" t="str">
        <f>INDEX(Sales_Data[Discount Range], MATCH(Merged[[#This Row],[Product_ID]], Sales_Data[Product_ID],0))</f>
        <v>16-20%</v>
      </c>
      <c r="M806" t="str">
        <f>INDEX(Sales_Data[Sales_Channel],MATCH(Merged[[#This Row],[Product_ID]], Sales_Data[Product_ID],0))</f>
        <v>Online</v>
      </c>
      <c r="N806" t="str">
        <f>INDEX(Sales_Data[Region_and_Sales_Rep], MATCH(Merged[[#This Row],[Product_ID]],Sales_Data[Product_ID],0))</f>
        <v>West-Eve</v>
      </c>
    </row>
    <row r="807" spans="1:14" x14ac:dyDescent="0.25">
      <c r="A807">
        <v>1099</v>
      </c>
      <c r="B807" t="str">
        <f>VLOOKUP(Merged[[#This Row],[Product_ID]],Sales_Data[],5,0)</f>
        <v>David</v>
      </c>
      <c r="C807" t="str">
        <f>VLOOKUP(Merged[[#This Row],[Product_ID]],Sales_Data[],6,0)</f>
        <v>East</v>
      </c>
      <c r="D807" t="str">
        <f>VLOOKUP(Merged[[#This Row],[Product_ID]],Sales_Data[],3,0)</f>
        <v>March</v>
      </c>
      <c r="E807">
        <f>INDEX(Sales_Data[Sales_Amount],MATCH(Merged[[#This Row],[Product_ID]], Sales_Data[Product_ID],0))</f>
        <v>7952.11</v>
      </c>
      <c r="F807" t="str">
        <f>INDEX(Sales_Data[Product_Category], MATCH(Merged[[#This Row],[Product_ID]],Sales_Data[Product_ID],0))</f>
        <v>Furniture</v>
      </c>
      <c r="G807">
        <f>INDEX(Sales_Data[Quantity_Sold], MATCH(Merged[[#This Row],[Product_ID]],Sales_Data[Product_ID],0))</f>
        <v>10</v>
      </c>
      <c r="H807" t="str">
        <f>INDEX(Sales_Data[Customer_Type], MATCH(Merged[[#This Row],[Product_ID]], Sales_Data[Product_ID],0))</f>
        <v>New</v>
      </c>
      <c r="I807" t="str">
        <f>INDEX(Sales_Data[Payment_Method], MATCH(Merged[[#This Row],[Product_ID]], Sales_Data[Product_ID],0))</f>
        <v>Credit Card</v>
      </c>
      <c r="J807">
        <f>INDEX(Sales_Data[Discount],MATCH(Merged[[#This Row],[Product_ID]], Sales_Data[Product_ID],0))</f>
        <v>0</v>
      </c>
      <c r="K807" s="8">
        <f>INDEX(Sales_Data[Discount (%)], MATCH(Merged[[#This Row],[Product_ID]],Sales_Data[Product_ID],0))</f>
        <v>0</v>
      </c>
      <c r="L807" s="8" t="str">
        <f>INDEX(Sales_Data[Discount Range], MATCH(Merged[[#This Row],[Product_ID]], Sales_Data[Product_ID],0))</f>
        <v>0-5%</v>
      </c>
      <c r="M807" t="str">
        <f>INDEX(Sales_Data[Sales_Channel],MATCH(Merged[[#This Row],[Product_ID]], Sales_Data[Product_ID],0))</f>
        <v>Online</v>
      </c>
      <c r="N807" t="str">
        <f>INDEX(Sales_Data[Region_and_Sales_Rep], MATCH(Merged[[#This Row],[Product_ID]],Sales_Data[Product_ID],0))</f>
        <v>East-David</v>
      </c>
    </row>
    <row r="808" spans="1:14" x14ac:dyDescent="0.25">
      <c r="A808">
        <v>1001</v>
      </c>
      <c r="B808" t="str">
        <f>VLOOKUP(Merged[[#This Row],[Product_ID]],Sales_Data[],5,0)</f>
        <v>Alice</v>
      </c>
      <c r="C808" t="str">
        <f>VLOOKUP(Merged[[#This Row],[Product_ID]],Sales_Data[],6,0)</f>
        <v>North</v>
      </c>
      <c r="D808" t="str">
        <f>VLOOKUP(Merged[[#This Row],[Product_ID]],Sales_Data[],3,0)</f>
        <v>November</v>
      </c>
      <c r="E808">
        <f>INDEX(Sales_Data[Sales_Amount],MATCH(Merged[[#This Row],[Product_ID]], Sales_Data[Product_ID],0))</f>
        <v>715.81</v>
      </c>
      <c r="F808" t="str">
        <f>INDEX(Sales_Data[Product_Category], MATCH(Merged[[#This Row],[Product_ID]],Sales_Data[Product_ID],0))</f>
        <v>Electronics</v>
      </c>
      <c r="G808">
        <f>INDEX(Sales_Data[Quantity_Sold], MATCH(Merged[[#This Row],[Product_ID]],Sales_Data[Product_ID],0))</f>
        <v>8</v>
      </c>
      <c r="H808" t="str">
        <f>INDEX(Sales_Data[Customer_Type], MATCH(Merged[[#This Row],[Product_ID]], Sales_Data[Product_ID],0))</f>
        <v>New</v>
      </c>
      <c r="I808" t="str">
        <f>INDEX(Sales_Data[Payment_Method], MATCH(Merged[[#This Row],[Product_ID]], Sales_Data[Product_ID],0))</f>
        <v>Bank Transfer</v>
      </c>
      <c r="J808">
        <f>INDEX(Sales_Data[Discount],MATCH(Merged[[#This Row],[Product_ID]], Sales_Data[Product_ID],0))</f>
        <v>0.09</v>
      </c>
      <c r="K808" s="8">
        <f>INDEX(Sales_Data[Discount (%)], MATCH(Merged[[#This Row],[Product_ID]],Sales_Data[Product_ID],0))</f>
        <v>0.09</v>
      </c>
      <c r="L808" s="8" t="str">
        <f>INDEX(Sales_Data[Discount Range], MATCH(Merged[[#This Row],[Product_ID]], Sales_Data[Product_ID],0))</f>
        <v>6-10%</v>
      </c>
      <c r="M808" t="str">
        <f>INDEX(Sales_Data[Sales_Channel],MATCH(Merged[[#This Row],[Product_ID]], Sales_Data[Product_ID],0))</f>
        <v>Retail</v>
      </c>
      <c r="N808" t="str">
        <f>INDEX(Sales_Data[Region_and_Sales_Rep], MATCH(Merged[[#This Row],[Product_ID]],Sales_Data[Product_ID],0))</f>
        <v>North-Alice</v>
      </c>
    </row>
    <row r="809" spans="1:14" x14ac:dyDescent="0.25">
      <c r="A809">
        <v>1021</v>
      </c>
      <c r="B809" t="str">
        <f>VLOOKUP(Merged[[#This Row],[Product_ID]],Sales_Data[],5,0)</f>
        <v>Charlie</v>
      </c>
      <c r="C809" t="str">
        <f>VLOOKUP(Merged[[#This Row],[Product_ID]],Sales_Data[],6,0)</f>
        <v>West</v>
      </c>
      <c r="D809" t="str">
        <f>VLOOKUP(Merged[[#This Row],[Product_ID]],Sales_Data[],3,0)</f>
        <v>February</v>
      </c>
      <c r="E809">
        <f>INDEX(Sales_Data[Sales_Amount],MATCH(Merged[[#This Row],[Product_ID]], Sales_Data[Product_ID],0))</f>
        <v>3761.15</v>
      </c>
      <c r="F809" t="str">
        <f>INDEX(Sales_Data[Product_Category], MATCH(Merged[[#This Row],[Product_ID]],Sales_Data[Product_ID],0))</f>
        <v>Food</v>
      </c>
      <c r="G809">
        <f>INDEX(Sales_Data[Quantity_Sold], MATCH(Merged[[#This Row],[Product_ID]],Sales_Data[Product_ID],0))</f>
        <v>32</v>
      </c>
      <c r="H809" t="str">
        <f>INDEX(Sales_Data[Customer_Type], MATCH(Merged[[#This Row],[Product_ID]], Sales_Data[Product_ID],0))</f>
        <v>New</v>
      </c>
      <c r="I809" t="str">
        <f>INDEX(Sales_Data[Payment_Method], MATCH(Merged[[#This Row],[Product_ID]], Sales_Data[Product_ID],0))</f>
        <v>Cash</v>
      </c>
      <c r="J809">
        <f>INDEX(Sales_Data[Discount],MATCH(Merged[[#This Row],[Product_ID]], Sales_Data[Product_ID],0))</f>
        <v>0.21</v>
      </c>
      <c r="K809" s="8">
        <f>INDEX(Sales_Data[Discount (%)], MATCH(Merged[[#This Row],[Product_ID]],Sales_Data[Product_ID],0))</f>
        <v>0.21</v>
      </c>
      <c r="L809" s="8" t="str">
        <f>INDEX(Sales_Data[Discount Range], MATCH(Merged[[#This Row],[Product_ID]], Sales_Data[Product_ID],0))</f>
        <v>21%+</v>
      </c>
      <c r="M809" t="str">
        <f>INDEX(Sales_Data[Sales_Channel],MATCH(Merged[[#This Row],[Product_ID]], Sales_Data[Product_ID],0))</f>
        <v>Online</v>
      </c>
      <c r="N809" t="str">
        <f>INDEX(Sales_Data[Region_and_Sales_Rep], MATCH(Merged[[#This Row],[Product_ID]],Sales_Data[Product_ID],0))</f>
        <v>West-Charlie</v>
      </c>
    </row>
    <row r="810" spans="1:14" x14ac:dyDescent="0.25">
      <c r="A810">
        <v>1055</v>
      </c>
      <c r="B810" t="str">
        <f>VLOOKUP(Merged[[#This Row],[Product_ID]],Sales_Data[],5,0)</f>
        <v>Charlie</v>
      </c>
      <c r="C810" t="str">
        <f>VLOOKUP(Merged[[#This Row],[Product_ID]],Sales_Data[],6,0)</f>
        <v>West</v>
      </c>
      <c r="D810" t="str">
        <f>VLOOKUP(Merged[[#This Row],[Product_ID]],Sales_Data[],3,0)</f>
        <v>December</v>
      </c>
      <c r="E810">
        <f>INDEX(Sales_Data[Sales_Amount],MATCH(Merged[[#This Row],[Product_ID]], Sales_Data[Product_ID],0))</f>
        <v>4102.47</v>
      </c>
      <c r="F810" t="str">
        <f>INDEX(Sales_Data[Product_Category], MATCH(Merged[[#This Row],[Product_ID]],Sales_Data[Product_ID],0))</f>
        <v>Furniture</v>
      </c>
      <c r="G810">
        <f>INDEX(Sales_Data[Quantity_Sold], MATCH(Merged[[#This Row],[Product_ID]],Sales_Data[Product_ID],0))</f>
        <v>8</v>
      </c>
      <c r="H810" t="str">
        <f>INDEX(Sales_Data[Customer_Type], MATCH(Merged[[#This Row],[Product_ID]], Sales_Data[Product_ID],0))</f>
        <v>Returning</v>
      </c>
      <c r="I810" t="str">
        <f>INDEX(Sales_Data[Payment_Method], MATCH(Merged[[#This Row],[Product_ID]], Sales_Data[Product_ID],0))</f>
        <v>Bank Transfer</v>
      </c>
      <c r="J810">
        <f>INDEX(Sales_Data[Discount],MATCH(Merged[[#This Row],[Product_ID]], Sales_Data[Product_ID],0))</f>
        <v>0.13</v>
      </c>
      <c r="K810" s="8">
        <f>INDEX(Sales_Data[Discount (%)], MATCH(Merged[[#This Row],[Product_ID]],Sales_Data[Product_ID],0))</f>
        <v>0.13</v>
      </c>
      <c r="L810" s="8" t="str">
        <f>INDEX(Sales_Data[Discount Range], MATCH(Merged[[#This Row],[Product_ID]], Sales_Data[Product_ID],0))</f>
        <v>11-15%</v>
      </c>
      <c r="M810" t="str">
        <f>INDEX(Sales_Data[Sales_Channel],MATCH(Merged[[#This Row],[Product_ID]], Sales_Data[Product_ID],0))</f>
        <v>Online</v>
      </c>
      <c r="N810" t="str">
        <f>INDEX(Sales_Data[Region_and_Sales_Rep], MATCH(Merged[[#This Row],[Product_ID]],Sales_Data[Product_ID],0))</f>
        <v>West-Charlie</v>
      </c>
    </row>
    <row r="811" spans="1:14" x14ac:dyDescent="0.25">
      <c r="A811">
        <v>1006</v>
      </c>
      <c r="B811" t="str">
        <f>VLOOKUP(Merged[[#This Row],[Product_ID]],Sales_Data[],5,0)</f>
        <v>Bob</v>
      </c>
      <c r="C811" t="str">
        <f>VLOOKUP(Merged[[#This Row],[Product_ID]],Sales_Data[],6,0)</f>
        <v>North</v>
      </c>
      <c r="D811" t="str">
        <f>VLOOKUP(Merged[[#This Row],[Product_ID]],Sales_Data[],3,0)</f>
        <v>September</v>
      </c>
      <c r="E811">
        <f>INDEX(Sales_Data[Sales_Amount],MATCH(Merged[[#This Row],[Product_ID]], Sales_Data[Product_ID],0))</f>
        <v>8995.75</v>
      </c>
      <c r="F811" t="str">
        <f>INDEX(Sales_Data[Product_Category], MATCH(Merged[[#This Row],[Product_ID]],Sales_Data[Product_ID],0))</f>
        <v>Food</v>
      </c>
      <c r="G811">
        <f>INDEX(Sales_Data[Quantity_Sold], MATCH(Merged[[#This Row],[Product_ID]],Sales_Data[Product_ID],0))</f>
        <v>49</v>
      </c>
      <c r="H811" t="str">
        <f>INDEX(Sales_Data[Customer_Type], MATCH(Merged[[#This Row],[Product_ID]], Sales_Data[Product_ID],0))</f>
        <v>New</v>
      </c>
      <c r="I811" t="str">
        <f>INDEX(Sales_Data[Payment_Method], MATCH(Merged[[#This Row],[Product_ID]], Sales_Data[Product_ID],0))</f>
        <v>Cash</v>
      </c>
      <c r="J811">
        <f>INDEX(Sales_Data[Discount],MATCH(Merged[[#This Row],[Product_ID]], Sales_Data[Product_ID],0))</f>
        <v>0.08</v>
      </c>
      <c r="K811" s="8">
        <f>INDEX(Sales_Data[Discount (%)], MATCH(Merged[[#This Row],[Product_ID]],Sales_Data[Product_ID],0))</f>
        <v>0.08</v>
      </c>
      <c r="L811" s="8" t="str">
        <f>INDEX(Sales_Data[Discount Range], MATCH(Merged[[#This Row],[Product_ID]], Sales_Data[Product_ID],0))</f>
        <v>6-10%</v>
      </c>
      <c r="M811" t="str">
        <f>INDEX(Sales_Data[Sales_Channel],MATCH(Merged[[#This Row],[Product_ID]], Sales_Data[Product_ID],0))</f>
        <v>Retail</v>
      </c>
      <c r="N811" t="str">
        <f>INDEX(Sales_Data[Region_and_Sales_Rep], MATCH(Merged[[#This Row],[Product_ID]],Sales_Data[Product_ID],0))</f>
        <v>North-Bob</v>
      </c>
    </row>
    <row r="812" spans="1:14" x14ac:dyDescent="0.25">
      <c r="A812">
        <v>1092</v>
      </c>
      <c r="B812" t="str">
        <f>VLOOKUP(Merged[[#This Row],[Product_ID]],Sales_Data[],5,0)</f>
        <v>David</v>
      </c>
      <c r="C812" t="str">
        <f>VLOOKUP(Merged[[#This Row],[Product_ID]],Sales_Data[],6,0)</f>
        <v>West</v>
      </c>
      <c r="D812" t="str">
        <f>VLOOKUP(Merged[[#This Row],[Product_ID]],Sales_Data[],3,0)</f>
        <v>February</v>
      </c>
      <c r="E812">
        <f>INDEX(Sales_Data[Sales_Amount],MATCH(Merged[[#This Row],[Product_ID]], Sales_Data[Product_ID],0))</f>
        <v>2749.17</v>
      </c>
      <c r="F812" t="str">
        <f>INDEX(Sales_Data[Product_Category], MATCH(Merged[[#This Row],[Product_ID]],Sales_Data[Product_ID],0))</f>
        <v>Furniture</v>
      </c>
      <c r="G812">
        <f>INDEX(Sales_Data[Quantity_Sold], MATCH(Merged[[#This Row],[Product_ID]],Sales_Data[Product_ID],0))</f>
        <v>34</v>
      </c>
      <c r="H812" t="str">
        <f>INDEX(Sales_Data[Customer_Type], MATCH(Merged[[#This Row],[Product_ID]], Sales_Data[Product_ID],0))</f>
        <v>New</v>
      </c>
      <c r="I812" t="str">
        <f>INDEX(Sales_Data[Payment_Method], MATCH(Merged[[#This Row],[Product_ID]], Sales_Data[Product_ID],0))</f>
        <v>Credit Card</v>
      </c>
      <c r="J812">
        <f>INDEX(Sales_Data[Discount],MATCH(Merged[[#This Row],[Product_ID]], Sales_Data[Product_ID],0))</f>
        <v>0.3</v>
      </c>
      <c r="K812" s="8">
        <f>INDEX(Sales_Data[Discount (%)], MATCH(Merged[[#This Row],[Product_ID]],Sales_Data[Product_ID],0))</f>
        <v>0.3</v>
      </c>
      <c r="L812" s="8" t="str">
        <f>INDEX(Sales_Data[Discount Range], MATCH(Merged[[#This Row],[Product_ID]], Sales_Data[Product_ID],0))</f>
        <v>21%+</v>
      </c>
      <c r="M812" t="str">
        <f>INDEX(Sales_Data[Sales_Channel],MATCH(Merged[[#This Row],[Product_ID]], Sales_Data[Product_ID],0))</f>
        <v>Online</v>
      </c>
      <c r="N812" t="str">
        <f>INDEX(Sales_Data[Region_and_Sales_Rep], MATCH(Merged[[#This Row],[Product_ID]],Sales_Data[Product_ID],0))</f>
        <v>West-David</v>
      </c>
    </row>
    <row r="813" spans="1:14" x14ac:dyDescent="0.25">
      <c r="A813">
        <v>1081</v>
      </c>
      <c r="B813" t="str">
        <f>VLOOKUP(Merged[[#This Row],[Product_ID]],Sales_Data[],5,0)</f>
        <v>David</v>
      </c>
      <c r="C813" t="str">
        <f>VLOOKUP(Merged[[#This Row],[Product_ID]],Sales_Data[],6,0)</f>
        <v>East</v>
      </c>
      <c r="D813" t="str">
        <f>VLOOKUP(Merged[[#This Row],[Product_ID]],Sales_Data[],3,0)</f>
        <v>February</v>
      </c>
      <c r="E813">
        <f>INDEX(Sales_Data[Sales_Amount],MATCH(Merged[[#This Row],[Product_ID]], Sales_Data[Product_ID],0))</f>
        <v>3068.03</v>
      </c>
      <c r="F813" t="str">
        <f>INDEX(Sales_Data[Product_Category], MATCH(Merged[[#This Row],[Product_ID]],Sales_Data[Product_ID],0))</f>
        <v>Furniture</v>
      </c>
      <c r="G813">
        <f>INDEX(Sales_Data[Quantity_Sold], MATCH(Merged[[#This Row],[Product_ID]],Sales_Data[Product_ID],0))</f>
        <v>41</v>
      </c>
      <c r="H813" t="str">
        <f>INDEX(Sales_Data[Customer_Type], MATCH(Merged[[#This Row],[Product_ID]], Sales_Data[Product_ID],0))</f>
        <v>New</v>
      </c>
      <c r="I813" t="str">
        <f>INDEX(Sales_Data[Payment_Method], MATCH(Merged[[#This Row],[Product_ID]], Sales_Data[Product_ID],0))</f>
        <v>Bank Transfer</v>
      </c>
      <c r="J813">
        <f>INDEX(Sales_Data[Discount],MATCH(Merged[[#This Row],[Product_ID]], Sales_Data[Product_ID],0))</f>
        <v>0.21</v>
      </c>
      <c r="K813" s="8">
        <f>INDEX(Sales_Data[Discount (%)], MATCH(Merged[[#This Row],[Product_ID]],Sales_Data[Product_ID],0))</f>
        <v>0.21</v>
      </c>
      <c r="L813" s="8" t="str">
        <f>INDEX(Sales_Data[Discount Range], MATCH(Merged[[#This Row],[Product_ID]], Sales_Data[Product_ID],0))</f>
        <v>21%+</v>
      </c>
      <c r="M813" t="str">
        <f>INDEX(Sales_Data[Sales_Channel],MATCH(Merged[[#This Row],[Product_ID]], Sales_Data[Product_ID],0))</f>
        <v>Online</v>
      </c>
      <c r="N813" t="str">
        <f>INDEX(Sales_Data[Region_and_Sales_Rep], MATCH(Merged[[#This Row],[Product_ID]],Sales_Data[Product_ID],0))</f>
        <v>East-David</v>
      </c>
    </row>
    <row r="814" spans="1:14" x14ac:dyDescent="0.25">
      <c r="A814">
        <v>1069</v>
      </c>
      <c r="B814" t="str">
        <f>VLOOKUP(Merged[[#This Row],[Product_ID]],Sales_Data[],5,0)</f>
        <v>David</v>
      </c>
      <c r="C814" t="str">
        <f>VLOOKUP(Merged[[#This Row],[Product_ID]],Sales_Data[],6,0)</f>
        <v>West</v>
      </c>
      <c r="D814" t="str">
        <f>VLOOKUP(Merged[[#This Row],[Product_ID]],Sales_Data[],3,0)</f>
        <v>June</v>
      </c>
      <c r="E814">
        <f>INDEX(Sales_Data[Sales_Amount],MATCH(Merged[[#This Row],[Product_ID]], Sales_Data[Product_ID],0))</f>
        <v>6581.04</v>
      </c>
      <c r="F814" t="str">
        <f>INDEX(Sales_Data[Product_Category], MATCH(Merged[[#This Row],[Product_ID]],Sales_Data[Product_ID],0))</f>
        <v>Clothing</v>
      </c>
      <c r="G814">
        <f>INDEX(Sales_Data[Quantity_Sold], MATCH(Merged[[#This Row],[Product_ID]],Sales_Data[Product_ID],0))</f>
        <v>42</v>
      </c>
      <c r="H814" t="str">
        <f>INDEX(Sales_Data[Customer_Type], MATCH(Merged[[#This Row],[Product_ID]], Sales_Data[Product_ID],0))</f>
        <v>New</v>
      </c>
      <c r="I814" t="str">
        <f>INDEX(Sales_Data[Payment_Method], MATCH(Merged[[#This Row],[Product_ID]], Sales_Data[Product_ID],0))</f>
        <v>Credit Card</v>
      </c>
      <c r="J814">
        <f>INDEX(Sales_Data[Discount],MATCH(Merged[[#This Row],[Product_ID]], Sales_Data[Product_ID],0))</f>
        <v>0.28000000000000003</v>
      </c>
      <c r="K814" s="8">
        <f>INDEX(Sales_Data[Discount (%)], MATCH(Merged[[#This Row],[Product_ID]],Sales_Data[Product_ID],0))</f>
        <v>0.28000000000000003</v>
      </c>
      <c r="L814" s="8" t="str">
        <f>INDEX(Sales_Data[Discount Range], MATCH(Merged[[#This Row],[Product_ID]], Sales_Data[Product_ID],0))</f>
        <v>21%+</v>
      </c>
      <c r="M814" t="str">
        <f>INDEX(Sales_Data[Sales_Channel],MATCH(Merged[[#This Row],[Product_ID]], Sales_Data[Product_ID],0))</f>
        <v>Retail</v>
      </c>
      <c r="N814" t="str">
        <f>INDEX(Sales_Data[Region_and_Sales_Rep], MATCH(Merged[[#This Row],[Product_ID]],Sales_Data[Product_ID],0))</f>
        <v>West-David</v>
      </c>
    </row>
    <row r="815" spans="1:14" x14ac:dyDescent="0.25">
      <c r="A815">
        <v>1095</v>
      </c>
      <c r="B815" t="str">
        <f>VLOOKUP(Merged[[#This Row],[Product_ID]],Sales_Data[],5,0)</f>
        <v>Alice</v>
      </c>
      <c r="C815" t="str">
        <f>VLOOKUP(Merged[[#This Row],[Product_ID]],Sales_Data[],6,0)</f>
        <v>East</v>
      </c>
      <c r="D815" t="str">
        <f>VLOOKUP(Merged[[#This Row],[Product_ID]],Sales_Data[],3,0)</f>
        <v>November</v>
      </c>
      <c r="E815">
        <f>INDEX(Sales_Data[Sales_Amount],MATCH(Merged[[#This Row],[Product_ID]], Sales_Data[Product_ID],0))</f>
        <v>9432.9699999999993</v>
      </c>
      <c r="F815" t="str">
        <f>INDEX(Sales_Data[Product_Category], MATCH(Merged[[#This Row],[Product_ID]],Sales_Data[Product_ID],0))</f>
        <v>Electronics</v>
      </c>
      <c r="G815">
        <f>INDEX(Sales_Data[Quantity_Sold], MATCH(Merged[[#This Row],[Product_ID]],Sales_Data[Product_ID],0))</f>
        <v>37</v>
      </c>
      <c r="H815" t="str">
        <f>INDEX(Sales_Data[Customer_Type], MATCH(Merged[[#This Row],[Product_ID]], Sales_Data[Product_ID],0))</f>
        <v>New</v>
      </c>
      <c r="I815" t="str">
        <f>INDEX(Sales_Data[Payment_Method], MATCH(Merged[[#This Row],[Product_ID]], Sales_Data[Product_ID],0))</f>
        <v>Credit Card</v>
      </c>
      <c r="J815">
        <f>INDEX(Sales_Data[Discount],MATCH(Merged[[#This Row],[Product_ID]], Sales_Data[Product_ID],0))</f>
        <v>0.1</v>
      </c>
      <c r="K815" s="8">
        <f>INDEX(Sales_Data[Discount (%)], MATCH(Merged[[#This Row],[Product_ID]],Sales_Data[Product_ID],0))</f>
        <v>0.1</v>
      </c>
      <c r="L815" s="8" t="str">
        <f>INDEX(Sales_Data[Discount Range], MATCH(Merged[[#This Row],[Product_ID]], Sales_Data[Product_ID],0))</f>
        <v>6-10%</v>
      </c>
      <c r="M815" t="str">
        <f>INDEX(Sales_Data[Sales_Channel],MATCH(Merged[[#This Row],[Product_ID]], Sales_Data[Product_ID],0))</f>
        <v>Retail</v>
      </c>
      <c r="N815" t="str">
        <f>INDEX(Sales_Data[Region_and_Sales_Rep], MATCH(Merged[[#This Row],[Product_ID]],Sales_Data[Product_ID],0))</f>
        <v>East-Alice</v>
      </c>
    </row>
    <row r="816" spans="1:14" x14ac:dyDescent="0.25">
      <c r="A816">
        <v>1005</v>
      </c>
      <c r="B816" t="str">
        <f>VLOOKUP(Merged[[#This Row],[Product_ID]],Sales_Data[],5,0)</f>
        <v>Alice</v>
      </c>
      <c r="C816" t="str">
        <f>VLOOKUP(Merged[[#This Row],[Product_ID]],Sales_Data[],6,0)</f>
        <v>East</v>
      </c>
      <c r="D816" t="str">
        <f>VLOOKUP(Merged[[#This Row],[Product_ID]],Sales_Data[],3,0)</f>
        <v>March</v>
      </c>
      <c r="E816">
        <f>INDEX(Sales_Data[Sales_Amount],MATCH(Merged[[#This Row],[Product_ID]], Sales_Data[Product_ID],0))</f>
        <v>6828.24</v>
      </c>
      <c r="F816" t="str">
        <f>INDEX(Sales_Data[Product_Category], MATCH(Merged[[#This Row],[Product_ID]],Sales_Data[Product_ID],0))</f>
        <v>Electronics</v>
      </c>
      <c r="G816">
        <f>INDEX(Sales_Data[Quantity_Sold], MATCH(Merged[[#This Row],[Product_ID]],Sales_Data[Product_ID],0))</f>
        <v>12</v>
      </c>
      <c r="H816" t="str">
        <f>INDEX(Sales_Data[Customer_Type], MATCH(Merged[[#This Row],[Product_ID]], Sales_Data[Product_ID],0))</f>
        <v>New</v>
      </c>
      <c r="I816" t="str">
        <f>INDEX(Sales_Data[Payment_Method], MATCH(Merged[[#This Row],[Product_ID]], Sales_Data[Product_ID],0))</f>
        <v>Credit Card</v>
      </c>
      <c r="J816">
        <f>INDEX(Sales_Data[Discount],MATCH(Merged[[#This Row],[Product_ID]], Sales_Data[Product_ID],0))</f>
        <v>0.04</v>
      </c>
      <c r="K816" s="8">
        <f>INDEX(Sales_Data[Discount (%)], MATCH(Merged[[#This Row],[Product_ID]],Sales_Data[Product_ID],0))</f>
        <v>0.04</v>
      </c>
      <c r="L816" s="8" t="str">
        <f>INDEX(Sales_Data[Discount Range], MATCH(Merged[[#This Row],[Product_ID]], Sales_Data[Product_ID],0))</f>
        <v>0-5%</v>
      </c>
      <c r="M816" t="str">
        <f>INDEX(Sales_Data[Sales_Channel],MATCH(Merged[[#This Row],[Product_ID]], Sales_Data[Product_ID],0))</f>
        <v>Retail</v>
      </c>
      <c r="N816" t="str">
        <f>INDEX(Sales_Data[Region_and_Sales_Rep], MATCH(Merged[[#This Row],[Product_ID]],Sales_Data[Product_ID],0))</f>
        <v>East-Alice</v>
      </c>
    </row>
    <row r="817" spans="1:14" x14ac:dyDescent="0.25">
      <c r="A817">
        <v>1003</v>
      </c>
      <c r="B817" t="str">
        <f>VLOOKUP(Merged[[#This Row],[Product_ID]],Sales_Data[],5,0)</f>
        <v>Alice</v>
      </c>
      <c r="C817" t="str">
        <f>VLOOKUP(Merged[[#This Row],[Product_ID]],Sales_Data[],6,0)</f>
        <v>South</v>
      </c>
      <c r="D817" t="str">
        <f>VLOOKUP(Merged[[#This Row],[Product_ID]],Sales_Data[],3,0)</f>
        <v>December</v>
      </c>
      <c r="E817">
        <f>INDEX(Sales_Data[Sales_Amount],MATCH(Merged[[#This Row],[Product_ID]], Sales_Data[Product_ID],0))</f>
        <v>4775.59</v>
      </c>
      <c r="F817" t="str">
        <f>INDEX(Sales_Data[Product_Category], MATCH(Merged[[#This Row],[Product_ID]],Sales_Data[Product_ID],0))</f>
        <v>Furniture</v>
      </c>
      <c r="G817">
        <f>INDEX(Sales_Data[Quantity_Sold], MATCH(Merged[[#This Row],[Product_ID]],Sales_Data[Product_ID],0))</f>
        <v>30</v>
      </c>
      <c r="H817" t="str">
        <f>INDEX(Sales_Data[Customer_Type], MATCH(Merged[[#This Row],[Product_ID]], Sales_Data[Product_ID],0))</f>
        <v>New</v>
      </c>
      <c r="I817" t="str">
        <f>INDEX(Sales_Data[Payment_Method], MATCH(Merged[[#This Row],[Product_ID]], Sales_Data[Product_ID],0))</f>
        <v>Cash</v>
      </c>
      <c r="J817">
        <f>INDEX(Sales_Data[Discount],MATCH(Merged[[#This Row],[Product_ID]], Sales_Data[Product_ID],0))</f>
        <v>0.2</v>
      </c>
      <c r="K817" s="8">
        <f>INDEX(Sales_Data[Discount (%)], MATCH(Merged[[#This Row],[Product_ID]],Sales_Data[Product_ID],0))</f>
        <v>0.2</v>
      </c>
      <c r="L817" s="8" t="str">
        <f>INDEX(Sales_Data[Discount Range], MATCH(Merged[[#This Row],[Product_ID]], Sales_Data[Product_ID],0))</f>
        <v>16-20%</v>
      </c>
      <c r="M817" t="str">
        <f>INDEX(Sales_Data[Sales_Channel],MATCH(Merged[[#This Row],[Product_ID]], Sales_Data[Product_ID],0))</f>
        <v>Online</v>
      </c>
      <c r="N817" t="str">
        <f>INDEX(Sales_Data[Region_and_Sales_Rep], MATCH(Merged[[#This Row],[Product_ID]],Sales_Data[Product_ID],0))</f>
        <v>South-Alice</v>
      </c>
    </row>
    <row r="818" spans="1:14" x14ac:dyDescent="0.25">
      <c r="A818">
        <v>1053</v>
      </c>
      <c r="B818" t="str">
        <f>VLOOKUP(Merged[[#This Row],[Product_ID]],Sales_Data[],5,0)</f>
        <v>Bob</v>
      </c>
      <c r="C818" t="str">
        <f>VLOOKUP(Merged[[#This Row],[Product_ID]],Sales_Data[],6,0)</f>
        <v>North</v>
      </c>
      <c r="D818" t="str">
        <f>VLOOKUP(Merged[[#This Row],[Product_ID]],Sales_Data[],3,0)</f>
        <v>October</v>
      </c>
      <c r="E818">
        <f>INDEX(Sales_Data[Sales_Amount],MATCH(Merged[[#This Row],[Product_ID]], Sales_Data[Product_ID],0))</f>
        <v>2235.83</v>
      </c>
      <c r="F818" t="str">
        <f>INDEX(Sales_Data[Product_Category], MATCH(Merged[[#This Row],[Product_ID]],Sales_Data[Product_ID],0))</f>
        <v>Furniture</v>
      </c>
      <c r="G818">
        <f>INDEX(Sales_Data[Quantity_Sold], MATCH(Merged[[#This Row],[Product_ID]],Sales_Data[Product_ID],0))</f>
        <v>48</v>
      </c>
      <c r="H818" t="str">
        <f>INDEX(Sales_Data[Customer_Type], MATCH(Merged[[#This Row],[Product_ID]], Sales_Data[Product_ID],0))</f>
        <v>New</v>
      </c>
      <c r="I818" t="str">
        <f>INDEX(Sales_Data[Payment_Method], MATCH(Merged[[#This Row],[Product_ID]], Sales_Data[Product_ID],0))</f>
        <v>Cash</v>
      </c>
      <c r="J818">
        <f>INDEX(Sales_Data[Discount],MATCH(Merged[[#This Row],[Product_ID]], Sales_Data[Product_ID],0))</f>
        <v>0.18</v>
      </c>
      <c r="K818" s="8">
        <f>INDEX(Sales_Data[Discount (%)], MATCH(Merged[[#This Row],[Product_ID]],Sales_Data[Product_ID],0))</f>
        <v>0.18</v>
      </c>
      <c r="L818" s="8" t="str">
        <f>INDEX(Sales_Data[Discount Range], MATCH(Merged[[#This Row],[Product_ID]], Sales_Data[Product_ID],0))</f>
        <v>16-20%</v>
      </c>
      <c r="M818" t="str">
        <f>INDEX(Sales_Data[Sales_Channel],MATCH(Merged[[#This Row],[Product_ID]], Sales_Data[Product_ID],0))</f>
        <v>Retail</v>
      </c>
      <c r="N818" t="str">
        <f>INDEX(Sales_Data[Region_and_Sales_Rep], MATCH(Merged[[#This Row],[Product_ID]],Sales_Data[Product_ID],0))</f>
        <v>North-Bob</v>
      </c>
    </row>
    <row r="819" spans="1:14" x14ac:dyDescent="0.25">
      <c r="A819">
        <v>1023</v>
      </c>
      <c r="B819" t="str">
        <f>VLOOKUP(Merged[[#This Row],[Product_ID]],Sales_Data[],5,0)</f>
        <v>Eve</v>
      </c>
      <c r="C819" t="str">
        <f>VLOOKUP(Merged[[#This Row],[Product_ID]],Sales_Data[],6,0)</f>
        <v>East</v>
      </c>
      <c r="D819" t="str">
        <f>VLOOKUP(Merged[[#This Row],[Product_ID]],Sales_Data[],3,0)</f>
        <v>June</v>
      </c>
      <c r="E819">
        <f>INDEX(Sales_Data[Sales_Amount],MATCH(Merged[[#This Row],[Product_ID]], Sales_Data[Product_ID],0))</f>
        <v>2170.94</v>
      </c>
      <c r="F819" t="str">
        <f>INDEX(Sales_Data[Product_Category], MATCH(Merged[[#This Row],[Product_ID]],Sales_Data[Product_ID],0))</f>
        <v>Clothing</v>
      </c>
      <c r="G819">
        <f>INDEX(Sales_Data[Quantity_Sold], MATCH(Merged[[#This Row],[Product_ID]],Sales_Data[Product_ID],0))</f>
        <v>9</v>
      </c>
      <c r="H819" t="str">
        <f>INDEX(Sales_Data[Customer_Type], MATCH(Merged[[#This Row],[Product_ID]], Sales_Data[Product_ID],0))</f>
        <v>Returning</v>
      </c>
      <c r="I819" t="str">
        <f>INDEX(Sales_Data[Payment_Method], MATCH(Merged[[#This Row],[Product_ID]], Sales_Data[Product_ID],0))</f>
        <v>Cash</v>
      </c>
      <c r="J819">
        <f>INDEX(Sales_Data[Discount],MATCH(Merged[[#This Row],[Product_ID]], Sales_Data[Product_ID],0))</f>
        <v>0.25</v>
      </c>
      <c r="K819" s="8">
        <f>INDEX(Sales_Data[Discount (%)], MATCH(Merged[[#This Row],[Product_ID]],Sales_Data[Product_ID],0))</f>
        <v>0.25</v>
      </c>
      <c r="L819" s="8" t="str">
        <f>INDEX(Sales_Data[Discount Range], MATCH(Merged[[#This Row],[Product_ID]], Sales_Data[Product_ID],0))</f>
        <v>21%+</v>
      </c>
      <c r="M819" t="str">
        <f>INDEX(Sales_Data[Sales_Channel],MATCH(Merged[[#This Row],[Product_ID]], Sales_Data[Product_ID],0))</f>
        <v>Retail</v>
      </c>
      <c r="N819" t="str">
        <f>INDEX(Sales_Data[Region_and_Sales_Rep], MATCH(Merged[[#This Row],[Product_ID]],Sales_Data[Product_ID],0))</f>
        <v>East-Eve</v>
      </c>
    </row>
    <row r="820" spans="1:14" x14ac:dyDescent="0.25">
      <c r="A820">
        <v>1053</v>
      </c>
      <c r="B820" t="str">
        <f>VLOOKUP(Merged[[#This Row],[Product_ID]],Sales_Data[],5,0)</f>
        <v>Bob</v>
      </c>
      <c r="C820" t="str">
        <f>VLOOKUP(Merged[[#This Row],[Product_ID]],Sales_Data[],6,0)</f>
        <v>North</v>
      </c>
      <c r="D820" t="str">
        <f>VLOOKUP(Merged[[#This Row],[Product_ID]],Sales_Data[],3,0)</f>
        <v>October</v>
      </c>
      <c r="E820">
        <f>INDEX(Sales_Data[Sales_Amount],MATCH(Merged[[#This Row],[Product_ID]], Sales_Data[Product_ID],0))</f>
        <v>2235.83</v>
      </c>
      <c r="F820" t="str">
        <f>INDEX(Sales_Data[Product_Category], MATCH(Merged[[#This Row],[Product_ID]],Sales_Data[Product_ID],0))</f>
        <v>Furniture</v>
      </c>
      <c r="G820">
        <f>INDEX(Sales_Data[Quantity_Sold], MATCH(Merged[[#This Row],[Product_ID]],Sales_Data[Product_ID],0))</f>
        <v>48</v>
      </c>
      <c r="H820" t="str">
        <f>INDEX(Sales_Data[Customer_Type], MATCH(Merged[[#This Row],[Product_ID]], Sales_Data[Product_ID],0))</f>
        <v>New</v>
      </c>
      <c r="I820" t="str">
        <f>INDEX(Sales_Data[Payment_Method], MATCH(Merged[[#This Row],[Product_ID]], Sales_Data[Product_ID],0))</f>
        <v>Cash</v>
      </c>
      <c r="J820">
        <f>INDEX(Sales_Data[Discount],MATCH(Merged[[#This Row],[Product_ID]], Sales_Data[Product_ID],0))</f>
        <v>0.18</v>
      </c>
      <c r="K820" s="8">
        <f>INDEX(Sales_Data[Discount (%)], MATCH(Merged[[#This Row],[Product_ID]],Sales_Data[Product_ID],0))</f>
        <v>0.18</v>
      </c>
      <c r="L820" s="8" t="str">
        <f>INDEX(Sales_Data[Discount Range], MATCH(Merged[[#This Row],[Product_ID]], Sales_Data[Product_ID],0))</f>
        <v>16-20%</v>
      </c>
      <c r="M820" t="str">
        <f>INDEX(Sales_Data[Sales_Channel],MATCH(Merged[[#This Row],[Product_ID]], Sales_Data[Product_ID],0))</f>
        <v>Retail</v>
      </c>
      <c r="N820" t="str">
        <f>INDEX(Sales_Data[Region_and_Sales_Rep], MATCH(Merged[[#This Row],[Product_ID]],Sales_Data[Product_ID],0))</f>
        <v>North-Bob</v>
      </c>
    </row>
    <row r="821" spans="1:14" x14ac:dyDescent="0.25">
      <c r="A821">
        <v>1037</v>
      </c>
      <c r="B821" t="str">
        <f>VLOOKUP(Merged[[#This Row],[Product_ID]],Sales_Data[],5,0)</f>
        <v>Bob</v>
      </c>
      <c r="C821" t="str">
        <f>VLOOKUP(Merged[[#This Row],[Product_ID]],Sales_Data[],6,0)</f>
        <v>North</v>
      </c>
      <c r="D821" t="str">
        <f>VLOOKUP(Merged[[#This Row],[Product_ID]],Sales_Data[],3,0)</f>
        <v>January</v>
      </c>
      <c r="E821">
        <f>INDEX(Sales_Data[Sales_Amount],MATCH(Merged[[#This Row],[Product_ID]], Sales_Data[Product_ID],0))</f>
        <v>9813.81</v>
      </c>
      <c r="F821" t="str">
        <f>INDEX(Sales_Data[Product_Category], MATCH(Merged[[#This Row],[Product_ID]],Sales_Data[Product_ID],0))</f>
        <v>Clothing</v>
      </c>
      <c r="G821">
        <f>INDEX(Sales_Data[Quantity_Sold], MATCH(Merged[[#This Row],[Product_ID]],Sales_Data[Product_ID],0))</f>
        <v>40</v>
      </c>
      <c r="H821" t="str">
        <f>INDEX(Sales_Data[Customer_Type], MATCH(Merged[[#This Row],[Product_ID]], Sales_Data[Product_ID],0))</f>
        <v>Returning</v>
      </c>
      <c r="I821" t="str">
        <f>INDEX(Sales_Data[Payment_Method], MATCH(Merged[[#This Row],[Product_ID]], Sales_Data[Product_ID],0))</f>
        <v>Bank Transfer</v>
      </c>
      <c r="J821">
        <f>INDEX(Sales_Data[Discount],MATCH(Merged[[#This Row],[Product_ID]], Sales_Data[Product_ID],0))</f>
        <v>0.26</v>
      </c>
      <c r="K821" s="8">
        <f>INDEX(Sales_Data[Discount (%)], MATCH(Merged[[#This Row],[Product_ID]],Sales_Data[Product_ID],0))</f>
        <v>0.26</v>
      </c>
      <c r="L821" s="8" t="str">
        <f>INDEX(Sales_Data[Discount Range], MATCH(Merged[[#This Row],[Product_ID]], Sales_Data[Product_ID],0))</f>
        <v>21%+</v>
      </c>
      <c r="M821" t="str">
        <f>INDEX(Sales_Data[Sales_Channel],MATCH(Merged[[#This Row],[Product_ID]], Sales_Data[Product_ID],0))</f>
        <v>Online</v>
      </c>
      <c r="N821" t="str">
        <f>INDEX(Sales_Data[Region_and_Sales_Rep], MATCH(Merged[[#This Row],[Product_ID]],Sales_Data[Product_ID],0))</f>
        <v>North-Bob</v>
      </c>
    </row>
    <row r="822" spans="1:14" x14ac:dyDescent="0.25">
      <c r="A822">
        <v>1074</v>
      </c>
      <c r="B822" t="str">
        <f>VLOOKUP(Merged[[#This Row],[Product_ID]],Sales_Data[],5,0)</f>
        <v>Eve</v>
      </c>
      <c r="C822" t="str">
        <f>VLOOKUP(Merged[[#This Row],[Product_ID]],Sales_Data[],6,0)</f>
        <v>West</v>
      </c>
      <c r="D822" t="str">
        <f>VLOOKUP(Merged[[#This Row],[Product_ID]],Sales_Data[],3,0)</f>
        <v>March</v>
      </c>
      <c r="E822">
        <f>INDEX(Sales_Data[Sales_Amount],MATCH(Merged[[#This Row],[Product_ID]], Sales_Data[Product_ID],0))</f>
        <v>7499.7</v>
      </c>
      <c r="F822" t="str">
        <f>INDEX(Sales_Data[Product_Category], MATCH(Merged[[#This Row],[Product_ID]],Sales_Data[Product_ID],0))</f>
        <v>Food</v>
      </c>
      <c r="G822">
        <f>INDEX(Sales_Data[Quantity_Sold], MATCH(Merged[[#This Row],[Product_ID]],Sales_Data[Product_ID],0))</f>
        <v>38</v>
      </c>
      <c r="H822" t="str">
        <f>INDEX(Sales_Data[Customer_Type], MATCH(Merged[[#This Row],[Product_ID]], Sales_Data[Product_ID],0))</f>
        <v>Returning</v>
      </c>
      <c r="I822" t="str">
        <f>INDEX(Sales_Data[Payment_Method], MATCH(Merged[[#This Row],[Product_ID]], Sales_Data[Product_ID],0))</f>
        <v>Credit Card</v>
      </c>
      <c r="J822">
        <f>INDEX(Sales_Data[Discount],MATCH(Merged[[#This Row],[Product_ID]], Sales_Data[Product_ID],0))</f>
        <v>0.19</v>
      </c>
      <c r="K822" s="8">
        <f>INDEX(Sales_Data[Discount (%)], MATCH(Merged[[#This Row],[Product_ID]],Sales_Data[Product_ID],0))</f>
        <v>0.19</v>
      </c>
      <c r="L822" s="8" t="str">
        <f>INDEX(Sales_Data[Discount Range], MATCH(Merged[[#This Row],[Product_ID]], Sales_Data[Product_ID],0))</f>
        <v>16-20%</v>
      </c>
      <c r="M822" t="str">
        <f>INDEX(Sales_Data[Sales_Channel],MATCH(Merged[[#This Row],[Product_ID]], Sales_Data[Product_ID],0))</f>
        <v>Online</v>
      </c>
      <c r="N822" t="str">
        <f>INDEX(Sales_Data[Region_and_Sales_Rep], MATCH(Merged[[#This Row],[Product_ID]],Sales_Data[Product_ID],0))</f>
        <v>West-Eve</v>
      </c>
    </row>
    <row r="823" spans="1:14" x14ac:dyDescent="0.25">
      <c r="A823">
        <v>1074</v>
      </c>
      <c r="B823" t="str">
        <f>VLOOKUP(Merged[[#This Row],[Product_ID]],Sales_Data[],5,0)</f>
        <v>Eve</v>
      </c>
      <c r="C823" t="str">
        <f>VLOOKUP(Merged[[#This Row],[Product_ID]],Sales_Data[],6,0)</f>
        <v>West</v>
      </c>
      <c r="D823" t="str">
        <f>VLOOKUP(Merged[[#This Row],[Product_ID]],Sales_Data[],3,0)</f>
        <v>March</v>
      </c>
      <c r="E823">
        <f>INDEX(Sales_Data[Sales_Amount],MATCH(Merged[[#This Row],[Product_ID]], Sales_Data[Product_ID],0))</f>
        <v>7499.7</v>
      </c>
      <c r="F823" t="str">
        <f>INDEX(Sales_Data[Product_Category], MATCH(Merged[[#This Row],[Product_ID]],Sales_Data[Product_ID],0))</f>
        <v>Food</v>
      </c>
      <c r="G823">
        <f>INDEX(Sales_Data[Quantity_Sold], MATCH(Merged[[#This Row],[Product_ID]],Sales_Data[Product_ID],0))</f>
        <v>38</v>
      </c>
      <c r="H823" t="str">
        <f>INDEX(Sales_Data[Customer_Type], MATCH(Merged[[#This Row],[Product_ID]], Sales_Data[Product_ID],0))</f>
        <v>Returning</v>
      </c>
      <c r="I823" t="str">
        <f>INDEX(Sales_Data[Payment_Method], MATCH(Merged[[#This Row],[Product_ID]], Sales_Data[Product_ID],0))</f>
        <v>Credit Card</v>
      </c>
      <c r="J823">
        <f>INDEX(Sales_Data[Discount],MATCH(Merged[[#This Row],[Product_ID]], Sales_Data[Product_ID],0))</f>
        <v>0.19</v>
      </c>
      <c r="K823" s="8">
        <f>INDEX(Sales_Data[Discount (%)], MATCH(Merged[[#This Row],[Product_ID]],Sales_Data[Product_ID],0))</f>
        <v>0.19</v>
      </c>
      <c r="L823" s="8" t="str">
        <f>INDEX(Sales_Data[Discount Range], MATCH(Merged[[#This Row],[Product_ID]], Sales_Data[Product_ID],0))</f>
        <v>16-20%</v>
      </c>
      <c r="M823" t="str">
        <f>INDEX(Sales_Data[Sales_Channel],MATCH(Merged[[#This Row],[Product_ID]], Sales_Data[Product_ID],0))</f>
        <v>Online</v>
      </c>
      <c r="N823" t="str">
        <f>INDEX(Sales_Data[Region_and_Sales_Rep], MATCH(Merged[[#This Row],[Product_ID]],Sales_Data[Product_ID],0))</f>
        <v>West-Eve</v>
      </c>
    </row>
    <row r="824" spans="1:14" x14ac:dyDescent="0.25">
      <c r="A824">
        <v>1083</v>
      </c>
      <c r="B824" t="str">
        <f>VLOOKUP(Merged[[#This Row],[Product_ID]],Sales_Data[],5,0)</f>
        <v>Bob</v>
      </c>
      <c r="C824" t="str">
        <f>VLOOKUP(Merged[[#This Row],[Product_ID]],Sales_Data[],6,0)</f>
        <v>West</v>
      </c>
      <c r="D824" t="str">
        <f>VLOOKUP(Merged[[#This Row],[Product_ID]],Sales_Data[],3,0)</f>
        <v>April</v>
      </c>
      <c r="E824">
        <f>INDEX(Sales_Data[Sales_Amount],MATCH(Merged[[#This Row],[Product_ID]], Sales_Data[Product_ID],0))</f>
        <v>618.30999999999995</v>
      </c>
      <c r="F824" t="str">
        <f>INDEX(Sales_Data[Product_Category], MATCH(Merged[[#This Row],[Product_ID]],Sales_Data[Product_ID],0))</f>
        <v>Furniture</v>
      </c>
      <c r="G824">
        <f>INDEX(Sales_Data[Quantity_Sold], MATCH(Merged[[#This Row],[Product_ID]],Sales_Data[Product_ID],0))</f>
        <v>29</v>
      </c>
      <c r="H824" t="str">
        <f>INDEX(Sales_Data[Customer_Type], MATCH(Merged[[#This Row],[Product_ID]], Sales_Data[Product_ID],0))</f>
        <v>Returning</v>
      </c>
      <c r="I824" t="str">
        <f>INDEX(Sales_Data[Payment_Method], MATCH(Merged[[#This Row],[Product_ID]], Sales_Data[Product_ID],0))</f>
        <v>Cash</v>
      </c>
      <c r="J824">
        <f>INDEX(Sales_Data[Discount],MATCH(Merged[[#This Row],[Product_ID]], Sales_Data[Product_ID],0))</f>
        <v>0.14000000000000001</v>
      </c>
      <c r="K824" s="8">
        <f>INDEX(Sales_Data[Discount (%)], MATCH(Merged[[#This Row],[Product_ID]],Sales_Data[Product_ID],0))</f>
        <v>0.14000000000000001</v>
      </c>
      <c r="L824" s="8" t="str">
        <f>INDEX(Sales_Data[Discount Range], MATCH(Merged[[#This Row],[Product_ID]], Sales_Data[Product_ID],0))</f>
        <v>11-15%</v>
      </c>
      <c r="M824" t="str">
        <f>INDEX(Sales_Data[Sales_Channel],MATCH(Merged[[#This Row],[Product_ID]], Sales_Data[Product_ID],0))</f>
        <v>Online</v>
      </c>
      <c r="N824" t="str">
        <f>INDEX(Sales_Data[Region_and_Sales_Rep], MATCH(Merged[[#This Row],[Product_ID]],Sales_Data[Product_ID],0))</f>
        <v>West-Bob</v>
      </c>
    </row>
    <row r="825" spans="1:14" x14ac:dyDescent="0.25">
      <c r="A825">
        <v>1017</v>
      </c>
      <c r="B825" t="str">
        <f>VLOOKUP(Merged[[#This Row],[Product_ID]],Sales_Data[],5,0)</f>
        <v>David</v>
      </c>
      <c r="C825" t="str">
        <f>VLOOKUP(Merged[[#This Row],[Product_ID]],Sales_Data[],6,0)</f>
        <v>East</v>
      </c>
      <c r="D825" t="str">
        <f>VLOOKUP(Merged[[#This Row],[Product_ID]],Sales_Data[],3,0)</f>
        <v>July</v>
      </c>
      <c r="E825">
        <f>INDEX(Sales_Data[Sales_Amount],MATCH(Merged[[#This Row],[Product_ID]], Sales_Data[Product_ID],0))</f>
        <v>3388.69</v>
      </c>
      <c r="F825" t="str">
        <f>INDEX(Sales_Data[Product_Category], MATCH(Merged[[#This Row],[Product_ID]],Sales_Data[Product_ID],0))</f>
        <v>Food</v>
      </c>
      <c r="G825">
        <f>INDEX(Sales_Data[Quantity_Sold], MATCH(Merged[[#This Row],[Product_ID]],Sales_Data[Product_ID],0))</f>
        <v>1</v>
      </c>
      <c r="H825" t="str">
        <f>INDEX(Sales_Data[Customer_Type], MATCH(Merged[[#This Row],[Product_ID]], Sales_Data[Product_ID],0))</f>
        <v>Returning</v>
      </c>
      <c r="I825" t="str">
        <f>INDEX(Sales_Data[Payment_Method], MATCH(Merged[[#This Row],[Product_ID]], Sales_Data[Product_ID],0))</f>
        <v>Bank Transfer</v>
      </c>
      <c r="J825">
        <f>INDEX(Sales_Data[Discount],MATCH(Merged[[#This Row],[Product_ID]], Sales_Data[Product_ID],0))</f>
        <v>0.28999999999999998</v>
      </c>
      <c r="K825" s="8">
        <f>INDEX(Sales_Data[Discount (%)], MATCH(Merged[[#This Row],[Product_ID]],Sales_Data[Product_ID],0))</f>
        <v>0.28999999999999998</v>
      </c>
      <c r="L825" s="8" t="str">
        <f>INDEX(Sales_Data[Discount Range], MATCH(Merged[[#This Row],[Product_ID]], Sales_Data[Product_ID],0))</f>
        <v>21%+</v>
      </c>
      <c r="M825" t="str">
        <f>INDEX(Sales_Data[Sales_Channel],MATCH(Merged[[#This Row],[Product_ID]], Sales_Data[Product_ID],0))</f>
        <v>Online</v>
      </c>
      <c r="N825" t="str">
        <f>INDEX(Sales_Data[Region_and_Sales_Rep], MATCH(Merged[[#This Row],[Product_ID]],Sales_Data[Product_ID],0))</f>
        <v>East-David</v>
      </c>
    </row>
    <row r="826" spans="1:14" x14ac:dyDescent="0.25">
      <c r="A826">
        <v>1085</v>
      </c>
      <c r="B826" t="str">
        <f>VLOOKUP(Merged[[#This Row],[Product_ID]],Sales_Data[],5,0)</f>
        <v>Charlie</v>
      </c>
      <c r="C826" t="str">
        <f>VLOOKUP(Merged[[#This Row],[Product_ID]],Sales_Data[],6,0)</f>
        <v>South</v>
      </c>
      <c r="D826" t="str">
        <f>VLOOKUP(Merged[[#This Row],[Product_ID]],Sales_Data[],3,0)</f>
        <v>November</v>
      </c>
      <c r="E826">
        <f>INDEX(Sales_Data[Sales_Amount],MATCH(Merged[[#This Row],[Product_ID]], Sales_Data[Product_ID],0))</f>
        <v>2038.75</v>
      </c>
      <c r="F826" t="str">
        <f>INDEX(Sales_Data[Product_Category], MATCH(Merged[[#This Row],[Product_ID]],Sales_Data[Product_ID],0))</f>
        <v>Furniture</v>
      </c>
      <c r="G826">
        <f>INDEX(Sales_Data[Quantity_Sold], MATCH(Merged[[#This Row],[Product_ID]],Sales_Data[Product_ID],0))</f>
        <v>32</v>
      </c>
      <c r="H826" t="str">
        <f>INDEX(Sales_Data[Customer_Type], MATCH(Merged[[#This Row],[Product_ID]], Sales_Data[Product_ID],0))</f>
        <v>Returning</v>
      </c>
      <c r="I826" t="str">
        <f>INDEX(Sales_Data[Payment_Method], MATCH(Merged[[#This Row],[Product_ID]], Sales_Data[Product_ID],0))</f>
        <v>Credit Card</v>
      </c>
      <c r="J826">
        <f>INDEX(Sales_Data[Discount],MATCH(Merged[[#This Row],[Product_ID]], Sales_Data[Product_ID],0))</f>
        <v>0.04</v>
      </c>
      <c r="K826" s="8">
        <f>INDEX(Sales_Data[Discount (%)], MATCH(Merged[[#This Row],[Product_ID]],Sales_Data[Product_ID],0))</f>
        <v>0.04</v>
      </c>
      <c r="L826" s="8" t="str">
        <f>INDEX(Sales_Data[Discount Range], MATCH(Merged[[#This Row],[Product_ID]], Sales_Data[Product_ID],0))</f>
        <v>0-5%</v>
      </c>
      <c r="M826" t="str">
        <f>INDEX(Sales_Data[Sales_Channel],MATCH(Merged[[#This Row],[Product_ID]], Sales_Data[Product_ID],0))</f>
        <v>Retail</v>
      </c>
      <c r="N826" t="str">
        <f>INDEX(Sales_Data[Region_and_Sales_Rep], MATCH(Merged[[#This Row],[Product_ID]],Sales_Data[Product_ID],0))</f>
        <v>South-Charlie</v>
      </c>
    </row>
    <row r="827" spans="1:14" x14ac:dyDescent="0.25">
      <c r="A827">
        <v>1078</v>
      </c>
      <c r="B827" t="str">
        <f>VLOOKUP(Merged[[#This Row],[Product_ID]],Sales_Data[],5,0)</f>
        <v>David</v>
      </c>
      <c r="C827" t="str">
        <f>VLOOKUP(Merged[[#This Row],[Product_ID]],Sales_Data[],6,0)</f>
        <v>East</v>
      </c>
      <c r="D827" t="str">
        <f>VLOOKUP(Merged[[#This Row],[Product_ID]],Sales_Data[],3,0)</f>
        <v>November</v>
      </c>
      <c r="E827">
        <f>INDEX(Sales_Data[Sales_Amount],MATCH(Merged[[#This Row],[Product_ID]], Sales_Data[Product_ID],0))</f>
        <v>113.4</v>
      </c>
      <c r="F827" t="str">
        <f>INDEX(Sales_Data[Product_Category], MATCH(Merged[[#This Row],[Product_ID]],Sales_Data[Product_ID],0))</f>
        <v>Furniture</v>
      </c>
      <c r="G827">
        <f>INDEX(Sales_Data[Quantity_Sold], MATCH(Merged[[#This Row],[Product_ID]],Sales_Data[Product_ID],0))</f>
        <v>8</v>
      </c>
      <c r="H827" t="str">
        <f>INDEX(Sales_Data[Customer_Type], MATCH(Merged[[#This Row],[Product_ID]], Sales_Data[Product_ID],0))</f>
        <v>Returning</v>
      </c>
      <c r="I827" t="str">
        <f>INDEX(Sales_Data[Payment_Method], MATCH(Merged[[#This Row],[Product_ID]], Sales_Data[Product_ID],0))</f>
        <v>Bank Transfer</v>
      </c>
      <c r="J827">
        <f>INDEX(Sales_Data[Discount],MATCH(Merged[[#This Row],[Product_ID]], Sales_Data[Product_ID],0))</f>
        <v>0.03</v>
      </c>
      <c r="K827" s="8">
        <f>INDEX(Sales_Data[Discount (%)], MATCH(Merged[[#This Row],[Product_ID]],Sales_Data[Product_ID],0))</f>
        <v>0.03</v>
      </c>
      <c r="L827" s="8" t="str">
        <f>INDEX(Sales_Data[Discount Range], MATCH(Merged[[#This Row],[Product_ID]], Sales_Data[Product_ID],0))</f>
        <v>0-5%</v>
      </c>
      <c r="M827" t="str">
        <f>INDEX(Sales_Data[Sales_Channel],MATCH(Merged[[#This Row],[Product_ID]], Sales_Data[Product_ID],0))</f>
        <v>Online</v>
      </c>
      <c r="N827" t="str">
        <f>INDEX(Sales_Data[Region_and_Sales_Rep], MATCH(Merged[[#This Row],[Product_ID]],Sales_Data[Product_ID],0))</f>
        <v>East-David</v>
      </c>
    </row>
    <row r="828" spans="1:14" x14ac:dyDescent="0.25">
      <c r="A828">
        <v>1073</v>
      </c>
      <c r="B828" t="str">
        <f>VLOOKUP(Merged[[#This Row],[Product_ID]],Sales_Data[],5,0)</f>
        <v>David</v>
      </c>
      <c r="C828" t="str">
        <f>VLOOKUP(Merged[[#This Row],[Product_ID]],Sales_Data[],6,0)</f>
        <v>West</v>
      </c>
      <c r="D828" t="str">
        <f>VLOOKUP(Merged[[#This Row],[Product_ID]],Sales_Data[],3,0)</f>
        <v>December</v>
      </c>
      <c r="E828">
        <f>INDEX(Sales_Data[Sales_Amount],MATCH(Merged[[#This Row],[Product_ID]], Sales_Data[Product_ID],0))</f>
        <v>5238.42</v>
      </c>
      <c r="F828" t="str">
        <f>INDEX(Sales_Data[Product_Category], MATCH(Merged[[#This Row],[Product_ID]],Sales_Data[Product_ID],0))</f>
        <v>Furniture</v>
      </c>
      <c r="G828">
        <f>INDEX(Sales_Data[Quantity_Sold], MATCH(Merged[[#This Row],[Product_ID]],Sales_Data[Product_ID],0))</f>
        <v>40</v>
      </c>
      <c r="H828" t="str">
        <f>INDEX(Sales_Data[Customer_Type], MATCH(Merged[[#This Row],[Product_ID]], Sales_Data[Product_ID],0))</f>
        <v>Returning</v>
      </c>
      <c r="I828" t="str">
        <f>INDEX(Sales_Data[Payment_Method], MATCH(Merged[[#This Row],[Product_ID]], Sales_Data[Product_ID],0))</f>
        <v>Credit Card</v>
      </c>
      <c r="J828">
        <f>INDEX(Sales_Data[Discount],MATCH(Merged[[#This Row],[Product_ID]], Sales_Data[Product_ID],0))</f>
        <v>0.17</v>
      </c>
      <c r="K828" s="8">
        <f>INDEX(Sales_Data[Discount (%)], MATCH(Merged[[#This Row],[Product_ID]],Sales_Data[Product_ID],0))</f>
        <v>0.17</v>
      </c>
      <c r="L828" s="8" t="str">
        <f>INDEX(Sales_Data[Discount Range], MATCH(Merged[[#This Row],[Product_ID]], Sales_Data[Product_ID],0))</f>
        <v>16-20%</v>
      </c>
      <c r="M828" t="str">
        <f>INDEX(Sales_Data[Sales_Channel],MATCH(Merged[[#This Row],[Product_ID]], Sales_Data[Product_ID],0))</f>
        <v>Retail</v>
      </c>
      <c r="N828" t="str">
        <f>INDEX(Sales_Data[Region_and_Sales_Rep], MATCH(Merged[[#This Row],[Product_ID]],Sales_Data[Product_ID],0))</f>
        <v>West-David</v>
      </c>
    </row>
    <row r="829" spans="1:14" x14ac:dyDescent="0.25">
      <c r="A829">
        <v>1001</v>
      </c>
      <c r="B829" t="str">
        <f>VLOOKUP(Merged[[#This Row],[Product_ID]],Sales_Data[],5,0)</f>
        <v>Alice</v>
      </c>
      <c r="C829" t="str">
        <f>VLOOKUP(Merged[[#This Row],[Product_ID]],Sales_Data[],6,0)</f>
        <v>North</v>
      </c>
      <c r="D829" t="str">
        <f>VLOOKUP(Merged[[#This Row],[Product_ID]],Sales_Data[],3,0)</f>
        <v>November</v>
      </c>
      <c r="E829">
        <f>INDEX(Sales_Data[Sales_Amount],MATCH(Merged[[#This Row],[Product_ID]], Sales_Data[Product_ID],0))</f>
        <v>715.81</v>
      </c>
      <c r="F829" t="str">
        <f>INDEX(Sales_Data[Product_Category], MATCH(Merged[[#This Row],[Product_ID]],Sales_Data[Product_ID],0))</f>
        <v>Electronics</v>
      </c>
      <c r="G829">
        <f>INDEX(Sales_Data[Quantity_Sold], MATCH(Merged[[#This Row],[Product_ID]],Sales_Data[Product_ID],0))</f>
        <v>8</v>
      </c>
      <c r="H829" t="str">
        <f>INDEX(Sales_Data[Customer_Type], MATCH(Merged[[#This Row],[Product_ID]], Sales_Data[Product_ID],0))</f>
        <v>New</v>
      </c>
      <c r="I829" t="str">
        <f>INDEX(Sales_Data[Payment_Method], MATCH(Merged[[#This Row],[Product_ID]], Sales_Data[Product_ID],0))</f>
        <v>Bank Transfer</v>
      </c>
      <c r="J829">
        <f>INDEX(Sales_Data[Discount],MATCH(Merged[[#This Row],[Product_ID]], Sales_Data[Product_ID],0))</f>
        <v>0.09</v>
      </c>
      <c r="K829" s="8">
        <f>INDEX(Sales_Data[Discount (%)], MATCH(Merged[[#This Row],[Product_ID]],Sales_Data[Product_ID],0))</f>
        <v>0.09</v>
      </c>
      <c r="L829" s="8" t="str">
        <f>INDEX(Sales_Data[Discount Range], MATCH(Merged[[#This Row],[Product_ID]], Sales_Data[Product_ID],0))</f>
        <v>6-10%</v>
      </c>
      <c r="M829" t="str">
        <f>INDEX(Sales_Data[Sales_Channel],MATCH(Merged[[#This Row],[Product_ID]], Sales_Data[Product_ID],0))</f>
        <v>Retail</v>
      </c>
      <c r="N829" t="str">
        <f>INDEX(Sales_Data[Region_and_Sales_Rep], MATCH(Merged[[#This Row],[Product_ID]],Sales_Data[Product_ID],0))</f>
        <v>North-Alice</v>
      </c>
    </row>
    <row r="830" spans="1:14" x14ac:dyDescent="0.25">
      <c r="A830">
        <v>1051</v>
      </c>
      <c r="B830" t="str">
        <f>VLOOKUP(Merged[[#This Row],[Product_ID]],Sales_Data[],5,0)</f>
        <v>Eve</v>
      </c>
      <c r="C830" t="str">
        <f>VLOOKUP(Merged[[#This Row],[Product_ID]],Sales_Data[],6,0)</f>
        <v>North</v>
      </c>
      <c r="D830" t="str">
        <f>VLOOKUP(Merged[[#This Row],[Product_ID]],Sales_Data[],3,0)</f>
        <v>January</v>
      </c>
      <c r="E830">
        <f>INDEX(Sales_Data[Sales_Amount],MATCH(Merged[[#This Row],[Product_ID]], Sales_Data[Product_ID],0))</f>
        <v>4979.3599999999997</v>
      </c>
      <c r="F830" t="str">
        <f>INDEX(Sales_Data[Product_Category], MATCH(Merged[[#This Row],[Product_ID]],Sales_Data[Product_ID],0))</f>
        <v>Electronics</v>
      </c>
      <c r="G830">
        <f>INDEX(Sales_Data[Quantity_Sold], MATCH(Merged[[#This Row],[Product_ID]],Sales_Data[Product_ID],0))</f>
        <v>14</v>
      </c>
      <c r="H830" t="str">
        <f>INDEX(Sales_Data[Customer_Type], MATCH(Merged[[#This Row],[Product_ID]], Sales_Data[Product_ID],0))</f>
        <v>New</v>
      </c>
      <c r="I830" t="str">
        <f>INDEX(Sales_Data[Payment_Method], MATCH(Merged[[#This Row],[Product_ID]], Sales_Data[Product_ID],0))</f>
        <v>Bank Transfer</v>
      </c>
      <c r="J830">
        <f>INDEX(Sales_Data[Discount],MATCH(Merged[[#This Row],[Product_ID]], Sales_Data[Product_ID],0))</f>
        <v>0.1</v>
      </c>
      <c r="K830" s="8">
        <f>INDEX(Sales_Data[Discount (%)], MATCH(Merged[[#This Row],[Product_ID]],Sales_Data[Product_ID],0))</f>
        <v>0.1</v>
      </c>
      <c r="L830" s="8" t="str">
        <f>INDEX(Sales_Data[Discount Range], MATCH(Merged[[#This Row],[Product_ID]], Sales_Data[Product_ID],0))</f>
        <v>6-10%</v>
      </c>
      <c r="M830" t="str">
        <f>INDEX(Sales_Data[Sales_Channel],MATCH(Merged[[#This Row],[Product_ID]], Sales_Data[Product_ID],0))</f>
        <v>Retail</v>
      </c>
      <c r="N830" t="str">
        <f>INDEX(Sales_Data[Region_and_Sales_Rep], MATCH(Merged[[#This Row],[Product_ID]],Sales_Data[Product_ID],0))</f>
        <v>North-Eve</v>
      </c>
    </row>
    <row r="831" spans="1:14" x14ac:dyDescent="0.25">
      <c r="A831">
        <v>1045</v>
      </c>
      <c r="B831" t="str">
        <f>VLOOKUP(Merged[[#This Row],[Product_ID]],Sales_Data[],5,0)</f>
        <v>David</v>
      </c>
      <c r="C831" t="str">
        <f>VLOOKUP(Merged[[#This Row],[Product_ID]],Sales_Data[],6,0)</f>
        <v>South</v>
      </c>
      <c r="D831" t="str">
        <f>VLOOKUP(Merged[[#This Row],[Product_ID]],Sales_Data[],3,0)</f>
        <v>December</v>
      </c>
      <c r="E831">
        <f>INDEX(Sales_Data[Sales_Amount],MATCH(Merged[[#This Row],[Product_ID]], Sales_Data[Product_ID],0))</f>
        <v>3517.4</v>
      </c>
      <c r="F831" t="str">
        <f>INDEX(Sales_Data[Product_Category], MATCH(Merged[[#This Row],[Product_ID]],Sales_Data[Product_ID],0))</f>
        <v>Clothing</v>
      </c>
      <c r="G831">
        <f>INDEX(Sales_Data[Quantity_Sold], MATCH(Merged[[#This Row],[Product_ID]],Sales_Data[Product_ID],0))</f>
        <v>42</v>
      </c>
      <c r="H831" t="str">
        <f>INDEX(Sales_Data[Customer_Type], MATCH(Merged[[#This Row],[Product_ID]], Sales_Data[Product_ID],0))</f>
        <v>Returning</v>
      </c>
      <c r="I831" t="str">
        <f>INDEX(Sales_Data[Payment_Method], MATCH(Merged[[#This Row],[Product_ID]], Sales_Data[Product_ID],0))</f>
        <v>Cash</v>
      </c>
      <c r="J831">
        <f>INDEX(Sales_Data[Discount],MATCH(Merged[[#This Row],[Product_ID]], Sales_Data[Product_ID],0))</f>
        <v>0.1</v>
      </c>
      <c r="K831" s="8">
        <f>INDEX(Sales_Data[Discount (%)], MATCH(Merged[[#This Row],[Product_ID]],Sales_Data[Product_ID],0))</f>
        <v>0.1</v>
      </c>
      <c r="L831" s="8" t="str">
        <f>INDEX(Sales_Data[Discount Range], MATCH(Merged[[#This Row],[Product_ID]], Sales_Data[Product_ID],0))</f>
        <v>6-10%</v>
      </c>
      <c r="M831" t="str">
        <f>INDEX(Sales_Data[Sales_Channel],MATCH(Merged[[#This Row],[Product_ID]], Sales_Data[Product_ID],0))</f>
        <v>Online</v>
      </c>
      <c r="N831" t="str">
        <f>INDEX(Sales_Data[Region_and_Sales_Rep], MATCH(Merged[[#This Row],[Product_ID]],Sales_Data[Product_ID],0))</f>
        <v>South-David</v>
      </c>
    </row>
    <row r="832" spans="1:14" x14ac:dyDescent="0.25">
      <c r="A832">
        <v>1077</v>
      </c>
      <c r="B832" t="str">
        <f>VLOOKUP(Merged[[#This Row],[Product_ID]],Sales_Data[],5,0)</f>
        <v>Eve</v>
      </c>
      <c r="C832" t="str">
        <f>VLOOKUP(Merged[[#This Row],[Product_ID]],Sales_Data[],6,0)</f>
        <v>West</v>
      </c>
      <c r="D832" t="str">
        <f>VLOOKUP(Merged[[#This Row],[Product_ID]],Sales_Data[],3,0)</f>
        <v>February</v>
      </c>
      <c r="E832">
        <f>INDEX(Sales_Data[Sales_Amount],MATCH(Merged[[#This Row],[Product_ID]], Sales_Data[Product_ID],0))</f>
        <v>9605.34</v>
      </c>
      <c r="F832" t="str">
        <f>INDEX(Sales_Data[Product_Category], MATCH(Merged[[#This Row],[Product_ID]],Sales_Data[Product_ID],0))</f>
        <v>Clothing</v>
      </c>
      <c r="G832">
        <f>INDEX(Sales_Data[Quantity_Sold], MATCH(Merged[[#This Row],[Product_ID]],Sales_Data[Product_ID],0))</f>
        <v>12</v>
      </c>
      <c r="H832" t="str">
        <f>INDEX(Sales_Data[Customer_Type], MATCH(Merged[[#This Row],[Product_ID]], Sales_Data[Product_ID],0))</f>
        <v>New</v>
      </c>
      <c r="I832" t="str">
        <f>INDEX(Sales_Data[Payment_Method], MATCH(Merged[[#This Row],[Product_ID]], Sales_Data[Product_ID],0))</f>
        <v>Credit Card</v>
      </c>
      <c r="J832">
        <f>INDEX(Sales_Data[Discount],MATCH(Merged[[#This Row],[Product_ID]], Sales_Data[Product_ID],0))</f>
        <v>0.28999999999999998</v>
      </c>
      <c r="K832" s="8">
        <f>INDEX(Sales_Data[Discount (%)], MATCH(Merged[[#This Row],[Product_ID]],Sales_Data[Product_ID],0))</f>
        <v>0.28999999999999998</v>
      </c>
      <c r="L832" s="8" t="str">
        <f>INDEX(Sales_Data[Discount Range], MATCH(Merged[[#This Row],[Product_ID]], Sales_Data[Product_ID],0))</f>
        <v>21%+</v>
      </c>
      <c r="M832" t="str">
        <f>INDEX(Sales_Data[Sales_Channel],MATCH(Merged[[#This Row],[Product_ID]], Sales_Data[Product_ID],0))</f>
        <v>Retail</v>
      </c>
      <c r="N832" t="str">
        <f>INDEX(Sales_Data[Region_and_Sales_Rep], MATCH(Merged[[#This Row],[Product_ID]],Sales_Data[Product_ID],0))</f>
        <v>West-Eve</v>
      </c>
    </row>
    <row r="833" spans="1:14" x14ac:dyDescent="0.25">
      <c r="A833">
        <v>1004</v>
      </c>
      <c r="B833" t="str">
        <f>VLOOKUP(Merged[[#This Row],[Product_ID]],Sales_Data[],5,0)</f>
        <v>Eve</v>
      </c>
      <c r="C833" t="str">
        <f>VLOOKUP(Merged[[#This Row],[Product_ID]],Sales_Data[],6,0)</f>
        <v>South</v>
      </c>
      <c r="D833" t="str">
        <f>VLOOKUP(Merged[[#This Row],[Product_ID]],Sales_Data[],3,0)</f>
        <v>June</v>
      </c>
      <c r="E833">
        <f>INDEX(Sales_Data[Sales_Amount],MATCH(Merged[[#This Row],[Product_ID]], Sales_Data[Product_ID],0))</f>
        <v>7762.51</v>
      </c>
      <c r="F833" t="str">
        <f>INDEX(Sales_Data[Product_Category], MATCH(Merged[[#This Row],[Product_ID]],Sales_Data[Product_ID],0))</f>
        <v>Electronics</v>
      </c>
      <c r="G833">
        <f>INDEX(Sales_Data[Quantity_Sold], MATCH(Merged[[#This Row],[Product_ID]],Sales_Data[Product_ID],0))</f>
        <v>39</v>
      </c>
      <c r="H833" t="str">
        <f>INDEX(Sales_Data[Customer_Type], MATCH(Merged[[#This Row],[Product_ID]], Sales_Data[Product_ID],0))</f>
        <v>Returning</v>
      </c>
      <c r="I833" t="str">
        <f>INDEX(Sales_Data[Payment_Method], MATCH(Merged[[#This Row],[Product_ID]], Sales_Data[Product_ID],0))</f>
        <v>Cash</v>
      </c>
      <c r="J833">
        <f>INDEX(Sales_Data[Discount],MATCH(Merged[[#This Row],[Product_ID]], Sales_Data[Product_ID],0))</f>
        <v>0.05</v>
      </c>
      <c r="K833" s="8">
        <f>INDEX(Sales_Data[Discount (%)], MATCH(Merged[[#This Row],[Product_ID]],Sales_Data[Product_ID],0))</f>
        <v>0.05</v>
      </c>
      <c r="L833" s="8" t="str">
        <f>INDEX(Sales_Data[Discount Range], MATCH(Merged[[#This Row],[Product_ID]], Sales_Data[Product_ID],0))</f>
        <v>0-5%</v>
      </c>
      <c r="M833" t="str">
        <f>INDEX(Sales_Data[Sales_Channel],MATCH(Merged[[#This Row],[Product_ID]], Sales_Data[Product_ID],0))</f>
        <v>Online</v>
      </c>
      <c r="N833" t="str">
        <f>INDEX(Sales_Data[Region_and_Sales_Rep], MATCH(Merged[[#This Row],[Product_ID]],Sales_Data[Product_ID],0))</f>
        <v>South-Eve</v>
      </c>
    </row>
    <row r="834" spans="1:14" x14ac:dyDescent="0.25">
      <c r="A834">
        <v>1062</v>
      </c>
      <c r="B834" t="str">
        <f>VLOOKUP(Merged[[#This Row],[Product_ID]],Sales_Data[],5,0)</f>
        <v>Eve</v>
      </c>
      <c r="C834" t="str">
        <f>VLOOKUP(Merged[[#This Row],[Product_ID]],Sales_Data[],6,0)</f>
        <v>East</v>
      </c>
      <c r="D834" t="str">
        <f>VLOOKUP(Merged[[#This Row],[Product_ID]],Sales_Data[],3,0)</f>
        <v>January</v>
      </c>
      <c r="E834">
        <f>INDEX(Sales_Data[Sales_Amount],MATCH(Merged[[#This Row],[Product_ID]], Sales_Data[Product_ID],0))</f>
        <v>3439.72</v>
      </c>
      <c r="F834" t="str">
        <f>INDEX(Sales_Data[Product_Category], MATCH(Merged[[#This Row],[Product_ID]],Sales_Data[Product_ID],0))</f>
        <v>Clothing</v>
      </c>
      <c r="G834">
        <f>INDEX(Sales_Data[Quantity_Sold], MATCH(Merged[[#This Row],[Product_ID]],Sales_Data[Product_ID],0))</f>
        <v>15</v>
      </c>
      <c r="H834" t="str">
        <f>INDEX(Sales_Data[Customer_Type], MATCH(Merged[[#This Row],[Product_ID]], Sales_Data[Product_ID],0))</f>
        <v>New</v>
      </c>
      <c r="I834" t="str">
        <f>INDEX(Sales_Data[Payment_Method], MATCH(Merged[[#This Row],[Product_ID]], Sales_Data[Product_ID],0))</f>
        <v>Credit Card</v>
      </c>
      <c r="J834">
        <f>INDEX(Sales_Data[Discount],MATCH(Merged[[#This Row],[Product_ID]], Sales_Data[Product_ID],0))</f>
        <v>0.28999999999999998</v>
      </c>
      <c r="K834" s="8">
        <f>INDEX(Sales_Data[Discount (%)], MATCH(Merged[[#This Row],[Product_ID]],Sales_Data[Product_ID],0))</f>
        <v>0.28999999999999998</v>
      </c>
      <c r="L834" s="8" t="str">
        <f>INDEX(Sales_Data[Discount Range], MATCH(Merged[[#This Row],[Product_ID]], Sales_Data[Product_ID],0))</f>
        <v>21%+</v>
      </c>
      <c r="M834" t="str">
        <f>INDEX(Sales_Data[Sales_Channel],MATCH(Merged[[#This Row],[Product_ID]], Sales_Data[Product_ID],0))</f>
        <v>Online</v>
      </c>
      <c r="N834" t="str">
        <f>INDEX(Sales_Data[Region_and_Sales_Rep], MATCH(Merged[[#This Row],[Product_ID]],Sales_Data[Product_ID],0))</f>
        <v>East-Eve</v>
      </c>
    </row>
    <row r="835" spans="1:14" x14ac:dyDescent="0.25">
      <c r="A835">
        <v>1065</v>
      </c>
      <c r="B835" t="str">
        <f>VLOOKUP(Merged[[#This Row],[Product_ID]],Sales_Data[],5,0)</f>
        <v>Bob</v>
      </c>
      <c r="C835" t="str">
        <f>VLOOKUP(Merged[[#This Row],[Product_ID]],Sales_Data[],6,0)</f>
        <v>East</v>
      </c>
      <c r="D835" t="str">
        <f>VLOOKUP(Merged[[#This Row],[Product_ID]],Sales_Data[],3,0)</f>
        <v>November</v>
      </c>
      <c r="E835">
        <f>INDEX(Sales_Data[Sales_Amount],MATCH(Merged[[#This Row],[Product_ID]], Sales_Data[Product_ID],0))</f>
        <v>9183.11</v>
      </c>
      <c r="F835" t="str">
        <f>INDEX(Sales_Data[Product_Category], MATCH(Merged[[#This Row],[Product_ID]],Sales_Data[Product_ID],0))</f>
        <v>Food</v>
      </c>
      <c r="G835">
        <f>INDEX(Sales_Data[Quantity_Sold], MATCH(Merged[[#This Row],[Product_ID]],Sales_Data[Product_ID],0))</f>
        <v>18</v>
      </c>
      <c r="H835" t="str">
        <f>INDEX(Sales_Data[Customer_Type], MATCH(Merged[[#This Row],[Product_ID]], Sales_Data[Product_ID],0))</f>
        <v>New</v>
      </c>
      <c r="I835" t="str">
        <f>INDEX(Sales_Data[Payment_Method], MATCH(Merged[[#This Row],[Product_ID]], Sales_Data[Product_ID],0))</f>
        <v>Bank Transfer</v>
      </c>
      <c r="J835">
        <f>INDEX(Sales_Data[Discount],MATCH(Merged[[#This Row],[Product_ID]], Sales_Data[Product_ID],0))</f>
        <v>0.02</v>
      </c>
      <c r="K835" s="8">
        <f>INDEX(Sales_Data[Discount (%)], MATCH(Merged[[#This Row],[Product_ID]],Sales_Data[Product_ID],0))</f>
        <v>0.02</v>
      </c>
      <c r="L835" s="8" t="str">
        <f>INDEX(Sales_Data[Discount Range], MATCH(Merged[[#This Row],[Product_ID]], Sales_Data[Product_ID],0))</f>
        <v>0-5%</v>
      </c>
      <c r="M835" t="str">
        <f>INDEX(Sales_Data[Sales_Channel],MATCH(Merged[[#This Row],[Product_ID]], Sales_Data[Product_ID],0))</f>
        <v>Retail</v>
      </c>
      <c r="N835" t="str">
        <f>INDEX(Sales_Data[Region_and_Sales_Rep], MATCH(Merged[[#This Row],[Product_ID]],Sales_Data[Product_ID],0))</f>
        <v>East-Bob</v>
      </c>
    </row>
    <row r="836" spans="1:14" x14ac:dyDescent="0.25">
      <c r="A836">
        <v>1032</v>
      </c>
      <c r="B836" t="str">
        <f>VLOOKUP(Merged[[#This Row],[Product_ID]],Sales_Data[],5,0)</f>
        <v>Eve</v>
      </c>
      <c r="C836" t="str">
        <f>VLOOKUP(Merged[[#This Row],[Product_ID]],Sales_Data[],6,0)</f>
        <v>West</v>
      </c>
      <c r="D836" t="str">
        <f>VLOOKUP(Merged[[#This Row],[Product_ID]],Sales_Data[],3,0)</f>
        <v>June</v>
      </c>
      <c r="E836">
        <f>INDEX(Sales_Data[Sales_Amount],MATCH(Merged[[#This Row],[Product_ID]], Sales_Data[Product_ID],0))</f>
        <v>219.82</v>
      </c>
      <c r="F836" t="str">
        <f>INDEX(Sales_Data[Product_Category], MATCH(Merged[[#This Row],[Product_ID]],Sales_Data[Product_ID],0))</f>
        <v>Electronics</v>
      </c>
      <c r="G836">
        <f>INDEX(Sales_Data[Quantity_Sold], MATCH(Merged[[#This Row],[Product_ID]],Sales_Data[Product_ID],0))</f>
        <v>49</v>
      </c>
      <c r="H836" t="str">
        <f>INDEX(Sales_Data[Customer_Type], MATCH(Merged[[#This Row],[Product_ID]], Sales_Data[Product_ID],0))</f>
        <v>Returning</v>
      </c>
      <c r="I836" t="str">
        <f>INDEX(Sales_Data[Payment_Method], MATCH(Merged[[#This Row],[Product_ID]], Sales_Data[Product_ID],0))</f>
        <v>Credit Card</v>
      </c>
      <c r="J836">
        <f>INDEX(Sales_Data[Discount],MATCH(Merged[[#This Row],[Product_ID]], Sales_Data[Product_ID],0))</f>
        <v>0.09</v>
      </c>
      <c r="K836" s="8">
        <f>INDEX(Sales_Data[Discount (%)], MATCH(Merged[[#This Row],[Product_ID]],Sales_Data[Product_ID],0))</f>
        <v>0.09</v>
      </c>
      <c r="L836" s="8" t="str">
        <f>INDEX(Sales_Data[Discount Range], MATCH(Merged[[#This Row],[Product_ID]], Sales_Data[Product_ID],0))</f>
        <v>6-10%</v>
      </c>
      <c r="M836" t="str">
        <f>INDEX(Sales_Data[Sales_Channel],MATCH(Merged[[#This Row],[Product_ID]], Sales_Data[Product_ID],0))</f>
        <v>Online</v>
      </c>
      <c r="N836" t="str">
        <f>INDEX(Sales_Data[Region_and_Sales_Rep], MATCH(Merged[[#This Row],[Product_ID]],Sales_Data[Product_ID],0))</f>
        <v>West-Eve</v>
      </c>
    </row>
    <row r="837" spans="1:14" x14ac:dyDescent="0.25">
      <c r="A837">
        <v>1034</v>
      </c>
      <c r="B837" t="str">
        <f>VLOOKUP(Merged[[#This Row],[Product_ID]],Sales_Data[],5,0)</f>
        <v>Eve</v>
      </c>
      <c r="C837" t="str">
        <f>VLOOKUP(Merged[[#This Row],[Product_ID]],Sales_Data[],6,0)</f>
        <v>East</v>
      </c>
      <c r="D837" t="str">
        <f>VLOOKUP(Merged[[#This Row],[Product_ID]],Sales_Data[],3,0)</f>
        <v>May</v>
      </c>
      <c r="E837">
        <f>INDEX(Sales_Data[Sales_Amount],MATCH(Merged[[#This Row],[Product_ID]], Sales_Data[Product_ID],0))</f>
        <v>4892.3599999999997</v>
      </c>
      <c r="F837" t="str">
        <f>INDEX(Sales_Data[Product_Category], MATCH(Merged[[#This Row],[Product_ID]],Sales_Data[Product_ID],0))</f>
        <v>Clothing</v>
      </c>
      <c r="G837">
        <f>INDEX(Sales_Data[Quantity_Sold], MATCH(Merged[[#This Row],[Product_ID]],Sales_Data[Product_ID],0))</f>
        <v>19</v>
      </c>
      <c r="H837" t="str">
        <f>INDEX(Sales_Data[Customer_Type], MATCH(Merged[[#This Row],[Product_ID]], Sales_Data[Product_ID],0))</f>
        <v>Returning</v>
      </c>
      <c r="I837" t="str">
        <f>INDEX(Sales_Data[Payment_Method], MATCH(Merged[[#This Row],[Product_ID]], Sales_Data[Product_ID],0))</f>
        <v>Credit Card</v>
      </c>
      <c r="J837">
        <f>INDEX(Sales_Data[Discount],MATCH(Merged[[#This Row],[Product_ID]], Sales_Data[Product_ID],0))</f>
        <v>0.17</v>
      </c>
      <c r="K837" s="8">
        <f>INDEX(Sales_Data[Discount (%)], MATCH(Merged[[#This Row],[Product_ID]],Sales_Data[Product_ID],0))</f>
        <v>0.17</v>
      </c>
      <c r="L837" s="8" t="str">
        <f>INDEX(Sales_Data[Discount Range], MATCH(Merged[[#This Row],[Product_ID]], Sales_Data[Product_ID],0))</f>
        <v>16-20%</v>
      </c>
      <c r="M837" t="str">
        <f>INDEX(Sales_Data[Sales_Channel],MATCH(Merged[[#This Row],[Product_ID]], Sales_Data[Product_ID],0))</f>
        <v>Retail</v>
      </c>
      <c r="N837" t="str">
        <f>INDEX(Sales_Data[Region_and_Sales_Rep], MATCH(Merged[[#This Row],[Product_ID]],Sales_Data[Product_ID],0))</f>
        <v>East-Eve</v>
      </c>
    </row>
    <row r="838" spans="1:14" x14ac:dyDescent="0.25">
      <c r="A838">
        <v>1092</v>
      </c>
      <c r="B838" t="str">
        <f>VLOOKUP(Merged[[#This Row],[Product_ID]],Sales_Data[],5,0)</f>
        <v>David</v>
      </c>
      <c r="C838" t="str">
        <f>VLOOKUP(Merged[[#This Row],[Product_ID]],Sales_Data[],6,0)</f>
        <v>West</v>
      </c>
      <c r="D838" t="str">
        <f>VLOOKUP(Merged[[#This Row],[Product_ID]],Sales_Data[],3,0)</f>
        <v>February</v>
      </c>
      <c r="E838">
        <f>INDEX(Sales_Data[Sales_Amount],MATCH(Merged[[#This Row],[Product_ID]], Sales_Data[Product_ID],0))</f>
        <v>2749.17</v>
      </c>
      <c r="F838" t="str">
        <f>INDEX(Sales_Data[Product_Category], MATCH(Merged[[#This Row],[Product_ID]],Sales_Data[Product_ID],0))</f>
        <v>Furniture</v>
      </c>
      <c r="G838">
        <f>INDEX(Sales_Data[Quantity_Sold], MATCH(Merged[[#This Row],[Product_ID]],Sales_Data[Product_ID],0))</f>
        <v>34</v>
      </c>
      <c r="H838" t="str">
        <f>INDEX(Sales_Data[Customer_Type], MATCH(Merged[[#This Row],[Product_ID]], Sales_Data[Product_ID],0))</f>
        <v>New</v>
      </c>
      <c r="I838" t="str">
        <f>INDEX(Sales_Data[Payment_Method], MATCH(Merged[[#This Row],[Product_ID]], Sales_Data[Product_ID],0))</f>
        <v>Credit Card</v>
      </c>
      <c r="J838">
        <f>INDEX(Sales_Data[Discount],MATCH(Merged[[#This Row],[Product_ID]], Sales_Data[Product_ID],0))</f>
        <v>0.3</v>
      </c>
      <c r="K838" s="8">
        <f>INDEX(Sales_Data[Discount (%)], MATCH(Merged[[#This Row],[Product_ID]],Sales_Data[Product_ID],0))</f>
        <v>0.3</v>
      </c>
      <c r="L838" s="8" t="str">
        <f>INDEX(Sales_Data[Discount Range], MATCH(Merged[[#This Row],[Product_ID]], Sales_Data[Product_ID],0))</f>
        <v>21%+</v>
      </c>
      <c r="M838" t="str">
        <f>INDEX(Sales_Data[Sales_Channel],MATCH(Merged[[#This Row],[Product_ID]], Sales_Data[Product_ID],0))</f>
        <v>Online</v>
      </c>
      <c r="N838" t="str">
        <f>INDEX(Sales_Data[Region_and_Sales_Rep], MATCH(Merged[[#This Row],[Product_ID]],Sales_Data[Product_ID],0))</f>
        <v>West-David</v>
      </c>
    </row>
    <row r="839" spans="1:14" x14ac:dyDescent="0.25">
      <c r="A839">
        <v>1095</v>
      </c>
      <c r="B839" t="str">
        <f>VLOOKUP(Merged[[#This Row],[Product_ID]],Sales_Data[],5,0)</f>
        <v>Alice</v>
      </c>
      <c r="C839" t="str">
        <f>VLOOKUP(Merged[[#This Row],[Product_ID]],Sales_Data[],6,0)</f>
        <v>East</v>
      </c>
      <c r="D839" t="str">
        <f>VLOOKUP(Merged[[#This Row],[Product_ID]],Sales_Data[],3,0)</f>
        <v>November</v>
      </c>
      <c r="E839">
        <f>INDEX(Sales_Data[Sales_Amount],MATCH(Merged[[#This Row],[Product_ID]], Sales_Data[Product_ID],0))</f>
        <v>9432.9699999999993</v>
      </c>
      <c r="F839" t="str">
        <f>INDEX(Sales_Data[Product_Category], MATCH(Merged[[#This Row],[Product_ID]],Sales_Data[Product_ID],0))</f>
        <v>Electronics</v>
      </c>
      <c r="G839">
        <f>INDEX(Sales_Data[Quantity_Sold], MATCH(Merged[[#This Row],[Product_ID]],Sales_Data[Product_ID],0))</f>
        <v>37</v>
      </c>
      <c r="H839" t="str">
        <f>INDEX(Sales_Data[Customer_Type], MATCH(Merged[[#This Row],[Product_ID]], Sales_Data[Product_ID],0))</f>
        <v>New</v>
      </c>
      <c r="I839" t="str">
        <f>INDEX(Sales_Data[Payment_Method], MATCH(Merged[[#This Row],[Product_ID]], Sales_Data[Product_ID],0))</f>
        <v>Credit Card</v>
      </c>
      <c r="J839">
        <f>INDEX(Sales_Data[Discount],MATCH(Merged[[#This Row],[Product_ID]], Sales_Data[Product_ID],0))</f>
        <v>0.1</v>
      </c>
      <c r="K839" s="8">
        <f>INDEX(Sales_Data[Discount (%)], MATCH(Merged[[#This Row],[Product_ID]],Sales_Data[Product_ID],0))</f>
        <v>0.1</v>
      </c>
      <c r="L839" s="8" t="str">
        <f>INDEX(Sales_Data[Discount Range], MATCH(Merged[[#This Row],[Product_ID]], Sales_Data[Product_ID],0))</f>
        <v>6-10%</v>
      </c>
      <c r="M839" t="str">
        <f>INDEX(Sales_Data[Sales_Channel],MATCH(Merged[[#This Row],[Product_ID]], Sales_Data[Product_ID],0))</f>
        <v>Retail</v>
      </c>
      <c r="N839" t="str">
        <f>INDEX(Sales_Data[Region_and_Sales_Rep], MATCH(Merged[[#This Row],[Product_ID]],Sales_Data[Product_ID],0))</f>
        <v>East-Alice</v>
      </c>
    </row>
    <row r="840" spans="1:14" x14ac:dyDescent="0.25">
      <c r="A840">
        <v>1072</v>
      </c>
      <c r="B840" t="str">
        <f>VLOOKUP(Merged[[#This Row],[Product_ID]],Sales_Data[],5,0)</f>
        <v>Bob</v>
      </c>
      <c r="C840" t="str">
        <f>VLOOKUP(Merged[[#This Row],[Product_ID]],Sales_Data[],6,0)</f>
        <v>South</v>
      </c>
      <c r="D840" t="str">
        <f>VLOOKUP(Merged[[#This Row],[Product_ID]],Sales_Data[],3,0)</f>
        <v>August</v>
      </c>
      <c r="E840">
        <f>INDEX(Sales_Data[Sales_Amount],MATCH(Merged[[#This Row],[Product_ID]], Sales_Data[Product_ID],0))</f>
        <v>2167.94</v>
      </c>
      <c r="F840" t="str">
        <f>INDEX(Sales_Data[Product_Category], MATCH(Merged[[#This Row],[Product_ID]],Sales_Data[Product_ID],0))</f>
        <v>Clothing</v>
      </c>
      <c r="G840">
        <f>INDEX(Sales_Data[Quantity_Sold], MATCH(Merged[[#This Row],[Product_ID]],Sales_Data[Product_ID],0))</f>
        <v>39</v>
      </c>
      <c r="H840" t="str">
        <f>INDEX(Sales_Data[Customer_Type], MATCH(Merged[[#This Row],[Product_ID]], Sales_Data[Product_ID],0))</f>
        <v>New</v>
      </c>
      <c r="I840" t="str">
        <f>INDEX(Sales_Data[Payment_Method], MATCH(Merged[[#This Row],[Product_ID]], Sales_Data[Product_ID],0))</f>
        <v>Credit Card</v>
      </c>
      <c r="J840">
        <f>INDEX(Sales_Data[Discount],MATCH(Merged[[#This Row],[Product_ID]], Sales_Data[Product_ID],0))</f>
        <v>0.02</v>
      </c>
      <c r="K840" s="8">
        <f>INDEX(Sales_Data[Discount (%)], MATCH(Merged[[#This Row],[Product_ID]],Sales_Data[Product_ID],0))</f>
        <v>0.02</v>
      </c>
      <c r="L840" s="8" t="str">
        <f>INDEX(Sales_Data[Discount Range], MATCH(Merged[[#This Row],[Product_ID]], Sales_Data[Product_ID],0))</f>
        <v>0-5%</v>
      </c>
      <c r="M840" t="str">
        <f>INDEX(Sales_Data[Sales_Channel],MATCH(Merged[[#This Row],[Product_ID]], Sales_Data[Product_ID],0))</f>
        <v>Retail</v>
      </c>
      <c r="N840" t="str">
        <f>INDEX(Sales_Data[Region_and_Sales_Rep], MATCH(Merged[[#This Row],[Product_ID]],Sales_Data[Product_ID],0))</f>
        <v>South-Bob</v>
      </c>
    </row>
    <row r="841" spans="1:14" x14ac:dyDescent="0.25">
      <c r="A841">
        <v>1039</v>
      </c>
      <c r="B841" t="str">
        <f>VLOOKUP(Merged[[#This Row],[Product_ID]],Sales_Data[],5,0)</f>
        <v>Alice</v>
      </c>
      <c r="C841" t="str">
        <f>VLOOKUP(Merged[[#This Row],[Product_ID]],Sales_Data[],6,0)</f>
        <v>East</v>
      </c>
      <c r="D841" t="str">
        <f>VLOOKUP(Merged[[#This Row],[Product_ID]],Sales_Data[],3,0)</f>
        <v>July</v>
      </c>
      <c r="E841">
        <f>INDEX(Sales_Data[Sales_Amount],MATCH(Merged[[#This Row],[Product_ID]], Sales_Data[Product_ID],0))</f>
        <v>6807.67</v>
      </c>
      <c r="F841" t="str">
        <f>INDEX(Sales_Data[Product_Category], MATCH(Merged[[#This Row],[Product_ID]],Sales_Data[Product_ID],0))</f>
        <v>Clothing</v>
      </c>
      <c r="G841">
        <f>INDEX(Sales_Data[Quantity_Sold], MATCH(Merged[[#This Row],[Product_ID]],Sales_Data[Product_ID],0))</f>
        <v>42</v>
      </c>
      <c r="H841" t="str">
        <f>INDEX(Sales_Data[Customer_Type], MATCH(Merged[[#This Row],[Product_ID]], Sales_Data[Product_ID],0))</f>
        <v>Returning</v>
      </c>
      <c r="I841" t="str">
        <f>INDEX(Sales_Data[Payment_Method], MATCH(Merged[[#This Row],[Product_ID]], Sales_Data[Product_ID],0))</f>
        <v>Credit Card</v>
      </c>
      <c r="J841">
        <f>INDEX(Sales_Data[Discount],MATCH(Merged[[#This Row],[Product_ID]], Sales_Data[Product_ID],0))</f>
        <v>0.19</v>
      </c>
      <c r="K841" s="8">
        <f>INDEX(Sales_Data[Discount (%)], MATCH(Merged[[#This Row],[Product_ID]],Sales_Data[Product_ID],0))</f>
        <v>0.19</v>
      </c>
      <c r="L841" s="8" t="str">
        <f>INDEX(Sales_Data[Discount Range], MATCH(Merged[[#This Row],[Product_ID]], Sales_Data[Product_ID],0))</f>
        <v>16-20%</v>
      </c>
      <c r="M841" t="str">
        <f>INDEX(Sales_Data[Sales_Channel],MATCH(Merged[[#This Row],[Product_ID]], Sales_Data[Product_ID],0))</f>
        <v>Retail</v>
      </c>
      <c r="N841" t="str">
        <f>INDEX(Sales_Data[Region_and_Sales_Rep], MATCH(Merged[[#This Row],[Product_ID]],Sales_Data[Product_ID],0))</f>
        <v>East-Alice</v>
      </c>
    </row>
    <row r="842" spans="1:14" x14ac:dyDescent="0.25">
      <c r="A842">
        <v>1026</v>
      </c>
      <c r="B842" t="str">
        <f>VLOOKUP(Merged[[#This Row],[Product_ID]],Sales_Data[],5,0)</f>
        <v>Alice</v>
      </c>
      <c r="C842" t="str">
        <f>VLOOKUP(Merged[[#This Row],[Product_ID]],Sales_Data[],6,0)</f>
        <v>West</v>
      </c>
      <c r="D842" t="str">
        <f>VLOOKUP(Merged[[#This Row],[Product_ID]],Sales_Data[],3,0)</f>
        <v>February</v>
      </c>
      <c r="E842">
        <f>INDEX(Sales_Data[Sales_Amount],MATCH(Merged[[#This Row],[Product_ID]], Sales_Data[Product_ID],0))</f>
        <v>1554.93</v>
      </c>
      <c r="F842" t="str">
        <f>INDEX(Sales_Data[Product_Category], MATCH(Merged[[#This Row],[Product_ID]],Sales_Data[Product_ID],0))</f>
        <v>Electronics</v>
      </c>
      <c r="G842">
        <f>INDEX(Sales_Data[Quantity_Sold], MATCH(Merged[[#This Row],[Product_ID]],Sales_Data[Product_ID],0))</f>
        <v>19</v>
      </c>
      <c r="H842" t="str">
        <f>INDEX(Sales_Data[Customer_Type], MATCH(Merged[[#This Row],[Product_ID]], Sales_Data[Product_ID],0))</f>
        <v>New</v>
      </c>
      <c r="I842" t="str">
        <f>INDEX(Sales_Data[Payment_Method], MATCH(Merged[[#This Row],[Product_ID]], Sales_Data[Product_ID],0))</f>
        <v>Credit Card</v>
      </c>
      <c r="J842">
        <f>INDEX(Sales_Data[Discount],MATCH(Merged[[#This Row],[Product_ID]], Sales_Data[Product_ID],0))</f>
        <v>0.05</v>
      </c>
      <c r="K842" s="8">
        <f>INDEX(Sales_Data[Discount (%)], MATCH(Merged[[#This Row],[Product_ID]],Sales_Data[Product_ID],0))</f>
        <v>0.05</v>
      </c>
      <c r="L842" s="8" t="str">
        <f>INDEX(Sales_Data[Discount Range], MATCH(Merged[[#This Row],[Product_ID]], Sales_Data[Product_ID],0))</f>
        <v>0-5%</v>
      </c>
      <c r="M842" t="str">
        <f>INDEX(Sales_Data[Sales_Channel],MATCH(Merged[[#This Row],[Product_ID]], Sales_Data[Product_ID],0))</f>
        <v>Retail</v>
      </c>
      <c r="N842" t="str">
        <f>INDEX(Sales_Data[Region_and_Sales_Rep], MATCH(Merged[[#This Row],[Product_ID]],Sales_Data[Product_ID],0))</f>
        <v>West-Alice</v>
      </c>
    </row>
    <row r="843" spans="1:14" x14ac:dyDescent="0.25">
      <c r="A843">
        <v>1034</v>
      </c>
      <c r="B843" t="str">
        <f>VLOOKUP(Merged[[#This Row],[Product_ID]],Sales_Data[],5,0)</f>
        <v>Eve</v>
      </c>
      <c r="C843" t="str">
        <f>VLOOKUP(Merged[[#This Row],[Product_ID]],Sales_Data[],6,0)</f>
        <v>East</v>
      </c>
      <c r="D843" t="str">
        <f>VLOOKUP(Merged[[#This Row],[Product_ID]],Sales_Data[],3,0)</f>
        <v>May</v>
      </c>
      <c r="E843">
        <f>INDEX(Sales_Data[Sales_Amount],MATCH(Merged[[#This Row],[Product_ID]], Sales_Data[Product_ID],0))</f>
        <v>4892.3599999999997</v>
      </c>
      <c r="F843" t="str">
        <f>INDEX(Sales_Data[Product_Category], MATCH(Merged[[#This Row],[Product_ID]],Sales_Data[Product_ID],0))</f>
        <v>Clothing</v>
      </c>
      <c r="G843">
        <f>INDEX(Sales_Data[Quantity_Sold], MATCH(Merged[[#This Row],[Product_ID]],Sales_Data[Product_ID],0))</f>
        <v>19</v>
      </c>
      <c r="H843" t="str">
        <f>INDEX(Sales_Data[Customer_Type], MATCH(Merged[[#This Row],[Product_ID]], Sales_Data[Product_ID],0))</f>
        <v>Returning</v>
      </c>
      <c r="I843" t="str">
        <f>INDEX(Sales_Data[Payment_Method], MATCH(Merged[[#This Row],[Product_ID]], Sales_Data[Product_ID],0))</f>
        <v>Credit Card</v>
      </c>
      <c r="J843">
        <f>INDEX(Sales_Data[Discount],MATCH(Merged[[#This Row],[Product_ID]], Sales_Data[Product_ID],0))</f>
        <v>0.17</v>
      </c>
      <c r="K843" s="8">
        <f>INDEX(Sales_Data[Discount (%)], MATCH(Merged[[#This Row],[Product_ID]],Sales_Data[Product_ID],0))</f>
        <v>0.17</v>
      </c>
      <c r="L843" s="8" t="str">
        <f>INDEX(Sales_Data[Discount Range], MATCH(Merged[[#This Row],[Product_ID]], Sales_Data[Product_ID],0))</f>
        <v>16-20%</v>
      </c>
      <c r="M843" t="str">
        <f>INDEX(Sales_Data[Sales_Channel],MATCH(Merged[[#This Row],[Product_ID]], Sales_Data[Product_ID],0))</f>
        <v>Retail</v>
      </c>
      <c r="N843" t="str">
        <f>INDEX(Sales_Data[Region_and_Sales_Rep], MATCH(Merged[[#This Row],[Product_ID]],Sales_Data[Product_ID],0))</f>
        <v>East-Eve</v>
      </c>
    </row>
    <row r="844" spans="1:14" x14ac:dyDescent="0.25">
      <c r="A844">
        <v>1054</v>
      </c>
      <c r="B844" t="str">
        <f>VLOOKUP(Merged[[#This Row],[Product_ID]],Sales_Data[],5,0)</f>
        <v>Bob</v>
      </c>
      <c r="C844" t="str">
        <f>VLOOKUP(Merged[[#This Row],[Product_ID]],Sales_Data[],6,0)</f>
        <v>South</v>
      </c>
      <c r="D844" t="str">
        <f>VLOOKUP(Merged[[#This Row],[Product_ID]],Sales_Data[],3,0)</f>
        <v>June</v>
      </c>
      <c r="E844">
        <f>INDEX(Sales_Data[Sales_Amount],MATCH(Merged[[#This Row],[Product_ID]], Sales_Data[Product_ID],0))</f>
        <v>7853.66</v>
      </c>
      <c r="F844" t="str">
        <f>INDEX(Sales_Data[Product_Category], MATCH(Merged[[#This Row],[Product_ID]],Sales_Data[Product_ID],0))</f>
        <v>Furniture</v>
      </c>
      <c r="G844">
        <f>INDEX(Sales_Data[Quantity_Sold], MATCH(Merged[[#This Row],[Product_ID]],Sales_Data[Product_ID],0))</f>
        <v>21</v>
      </c>
      <c r="H844" t="str">
        <f>INDEX(Sales_Data[Customer_Type], MATCH(Merged[[#This Row],[Product_ID]], Sales_Data[Product_ID],0))</f>
        <v>New</v>
      </c>
      <c r="I844" t="str">
        <f>INDEX(Sales_Data[Payment_Method], MATCH(Merged[[#This Row],[Product_ID]], Sales_Data[Product_ID],0))</f>
        <v>Bank Transfer</v>
      </c>
      <c r="J844">
        <f>INDEX(Sales_Data[Discount],MATCH(Merged[[#This Row],[Product_ID]], Sales_Data[Product_ID],0))</f>
        <v>0.05</v>
      </c>
      <c r="K844" s="8">
        <f>INDEX(Sales_Data[Discount (%)], MATCH(Merged[[#This Row],[Product_ID]],Sales_Data[Product_ID],0))</f>
        <v>0.05</v>
      </c>
      <c r="L844" s="8" t="str">
        <f>INDEX(Sales_Data[Discount Range], MATCH(Merged[[#This Row],[Product_ID]], Sales_Data[Product_ID],0))</f>
        <v>0-5%</v>
      </c>
      <c r="M844" t="str">
        <f>INDEX(Sales_Data[Sales_Channel],MATCH(Merged[[#This Row],[Product_ID]], Sales_Data[Product_ID],0))</f>
        <v>Online</v>
      </c>
      <c r="N844" t="str">
        <f>INDEX(Sales_Data[Region_and_Sales_Rep], MATCH(Merged[[#This Row],[Product_ID]],Sales_Data[Product_ID],0))</f>
        <v>South-Bob</v>
      </c>
    </row>
    <row r="845" spans="1:14" x14ac:dyDescent="0.25">
      <c r="A845">
        <v>1003</v>
      </c>
      <c r="B845" t="str">
        <f>VLOOKUP(Merged[[#This Row],[Product_ID]],Sales_Data[],5,0)</f>
        <v>Alice</v>
      </c>
      <c r="C845" t="str">
        <f>VLOOKUP(Merged[[#This Row],[Product_ID]],Sales_Data[],6,0)</f>
        <v>South</v>
      </c>
      <c r="D845" t="str">
        <f>VLOOKUP(Merged[[#This Row],[Product_ID]],Sales_Data[],3,0)</f>
        <v>December</v>
      </c>
      <c r="E845">
        <f>INDEX(Sales_Data[Sales_Amount],MATCH(Merged[[#This Row],[Product_ID]], Sales_Data[Product_ID],0))</f>
        <v>4775.59</v>
      </c>
      <c r="F845" t="str">
        <f>INDEX(Sales_Data[Product_Category], MATCH(Merged[[#This Row],[Product_ID]],Sales_Data[Product_ID],0))</f>
        <v>Furniture</v>
      </c>
      <c r="G845">
        <f>INDEX(Sales_Data[Quantity_Sold], MATCH(Merged[[#This Row],[Product_ID]],Sales_Data[Product_ID],0))</f>
        <v>30</v>
      </c>
      <c r="H845" t="str">
        <f>INDEX(Sales_Data[Customer_Type], MATCH(Merged[[#This Row],[Product_ID]], Sales_Data[Product_ID],0))</f>
        <v>New</v>
      </c>
      <c r="I845" t="str">
        <f>INDEX(Sales_Data[Payment_Method], MATCH(Merged[[#This Row],[Product_ID]], Sales_Data[Product_ID],0))</f>
        <v>Cash</v>
      </c>
      <c r="J845">
        <f>INDEX(Sales_Data[Discount],MATCH(Merged[[#This Row],[Product_ID]], Sales_Data[Product_ID],0))</f>
        <v>0.2</v>
      </c>
      <c r="K845" s="8">
        <f>INDEX(Sales_Data[Discount (%)], MATCH(Merged[[#This Row],[Product_ID]],Sales_Data[Product_ID],0))</f>
        <v>0.2</v>
      </c>
      <c r="L845" s="8" t="str">
        <f>INDEX(Sales_Data[Discount Range], MATCH(Merged[[#This Row],[Product_ID]], Sales_Data[Product_ID],0))</f>
        <v>16-20%</v>
      </c>
      <c r="M845" t="str">
        <f>INDEX(Sales_Data[Sales_Channel],MATCH(Merged[[#This Row],[Product_ID]], Sales_Data[Product_ID],0))</f>
        <v>Online</v>
      </c>
      <c r="N845" t="str">
        <f>INDEX(Sales_Data[Region_and_Sales_Rep], MATCH(Merged[[#This Row],[Product_ID]],Sales_Data[Product_ID],0))</f>
        <v>South-Alice</v>
      </c>
    </row>
    <row r="846" spans="1:14" x14ac:dyDescent="0.25">
      <c r="A846">
        <v>1050</v>
      </c>
      <c r="B846" t="str">
        <f>VLOOKUP(Merged[[#This Row],[Product_ID]],Sales_Data[],5,0)</f>
        <v>Charlie</v>
      </c>
      <c r="C846" t="str">
        <f>VLOOKUP(Merged[[#This Row],[Product_ID]],Sales_Data[],6,0)</f>
        <v>East</v>
      </c>
      <c r="D846" t="str">
        <f>VLOOKUP(Merged[[#This Row],[Product_ID]],Sales_Data[],3,0)</f>
        <v>May</v>
      </c>
      <c r="E846">
        <f>INDEX(Sales_Data[Sales_Amount],MATCH(Merged[[#This Row],[Product_ID]], Sales_Data[Product_ID],0))</f>
        <v>9744.52</v>
      </c>
      <c r="F846" t="str">
        <f>INDEX(Sales_Data[Product_Category], MATCH(Merged[[#This Row],[Product_ID]],Sales_Data[Product_ID],0))</f>
        <v>Clothing</v>
      </c>
      <c r="G846">
        <f>INDEX(Sales_Data[Quantity_Sold], MATCH(Merged[[#This Row],[Product_ID]],Sales_Data[Product_ID],0))</f>
        <v>35</v>
      </c>
      <c r="H846" t="str">
        <f>INDEX(Sales_Data[Customer_Type], MATCH(Merged[[#This Row],[Product_ID]], Sales_Data[Product_ID],0))</f>
        <v>Returning</v>
      </c>
      <c r="I846" t="str">
        <f>INDEX(Sales_Data[Payment_Method], MATCH(Merged[[#This Row],[Product_ID]], Sales_Data[Product_ID],0))</f>
        <v>Bank Transfer</v>
      </c>
      <c r="J846">
        <f>INDEX(Sales_Data[Discount],MATCH(Merged[[#This Row],[Product_ID]], Sales_Data[Product_ID],0))</f>
        <v>0.09</v>
      </c>
      <c r="K846" s="8">
        <f>INDEX(Sales_Data[Discount (%)], MATCH(Merged[[#This Row],[Product_ID]],Sales_Data[Product_ID],0))</f>
        <v>0.09</v>
      </c>
      <c r="L846" s="8" t="str">
        <f>INDEX(Sales_Data[Discount Range], MATCH(Merged[[#This Row],[Product_ID]], Sales_Data[Product_ID],0))</f>
        <v>6-10%</v>
      </c>
      <c r="M846" t="str">
        <f>INDEX(Sales_Data[Sales_Channel],MATCH(Merged[[#This Row],[Product_ID]], Sales_Data[Product_ID],0))</f>
        <v>Retail</v>
      </c>
      <c r="N846" t="str">
        <f>INDEX(Sales_Data[Region_and_Sales_Rep], MATCH(Merged[[#This Row],[Product_ID]],Sales_Data[Product_ID],0))</f>
        <v>East-Charlie</v>
      </c>
    </row>
    <row r="847" spans="1:14" x14ac:dyDescent="0.25">
      <c r="A847">
        <v>1012</v>
      </c>
      <c r="B847" t="str">
        <f>VLOOKUP(Merged[[#This Row],[Product_ID]],Sales_Data[],5,0)</f>
        <v>David</v>
      </c>
      <c r="C847" t="str">
        <f>VLOOKUP(Merged[[#This Row],[Product_ID]],Sales_Data[],6,0)</f>
        <v>North</v>
      </c>
      <c r="D847" t="str">
        <f>VLOOKUP(Merged[[#This Row],[Product_ID]],Sales_Data[],3,0)</f>
        <v>October</v>
      </c>
      <c r="E847">
        <f>INDEX(Sales_Data[Sales_Amount],MATCH(Merged[[#This Row],[Product_ID]], Sales_Data[Product_ID],0))</f>
        <v>4384.88</v>
      </c>
      <c r="F847" t="str">
        <f>INDEX(Sales_Data[Product_Category], MATCH(Merged[[#This Row],[Product_ID]],Sales_Data[Product_ID],0))</f>
        <v>Furniture</v>
      </c>
      <c r="G847">
        <f>INDEX(Sales_Data[Quantity_Sold], MATCH(Merged[[#This Row],[Product_ID]],Sales_Data[Product_ID],0))</f>
        <v>34</v>
      </c>
      <c r="H847" t="str">
        <f>INDEX(Sales_Data[Customer_Type], MATCH(Merged[[#This Row],[Product_ID]], Sales_Data[Product_ID],0))</f>
        <v>New</v>
      </c>
      <c r="I847" t="str">
        <f>INDEX(Sales_Data[Payment_Method], MATCH(Merged[[#This Row],[Product_ID]], Sales_Data[Product_ID],0))</f>
        <v>Bank Transfer</v>
      </c>
      <c r="J847">
        <f>INDEX(Sales_Data[Discount],MATCH(Merged[[#This Row],[Product_ID]], Sales_Data[Product_ID],0))</f>
        <v>0.21</v>
      </c>
      <c r="K847" s="8">
        <f>INDEX(Sales_Data[Discount (%)], MATCH(Merged[[#This Row],[Product_ID]],Sales_Data[Product_ID],0))</f>
        <v>0.21</v>
      </c>
      <c r="L847" s="8" t="str">
        <f>INDEX(Sales_Data[Discount Range], MATCH(Merged[[#This Row],[Product_ID]], Sales_Data[Product_ID],0))</f>
        <v>21%+</v>
      </c>
      <c r="M847" t="str">
        <f>INDEX(Sales_Data[Sales_Channel],MATCH(Merged[[#This Row],[Product_ID]], Sales_Data[Product_ID],0))</f>
        <v>Retail</v>
      </c>
      <c r="N847" t="str">
        <f>INDEX(Sales_Data[Region_and_Sales_Rep], MATCH(Merged[[#This Row],[Product_ID]],Sales_Data[Product_ID],0))</f>
        <v>North-David</v>
      </c>
    </row>
    <row r="848" spans="1:14" x14ac:dyDescent="0.25">
      <c r="A848">
        <v>1065</v>
      </c>
      <c r="B848" t="str">
        <f>VLOOKUP(Merged[[#This Row],[Product_ID]],Sales_Data[],5,0)</f>
        <v>Bob</v>
      </c>
      <c r="C848" t="str">
        <f>VLOOKUP(Merged[[#This Row],[Product_ID]],Sales_Data[],6,0)</f>
        <v>East</v>
      </c>
      <c r="D848" t="str">
        <f>VLOOKUP(Merged[[#This Row],[Product_ID]],Sales_Data[],3,0)</f>
        <v>November</v>
      </c>
      <c r="E848">
        <f>INDEX(Sales_Data[Sales_Amount],MATCH(Merged[[#This Row],[Product_ID]], Sales_Data[Product_ID],0))</f>
        <v>9183.11</v>
      </c>
      <c r="F848" t="str">
        <f>INDEX(Sales_Data[Product_Category], MATCH(Merged[[#This Row],[Product_ID]],Sales_Data[Product_ID],0))</f>
        <v>Food</v>
      </c>
      <c r="G848">
        <f>INDEX(Sales_Data[Quantity_Sold], MATCH(Merged[[#This Row],[Product_ID]],Sales_Data[Product_ID],0))</f>
        <v>18</v>
      </c>
      <c r="H848" t="str">
        <f>INDEX(Sales_Data[Customer_Type], MATCH(Merged[[#This Row],[Product_ID]], Sales_Data[Product_ID],0))</f>
        <v>New</v>
      </c>
      <c r="I848" t="str">
        <f>INDEX(Sales_Data[Payment_Method], MATCH(Merged[[#This Row],[Product_ID]], Sales_Data[Product_ID],0))</f>
        <v>Bank Transfer</v>
      </c>
      <c r="J848">
        <f>INDEX(Sales_Data[Discount],MATCH(Merged[[#This Row],[Product_ID]], Sales_Data[Product_ID],0))</f>
        <v>0.02</v>
      </c>
      <c r="K848" s="8">
        <f>INDEX(Sales_Data[Discount (%)], MATCH(Merged[[#This Row],[Product_ID]],Sales_Data[Product_ID],0))</f>
        <v>0.02</v>
      </c>
      <c r="L848" s="8" t="str">
        <f>INDEX(Sales_Data[Discount Range], MATCH(Merged[[#This Row],[Product_ID]], Sales_Data[Product_ID],0))</f>
        <v>0-5%</v>
      </c>
      <c r="M848" t="str">
        <f>INDEX(Sales_Data[Sales_Channel],MATCH(Merged[[#This Row],[Product_ID]], Sales_Data[Product_ID],0))</f>
        <v>Retail</v>
      </c>
      <c r="N848" t="str">
        <f>INDEX(Sales_Data[Region_and_Sales_Rep], MATCH(Merged[[#This Row],[Product_ID]],Sales_Data[Product_ID],0))</f>
        <v>East-Bob</v>
      </c>
    </row>
    <row r="849" spans="1:14" x14ac:dyDescent="0.25">
      <c r="A849">
        <v>1054</v>
      </c>
      <c r="B849" t="str">
        <f>VLOOKUP(Merged[[#This Row],[Product_ID]],Sales_Data[],5,0)</f>
        <v>Bob</v>
      </c>
      <c r="C849" t="str">
        <f>VLOOKUP(Merged[[#This Row],[Product_ID]],Sales_Data[],6,0)</f>
        <v>South</v>
      </c>
      <c r="D849" t="str">
        <f>VLOOKUP(Merged[[#This Row],[Product_ID]],Sales_Data[],3,0)</f>
        <v>June</v>
      </c>
      <c r="E849">
        <f>INDEX(Sales_Data[Sales_Amount],MATCH(Merged[[#This Row],[Product_ID]], Sales_Data[Product_ID],0))</f>
        <v>7853.66</v>
      </c>
      <c r="F849" t="str">
        <f>INDEX(Sales_Data[Product_Category], MATCH(Merged[[#This Row],[Product_ID]],Sales_Data[Product_ID],0))</f>
        <v>Furniture</v>
      </c>
      <c r="G849">
        <f>INDEX(Sales_Data[Quantity_Sold], MATCH(Merged[[#This Row],[Product_ID]],Sales_Data[Product_ID],0))</f>
        <v>21</v>
      </c>
      <c r="H849" t="str">
        <f>INDEX(Sales_Data[Customer_Type], MATCH(Merged[[#This Row],[Product_ID]], Sales_Data[Product_ID],0))</f>
        <v>New</v>
      </c>
      <c r="I849" t="str">
        <f>INDEX(Sales_Data[Payment_Method], MATCH(Merged[[#This Row],[Product_ID]], Sales_Data[Product_ID],0))</f>
        <v>Bank Transfer</v>
      </c>
      <c r="J849">
        <f>INDEX(Sales_Data[Discount],MATCH(Merged[[#This Row],[Product_ID]], Sales_Data[Product_ID],0))</f>
        <v>0.05</v>
      </c>
      <c r="K849" s="8">
        <f>INDEX(Sales_Data[Discount (%)], MATCH(Merged[[#This Row],[Product_ID]],Sales_Data[Product_ID],0))</f>
        <v>0.05</v>
      </c>
      <c r="L849" s="8" t="str">
        <f>INDEX(Sales_Data[Discount Range], MATCH(Merged[[#This Row],[Product_ID]], Sales_Data[Product_ID],0))</f>
        <v>0-5%</v>
      </c>
      <c r="M849" t="str">
        <f>INDEX(Sales_Data[Sales_Channel],MATCH(Merged[[#This Row],[Product_ID]], Sales_Data[Product_ID],0))</f>
        <v>Online</v>
      </c>
      <c r="N849" t="str">
        <f>INDEX(Sales_Data[Region_and_Sales_Rep], MATCH(Merged[[#This Row],[Product_ID]],Sales_Data[Product_ID],0))</f>
        <v>South-Bob</v>
      </c>
    </row>
    <row r="850" spans="1:14" x14ac:dyDescent="0.25">
      <c r="A850">
        <v>1005</v>
      </c>
      <c r="B850" t="str">
        <f>VLOOKUP(Merged[[#This Row],[Product_ID]],Sales_Data[],5,0)</f>
        <v>Alice</v>
      </c>
      <c r="C850" t="str">
        <f>VLOOKUP(Merged[[#This Row],[Product_ID]],Sales_Data[],6,0)</f>
        <v>East</v>
      </c>
      <c r="D850" t="str">
        <f>VLOOKUP(Merged[[#This Row],[Product_ID]],Sales_Data[],3,0)</f>
        <v>March</v>
      </c>
      <c r="E850">
        <f>INDEX(Sales_Data[Sales_Amount],MATCH(Merged[[#This Row],[Product_ID]], Sales_Data[Product_ID],0))</f>
        <v>6828.24</v>
      </c>
      <c r="F850" t="str">
        <f>INDEX(Sales_Data[Product_Category], MATCH(Merged[[#This Row],[Product_ID]],Sales_Data[Product_ID],0))</f>
        <v>Electronics</v>
      </c>
      <c r="G850">
        <f>INDEX(Sales_Data[Quantity_Sold], MATCH(Merged[[#This Row],[Product_ID]],Sales_Data[Product_ID],0))</f>
        <v>12</v>
      </c>
      <c r="H850" t="str">
        <f>INDEX(Sales_Data[Customer_Type], MATCH(Merged[[#This Row],[Product_ID]], Sales_Data[Product_ID],0))</f>
        <v>New</v>
      </c>
      <c r="I850" t="str">
        <f>INDEX(Sales_Data[Payment_Method], MATCH(Merged[[#This Row],[Product_ID]], Sales_Data[Product_ID],0))</f>
        <v>Credit Card</v>
      </c>
      <c r="J850">
        <f>INDEX(Sales_Data[Discount],MATCH(Merged[[#This Row],[Product_ID]], Sales_Data[Product_ID],0))</f>
        <v>0.04</v>
      </c>
      <c r="K850" s="8">
        <f>INDEX(Sales_Data[Discount (%)], MATCH(Merged[[#This Row],[Product_ID]],Sales_Data[Product_ID],0))</f>
        <v>0.04</v>
      </c>
      <c r="L850" s="8" t="str">
        <f>INDEX(Sales_Data[Discount Range], MATCH(Merged[[#This Row],[Product_ID]], Sales_Data[Product_ID],0))</f>
        <v>0-5%</v>
      </c>
      <c r="M850" t="str">
        <f>INDEX(Sales_Data[Sales_Channel],MATCH(Merged[[#This Row],[Product_ID]], Sales_Data[Product_ID],0))</f>
        <v>Retail</v>
      </c>
      <c r="N850" t="str">
        <f>INDEX(Sales_Data[Region_and_Sales_Rep], MATCH(Merged[[#This Row],[Product_ID]],Sales_Data[Product_ID],0))</f>
        <v>East-Alice</v>
      </c>
    </row>
    <row r="851" spans="1:14" x14ac:dyDescent="0.25">
      <c r="A851">
        <v>1094</v>
      </c>
      <c r="B851" t="str">
        <f>VLOOKUP(Merged[[#This Row],[Product_ID]],Sales_Data[],5,0)</f>
        <v>Eve</v>
      </c>
      <c r="C851" t="str">
        <f>VLOOKUP(Merged[[#This Row],[Product_ID]],Sales_Data[],6,0)</f>
        <v>North</v>
      </c>
      <c r="D851" t="str">
        <f>VLOOKUP(Merged[[#This Row],[Product_ID]],Sales_Data[],3,0)</f>
        <v>January</v>
      </c>
      <c r="E851">
        <f>INDEX(Sales_Data[Sales_Amount],MATCH(Merged[[#This Row],[Product_ID]], Sales_Data[Product_ID],0))</f>
        <v>2548.67</v>
      </c>
      <c r="F851" t="str">
        <f>INDEX(Sales_Data[Product_Category], MATCH(Merged[[#This Row],[Product_ID]],Sales_Data[Product_ID],0))</f>
        <v>Electronics</v>
      </c>
      <c r="G851">
        <f>INDEX(Sales_Data[Quantity_Sold], MATCH(Merged[[#This Row],[Product_ID]],Sales_Data[Product_ID],0))</f>
        <v>25</v>
      </c>
      <c r="H851" t="str">
        <f>INDEX(Sales_Data[Customer_Type], MATCH(Merged[[#This Row],[Product_ID]], Sales_Data[Product_ID],0))</f>
        <v>New</v>
      </c>
      <c r="I851" t="str">
        <f>INDEX(Sales_Data[Payment_Method], MATCH(Merged[[#This Row],[Product_ID]], Sales_Data[Product_ID],0))</f>
        <v>Bank Transfer</v>
      </c>
      <c r="J851">
        <f>INDEX(Sales_Data[Discount],MATCH(Merged[[#This Row],[Product_ID]], Sales_Data[Product_ID],0))</f>
        <v>0.17</v>
      </c>
      <c r="K851" s="8">
        <f>INDEX(Sales_Data[Discount (%)], MATCH(Merged[[#This Row],[Product_ID]],Sales_Data[Product_ID],0))</f>
        <v>0.17</v>
      </c>
      <c r="L851" s="8" t="str">
        <f>INDEX(Sales_Data[Discount Range], MATCH(Merged[[#This Row],[Product_ID]], Sales_Data[Product_ID],0))</f>
        <v>16-20%</v>
      </c>
      <c r="M851" t="str">
        <f>INDEX(Sales_Data[Sales_Channel],MATCH(Merged[[#This Row],[Product_ID]], Sales_Data[Product_ID],0))</f>
        <v>Online</v>
      </c>
      <c r="N851" t="str">
        <f>INDEX(Sales_Data[Region_and_Sales_Rep], MATCH(Merged[[#This Row],[Product_ID]],Sales_Data[Product_ID],0))</f>
        <v>North-Eve</v>
      </c>
    </row>
    <row r="852" spans="1:14" x14ac:dyDescent="0.25">
      <c r="A852">
        <v>1094</v>
      </c>
      <c r="B852" t="str">
        <f>VLOOKUP(Merged[[#This Row],[Product_ID]],Sales_Data[],5,0)</f>
        <v>Eve</v>
      </c>
      <c r="C852" t="str">
        <f>VLOOKUP(Merged[[#This Row],[Product_ID]],Sales_Data[],6,0)</f>
        <v>North</v>
      </c>
      <c r="D852" t="str">
        <f>VLOOKUP(Merged[[#This Row],[Product_ID]],Sales_Data[],3,0)</f>
        <v>January</v>
      </c>
      <c r="E852">
        <f>INDEX(Sales_Data[Sales_Amount],MATCH(Merged[[#This Row],[Product_ID]], Sales_Data[Product_ID],0))</f>
        <v>2548.67</v>
      </c>
      <c r="F852" t="str">
        <f>INDEX(Sales_Data[Product_Category], MATCH(Merged[[#This Row],[Product_ID]],Sales_Data[Product_ID],0))</f>
        <v>Electronics</v>
      </c>
      <c r="G852">
        <f>INDEX(Sales_Data[Quantity_Sold], MATCH(Merged[[#This Row],[Product_ID]],Sales_Data[Product_ID],0))</f>
        <v>25</v>
      </c>
      <c r="H852" t="str">
        <f>INDEX(Sales_Data[Customer_Type], MATCH(Merged[[#This Row],[Product_ID]], Sales_Data[Product_ID],0))</f>
        <v>New</v>
      </c>
      <c r="I852" t="str">
        <f>INDEX(Sales_Data[Payment_Method], MATCH(Merged[[#This Row],[Product_ID]], Sales_Data[Product_ID],0))</f>
        <v>Bank Transfer</v>
      </c>
      <c r="J852">
        <f>INDEX(Sales_Data[Discount],MATCH(Merged[[#This Row],[Product_ID]], Sales_Data[Product_ID],0))</f>
        <v>0.17</v>
      </c>
      <c r="K852" s="8">
        <f>INDEX(Sales_Data[Discount (%)], MATCH(Merged[[#This Row],[Product_ID]],Sales_Data[Product_ID],0))</f>
        <v>0.17</v>
      </c>
      <c r="L852" s="8" t="str">
        <f>INDEX(Sales_Data[Discount Range], MATCH(Merged[[#This Row],[Product_ID]], Sales_Data[Product_ID],0))</f>
        <v>16-20%</v>
      </c>
      <c r="M852" t="str">
        <f>INDEX(Sales_Data[Sales_Channel],MATCH(Merged[[#This Row],[Product_ID]], Sales_Data[Product_ID],0))</f>
        <v>Online</v>
      </c>
      <c r="N852" t="str">
        <f>INDEX(Sales_Data[Region_and_Sales_Rep], MATCH(Merged[[#This Row],[Product_ID]],Sales_Data[Product_ID],0))</f>
        <v>North-Eve</v>
      </c>
    </row>
    <row r="853" spans="1:14" x14ac:dyDescent="0.25">
      <c r="A853">
        <v>1057</v>
      </c>
      <c r="B853" t="str">
        <f>VLOOKUP(Merged[[#This Row],[Product_ID]],Sales_Data[],5,0)</f>
        <v>Charlie</v>
      </c>
      <c r="C853" t="str">
        <f>VLOOKUP(Merged[[#This Row],[Product_ID]],Sales_Data[],6,0)</f>
        <v>West</v>
      </c>
      <c r="D853" t="str">
        <f>VLOOKUP(Merged[[#This Row],[Product_ID]],Sales_Data[],3,0)</f>
        <v>September</v>
      </c>
      <c r="E853">
        <f>INDEX(Sales_Data[Sales_Amount],MATCH(Merged[[#This Row],[Product_ID]], Sales_Data[Product_ID],0))</f>
        <v>7315.73</v>
      </c>
      <c r="F853" t="str">
        <f>INDEX(Sales_Data[Product_Category], MATCH(Merged[[#This Row],[Product_ID]],Sales_Data[Product_ID],0))</f>
        <v>Food</v>
      </c>
      <c r="G853">
        <f>INDEX(Sales_Data[Quantity_Sold], MATCH(Merged[[#This Row],[Product_ID]],Sales_Data[Product_ID],0))</f>
        <v>25</v>
      </c>
      <c r="H853" t="str">
        <f>INDEX(Sales_Data[Customer_Type], MATCH(Merged[[#This Row],[Product_ID]], Sales_Data[Product_ID],0))</f>
        <v>New</v>
      </c>
      <c r="I853" t="str">
        <f>INDEX(Sales_Data[Payment_Method], MATCH(Merged[[#This Row],[Product_ID]], Sales_Data[Product_ID],0))</f>
        <v>Bank Transfer</v>
      </c>
      <c r="J853">
        <f>INDEX(Sales_Data[Discount],MATCH(Merged[[#This Row],[Product_ID]], Sales_Data[Product_ID],0))</f>
        <v>0.02</v>
      </c>
      <c r="K853" s="8">
        <f>INDEX(Sales_Data[Discount (%)], MATCH(Merged[[#This Row],[Product_ID]],Sales_Data[Product_ID],0))</f>
        <v>0.02</v>
      </c>
      <c r="L853" s="8" t="str">
        <f>INDEX(Sales_Data[Discount Range], MATCH(Merged[[#This Row],[Product_ID]], Sales_Data[Product_ID],0))</f>
        <v>0-5%</v>
      </c>
      <c r="M853" t="str">
        <f>INDEX(Sales_Data[Sales_Channel],MATCH(Merged[[#This Row],[Product_ID]], Sales_Data[Product_ID],0))</f>
        <v>Retail</v>
      </c>
      <c r="N853" t="str">
        <f>INDEX(Sales_Data[Region_and_Sales_Rep], MATCH(Merged[[#This Row],[Product_ID]],Sales_Data[Product_ID],0))</f>
        <v>West-Charlie</v>
      </c>
    </row>
    <row r="854" spans="1:14" x14ac:dyDescent="0.25">
      <c r="A854">
        <v>1017</v>
      </c>
      <c r="B854" t="str">
        <f>VLOOKUP(Merged[[#This Row],[Product_ID]],Sales_Data[],5,0)</f>
        <v>David</v>
      </c>
      <c r="C854" t="str">
        <f>VLOOKUP(Merged[[#This Row],[Product_ID]],Sales_Data[],6,0)</f>
        <v>East</v>
      </c>
      <c r="D854" t="str">
        <f>VLOOKUP(Merged[[#This Row],[Product_ID]],Sales_Data[],3,0)</f>
        <v>July</v>
      </c>
      <c r="E854">
        <f>INDEX(Sales_Data[Sales_Amount],MATCH(Merged[[#This Row],[Product_ID]], Sales_Data[Product_ID],0))</f>
        <v>3388.69</v>
      </c>
      <c r="F854" t="str">
        <f>INDEX(Sales_Data[Product_Category], MATCH(Merged[[#This Row],[Product_ID]],Sales_Data[Product_ID],0))</f>
        <v>Food</v>
      </c>
      <c r="G854">
        <f>INDEX(Sales_Data[Quantity_Sold], MATCH(Merged[[#This Row],[Product_ID]],Sales_Data[Product_ID],0))</f>
        <v>1</v>
      </c>
      <c r="H854" t="str">
        <f>INDEX(Sales_Data[Customer_Type], MATCH(Merged[[#This Row],[Product_ID]], Sales_Data[Product_ID],0))</f>
        <v>Returning</v>
      </c>
      <c r="I854" t="str">
        <f>INDEX(Sales_Data[Payment_Method], MATCH(Merged[[#This Row],[Product_ID]], Sales_Data[Product_ID],0))</f>
        <v>Bank Transfer</v>
      </c>
      <c r="J854">
        <f>INDEX(Sales_Data[Discount],MATCH(Merged[[#This Row],[Product_ID]], Sales_Data[Product_ID],0))</f>
        <v>0.28999999999999998</v>
      </c>
      <c r="K854" s="8">
        <f>INDEX(Sales_Data[Discount (%)], MATCH(Merged[[#This Row],[Product_ID]],Sales_Data[Product_ID],0))</f>
        <v>0.28999999999999998</v>
      </c>
      <c r="L854" s="8" t="str">
        <f>INDEX(Sales_Data[Discount Range], MATCH(Merged[[#This Row],[Product_ID]], Sales_Data[Product_ID],0))</f>
        <v>21%+</v>
      </c>
      <c r="M854" t="str">
        <f>INDEX(Sales_Data[Sales_Channel],MATCH(Merged[[#This Row],[Product_ID]], Sales_Data[Product_ID],0))</f>
        <v>Online</v>
      </c>
      <c r="N854" t="str">
        <f>INDEX(Sales_Data[Region_and_Sales_Rep], MATCH(Merged[[#This Row],[Product_ID]],Sales_Data[Product_ID],0))</f>
        <v>East-David</v>
      </c>
    </row>
    <row r="855" spans="1:14" x14ac:dyDescent="0.25">
      <c r="A855">
        <v>1047</v>
      </c>
      <c r="B855" t="str">
        <f>VLOOKUP(Merged[[#This Row],[Product_ID]],Sales_Data[],5,0)</f>
        <v>David</v>
      </c>
      <c r="C855" t="str">
        <f>VLOOKUP(Merged[[#This Row],[Product_ID]],Sales_Data[],6,0)</f>
        <v>North</v>
      </c>
      <c r="D855" t="str">
        <f>VLOOKUP(Merged[[#This Row],[Product_ID]],Sales_Data[],3,0)</f>
        <v>August</v>
      </c>
      <c r="E855">
        <f>INDEX(Sales_Data[Sales_Amount],MATCH(Merged[[#This Row],[Product_ID]], Sales_Data[Product_ID],0))</f>
        <v>1331.25</v>
      </c>
      <c r="F855" t="str">
        <f>INDEX(Sales_Data[Product_Category], MATCH(Merged[[#This Row],[Product_ID]],Sales_Data[Product_ID],0))</f>
        <v>Electronics</v>
      </c>
      <c r="G855">
        <f>INDEX(Sales_Data[Quantity_Sold], MATCH(Merged[[#This Row],[Product_ID]],Sales_Data[Product_ID],0))</f>
        <v>33</v>
      </c>
      <c r="H855" t="str">
        <f>INDEX(Sales_Data[Customer_Type], MATCH(Merged[[#This Row],[Product_ID]], Sales_Data[Product_ID],0))</f>
        <v>Returning</v>
      </c>
      <c r="I855" t="str">
        <f>INDEX(Sales_Data[Payment_Method], MATCH(Merged[[#This Row],[Product_ID]], Sales_Data[Product_ID],0))</f>
        <v>Credit Card</v>
      </c>
      <c r="J855">
        <f>INDEX(Sales_Data[Discount],MATCH(Merged[[#This Row],[Product_ID]], Sales_Data[Product_ID],0))</f>
        <v>0.15</v>
      </c>
      <c r="K855" s="8">
        <f>INDEX(Sales_Data[Discount (%)], MATCH(Merged[[#This Row],[Product_ID]],Sales_Data[Product_ID],0))</f>
        <v>0.15</v>
      </c>
      <c r="L855" s="8" t="str">
        <f>INDEX(Sales_Data[Discount Range], MATCH(Merged[[#This Row],[Product_ID]], Sales_Data[Product_ID],0))</f>
        <v>11-15%</v>
      </c>
      <c r="M855" t="str">
        <f>INDEX(Sales_Data[Sales_Channel],MATCH(Merged[[#This Row],[Product_ID]], Sales_Data[Product_ID],0))</f>
        <v>Online</v>
      </c>
      <c r="N855" t="str">
        <f>INDEX(Sales_Data[Region_and_Sales_Rep], MATCH(Merged[[#This Row],[Product_ID]],Sales_Data[Product_ID],0))</f>
        <v>North-David</v>
      </c>
    </row>
    <row r="856" spans="1:14" x14ac:dyDescent="0.25">
      <c r="A856">
        <v>1023</v>
      </c>
      <c r="B856" t="str">
        <f>VLOOKUP(Merged[[#This Row],[Product_ID]],Sales_Data[],5,0)</f>
        <v>Eve</v>
      </c>
      <c r="C856" t="str">
        <f>VLOOKUP(Merged[[#This Row],[Product_ID]],Sales_Data[],6,0)</f>
        <v>East</v>
      </c>
      <c r="D856" t="str">
        <f>VLOOKUP(Merged[[#This Row],[Product_ID]],Sales_Data[],3,0)</f>
        <v>June</v>
      </c>
      <c r="E856">
        <f>INDEX(Sales_Data[Sales_Amount],MATCH(Merged[[#This Row],[Product_ID]], Sales_Data[Product_ID],0))</f>
        <v>2170.94</v>
      </c>
      <c r="F856" t="str">
        <f>INDEX(Sales_Data[Product_Category], MATCH(Merged[[#This Row],[Product_ID]],Sales_Data[Product_ID],0))</f>
        <v>Clothing</v>
      </c>
      <c r="G856">
        <f>INDEX(Sales_Data[Quantity_Sold], MATCH(Merged[[#This Row],[Product_ID]],Sales_Data[Product_ID],0))</f>
        <v>9</v>
      </c>
      <c r="H856" t="str">
        <f>INDEX(Sales_Data[Customer_Type], MATCH(Merged[[#This Row],[Product_ID]], Sales_Data[Product_ID],0))</f>
        <v>Returning</v>
      </c>
      <c r="I856" t="str">
        <f>INDEX(Sales_Data[Payment_Method], MATCH(Merged[[#This Row],[Product_ID]], Sales_Data[Product_ID],0))</f>
        <v>Cash</v>
      </c>
      <c r="J856">
        <f>INDEX(Sales_Data[Discount],MATCH(Merged[[#This Row],[Product_ID]], Sales_Data[Product_ID],0))</f>
        <v>0.25</v>
      </c>
      <c r="K856" s="8">
        <f>INDEX(Sales_Data[Discount (%)], MATCH(Merged[[#This Row],[Product_ID]],Sales_Data[Product_ID],0))</f>
        <v>0.25</v>
      </c>
      <c r="L856" s="8" t="str">
        <f>INDEX(Sales_Data[Discount Range], MATCH(Merged[[#This Row],[Product_ID]], Sales_Data[Product_ID],0))</f>
        <v>21%+</v>
      </c>
      <c r="M856" t="str">
        <f>INDEX(Sales_Data[Sales_Channel],MATCH(Merged[[#This Row],[Product_ID]], Sales_Data[Product_ID],0))</f>
        <v>Retail</v>
      </c>
      <c r="N856" t="str">
        <f>INDEX(Sales_Data[Region_and_Sales_Rep], MATCH(Merged[[#This Row],[Product_ID]],Sales_Data[Product_ID],0))</f>
        <v>East-Eve</v>
      </c>
    </row>
    <row r="857" spans="1:14" x14ac:dyDescent="0.25">
      <c r="A857">
        <v>1079</v>
      </c>
      <c r="B857" t="str">
        <f>VLOOKUP(Merged[[#This Row],[Product_ID]],Sales_Data[],5,0)</f>
        <v>David</v>
      </c>
      <c r="C857" t="str">
        <f>VLOOKUP(Merged[[#This Row],[Product_ID]],Sales_Data[],6,0)</f>
        <v>South</v>
      </c>
      <c r="D857" t="str">
        <f>VLOOKUP(Merged[[#This Row],[Product_ID]],Sales_Data[],3,0)</f>
        <v>June</v>
      </c>
      <c r="E857">
        <f>INDEX(Sales_Data[Sales_Amount],MATCH(Merged[[#This Row],[Product_ID]], Sales_Data[Product_ID],0))</f>
        <v>1982.07</v>
      </c>
      <c r="F857" t="str">
        <f>INDEX(Sales_Data[Product_Category], MATCH(Merged[[#This Row],[Product_ID]],Sales_Data[Product_ID],0))</f>
        <v>Furniture</v>
      </c>
      <c r="G857">
        <f>INDEX(Sales_Data[Quantity_Sold], MATCH(Merged[[#This Row],[Product_ID]],Sales_Data[Product_ID],0))</f>
        <v>34</v>
      </c>
      <c r="H857" t="str">
        <f>INDEX(Sales_Data[Customer_Type], MATCH(Merged[[#This Row],[Product_ID]], Sales_Data[Product_ID],0))</f>
        <v>Returning</v>
      </c>
      <c r="I857" t="str">
        <f>INDEX(Sales_Data[Payment_Method], MATCH(Merged[[#This Row],[Product_ID]], Sales_Data[Product_ID],0))</f>
        <v>Credit Card</v>
      </c>
      <c r="J857">
        <f>INDEX(Sales_Data[Discount],MATCH(Merged[[#This Row],[Product_ID]], Sales_Data[Product_ID],0))</f>
        <v>0.15</v>
      </c>
      <c r="K857" s="8">
        <f>INDEX(Sales_Data[Discount (%)], MATCH(Merged[[#This Row],[Product_ID]],Sales_Data[Product_ID],0))</f>
        <v>0.15</v>
      </c>
      <c r="L857" s="8" t="str">
        <f>INDEX(Sales_Data[Discount Range], MATCH(Merged[[#This Row],[Product_ID]], Sales_Data[Product_ID],0))</f>
        <v>11-15%</v>
      </c>
      <c r="M857" t="str">
        <f>INDEX(Sales_Data[Sales_Channel],MATCH(Merged[[#This Row],[Product_ID]], Sales_Data[Product_ID],0))</f>
        <v>Online</v>
      </c>
      <c r="N857" t="str">
        <f>INDEX(Sales_Data[Region_and_Sales_Rep], MATCH(Merged[[#This Row],[Product_ID]],Sales_Data[Product_ID],0))</f>
        <v>South-David</v>
      </c>
    </row>
    <row r="858" spans="1:14" x14ac:dyDescent="0.25">
      <c r="A858">
        <v>1085</v>
      </c>
      <c r="B858" t="str">
        <f>VLOOKUP(Merged[[#This Row],[Product_ID]],Sales_Data[],5,0)</f>
        <v>Charlie</v>
      </c>
      <c r="C858" t="str">
        <f>VLOOKUP(Merged[[#This Row],[Product_ID]],Sales_Data[],6,0)</f>
        <v>South</v>
      </c>
      <c r="D858" t="str">
        <f>VLOOKUP(Merged[[#This Row],[Product_ID]],Sales_Data[],3,0)</f>
        <v>November</v>
      </c>
      <c r="E858">
        <f>INDEX(Sales_Data[Sales_Amount],MATCH(Merged[[#This Row],[Product_ID]], Sales_Data[Product_ID],0))</f>
        <v>2038.75</v>
      </c>
      <c r="F858" t="str">
        <f>INDEX(Sales_Data[Product_Category], MATCH(Merged[[#This Row],[Product_ID]],Sales_Data[Product_ID],0))</f>
        <v>Furniture</v>
      </c>
      <c r="G858">
        <f>INDEX(Sales_Data[Quantity_Sold], MATCH(Merged[[#This Row],[Product_ID]],Sales_Data[Product_ID],0))</f>
        <v>32</v>
      </c>
      <c r="H858" t="str">
        <f>INDEX(Sales_Data[Customer_Type], MATCH(Merged[[#This Row],[Product_ID]], Sales_Data[Product_ID],0))</f>
        <v>Returning</v>
      </c>
      <c r="I858" t="str">
        <f>INDEX(Sales_Data[Payment_Method], MATCH(Merged[[#This Row],[Product_ID]], Sales_Data[Product_ID],0))</f>
        <v>Credit Card</v>
      </c>
      <c r="J858">
        <f>INDEX(Sales_Data[Discount],MATCH(Merged[[#This Row],[Product_ID]], Sales_Data[Product_ID],0))</f>
        <v>0.04</v>
      </c>
      <c r="K858" s="8">
        <f>INDEX(Sales_Data[Discount (%)], MATCH(Merged[[#This Row],[Product_ID]],Sales_Data[Product_ID],0))</f>
        <v>0.04</v>
      </c>
      <c r="L858" s="8" t="str">
        <f>INDEX(Sales_Data[Discount Range], MATCH(Merged[[#This Row],[Product_ID]], Sales_Data[Product_ID],0))</f>
        <v>0-5%</v>
      </c>
      <c r="M858" t="str">
        <f>INDEX(Sales_Data[Sales_Channel],MATCH(Merged[[#This Row],[Product_ID]], Sales_Data[Product_ID],0))</f>
        <v>Retail</v>
      </c>
      <c r="N858" t="str">
        <f>INDEX(Sales_Data[Region_and_Sales_Rep], MATCH(Merged[[#This Row],[Product_ID]],Sales_Data[Product_ID],0))</f>
        <v>South-Charlie</v>
      </c>
    </row>
    <row r="859" spans="1:14" x14ac:dyDescent="0.25">
      <c r="A859">
        <v>1014</v>
      </c>
      <c r="B859" t="str">
        <f>VLOOKUP(Merged[[#This Row],[Product_ID]],Sales_Data[],5,0)</f>
        <v>David</v>
      </c>
      <c r="C859" t="str">
        <f>VLOOKUP(Merged[[#This Row],[Product_ID]],Sales_Data[],6,0)</f>
        <v>West</v>
      </c>
      <c r="D859" t="str">
        <f>VLOOKUP(Merged[[#This Row],[Product_ID]],Sales_Data[],3,0)</f>
        <v>November</v>
      </c>
      <c r="E859">
        <f>INDEX(Sales_Data[Sales_Amount],MATCH(Merged[[#This Row],[Product_ID]], Sales_Data[Product_ID],0))</f>
        <v>9762.5400000000009</v>
      </c>
      <c r="F859" t="str">
        <f>INDEX(Sales_Data[Product_Category], MATCH(Merged[[#This Row],[Product_ID]],Sales_Data[Product_ID],0))</f>
        <v>Food</v>
      </c>
      <c r="G859">
        <f>INDEX(Sales_Data[Quantity_Sold], MATCH(Merged[[#This Row],[Product_ID]],Sales_Data[Product_ID],0))</f>
        <v>17</v>
      </c>
      <c r="H859" t="str">
        <f>INDEX(Sales_Data[Customer_Type], MATCH(Merged[[#This Row],[Product_ID]], Sales_Data[Product_ID],0))</f>
        <v>New</v>
      </c>
      <c r="I859" t="str">
        <f>INDEX(Sales_Data[Payment_Method], MATCH(Merged[[#This Row],[Product_ID]], Sales_Data[Product_ID],0))</f>
        <v>Bank Transfer</v>
      </c>
      <c r="J859">
        <f>INDEX(Sales_Data[Discount],MATCH(Merged[[#This Row],[Product_ID]], Sales_Data[Product_ID],0))</f>
        <v>0.2</v>
      </c>
      <c r="K859" s="8">
        <f>INDEX(Sales_Data[Discount (%)], MATCH(Merged[[#This Row],[Product_ID]],Sales_Data[Product_ID],0))</f>
        <v>0.2</v>
      </c>
      <c r="L859" s="8" t="str">
        <f>INDEX(Sales_Data[Discount Range], MATCH(Merged[[#This Row],[Product_ID]], Sales_Data[Product_ID],0))</f>
        <v>16-20%</v>
      </c>
      <c r="M859" t="str">
        <f>INDEX(Sales_Data[Sales_Channel],MATCH(Merged[[#This Row],[Product_ID]], Sales_Data[Product_ID],0))</f>
        <v>Online</v>
      </c>
      <c r="N859" t="str">
        <f>INDEX(Sales_Data[Region_and_Sales_Rep], MATCH(Merged[[#This Row],[Product_ID]],Sales_Data[Product_ID],0))</f>
        <v>West-David</v>
      </c>
    </row>
    <row r="860" spans="1:14" x14ac:dyDescent="0.25">
      <c r="A860">
        <v>1066</v>
      </c>
      <c r="B860" t="str">
        <f>VLOOKUP(Merged[[#This Row],[Product_ID]],Sales_Data[],5,0)</f>
        <v>Charlie</v>
      </c>
      <c r="C860" t="str">
        <f>VLOOKUP(Merged[[#This Row],[Product_ID]],Sales_Data[],6,0)</f>
        <v>North</v>
      </c>
      <c r="D860" t="str">
        <f>VLOOKUP(Merged[[#This Row],[Product_ID]],Sales_Data[],3,0)</f>
        <v>July</v>
      </c>
      <c r="E860">
        <f>INDEX(Sales_Data[Sales_Amount],MATCH(Merged[[#This Row],[Product_ID]], Sales_Data[Product_ID],0))</f>
        <v>6380.2</v>
      </c>
      <c r="F860" t="str">
        <f>INDEX(Sales_Data[Product_Category], MATCH(Merged[[#This Row],[Product_ID]],Sales_Data[Product_ID],0))</f>
        <v>Furniture</v>
      </c>
      <c r="G860">
        <f>INDEX(Sales_Data[Quantity_Sold], MATCH(Merged[[#This Row],[Product_ID]],Sales_Data[Product_ID],0))</f>
        <v>15</v>
      </c>
      <c r="H860" t="str">
        <f>INDEX(Sales_Data[Customer_Type], MATCH(Merged[[#This Row],[Product_ID]], Sales_Data[Product_ID],0))</f>
        <v>Returning</v>
      </c>
      <c r="I860" t="str">
        <f>INDEX(Sales_Data[Payment_Method], MATCH(Merged[[#This Row],[Product_ID]], Sales_Data[Product_ID],0))</f>
        <v>Bank Transfer</v>
      </c>
      <c r="J860">
        <f>INDEX(Sales_Data[Discount],MATCH(Merged[[#This Row],[Product_ID]], Sales_Data[Product_ID],0))</f>
        <v>0.04</v>
      </c>
      <c r="K860" s="8">
        <f>INDEX(Sales_Data[Discount (%)], MATCH(Merged[[#This Row],[Product_ID]],Sales_Data[Product_ID],0))</f>
        <v>0.04</v>
      </c>
      <c r="L860" s="8" t="str">
        <f>INDEX(Sales_Data[Discount Range], MATCH(Merged[[#This Row],[Product_ID]], Sales_Data[Product_ID],0))</f>
        <v>0-5%</v>
      </c>
      <c r="M860" t="str">
        <f>INDEX(Sales_Data[Sales_Channel],MATCH(Merged[[#This Row],[Product_ID]], Sales_Data[Product_ID],0))</f>
        <v>Retail</v>
      </c>
      <c r="N860" t="str">
        <f>INDEX(Sales_Data[Region_and_Sales_Rep], MATCH(Merged[[#This Row],[Product_ID]],Sales_Data[Product_ID],0))</f>
        <v>North-Charlie</v>
      </c>
    </row>
    <row r="861" spans="1:14" x14ac:dyDescent="0.25">
      <c r="A861">
        <v>1075</v>
      </c>
      <c r="B861" t="str">
        <f>VLOOKUP(Merged[[#This Row],[Product_ID]],Sales_Data[],5,0)</f>
        <v>David</v>
      </c>
      <c r="C861" t="str">
        <f>VLOOKUP(Merged[[#This Row],[Product_ID]],Sales_Data[],6,0)</f>
        <v>South</v>
      </c>
      <c r="D861" t="str">
        <f>VLOOKUP(Merged[[#This Row],[Product_ID]],Sales_Data[],3,0)</f>
        <v>June</v>
      </c>
      <c r="E861">
        <f>INDEX(Sales_Data[Sales_Amount],MATCH(Merged[[#This Row],[Product_ID]], Sales_Data[Product_ID],0))</f>
        <v>4223.3900000000003</v>
      </c>
      <c r="F861" t="str">
        <f>INDEX(Sales_Data[Product_Category], MATCH(Merged[[#This Row],[Product_ID]],Sales_Data[Product_ID],0))</f>
        <v>Furniture</v>
      </c>
      <c r="G861">
        <f>INDEX(Sales_Data[Quantity_Sold], MATCH(Merged[[#This Row],[Product_ID]],Sales_Data[Product_ID],0))</f>
        <v>30</v>
      </c>
      <c r="H861" t="str">
        <f>INDEX(Sales_Data[Customer_Type], MATCH(Merged[[#This Row],[Product_ID]], Sales_Data[Product_ID],0))</f>
        <v>New</v>
      </c>
      <c r="I861" t="str">
        <f>INDEX(Sales_Data[Payment_Method], MATCH(Merged[[#This Row],[Product_ID]], Sales_Data[Product_ID],0))</f>
        <v>Bank Transfer</v>
      </c>
      <c r="J861">
        <f>INDEX(Sales_Data[Discount],MATCH(Merged[[#This Row],[Product_ID]], Sales_Data[Product_ID],0))</f>
        <v>0.05</v>
      </c>
      <c r="K861" s="8">
        <f>INDEX(Sales_Data[Discount (%)], MATCH(Merged[[#This Row],[Product_ID]],Sales_Data[Product_ID],0))</f>
        <v>0.05</v>
      </c>
      <c r="L861" s="8" t="str">
        <f>INDEX(Sales_Data[Discount Range], MATCH(Merged[[#This Row],[Product_ID]], Sales_Data[Product_ID],0))</f>
        <v>0-5%</v>
      </c>
      <c r="M861" t="str">
        <f>INDEX(Sales_Data[Sales_Channel],MATCH(Merged[[#This Row],[Product_ID]], Sales_Data[Product_ID],0))</f>
        <v>Online</v>
      </c>
      <c r="N861" t="str">
        <f>INDEX(Sales_Data[Region_and_Sales_Rep], MATCH(Merged[[#This Row],[Product_ID]],Sales_Data[Product_ID],0))</f>
        <v>South-David</v>
      </c>
    </row>
    <row r="862" spans="1:14" x14ac:dyDescent="0.25">
      <c r="A862">
        <v>1051</v>
      </c>
      <c r="B862" t="str">
        <f>VLOOKUP(Merged[[#This Row],[Product_ID]],Sales_Data[],5,0)</f>
        <v>Eve</v>
      </c>
      <c r="C862" t="str">
        <f>VLOOKUP(Merged[[#This Row],[Product_ID]],Sales_Data[],6,0)</f>
        <v>North</v>
      </c>
      <c r="D862" t="str">
        <f>VLOOKUP(Merged[[#This Row],[Product_ID]],Sales_Data[],3,0)</f>
        <v>January</v>
      </c>
      <c r="E862">
        <f>INDEX(Sales_Data[Sales_Amount],MATCH(Merged[[#This Row],[Product_ID]], Sales_Data[Product_ID],0))</f>
        <v>4979.3599999999997</v>
      </c>
      <c r="F862" t="str">
        <f>INDEX(Sales_Data[Product_Category], MATCH(Merged[[#This Row],[Product_ID]],Sales_Data[Product_ID],0))</f>
        <v>Electronics</v>
      </c>
      <c r="G862">
        <f>INDEX(Sales_Data[Quantity_Sold], MATCH(Merged[[#This Row],[Product_ID]],Sales_Data[Product_ID],0))</f>
        <v>14</v>
      </c>
      <c r="H862" t="str">
        <f>INDEX(Sales_Data[Customer_Type], MATCH(Merged[[#This Row],[Product_ID]], Sales_Data[Product_ID],0))</f>
        <v>New</v>
      </c>
      <c r="I862" t="str">
        <f>INDEX(Sales_Data[Payment_Method], MATCH(Merged[[#This Row],[Product_ID]], Sales_Data[Product_ID],0))</f>
        <v>Bank Transfer</v>
      </c>
      <c r="J862">
        <f>INDEX(Sales_Data[Discount],MATCH(Merged[[#This Row],[Product_ID]], Sales_Data[Product_ID],0))</f>
        <v>0.1</v>
      </c>
      <c r="K862" s="8">
        <f>INDEX(Sales_Data[Discount (%)], MATCH(Merged[[#This Row],[Product_ID]],Sales_Data[Product_ID],0))</f>
        <v>0.1</v>
      </c>
      <c r="L862" s="8" t="str">
        <f>INDEX(Sales_Data[Discount Range], MATCH(Merged[[#This Row],[Product_ID]], Sales_Data[Product_ID],0))</f>
        <v>6-10%</v>
      </c>
      <c r="M862" t="str">
        <f>INDEX(Sales_Data[Sales_Channel],MATCH(Merged[[#This Row],[Product_ID]], Sales_Data[Product_ID],0))</f>
        <v>Retail</v>
      </c>
      <c r="N862" t="str">
        <f>INDEX(Sales_Data[Region_and_Sales_Rep], MATCH(Merged[[#This Row],[Product_ID]],Sales_Data[Product_ID],0))</f>
        <v>North-Eve</v>
      </c>
    </row>
    <row r="863" spans="1:14" x14ac:dyDescent="0.25">
      <c r="A863">
        <v>1038</v>
      </c>
      <c r="B863" t="str">
        <f>VLOOKUP(Merged[[#This Row],[Product_ID]],Sales_Data[],5,0)</f>
        <v>Bob</v>
      </c>
      <c r="C863" t="str">
        <f>VLOOKUP(Merged[[#This Row],[Product_ID]],Sales_Data[],6,0)</f>
        <v>South</v>
      </c>
      <c r="D863" t="str">
        <f>VLOOKUP(Merged[[#This Row],[Product_ID]],Sales_Data[],3,0)</f>
        <v>March</v>
      </c>
      <c r="E863">
        <f>INDEX(Sales_Data[Sales_Amount],MATCH(Merged[[#This Row],[Product_ID]], Sales_Data[Product_ID],0))</f>
        <v>1452.35</v>
      </c>
      <c r="F863" t="str">
        <f>INDEX(Sales_Data[Product_Category], MATCH(Merged[[#This Row],[Product_ID]],Sales_Data[Product_ID],0))</f>
        <v>Clothing</v>
      </c>
      <c r="G863">
        <f>INDEX(Sales_Data[Quantity_Sold], MATCH(Merged[[#This Row],[Product_ID]],Sales_Data[Product_ID],0))</f>
        <v>15</v>
      </c>
      <c r="H863" t="str">
        <f>INDEX(Sales_Data[Customer_Type], MATCH(Merged[[#This Row],[Product_ID]], Sales_Data[Product_ID],0))</f>
        <v>Returning</v>
      </c>
      <c r="I863" t="str">
        <f>INDEX(Sales_Data[Payment_Method], MATCH(Merged[[#This Row],[Product_ID]], Sales_Data[Product_ID],0))</f>
        <v>Cash</v>
      </c>
      <c r="J863">
        <f>INDEX(Sales_Data[Discount],MATCH(Merged[[#This Row],[Product_ID]], Sales_Data[Product_ID],0))</f>
        <v>7.0000000000000007E-2</v>
      </c>
      <c r="K863" s="8">
        <f>INDEX(Sales_Data[Discount (%)], MATCH(Merged[[#This Row],[Product_ID]],Sales_Data[Product_ID],0))</f>
        <v>7.0000000000000007E-2</v>
      </c>
      <c r="L863" s="8" t="str">
        <f>INDEX(Sales_Data[Discount Range], MATCH(Merged[[#This Row],[Product_ID]], Sales_Data[Product_ID],0))</f>
        <v>6-10%</v>
      </c>
      <c r="M863" t="str">
        <f>INDEX(Sales_Data[Sales_Channel],MATCH(Merged[[#This Row],[Product_ID]], Sales_Data[Product_ID],0))</f>
        <v>Online</v>
      </c>
      <c r="N863" t="str">
        <f>INDEX(Sales_Data[Region_and_Sales_Rep], MATCH(Merged[[#This Row],[Product_ID]],Sales_Data[Product_ID],0))</f>
        <v>South-Bob</v>
      </c>
    </row>
    <row r="864" spans="1:14" x14ac:dyDescent="0.25">
      <c r="A864">
        <v>1064</v>
      </c>
      <c r="B864" t="str">
        <f>VLOOKUP(Merged[[#This Row],[Product_ID]],Sales_Data[],5,0)</f>
        <v>Eve</v>
      </c>
      <c r="C864" t="str">
        <f>VLOOKUP(Merged[[#This Row],[Product_ID]],Sales_Data[],6,0)</f>
        <v>East</v>
      </c>
      <c r="D864" t="str">
        <f>VLOOKUP(Merged[[#This Row],[Product_ID]],Sales_Data[],3,0)</f>
        <v>January</v>
      </c>
      <c r="E864">
        <f>INDEX(Sales_Data[Sales_Amount],MATCH(Merged[[#This Row],[Product_ID]], Sales_Data[Product_ID],0))</f>
        <v>7412.11</v>
      </c>
      <c r="F864" t="str">
        <f>INDEX(Sales_Data[Product_Category], MATCH(Merged[[#This Row],[Product_ID]],Sales_Data[Product_ID],0))</f>
        <v>Electronics</v>
      </c>
      <c r="G864">
        <f>INDEX(Sales_Data[Quantity_Sold], MATCH(Merged[[#This Row],[Product_ID]],Sales_Data[Product_ID],0))</f>
        <v>10</v>
      </c>
      <c r="H864" t="str">
        <f>INDEX(Sales_Data[Customer_Type], MATCH(Merged[[#This Row],[Product_ID]], Sales_Data[Product_ID],0))</f>
        <v>New</v>
      </c>
      <c r="I864" t="str">
        <f>INDEX(Sales_Data[Payment_Method], MATCH(Merged[[#This Row],[Product_ID]], Sales_Data[Product_ID],0))</f>
        <v>Cash</v>
      </c>
      <c r="J864">
        <f>INDEX(Sales_Data[Discount],MATCH(Merged[[#This Row],[Product_ID]], Sales_Data[Product_ID],0))</f>
        <v>0.12</v>
      </c>
      <c r="K864" s="8">
        <f>INDEX(Sales_Data[Discount (%)], MATCH(Merged[[#This Row],[Product_ID]],Sales_Data[Product_ID],0))</f>
        <v>0.12</v>
      </c>
      <c r="L864" s="8" t="str">
        <f>INDEX(Sales_Data[Discount Range], MATCH(Merged[[#This Row],[Product_ID]], Sales_Data[Product_ID],0))</f>
        <v>11-15%</v>
      </c>
      <c r="M864" t="str">
        <f>INDEX(Sales_Data[Sales_Channel],MATCH(Merged[[#This Row],[Product_ID]], Sales_Data[Product_ID],0))</f>
        <v>Online</v>
      </c>
      <c r="N864" t="str">
        <f>INDEX(Sales_Data[Region_and_Sales_Rep], MATCH(Merged[[#This Row],[Product_ID]],Sales_Data[Product_ID],0))</f>
        <v>East-Eve</v>
      </c>
    </row>
    <row r="865" spans="1:14" x14ac:dyDescent="0.25">
      <c r="A865">
        <v>1098</v>
      </c>
      <c r="B865" t="str">
        <f>VLOOKUP(Merged[[#This Row],[Product_ID]],Sales_Data[],5,0)</f>
        <v>Eve</v>
      </c>
      <c r="C865" t="str">
        <f>VLOOKUP(Merged[[#This Row],[Product_ID]],Sales_Data[],6,0)</f>
        <v>West</v>
      </c>
      <c r="D865" t="str">
        <f>VLOOKUP(Merged[[#This Row],[Product_ID]],Sales_Data[],3,0)</f>
        <v>October</v>
      </c>
      <c r="E865">
        <f>INDEX(Sales_Data[Sales_Amount],MATCH(Merged[[#This Row],[Product_ID]], Sales_Data[Product_ID],0))</f>
        <v>1600.79</v>
      </c>
      <c r="F865" t="str">
        <f>INDEX(Sales_Data[Product_Category], MATCH(Merged[[#This Row],[Product_ID]],Sales_Data[Product_ID],0))</f>
        <v>Furniture</v>
      </c>
      <c r="G865">
        <f>INDEX(Sales_Data[Quantity_Sold], MATCH(Merged[[#This Row],[Product_ID]],Sales_Data[Product_ID],0))</f>
        <v>21</v>
      </c>
      <c r="H865" t="str">
        <f>INDEX(Sales_Data[Customer_Type], MATCH(Merged[[#This Row],[Product_ID]], Sales_Data[Product_ID],0))</f>
        <v>New</v>
      </c>
      <c r="I865" t="str">
        <f>INDEX(Sales_Data[Payment_Method], MATCH(Merged[[#This Row],[Product_ID]], Sales_Data[Product_ID],0))</f>
        <v>Bank Transfer</v>
      </c>
      <c r="J865">
        <f>INDEX(Sales_Data[Discount],MATCH(Merged[[#This Row],[Product_ID]], Sales_Data[Product_ID],0))</f>
        <v>0.18</v>
      </c>
      <c r="K865" s="8">
        <f>INDEX(Sales_Data[Discount (%)], MATCH(Merged[[#This Row],[Product_ID]],Sales_Data[Product_ID],0))</f>
        <v>0.18</v>
      </c>
      <c r="L865" s="8" t="str">
        <f>INDEX(Sales_Data[Discount Range], MATCH(Merged[[#This Row],[Product_ID]], Sales_Data[Product_ID],0))</f>
        <v>16-20%</v>
      </c>
      <c r="M865" t="str">
        <f>INDEX(Sales_Data[Sales_Channel],MATCH(Merged[[#This Row],[Product_ID]], Sales_Data[Product_ID],0))</f>
        <v>Online</v>
      </c>
      <c r="N865" t="str">
        <f>INDEX(Sales_Data[Region_and_Sales_Rep], MATCH(Merged[[#This Row],[Product_ID]],Sales_Data[Product_ID],0))</f>
        <v>West-Eve</v>
      </c>
    </row>
    <row r="866" spans="1:14" x14ac:dyDescent="0.25">
      <c r="A866">
        <v>1038</v>
      </c>
      <c r="B866" t="str">
        <f>VLOOKUP(Merged[[#This Row],[Product_ID]],Sales_Data[],5,0)</f>
        <v>Bob</v>
      </c>
      <c r="C866" t="str">
        <f>VLOOKUP(Merged[[#This Row],[Product_ID]],Sales_Data[],6,0)</f>
        <v>South</v>
      </c>
      <c r="D866" t="str">
        <f>VLOOKUP(Merged[[#This Row],[Product_ID]],Sales_Data[],3,0)</f>
        <v>March</v>
      </c>
      <c r="E866">
        <f>INDEX(Sales_Data[Sales_Amount],MATCH(Merged[[#This Row],[Product_ID]], Sales_Data[Product_ID],0))</f>
        <v>1452.35</v>
      </c>
      <c r="F866" t="str">
        <f>INDEX(Sales_Data[Product_Category], MATCH(Merged[[#This Row],[Product_ID]],Sales_Data[Product_ID],0))</f>
        <v>Clothing</v>
      </c>
      <c r="G866">
        <f>INDEX(Sales_Data[Quantity_Sold], MATCH(Merged[[#This Row],[Product_ID]],Sales_Data[Product_ID],0))</f>
        <v>15</v>
      </c>
      <c r="H866" t="str">
        <f>INDEX(Sales_Data[Customer_Type], MATCH(Merged[[#This Row],[Product_ID]], Sales_Data[Product_ID],0))</f>
        <v>Returning</v>
      </c>
      <c r="I866" t="str">
        <f>INDEX(Sales_Data[Payment_Method], MATCH(Merged[[#This Row],[Product_ID]], Sales_Data[Product_ID],0))</f>
        <v>Cash</v>
      </c>
      <c r="J866">
        <f>INDEX(Sales_Data[Discount],MATCH(Merged[[#This Row],[Product_ID]], Sales_Data[Product_ID],0))</f>
        <v>7.0000000000000007E-2</v>
      </c>
      <c r="K866" s="8">
        <f>INDEX(Sales_Data[Discount (%)], MATCH(Merged[[#This Row],[Product_ID]],Sales_Data[Product_ID],0))</f>
        <v>7.0000000000000007E-2</v>
      </c>
      <c r="L866" s="8" t="str">
        <f>INDEX(Sales_Data[Discount Range], MATCH(Merged[[#This Row],[Product_ID]], Sales_Data[Product_ID],0))</f>
        <v>6-10%</v>
      </c>
      <c r="M866" t="str">
        <f>INDEX(Sales_Data[Sales_Channel],MATCH(Merged[[#This Row],[Product_ID]], Sales_Data[Product_ID],0))</f>
        <v>Online</v>
      </c>
      <c r="N866" t="str">
        <f>INDEX(Sales_Data[Region_and_Sales_Rep], MATCH(Merged[[#This Row],[Product_ID]],Sales_Data[Product_ID],0))</f>
        <v>South-Bob</v>
      </c>
    </row>
    <row r="867" spans="1:14" x14ac:dyDescent="0.25">
      <c r="A867">
        <v>1050</v>
      </c>
      <c r="B867" t="str">
        <f>VLOOKUP(Merged[[#This Row],[Product_ID]],Sales_Data[],5,0)</f>
        <v>Charlie</v>
      </c>
      <c r="C867" t="str">
        <f>VLOOKUP(Merged[[#This Row],[Product_ID]],Sales_Data[],6,0)</f>
        <v>East</v>
      </c>
      <c r="D867" t="str">
        <f>VLOOKUP(Merged[[#This Row],[Product_ID]],Sales_Data[],3,0)</f>
        <v>May</v>
      </c>
      <c r="E867">
        <f>INDEX(Sales_Data[Sales_Amount],MATCH(Merged[[#This Row],[Product_ID]], Sales_Data[Product_ID],0))</f>
        <v>9744.52</v>
      </c>
      <c r="F867" t="str">
        <f>INDEX(Sales_Data[Product_Category], MATCH(Merged[[#This Row],[Product_ID]],Sales_Data[Product_ID],0))</f>
        <v>Clothing</v>
      </c>
      <c r="G867">
        <f>INDEX(Sales_Data[Quantity_Sold], MATCH(Merged[[#This Row],[Product_ID]],Sales_Data[Product_ID],0))</f>
        <v>35</v>
      </c>
      <c r="H867" t="str">
        <f>INDEX(Sales_Data[Customer_Type], MATCH(Merged[[#This Row],[Product_ID]], Sales_Data[Product_ID],0))</f>
        <v>Returning</v>
      </c>
      <c r="I867" t="str">
        <f>INDEX(Sales_Data[Payment_Method], MATCH(Merged[[#This Row],[Product_ID]], Sales_Data[Product_ID],0))</f>
        <v>Bank Transfer</v>
      </c>
      <c r="J867">
        <f>INDEX(Sales_Data[Discount],MATCH(Merged[[#This Row],[Product_ID]], Sales_Data[Product_ID],0))</f>
        <v>0.09</v>
      </c>
      <c r="K867" s="8">
        <f>INDEX(Sales_Data[Discount (%)], MATCH(Merged[[#This Row],[Product_ID]],Sales_Data[Product_ID],0))</f>
        <v>0.09</v>
      </c>
      <c r="L867" s="8" t="str">
        <f>INDEX(Sales_Data[Discount Range], MATCH(Merged[[#This Row],[Product_ID]], Sales_Data[Product_ID],0))</f>
        <v>6-10%</v>
      </c>
      <c r="M867" t="str">
        <f>INDEX(Sales_Data[Sales_Channel],MATCH(Merged[[#This Row],[Product_ID]], Sales_Data[Product_ID],0))</f>
        <v>Retail</v>
      </c>
      <c r="N867" t="str">
        <f>INDEX(Sales_Data[Region_and_Sales_Rep], MATCH(Merged[[#This Row],[Product_ID]],Sales_Data[Product_ID],0))</f>
        <v>East-Charlie</v>
      </c>
    </row>
    <row r="868" spans="1:14" x14ac:dyDescent="0.25">
      <c r="A868">
        <v>1098</v>
      </c>
      <c r="B868" t="str">
        <f>VLOOKUP(Merged[[#This Row],[Product_ID]],Sales_Data[],5,0)</f>
        <v>Eve</v>
      </c>
      <c r="C868" t="str">
        <f>VLOOKUP(Merged[[#This Row],[Product_ID]],Sales_Data[],6,0)</f>
        <v>West</v>
      </c>
      <c r="D868" t="str">
        <f>VLOOKUP(Merged[[#This Row],[Product_ID]],Sales_Data[],3,0)</f>
        <v>October</v>
      </c>
      <c r="E868">
        <f>INDEX(Sales_Data[Sales_Amount],MATCH(Merged[[#This Row],[Product_ID]], Sales_Data[Product_ID],0))</f>
        <v>1600.79</v>
      </c>
      <c r="F868" t="str">
        <f>INDEX(Sales_Data[Product_Category], MATCH(Merged[[#This Row],[Product_ID]],Sales_Data[Product_ID],0))</f>
        <v>Furniture</v>
      </c>
      <c r="G868">
        <f>INDEX(Sales_Data[Quantity_Sold], MATCH(Merged[[#This Row],[Product_ID]],Sales_Data[Product_ID],0))</f>
        <v>21</v>
      </c>
      <c r="H868" t="str">
        <f>INDEX(Sales_Data[Customer_Type], MATCH(Merged[[#This Row],[Product_ID]], Sales_Data[Product_ID],0))</f>
        <v>New</v>
      </c>
      <c r="I868" t="str">
        <f>INDEX(Sales_Data[Payment_Method], MATCH(Merged[[#This Row],[Product_ID]], Sales_Data[Product_ID],0))</f>
        <v>Bank Transfer</v>
      </c>
      <c r="J868">
        <f>INDEX(Sales_Data[Discount],MATCH(Merged[[#This Row],[Product_ID]], Sales_Data[Product_ID],0))</f>
        <v>0.18</v>
      </c>
      <c r="K868" s="8">
        <f>INDEX(Sales_Data[Discount (%)], MATCH(Merged[[#This Row],[Product_ID]],Sales_Data[Product_ID],0))</f>
        <v>0.18</v>
      </c>
      <c r="L868" s="8" t="str">
        <f>INDEX(Sales_Data[Discount Range], MATCH(Merged[[#This Row],[Product_ID]], Sales_Data[Product_ID],0))</f>
        <v>16-20%</v>
      </c>
      <c r="M868" t="str">
        <f>INDEX(Sales_Data[Sales_Channel],MATCH(Merged[[#This Row],[Product_ID]], Sales_Data[Product_ID],0))</f>
        <v>Online</v>
      </c>
      <c r="N868" t="str">
        <f>INDEX(Sales_Data[Region_and_Sales_Rep], MATCH(Merged[[#This Row],[Product_ID]],Sales_Data[Product_ID],0))</f>
        <v>West-Eve</v>
      </c>
    </row>
    <row r="869" spans="1:14" x14ac:dyDescent="0.25">
      <c r="A869">
        <v>1082</v>
      </c>
      <c r="B869" t="str">
        <f>VLOOKUP(Merged[[#This Row],[Product_ID]],Sales_Data[],5,0)</f>
        <v>Alice</v>
      </c>
      <c r="C869" t="str">
        <f>VLOOKUP(Merged[[#This Row],[Product_ID]],Sales_Data[],6,0)</f>
        <v>South</v>
      </c>
      <c r="D869" t="str">
        <f>VLOOKUP(Merged[[#This Row],[Product_ID]],Sales_Data[],3,0)</f>
        <v>November</v>
      </c>
      <c r="E869">
        <f>INDEX(Sales_Data[Sales_Amount],MATCH(Merged[[#This Row],[Product_ID]], Sales_Data[Product_ID],0))</f>
        <v>6261.9</v>
      </c>
      <c r="F869" t="str">
        <f>INDEX(Sales_Data[Product_Category], MATCH(Merged[[#This Row],[Product_ID]],Sales_Data[Product_ID],0))</f>
        <v>Electronics</v>
      </c>
      <c r="G869">
        <f>INDEX(Sales_Data[Quantity_Sold], MATCH(Merged[[#This Row],[Product_ID]],Sales_Data[Product_ID],0))</f>
        <v>41</v>
      </c>
      <c r="H869" t="str">
        <f>INDEX(Sales_Data[Customer_Type], MATCH(Merged[[#This Row],[Product_ID]], Sales_Data[Product_ID],0))</f>
        <v>Returning</v>
      </c>
      <c r="I869" t="str">
        <f>INDEX(Sales_Data[Payment_Method], MATCH(Merged[[#This Row],[Product_ID]], Sales_Data[Product_ID],0))</f>
        <v>Bank Transfer</v>
      </c>
      <c r="J869">
        <f>INDEX(Sales_Data[Discount],MATCH(Merged[[#This Row],[Product_ID]], Sales_Data[Product_ID],0))</f>
        <v>0.21</v>
      </c>
      <c r="K869" s="8">
        <f>INDEX(Sales_Data[Discount (%)], MATCH(Merged[[#This Row],[Product_ID]],Sales_Data[Product_ID],0))</f>
        <v>0.21</v>
      </c>
      <c r="L869" s="8" t="str">
        <f>INDEX(Sales_Data[Discount Range], MATCH(Merged[[#This Row],[Product_ID]], Sales_Data[Product_ID],0))</f>
        <v>21%+</v>
      </c>
      <c r="M869" t="str">
        <f>INDEX(Sales_Data[Sales_Channel],MATCH(Merged[[#This Row],[Product_ID]], Sales_Data[Product_ID],0))</f>
        <v>Online</v>
      </c>
      <c r="N869" t="str">
        <f>INDEX(Sales_Data[Region_and_Sales_Rep], MATCH(Merged[[#This Row],[Product_ID]],Sales_Data[Product_ID],0))</f>
        <v>South-Alice</v>
      </c>
    </row>
    <row r="870" spans="1:14" x14ac:dyDescent="0.25">
      <c r="A870">
        <v>1030</v>
      </c>
      <c r="B870" t="str">
        <f>VLOOKUP(Merged[[#This Row],[Product_ID]],Sales_Data[],5,0)</f>
        <v>David</v>
      </c>
      <c r="C870" t="str">
        <f>VLOOKUP(Merged[[#This Row],[Product_ID]],Sales_Data[],6,0)</f>
        <v>West</v>
      </c>
      <c r="D870" t="str">
        <f>VLOOKUP(Merged[[#This Row],[Product_ID]],Sales_Data[],3,0)</f>
        <v>July</v>
      </c>
      <c r="E870">
        <f>INDEX(Sales_Data[Sales_Amount],MATCH(Merged[[#This Row],[Product_ID]], Sales_Data[Product_ID],0))</f>
        <v>3023.48</v>
      </c>
      <c r="F870" t="str">
        <f>INDEX(Sales_Data[Product_Category], MATCH(Merged[[#This Row],[Product_ID]],Sales_Data[Product_ID],0))</f>
        <v>Clothing</v>
      </c>
      <c r="G870">
        <f>INDEX(Sales_Data[Quantity_Sold], MATCH(Merged[[#This Row],[Product_ID]],Sales_Data[Product_ID],0))</f>
        <v>19</v>
      </c>
      <c r="H870" t="str">
        <f>INDEX(Sales_Data[Customer_Type], MATCH(Merged[[#This Row],[Product_ID]], Sales_Data[Product_ID],0))</f>
        <v>Returning</v>
      </c>
      <c r="I870" t="str">
        <f>INDEX(Sales_Data[Payment_Method], MATCH(Merged[[#This Row],[Product_ID]], Sales_Data[Product_ID],0))</f>
        <v>Cash</v>
      </c>
      <c r="J870">
        <f>INDEX(Sales_Data[Discount],MATCH(Merged[[#This Row],[Product_ID]], Sales_Data[Product_ID],0))</f>
        <v>0.26</v>
      </c>
      <c r="K870" s="8">
        <f>INDEX(Sales_Data[Discount (%)], MATCH(Merged[[#This Row],[Product_ID]],Sales_Data[Product_ID],0))</f>
        <v>0.26</v>
      </c>
      <c r="L870" s="8" t="str">
        <f>INDEX(Sales_Data[Discount Range], MATCH(Merged[[#This Row],[Product_ID]], Sales_Data[Product_ID],0))</f>
        <v>21%+</v>
      </c>
      <c r="M870" t="str">
        <f>INDEX(Sales_Data[Sales_Channel],MATCH(Merged[[#This Row],[Product_ID]], Sales_Data[Product_ID],0))</f>
        <v>Online</v>
      </c>
      <c r="N870" t="str">
        <f>INDEX(Sales_Data[Region_and_Sales_Rep], MATCH(Merged[[#This Row],[Product_ID]],Sales_Data[Product_ID],0))</f>
        <v>West-David</v>
      </c>
    </row>
    <row r="871" spans="1:14" x14ac:dyDescent="0.25">
      <c r="A871">
        <v>1079</v>
      </c>
      <c r="B871" t="str">
        <f>VLOOKUP(Merged[[#This Row],[Product_ID]],Sales_Data[],5,0)</f>
        <v>David</v>
      </c>
      <c r="C871" t="str">
        <f>VLOOKUP(Merged[[#This Row],[Product_ID]],Sales_Data[],6,0)</f>
        <v>South</v>
      </c>
      <c r="D871" t="str">
        <f>VLOOKUP(Merged[[#This Row],[Product_ID]],Sales_Data[],3,0)</f>
        <v>June</v>
      </c>
      <c r="E871">
        <f>INDEX(Sales_Data[Sales_Amount],MATCH(Merged[[#This Row],[Product_ID]], Sales_Data[Product_ID],0))</f>
        <v>1982.07</v>
      </c>
      <c r="F871" t="str">
        <f>INDEX(Sales_Data[Product_Category], MATCH(Merged[[#This Row],[Product_ID]],Sales_Data[Product_ID],0))</f>
        <v>Furniture</v>
      </c>
      <c r="G871">
        <f>INDEX(Sales_Data[Quantity_Sold], MATCH(Merged[[#This Row],[Product_ID]],Sales_Data[Product_ID],0))</f>
        <v>34</v>
      </c>
      <c r="H871" t="str">
        <f>INDEX(Sales_Data[Customer_Type], MATCH(Merged[[#This Row],[Product_ID]], Sales_Data[Product_ID],0))</f>
        <v>Returning</v>
      </c>
      <c r="I871" t="str">
        <f>INDEX(Sales_Data[Payment_Method], MATCH(Merged[[#This Row],[Product_ID]], Sales_Data[Product_ID],0))</f>
        <v>Credit Card</v>
      </c>
      <c r="J871">
        <f>INDEX(Sales_Data[Discount],MATCH(Merged[[#This Row],[Product_ID]], Sales_Data[Product_ID],0))</f>
        <v>0.15</v>
      </c>
      <c r="K871" s="8">
        <f>INDEX(Sales_Data[Discount (%)], MATCH(Merged[[#This Row],[Product_ID]],Sales_Data[Product_ID],0))</f>
        <v>0.15</v>
      </c>
      <c r="L871" s="8" t="str">
        <f>INDEX(Sales_Data[Discount Range], MATCH(Merged[[#This Row],[Product_ID]], Sales_Data[Product_ID],0))</f>
        <v>11-15%</v>
      </c>
      <c r="M871" t="str">
        <f>INDEX(Sales_Data[Sales_Channel],MATCH(Merged[[#This Row],[Product_ID]], Sales_Data[Product_ID],0))</f>
        <v>Online</v>
      </c>
      <c r="N871" t="str">
        <f>INDEX(Sales_Data[Region_and_Sales_Rep], MATCH(Merged[[#This Row],[Product_ID]],Sales_Data[Product_ID],0))</f>
        <v>South-David</v>
      </c>
    </row>
    <row r="872" spans="1:14" x14ac:dyDescent="0.25">
      <c r="A872">
        <v>1091</v>
      </c>
      <c r="B872" t="str">
        <f>VLOOKUP(Merged[[#This Row],[Product_ID]],Sales_Data[],5,0)</f>
        <v>Charlie</v>
      </c>
      <c r="C872" t="str">
        <f>VLOOKUP(Merged[[#This Row],[Product_ID]],Sales_Data[],6,0)</f>
        <v>South</v>
      </c>
      <c r="D872" t="str">
        <f>VLOOKUP(Merged[[#This Row],[Product_ID]],Sales_Data[],3,0)</f>
        <v>September</v>
      </c>
      <c r="E872">
        <f>INDEX(Sales_Data[Sales_Amount],MATCH(Merged[[#This Row],[Product_ID]], Sales_Data[Product_ID],0))</f>
        <v>675.11</v>
      </c>
      <c r="F872" t="str">
        <f>INDEX(Sales_Data[Product_Category], MATCH(Merged[[#This Row],[Product_ID]],Sales_Data[Product_ID],0))</f>
        <v>Food</v>
      </c>
      <c r="G872">
        <f>INDEX(Sales_Data[Quantity_Sold], MATCH(Merged[[#This Row],[Product_ID]],Sales_Data[Product_ID],0))</f>
        <v>44</v>
      </c>
      <c r="H872" t="str">
        <f>INDEX(Sales_Data[Customer_Type], MATCH(Merged[[#This Row],[Product_ID]], Sales_Data[Product_ID],0))</f>
        <v>Returning</v>
      </c>
      <c r="I872" t="str">
        <f>INDEX(Sales_Data[Payment_Method], MATCH(Merged[[#This Row],[Product_ID]], Sales_Data[Product_ID],0))</f>
        <v>Bank Transfer</v>
      </c>
      <c r="J872">
        <f>INDEX(Sales_Data[Discount],MATCH(Merged[[#This Row],[Product_ID]], Sales_Data[Product_ID],0))</f>
        <v>0.06</v>
      </c>
      <c r="K872" s="8">
        <f>INDEX(Sales_Data[Discount (%)], MATCH(Merged[[#This Row],[Product_ID]],Sales_Data[Product_ID],0))</f>
        <v>0.06</v>
      </c>
      <c r="L872" s="8" t="str">
        <f>INDEX(Sales_Data[Discount Range], MATCH(Merged[[#This Row],[Product_ID]], Sales_Data[Product_ID],0))</f>
        <v>6-10%</v>
      </c>
      <c r="M872" t="str">
        <f>INDEX(Sales_Data[Sales_Channel],MATCH(Merged[[#This Row],[Product_ID]], Sales_Data[Product_ID],0))</f>
        <v>Retail</v>
      </c>
      <c r="N872" t="str">
        <f>INDEX(Sales_Data[Region_and_Sales_Rep], MATCH(Merged[[#This Row],[Product_ID]],Sales_Data[Product_ID],0))</f>
        <v>South-Charlie</v>
      </c>
    </row>
    <row r="873" spans="1:14" x14ac:dyDescent="0.25">
      <c r="A873">
        <v>1051</v>
      </c>
      <c r="B873" t="str">
        <f>VLOOKUP(Merged[[#This Row],[Product_ID]],Sales_Data[],5,0)</f>
        <v>Eve</v>
      </c>
      <c r="C873" t="str">
        <f>VLOOKUP(Merged[[#This Row],[Product_ID]],Sales_Data[],6,0)</f>
        <v>North</v>
      </c>
      <c r="D873" t="str">
        <f>VLOOKUP(Merged[[#This Row],[Product_ID]],Sales_Data[],3,0)</f>
        <v>January</v>
      </c>
      <c r="E873">
        <f>INDEX(Sales_Data[Sales_Amount],MATCH(Merged[[#This Row],[Product_ID]], Sales_Data[Product_ID],0))</f>
        <v>4979.3599999999997</v>
      </c>
      <c r="F873" t="str">
        <f>INDEX(Sales_Data[Product_Category], MATCH(Merged[[#This Row],[Product_ID]],Sales_Data[Product_ID],0))</f>
        <v>Electronics</v>
      </c>
      <c r="G873">
        <f>INDEX(Sales_Data[Quantity_Sold], MATCH(Merged[[#This Row],[Product_ID]],Sales_Data[Product_ID],0))</f>
        <v>14</v>
      </c>
      <c r="H873" t="str">
        <f>INDEX(Sales_Data[Customer_Type], MATCH(Merged[[#This Row],[Product_ID]], Sales_Data[Product_ID],0))</f>
        <v>New</v>
      </c>
      <c r="I873" t="str">
        <f>INDEX(Sales_Data[Payment_Method], MATCH(Merged[[#This Row],[Product_ID]], Sales_Data[Product_ID],0))</f>
        <v>Bank Transfer</v>
      </c>
      <c r="J873">
        <f>INDEX(Sales_Data[Discount],MATCH(Merged[[#This Row],[Product_ID]], Sales_Data[Product_ID],0))</f>
        <v>0.1</v>
      </c>
      <c r="K873" s="8">
        <f>INDEX(Sales_Data[Discount (%)], MATCH(Merged[[#This Row],[Product_ID]],Sales_Data[Product_ID],0))</f>
        <v>0.1</v>
      </c>
      <c r="L873" s="8" t="str">
        <f>INDEX(Sales_Data[Discount Range], MATCH(Merged[[#This Row],[Product_ID]], Sales_Data[Product_ID],0))</f>
        <v>6-10%</v>
      </c>
      <c r="M873" t="str">
        <f>INDEX(Sales_Data[Sales_Channel],MATCH(Merged[[#This Row],[Product_ID]], Sales_Data[Product_ID],0))</f>
        <v>Retail</v>
      </c>
      <c r="N873" t="str">
        <f>INDEX(Sales_Data[Region_and_Sales_Rep], MATCH(Merged[[#This Row],[Product_ID]],Sales_Data[Product_ID],0))</f>
        <v>North-Eve</v>
      </c>
    </row>
    <row r="874" spans="1:14" x14ac:dyDescent="0.25">
      <c r="A874">
        <v>1063</v>
      </c>
      <c r="B874" t="str">
        <f>VLOOKUP(Merged[[#This Row],[Product_ID]],Sales_Data[],5,0)</f>
        <v>Bob</v>
      </c>
      <c r="C874" t="str">
        <f>VLOOKUP(Merged[[#This Row],[Product_ID]],Sales_Data[],6,0)</f>
        <v>West</v>
      </c>
      <c r="D874" t="str">
        <f>VLOOKUP(Merged[[#This Row],[Product_ID]],Sales_Data[],3,0)</f>
        <v>May</v>
      </c>
      <c r="E874">
        <f>INDEX(Sales_Data[Sales_Amount],MATCH(Merged[[#This Row],[Product_ID]], Sales_Data[Product_ID],0))</f>
        <v>3098.87</v>
      </c>
      <c r="F874" t="str">
        <f>INDEX(Sales_Data[Product_Category], MATCH(Merged[[#This Row],[Product_ID]],Sales_Data[Product_ID],0))</f>
        <v>Food</v>
      </c>
      <c r="G874">
        <f>INDEX(Sales_Data[Quantity_Sold], MATCH(Merged[[#This Row],[Product_ID]],Sales_Data[Product_ID],0))</f>
        <v>39</v>
      </c>
      <c r="H874" t="str">
        <f>INDEX(Sales_Data[Customer_Type], MATCH(Merged[[#This Row],[Product_ID]], Sales_Data[Product_ID],0))</f>
        <v>Returning</v>
      </c>
      <c r="I874" t="str">
        <f>INDEX(Sales_Data[Payment_Method], MATCH(Merged[[#This Row],[Product_ID]], Sales_Data[Product_ID],0))</f>
        <v>Cash</v>
      </c>
      <c r="J874">
        <f>INDEX(Sales_Data[Discount],MATCH(Merged[[#This Row],[Product_ID]], Sales_Data[Product_ID],0))</f>
        <v>0.21</v>
      </c>
      <c r="K874" s="8">
        <f>INDEX(Sales_Data[Discount (%)], MATCH(Merged[[#This Row],[Product_ID]],Sales_Data[Product_ID],0))</f>
        <v>0.21</v>
      </c>
      <c r="L874" s="8" t="str">
        <f>INDEX(Sales_Data[Discount Range], MATCH(Merged[[#This Row],[Product_ID]], Sales_Data[Product_ID],0))</f>
        <v>21%+</v>
      </c>
      <c r="M874" t="str">
        <f>INDEX(Sales_Data[Sales_Channel],MATCH(Merged[[#This Row],[Product_ID]], Sales_Data[Product_ID],0))</f>
        <v>Retail</v>
      </c>
      <c r="N874" t="str">
        <f>INDEX(Sales_Data[Region_and_Sales_Rep], MATCH(Merged[[#This Row],[Product_ID]],Sales_Data[Product_ID],0))</f>
        <v>West-Bob</v>
      </c>
    </row>
    <row r="875" spans="1:14" x14ac:dyDescent="0.25">
      <c r="A875">
        <v>1098</v>
      </c>
      <c r="B875" t="str">
        <f>VLOOKUP(Merged[[#This Row],[Product_ID]],Sales_Data[],5,0)</f>
        <v>Eve</v>
      </c>
      <c r="C875" t="str">
        <f>VLOOKUP(Merged[[#This Row],[Product_ID]],Sales_Data[],6,0)</f>
        <v>West</v>
      </c>
      <c r="D875" t="str">
        <f>VLOOKUP(Merged[[#This Row],[Product_ID]],Sales_Data[],3,0)</f>
        <v>October</v>
      </c>
      <c r="E875">
        <f>INDEX(Sales_Data[Sales_Amount],MATCH(Merged[[#This Row],[Product_ID]], Sales_Data[Product_ID],0))</f>
        <v>1600.79</v>
      </c>
      <c r="F875" t="str">
        <f>INDEX(Sales_Data[Product_Category], MATCH(Merged[[#This Row],[Product_ID]],Sales_Data[Product_ID],0))</f>
        <v>Furniture</v>
      </c>
      <c r="G875">
        <f>INDEX(Sales_Data[Quantity_Sold], MATCH(Merged[[#This Row],[Product_ID]],Sales_Data[Product_ID],0))</f>
        <v>21</v>
      </c>
      <c r="H875" t="str">
        <f>INDEX(Sales_Data[Customer_Type], MATCH(Merged[[#This Row],[Product_ID]], Sales_Data[Product_ID],0))</f>
        <v>New</v>
      </c>
      <c r="I875" t="str">
        <f>INDEX(Sales_Data[Payment_Method], MATCH(Merged[[#This Row],[Product_ID]], Sales_Data[Product_ID],0))</f>
        <v>Bank Transfer</v>
      </c>
      <c r="J875">
        <f>INDEX(Sales_Data[Discount],MATCH(Merged[[#This Row],[Product_ID]], Sales_Data[Product_ID],0))</f>
        <v>0.18</v>
      </c>
      <c r="K875" s="8">
        <f>INDEX(Sales_Data[Discount (%)], MATCH(Merged[[#This Row],[Product_ID]],Sales_Data[Product_ID],0))</f>
        <v>0.18</v>
      </c>
      <c r="L875" s="8" t="str">
        <f>INDEX(Sales_Data[Discount Range], MATCH(Merged[[#This Row],[Product_ID]], Sales_Data[Product_ID],0))</f>
        <v>16-20%</v>
      </c>
      <c r="M875" t="str">
        <f>INDEX(Sales_Data[Sales_Channel],MATCH(Merged[[#This Row],[Product_ID]], Sales_Data[Product_ID],0))</f>
        <v>Online</v>
      </c>
      <c r="N875" t="str">
        <f>INDEX(Sales_Data[Region_and_Sales_Rep], MATCH(Merged[[#This Row],[Product_ID]],Sales_Data[Product_ID],0))</f>
        <v>West-Eve</v>
      </c>
    </row>
    <row r="876" spans="1:14" x14ac:dyDescent="0.25">
      <c r="A876">
        <v>1052</v>
      </c>
      <c r="B876" t="str">
        <f>VLOOKUP(Merged[[#This Row],[Product_ID]],Sales_Data[],5,0)</f>
        <v>Bob</v>
      </c>
      <c r="C876" t="str">
        <f>VLOOKUP(Merged[[#This Row],[Product_ID]],Sales_Data[],6,0)</f>
        <v>North</v>
      </c>
      <c r="D876" t="str">
        <f>VLOOKUP(Merged[[#This Row],[Product_ID]],Sales_Data[],3,0)</f>
        <v>February</v>
      </c>
      <c r="E876">
        <f>INDEX(Sales_Data[Sales_Amount],MATCH(Merged[[#This Row],[Product_ID]], Sales_Data[Product_ID],0))</f>
        <v>5053.97</v>
      </c>
      <c r="F876" t="str">
        <f>INDEX(Sales_Data[Product_Category], MATCH(Merged[[#This Row],[Product_ID]],Sales_Data[Product_ID],0))</f>
        <v>Furniture</v>
      </c>
      <c r="G876">
        <f>INDEX(Sales_Data[Quantity_Sold], MATCH(Merged[[#This Row],[Product_ID]],Sales_Data[Product_ID],0))</f>
        <v>18</v>
      </c>
      <c r="H876" t="str">
        <f>INDEX(Sales_Data[Customer_Type], MATCH(Merged[[#This Row],[Product_ID]], Sales_Data[Product_ID],0))</f>
        <v>Returning</v>
      </c>
      <c r="I876" t="str">
        <f>INDEX(Sales_Data[Payment_Method], MATCH(Merged[[#This Row],[Product_ID]], Sales_Data[Product_ID],0))</f>
        <v>Cash</v>
      </c>
      <c r="J876">
        <f>INDEX(Sales_Data[Discount],MATCH(Merged[[#This Row],[Product_ID]], Sales_Data[Product_ID],0))</f>
        <v>0.09</v>
      </c>
      <c r="K876" s="8">
        <f>INDEX(Sales_Data[Discount (%)], MATCH(Merged[[#This Row],[Product_ID]],Sales_Data[Product_ID],0))</f>
        <v>0.09</v>
      </c>
      <c r="L876" s="8" t="str">
        <f>INDEX(Sales_Data[Discount Range], MATCH(Merged[[#This Row],[Product_ID]], Sales_Data[Product_ID],0))</f>
        <v>6-10%</v>
      </c>
      <c r="M876" t="str">
        <f>INDEX(Sales_Data[Sales_Channel],MATCH(Merged[[#This Row],[Product_ID]], Sales_Data[Product_ID],0))</f>
        <v>Online</v>
      </c>
      <c r="N876" t="str">
        <f>INDEX(Sales_Data[Region_and_Sales_Rep], MATCH(Merged[[#This Row],[Product_ID]],Sales_Data[Product_ID],0))</f>
        <v>North-Bob</v>
      </c>
    </row>
    <row r="877" spans="1:14" x14ac:dyDescent="0.25">
      <c r="A877">
        <v>1038</v>
      </c>
      <c r="B877" t="str">
        <f>VLOOKUP(Merged[[#This Row],[Product_ID]],Sales_Data[],5,0)</f>
        <v>Bob</v>
      </c>
      <c r="C877" t="str">
        <f>VLOOKUP(Merged[[#This Row],[Product_ID]],Sales_Data[],6,0)</f>
        <v>South</v>
      </c>
      <c r="D877" t="str">
        <f>VLOOKUP(Merged[[#This Row],[Product_ID]],Sales_Data[],3,0)</f>
        <v>March</v>
      </c>
      <c r="E877">
        <f>INDEX(Sales_Data[Sales_Amount],MATCH(Merged[[#This Row],[Product_ID]], Sales_Data[Product_ID],0))</f>
        <v>1452.35</v>
      </c>
      <c r="F877" t="str">
        <f>INDEX(Sales_Data[Product_Category], MATCH(Merged[[#This Row],[Product_ID]],Sales_Data[Product_ID],0))</f>
        <v>Clothing</v>
      </c>
      <c r="G877">
        <f>INDEX(Sales_Data[Quantity_Sold], MATCH(Merged[[#This Row],[Product_ID]],Sales_Data[Product_ID],0))</f>
        <v>15</v>
      </c>
      <c r="H877" t="str">
        <f>INDEX(Sales_Data[Customer_Type], MATCH(Merged[[#This Row],[Product_ID]], Sales_Data[Product_ID],0))</f>
        <v>Returning</v>
      </c>
      <c r="I877" t="str">
        <f>INDEX(Sales_Data[Payment_Method], MATCH(Merged[[#This Row],[Product_ID]], Sales_Data[Product_ID],0))</f>
        <v>Cash</v>
      </c>
      <c r="J877">
        <f>INDEX(Sales_Data[Discount],MATCH(Merged[[#This Row],[Product_ID]], Sales_Data[Product_ID],0))</f>
        <v>7.0000000000000007E-2</v>
      </c>
      <c r="K877" s="8">
        <f>INDEX(Sales_Data[Discount (%)], MATCH(Merged[[#This Row],[Product_ID]],Sales_Data[Product_ID],0))</f>
        <v>7.0000000000000007E-2</v>
      </c>
      <c r="L877" s="8" t="str">
        <f>INDEX(Sales_Data[Discount Range], MATCH(Merged[[#This Row],[Product_ID]], Sales_Data[Product_ID],0))</f>
        <v>6-10%</v>
      </c>
      <c r="M877" t="str">
        <f>INDEX(Sales_Data[Sales_Channel],MATCH(Merged[[#This Row],[Product_ID]], Sales_Data[Product_ID],0))</f>
        <v>Online</v>
      </c>
      <c r="N877" t="str">
        <f>INDEX(Sales_Data[Region_and_Sales_Rep], MATCH(Merged[[#This Row],[Product_ID]],Sales_Data[Product_ID],0))</f>
        <v>South-Bob</v>
      </c>
    </row>
    <row r="878" spans="1:14" x14ac:dyDescent="0.25">
      <c r="A878">
        <v>1097</v>
      </c>
      <c r="B878" t="str">
        <f>VLOOKUP(Merged[[#This Row],[Product_ID]],Sales_Data[],5,0)</f>
        <v>Alice</v>
      </c>
      <c r="C878" t="str">
        <f>VLOOKUP(Merged[[#This Row],[Product_ID]],Sales_Data[],6,0)</f>
        <v>East</v>
      </c>
      <c r="D878" t="str">
        <f>VLOOKUP(Merged[[#This Row],[Product_ID]],Sales_Data[],3,0)</f>
        <v>October</v>
      </c>
      <c r="E878">
        <f>INDEX(Sales_Data[Sales_Amount],MATCH(Merged[[#This Row],[Product_ID]], Sales_Data[Product_ID],0))</f>
        <v>7633.98</v>
      </c>
      <c r="F878" t="str">
        <f>INDEX(Sales_Data[Product_Category], MATCH(Merged[[#This Row],[Product_ID]],Sales_Data[Product_ID],0))</f>
        <v>Electronics</v>
      </c>
      <c r="G878">
        <f>INDEX(Sales_Data[Quantity_Sold], MATCH(Merged[[#This Row],[Product_ID]],Sales_Data[Product_ID],0))</f>
        <v>27</v>
      </c>
      <c r="H878" t="str">
        <f>INDEX(Sales_Data[Customer_Type], MATCH(Merged[[#This Row],[Product_ID]], Sales_Data[Product_ID],0))</f>
        <v>Returning</v>
      </c>
      <c r="I878" t="str">
        <f>INDEX(Sales_Data[Payment_Method], MATCH(Merged[[#This Row],[Product_ID]], Sales_Data[Product_ID],0))</f>
        <v>Credit Card</v>
      </c>
      <c r="J878">
        <f>INDEX(Sales_Data[Discount],MATCH(Merged[[#This Row],[Product_ID]], Sales_Data[Product_ID],0))</f>
        <v>0.05</v>
      </c>
      <c r="K878" s="8">
        <f>INDEX(Sales_Data[Discount (%)], MATCH(Merged[[#This Row],[Product_ID]],Sales_Data[Product_ID],0))</f>
        <v>0.05</v>
      </c>
      <c r="L878" s="8" t="str">
        <f>INDEX(Sales_Data[Discount Range], MATCH(Merged[[#This Row],[Product_ID]], Sales_Data[Product_ID],0))</f>
        <v>0-5%</v>
      </c>
      <c r="M878" t="str">
        <f>INDEX(Sales_Data[Sales_Channel],MATCH(Merged[[#This Row],[Product_ID]], Sales_Data[Product_ID],0))</f>
        <v>Retail</v>
      </c>
      <c r="N878" t="str">
        <f>INDEX(Sales_Data[Region_and_Sales_Rep], MATCH(Merged[[#This Row],[Product_ID]],Sales_Data[Product_ID],0))</f>
        <v>East-Alice</v>
      </c>
    </row>
    <row r="879" spans="1:14" x14ac:dyDescent="0.25">
      <c r="A879">
        <v>1088</v>
      </c>
      <c r="B879" t="str">
        <f>VLOOKUP(Merged[[#This Row],[Product_ID]],Sales_Data[],5,0)</f>
        <v>Eve</v>
      </c>
      <c r="C879" t="str">
        <f>VLOOKUP(Merged[[#This Row],[Product_ID]],Sales_Data[],6,0)</f>
        <v>North</v>
      </c>
      <c r="D879" t="str">
        <f>VLOOKUP(Merged[[#This Row],[Product_ID]],Sales_Data[],3,0)</f>
        <v>November</v>
      </c>
      <c r="E879">
        <f>INDEX(Sales_Data[Sales_Amount],MATCH(Merged[[#This Row],[Product_ID]], Sales_Data[Product_ID],0))</f>
        <v>8518.4500000000007</v>
      </c>
      <c r="F879" t="str">
        <f>INDEX(Sales_Data[Product_Category], MATCH(Merged[[#This Row],[Product_ID]],Sales_Data[Product_ID],0))</f>
        <v>Furniture</v>
      </c>
      <c r="G879">
        <f>INDEX(Sales_Data[Quantity_Sold], MATCH(Merged[[#This Row],[Product_ID]],Sales_Data[Product_ID],0))</f>
        <v>13</v>
      </c>
      <c r="H879" t="str">
        <f>INDEX(Sales_Data[Customer_Type], MATCH(Merged[[#This Row],[Product_ID]], Sales_Data[Product_ID],0))</f>
        <v>New</v>
      </c>
      <c r="I879" t="str">
        <f>INDEX(Sales_Data[Payment_Method], MATCH(Merged[[#This Row],[Product_ID]], Sales_Data[Product_ID],0))</f>
        <v>Bank Transfer</v>
      </c>
      <c r="J879">
        <f>INDEX(Sales_Data[Discount],MATCH(Merged[[#This Row],[Product_ID]], Sales_Data[Product_ID],0))</f>
        <v>0.23</v>
      </c>
      <c r="K879" s="8">
        <f>INDEX(Sales_Data[Discount (%)], MATCH(Merged[[#This Row],[Product_ID]],Sales_Data[Product_ID],0))</f>
        <v>0.23</v>
      </c>
      <c r="L879" s="8" t="str">
        <f>INDEX(Sales_Data[Discount Range], MATCH(Merged[[#This Row],[Product_ID]], Sales_Data[Product_ID],0))</f>
        <v>21%+</v>
      </c>
      <c r="M879" t="str">
        <f>INDEX(Sales_Data[Sales_Channel],MATCH(Merged[[#This Row],[Product_ID]], Sales_Data[Product_ID],0))</f>
        <v>Retail</v>
      </c>
      <c r="N879" t="str">
        <f>INDEX(Sales_Data[Region_and_Sales_Rep], MATCH(Merged[[#This Row],[Product_ID]],Sales_Data[Product_ID],0))</f>
        <v>North-Eve</v>
      </c>
    </row>
    <row r="880" spans="1:14" x14ac:dyDescent="0.25">
      <c r="A880">
        <v>1079</v>
      </c>
      <c r="B880" t="str">
        <f>VLOOKUP(Merged[[#This Row],[Product_ID]],Sales_Data[],5,0)</f>
        <v>David</v>
      </c>
      <c r="C880" t="str">
        <f>VLOOKUP(Merged[[#This Row],[Product_ID]],Sales_Data[],6,0)</f>
        <v>South</v>
      </c>
      <c r="D880" t="str">
        <f>VLOOKUP(Merged[[#This Row],[Product_ID]],Sales_Data[],3,0)</f>
        <v>June</v>
      </c>
      <c r="E880">
        <f>INDEX(Sales_Data[Sales_Amount],MATCH(Merged[[#This Row],[Product_ID]], Sales_Data[Product_ID],0))</f>
        <v>1982.07</v>
      </c>
      <c r="F880" t="str">
        <f>INDEX(Sales_Data[Product_Category], MATCH(Merged[[#This Row],[Product_ID]],Sales_Data[Product_ID],0))</f>
        <v>Furniture</v>
      </c>
      <c r="G880">
        <f>INDEX(Sales_Data[Quantity_Sold], MATCH(Merged[[#This Row],[Product_ID]],Sales_Data[Product_ID],0))</f>
        <v>34</v>
      </c>
      <c r="H880" t="str">
        <f>INDEX(Sales_Data[Customer_Type], MATCH(Merged[[#This Row],[Product_ID]], Sales_Data[Product_ID],0))</f>
        <v>Returning</v>
      </c>
      <c r="I880" t="str">
        <f>INDEX(Sales_Data[Payment_Method], MATCH(Merged[[#This Row],[Product_ID]], Sales_Data[Product_ID],0))</f>
        <v>Credit Card</v>
      </c>
      <c r="J880">
        <f>INDEX(Sales_Data[Discount],MATCH(Merged[[#This Row],[Product_ID]], Sales_Data[Product_ID],0))</f>
        <v>0.15</v>
      </c>
      <c r="K880" s="8">
        <f>INDEX(Sales_Data[Discount (%)], MATCH(Merged[[#This Row],[Product_ID]],Sales_Data[Product_ID],0))</f>
        <v>0.15</v>
      </c>
      <c r="L880" s="8" t="str">
        <f>INDEX(Sales_Data[Discount Range], MATCH(Merged[[#This Row],[Product_ID]], Sales_Data[Product_ID],0))</f>
        <v>11-15%</v>
      </c>
      <c r="M880" t="str">
        <f>INDEX(Sales_Data[Sales_Channel],MATCH(Merged[[#This Row],[Product_ID]], Sales_Data[Product_ID],0))</f>
        <v>Online</v>
      </c>
      <c r="N880" t="str">
        <f>INDEX(Sales_Data[Region_and_Sales_Rep], MATCH(Merged[[#This Row],[Product_ID]],Sales_Data[Product_ID],0))</f>
        <v>South-David</v>
      </c>
    </row>
    <row r="881" spans="1:14" x14ac:dyDescent="0.25">
      <c r="A881">
        <v>1030</v>
      </c>
      <c r="B881" t="str">
        <f>VLOOKUP(Merged[[#This Row],[Product_ID]],Sales_Data[],5,0)</f>
        <v>David</v>
      </c>
      <c r="C881" t="str">
        <f>VLOOKUP(Merged[[#This Row],[Product_ID]],Sales_Data[],6,0)</f>
        <v>West</v>
      </c>
      <c r="D881" t="str">
        <f>VLOOKUP(Merged[[#This Row],[Product_ID]],Sales_Data[],3,0)</f>
        <v>July</v>
      </c>
      <c r="E881">
        <f>INDEX(Sales_Data[Sales_Amount],MATCH(Merged[[#This Row],[Product_ID]], Sales_Data[Product_ID],0))</f>
        <v>3023.48</v>
      </c>
      <c r="F881" t="str">
        <f>INDEX(Sales_Data[Product_Category], MATCH(Merged[[#This Row],[Product_ID]],Sales_Data[Product_ID],0))</f>
        <v>Clothing</v>
      </c>
      <c r="G881">
        <f>INDEX(Sales_Data[Quantity_Sold], MATCH(Merged[[#This Row],[Product_ID]],Sales_Data[Product_ID],0))</f>
        <v>19</v>
      </c>
      <c r="H881" t="str">
        <f>INDEX(Sales_Data[Customer_Type], MATCH(Merged[[#This Row],[Product_ID]], Sales_Data[Product_ID],0))</f>
        <v>Returning</v>
      </c>
      <c r="I881" t="str">
        <f>INDEX(Sales_Data[Payment_Method], MATCH(Merged[[#This Row],[Product_ID]], Sales_Data[Product_ID],0))</f>
        <v>Cash</v>
      </c>
      <c r="J881">
        <f>INDEX(Sales_Data[Discount],MATCH(Merged[[#This Row],[Product_ID]], Sales_Data[Product_ID],0))</f>
        <v>0.26</v>
      </c>
      <c r="K881" s="8">
        <f>INDEX(Sales_Data[Discount (%)], MATCH(Merged[[#This Row],[Product_ID]],Sales_Data[Product_ID],0))</f>
        <v>0.26</v>
      </c>
      <c r="L881" s="8" t="str">
        <f>INDEX(Sales_Data[Discount Range], MATCH(Merged[[#This Row],[Product_ID]], Sales_Data[Product_ID],0))</f>
        <v>21%+</v>
      </c>
      <c r="M881" t="str">
        <f>INDEX(Sales_Data[Sales_Channel],MATCH(Merged[[#This Row],[Product_ID]], Sales_Data[Product_ID],0))</f>
        <v>Online</v>
      </c>
      <c r="N881" t="str">
        <f>INDEX(Sales_Data[Region_and_Sales_Rep], MATCH(Merged[[#This Row],[Product_ID]],Sales_Data[Product_ID],0))</f>
        <v>West-David</v>
      </c>
    </row>
    <row r="882" spans="1:14" x14ac:dyDescent="0.25">
      <c r="A882">
        <v>1051</v>
      </c>
      <c r="B882" t="str">
        <f>VLOOKUP(Merged[[#This Row],[Product_ID]],Sales_Data[],5,0)</f>
        <v>Eve</v>
      </c>
      <c r="C882" t="str">
        <f>VLOOKUP(Merged[[#This Row],[Product_ID]],Sales_Data[],6,0)</f>
        <v>North</v>
      </c>
      <c r="D882" t="str">
        <f>VLOOKUP(Merged[[#This Row],[Product_ID]],Sales_Data[],3,0)</f>
        <v>January</v>
      </c>
      <c r="E882">
        <f>INDEX(Sales_Data[Sales_Amount],MATCH(Merged[[#This Row],[Product_ID]], Sales_Data[Product_ID],0))</f>
        <v>4979.3599999999997</v>
      </c>
      <c r="F882" t="str">
        <f>INDEX(Sales_Data[Product_Category], MATCH(Merged[[#This Row],[Product_ID]],Sales_Data[Product_ID],0))</f>
        <v>Electronics</v>
      </c>
      <c r="G882">
        <f>INDEX(Sales_Data[Quantity_Sold], MATCH(Merged[[#This Row],[Product_ID]],Sales_Data[Product_ID],0))</f>
        <v>14</v>
      </c>
      <c r="H882" t="str">
        <f>INDEX(Sales_Data[Customer_Type], MATCH(Merged[[#This Row],[Product_ID]], Sales_Data[Product_ID],0))</f>
        <v>New</v>
      </c>
      <c r="I882" t="str">
        <f>INDEX(Sales_Data[Payment_Method], MATCH(Merged[[#This Row],[Product_ID]], Sales_Data[Product_ID],0))</f>
        <v>Bank Transfer</v>
      </c>
      <c r="J882">
        <f>INDEX(Sales_Data[Discount],MATCH(Merged[[#This Row],[Product_ID]], Sales_Data[Product_ID],0))</f>
        <v>0.1</v>
      </c>
      <c r="K882" s="8">
        <f>INDEX(Sales_Data[Discount (%)], MATCH(Merged[[#This Row],[Product_ID]],Sales_Data[Product_ID],0))</f>
        <v>0.1</v>
      </c>
      <c r="L882" s="8" t="str">
        <f>INDEX(Sales_Data[Discount Range], MATCH(Merged[[#This Row],[Product_ID]], Sales_Data[Product_ID],0))</f>
        <v>6-10%</v>
      </c>
      <c r="M882" t="str">
        <f>INDEX(Sales_Data[Sales_Channel],MATCH(Merged[[#This Row],[Product_ID]], Sales_Data[Product_ID],0))</f>
        <v>Retail</v>
      </c>
      <c r="N882" t="str">
        <f>INDEX(Sales_Data[Region_and_Sales_Rep], MATCH(Merged[[#This Row],[Product_ID]],Sales_Data[Product_ID],0))</f>
        <v>North-Eve</v>
      </c>
    </row>
    <row r="883" spans="1:14" x14ac:dyDescent="0.25">
      <c r="A883">
        <v>1081</v>
      </c>
      <c r="B883" t="str">
        <f>VLOOKUP(Merged[[#This Row],[Product_ID]],Sales_Data[],5,0)</f>
        <v>David</v>
      </c>
      <c r="C883" t="str">
        <f>VLOOKUP(Merged[[#This Row],[Product_ID]],Sales_Data[],6,0)</f>
        <v>East</v>
      </c>
      <c r="D883" t="str">
        <f>VLOOKUP(Merged[[#This Row],[Product_ID]],Sales_Data[],3,0)</f>
        <v>February</v>
      </c>
      <c r="E883">
        <f>INDEX(Sales_Data[Sales_Amount],MATCH(Merged[[#This Row],[Product_ID]], Sales_Data[Product_ID],0))</f>
        <v>3068.03</v>
      </c>
      <c r="F883" t="str">
        <f>INDEX(Sales_Data[Product_Category], MATCH(Merged[[#This Row],[Product_ID]],Sales_Data[Product_ID],0))</f>
        <v>Furniture</v>
      </c>
      <c r="G883">
        <f>INDEX(Sales_Data[Quantity_Sold], MATCH(Merged[[#This Row],[Product_ID]],Sales_Data[Product_ID],0))</f>
        <v>41</v>
      </c>
      <c r="H883" t="str">
        <f>INDEX(Sales_Data[Customer_Type], MATCH(Merged[[#This Row],[Product_ID]], Sales_Data[Product_ID],0))</f>
        <v>New</v>
      </c>
      <c r="I883" t="str">
        <f>INDEX(Sales_Data[Payment_Method], MATCH(Merged[[#This Row],[Product_ID]], Sales_Data[Product_ID],0))</f>
        <v>Bank Transfer</v>
      </c>
      <c r="J883">
        <f>INDEX(Sales_Data[Discount],MATCH(Merged[[#This Row],[Product_ID]], Sales_Data[Product_ID],0))</f>
        <v>0.21</v>
      </c>
      <c r="K883" s="8">
        <f>INDEX(Sales_Data[Discount (%)], MATCH(Merged[[#This Row],[Product_ID]],Sales_Data[Product_ID],0))</f>
        <v>0.21</v>
      </c>
      <c r="L883" s="8" t="str">
        <f>INDEX(Sales_Data[Discount Range], MATCH(Merged[[#This Row],[Product_ID]], Sales_Data[Product_ID],0))</f>
        <v>21%+</v>
      </c>
      <c r="M883" t="str">
        <f>INDEX(Sales_Data[Sales_Channel],MATCH(Merged[[#This Row],[Product_ID]], Sales_Data[Product_ID],0))</f>
        <v>Online</v>
      </c>
      <c r="N883" t="str">
        <f>INDEX(Sales_Data[Region_and_Sales_Rep], MATCH(Merged[[#This Row],[Product_ID]],Sales_Data[Product_ID],0))</f>
        <v>East-David</v>
      </c>
    </row>
    <row r="884" spans="1:14" x14ac:dyDescent="0.25">
      <c r="A884">
        <v>1005</v>
      </c>
      <c r="B884" t="str">
        <f>VLOOKUP(Merged[[#This Row],[Product_ID]],Sales_Data[],5,0)</f>
        <v>Alice</v>
      </c>
      <c r="C884" t="str">
        <f>VLOOKUP(Merged[[#This Row],[Product_ID]],Sales_Data[],6,0)</f>
        <v>East</v>
      </c>
      <c r="D884" t="str">
        <f>VLOOKUP(Merged[[#This Row],[Product_ID]],Sales_Data[],3,0)</f>
        <v>March</v>
      </c>
      <c r="E884">
        <f>INDEX(Sales_Data[Sales_Amount],MATCH(Merged[[#This Row],[Product_ID]], Sales_Data[Product_ID],0))</f>
        <v>6828.24</v>
      </c>
      <c r="F884" t="str">
        <f>INDEX(Sales_Data[Product_Category], MATCH(Merged[[#This Row],[Product_ID]],Sales_Data[Product_ID],0))</f>
        <v>Electronics</v>
      </c>
      <c r="G884">
        <f>INDEX(Sales_Data[Quantity_Sold], MATCH(Merged[[#This Row],[Product_ID]],Sales_Data[Product_ID],0))</f>
        <v>12</v>
      </c>
      <c r="H884" t="str">
        <f>INDEX(Sales_Data[Customer_Type], MATCH(Merged[[#This Row],[Product_ID]], Sales_Data[Product_ID],0))</f>
        <v>New</v>
      </c>
      <c r="I884" t="str">
        <f>INDEX(Sales_Data[Payment_Method], MATCH(Merged[[#This Row],[Product_ID]], Sales_Data[Product_ID],0))</f>
        <v>Credit Card</v>
      </c>
      <c r="J884">
        <f>INDEX(Sales_Data[Discount],MATCH(Merged[[#This Row],[Product_ID]], Sales_Data[Product_ID],0))</f>
        <v>0.04</v>
      </c>
      <c r="K884" s="8">
        <f>INDEX(Sales_Data[Discount (%)], MATCH(Merged[[#This Row],[Product_ID]],Sales_Data[Product_ID],0))</f>
        <v>0.04</v>
      </c>
      <c r="L884" s="8" t="str">
        <f>INDEX(Sales_Data[Discount Range], MATCH(Merged[[#This Row],[Product_ID]], Sales_Data[Product_ID],0))</f>
        <v>0-5%</v>
      </c>
      <c r="M884" t="str">
        <f>INDEX(Sales_Data[Sales_Channel],MATCH(Merged[[#This Row],[Product_ID]], Sales_Data[Product_ID],0))</f>
        <v>Retail</v>
      </c>
      <c r="N884" t="str">
        <f>INDEX(Sales_Data[Region_and_Sales_Rep], MATCH(Merged[[#This Row],[Product_ID]],Sales_Data[Product_ID],0))</f>
        <v>East-Alice</v>
      </c>
    </row>
    <row r="885" spans="1:14" x14ac:dyDescent="0.25">
      <c r="A885">
        <v>1029</v>
      </c>
      <c r="B885" t="str">
        <f>VLOOKUP(Merged[[#This Row],[Product_ID]],Sales_Data[],5,0)</f>
        <v>David</v>
      </c>
      <c r="C885" t="str">
        <f>VLOOKUP(Merged[[#This Row],[Product_ID]],Sales_Data[],6,0)</f>
        <v>East</v>
      </c>
      <c r="D885" t="str">
        <f>VLOOKUP(Merged[[#This Row],[Product_ID]],Sales_Data[],3,0)</f>
        <v>March</v>
      </c>
      <c r="E885">
        <f>INDEX(Sales_Data[Sales_Amount],MATCH(Merged[[#This Row],[Product_ID]], Sales_Data[Product_ID],0))</f>
        <v>6773.89</v>
      </c>
      <c r="F885" t="str">
        <f>INDEX(Sales_Data[Product_Category], MATCH(Merged[[#This Row],[Product_ID]],Sales_Data[Product_ID],0))</f>
        <v>Clothing</v>
      </c>
      <c r="G885">
        <f>INDEX(Sales_Data[Quantity_Sold], MATCH(Merged[[#This Row],[Product_ID]],Sales_Data[Product_ID],0))</f>
        <v>28</v>
      </c>
      <c r="H885" t="str">
        <f>INDEX(Sales_Data[Customer_Type], MATCH(Merged[[#This Row],[Product_ID]], Sales_Data[Product_ID],0))</f>
        <v>New</v>
      </c>
      <c r="I885" t="str">
        <f>INDEX(Sales_Data[Payment_Method], MATCH(Merged[[#This Row],[Product_ID]], Sales_Data[Product_ID],0))</f>
        <v>Credit Card</v>
      </c>
      <c r="J885">
        <f>INDEX(Sales_Data[Discount],MATCH(Merged[[#This Row],[Product_ID]], Sales_Data[Product_ID],0))</f>
        <v>0.15</v>
      </c>
      <c r="K885" s="8">
        <f>INDEX(Sales_Data[Discount (%)], MATCH(Merged[[#This Row],[Product_ID]],Sales_Data[Product_ID],0))</f>
        <v>0.15</v>
      </c>
      <c r="L885" s="8" t="str">
        <f>INDEX(Sales_Data[Discount Range], MATCH(Merged[[#This Row],[Product_ID]], Sales_Data[Product_ID],0))</f>
        <v>11-15%</v>
      </c>
      <c r="M885" t="str">
        <f>INDEX(Sales_Data[Sales_Channel],MATCH(Merged[[#This Row],[Product_ID]], Sales_Data[Product_ID],0))</f>
        <v>Retail</v>
      </c>
      <c r="N885" t="str">
        <f>INDEX(Sales_Data[Region_and_Sales_Rep], MATCH(Merged[[#This Row],[Product_ID]],Sales_Data[Product_ID],0))</f>
        <v>East-David</v>
      </c>
    </row>
    <row r="886" spans="1:14" x14ac:dyDescent="0.25">
      <c r="A886">
        <v>1004</v>
      </c>
      <c r="B886" t="str">
        <f>VLOOKUP(Merged[[#This Row],[Product_ID]],Sales_Data[],5,0)</f>
        <v>Eve</v>
      </c>
      <c r="C886" t="str">
        <f>VLOOKUP(Merged[[#This Row],[Product_ID]],Sales_Data[],6,0)</f>
        <v>South</v>
      </c>
      <c r="D886" t="str">
        <f>VLOOKUP(Merged[[#This Row],[Product_ID]],Sales_Data[],3,0)</f>
        <v>June</v>
      </c>
      <c r="E886">
        <f>INDEX(Sales_Data[Sales_Amount],MATCH(Merged[[#This Row],[Product_ID]], Sales_Data[Product_ID],0))</f>
        <v>7762.51</v>
      </c>
      <c r="F886" t="str">
        <f>INDEX(Sales_Data[Product_Category], MATCH(Merged[[#This Row],[Product_ID]],Sales_Data[Product_ID],0))</f>
        <v>Electronics</v>
      </c>
      <c r="G886">
        <f>INDEX(Sales_Data[Quantity_Sold], MATCH(Merged[[#This Row],[Product_ID]],Sales_Data[Product_ID],0))</f>
        <v>39</v>
      </c>
      <c r="H886" t="str">
        <f>INDEX(Sales_Data[Customer_Type], MATCH(Merged[[#This Row],[Product_ID]], Sales_Data[Product_ID],0))</f>
        <v>Returning</v>
      </c>
      <c r="I886" t="str">
        <f>INDEX(Sales_Data[Payment_Method], MATCH(Merged[[#This Row],[Product_ID]], Sales_Data[Product_ID],0))</f>
        <v>Cash</v>
      </c>
      <c r="J886">
        <f>INDEX(Sales_Data[Discount],MATCH(Merged[[#This Row],[Product_ID]], Sales_Data[Product_ID],0))</f>
        <v>0.05</v>
      </c>
      <c r="K886" s="8">
        <f>INDEX(Sales_Data[Discount (%)], MATCH(Merged[[#This Row],[Product_ID]],Sales_Data[Product_ID],0))</f>
        <v>0.05</v>
      </c>
      <c r="L886" s="8" t="str">
        <f>INDEX(Sales_Data[Discount Range], MATCH(Merged[[#This Row],[Product_ID]], Sales_Data[Product_ID],0))</f>
        <v>0-5%</v>
      </c>
      <c r="M886" t="str">
        <f>INDEX(Sales_Data[Sales_Channel],MATCH(Merged[[#This Row],[Product_ID]], Sales_Data[Product_ID],0))</f>
        <v>Online</v>
      </c>
      <c r="N886" t="str">
        <f>INDEX(Sales_Data[Region_and_Sales_Rep], MATCH(Merged[[#This Row],[Product_ID]],Sales_Data[Product_ID],0))</f>
        <v>South-Eve</v>
      </c>
    </row>
    <row r="887" spans="1:14" x14ac:dyDescent="0.25">
      <c r="A887">
        <v>1010</v>
      </c>
      <c r="B887" t="str">
        <f>VLOOKUP(Merged[[#This Row],[Product_ID]],Sales_Data[],5,0)</f>
        <v>David</v>
      </c>
      <c r="C887" t="str">
        <f>VLOOKUP(Merged[[#This Row],[Product_ID]],Sales_Data[],6,0)</f>
        <v>East</v>
      </c>
      <c r="D887" t="str">
        <f>VLOOKUP(Merged[[#This Row],[Product_ID]],Sales_Data[],3,0)</f>
        <v>February</v>
      </c>
      <c r="E887">
        <f>INDEX(Sales_Data[Sales_Amount],MATCH(Merged[[#This Row],[Product_ID]], Sales_Data[Product_ID],0))</f>
        <v>1678.97</v>
      </c>
      <c r="F887" t="str">
        <f>INDEX(Sales_Data[Product_Category], MATCH(Merged[[#This Row],[Product_ID]],Sales_Data[Product_ID],0))</f>
        <v>Furniture</v>
      </c>
      <c r="G887">
        <f>INDEX(Sales_Data[Quantity_Sold], MATCH(Merged[[#This Row],[Product_ID]],Sales_Data[Product_ID],0))</f>
        <v>47</v>
      </c>
      <c r="H887" t="str">
        <f>INDEX(Sales_Data[Customer_Type], MATCH(Merged[[#This Row],[Product_ID]], Sales_Data[Product_ID],0))</f>
        <v>Returning</v>
      </c>
      <c r="I887" t="str">
        <f>INDEX(Sales_Data[Payment_Method], MATCH(Merged[[#This Row],[Product_ID]], Sales_Data[Product_ID],0))</f>
        <v>Bank Transfer</v>
      </c>
      <c r="J887">
        <f>INDEX(Sales_Data[Discount],MATCH(Merged[[#This Row],[Product_ID]], Sales_Data[Product_ID],0))</f>
        <v>0.06</v>
      </c>
      <c r="K887" s="8">
        <f>INDEX(Sales_Data[Discount (%)], MATCH(Merged[[#This Row],[Product_ID]],Sales_Data[Product_ID],0))</f>
        <v>0.06</v>
      </c>
      <c r="L887" s="8" t="str">
        <f>INDEX(Sales_Data[Discount Range], MATCH(Merged[[#This Row],[Product_ID]], Sales_Data[Product_ID],0))</f>
        <v>6-10%</v>
      </c>
      <c r="M887" t="str">
        <f>INDEX(Sales_Data[Sales_Channel],MATCH(Merged[[#This Row],[Product_ID]], Sales_Data[Product_ID],0))</f>
        <v>Online</v>
      </c>
      <c r="N887" t="str">
        <f>INDEX(Sales_Data[Region_and_Sales_Rep], MATCH(Merged[[#This Row],[Product_ID]],Sales_Data[Product_ID],0))</f>
        <v>East-David</v>
      </c>
    </row>
    <row r="888" spans="1:14" x14ac:dyDescent="0.25">
      <c r="A888">
        <v>1056</v>
      </c>
      <c r="B888" t="str">
        <f>VLOOKUP(Merged[[#This Row],[Product_ID]],Sales_Data[],5,0)</f>
        <v>David</v>
      </c>
      <c r="C888" t="str">
        <f>VLOOKUP(Merged[[#This Row],[Product_ID]],Sales_Data[],6,0)</f>
        <v>East</v>
      </c>
      <c r="D888" t="str">
        <f>VLOOKUP(Merged[[#This Row],[Product_ID]],Sales_Data[],3,0)</f>
        <v>May</v>
      </c>
      <c r="E888">
        <f>INDEX(Sales_Data[Sales_Amount],MATCH(Merged[[#This Row],[Product_ID]], Sales_Data[Product_ID],0))</f>
        <v>7611.88</v>
      </c>
      <c r="F888" t="str">
        <f>INDEX(Sales_Data[Product_Category], MATCH(Merged[[#This Row],[Product_ID]],Sales_Data[Product_ID],0))</f>
        <v>Clothing</v>
      </c>
      <c r="G888">
        <f>INDEX(Sales_Data[Quantity_Sold], MATCH(Merged[[#This Row],[Product_ID]],Sales_Data[Product_ID],0))</f>
        <v>28</v>
      </c>
      <c r="H888" t="str">
        <f>INDEX(Sales_Data[Customer_Type], MATCH(Merged[[#This Row],[Product_ID]], Sales_Data[Product_ID],0))</f>
        <v>Returning</v>
      </c>
      <c r="I888" t="str">
        <f>INDEX(Sales_Data[Payment_Method], MATCH(Merged[[#This Row],[Product_ID]], Sales_Data[Product_ID],0))</f>
        <v>Bank Transfer</v>
      </c>
      <c r="J888">
        <f>INDEX(Sales_Data[Discount],MATCH(Merged[[#This Row],[Product_ID]], Sales_Data[Product_ID],0))</f>
        <v>0.2</v>
      </c>
      <c r="K888" s="8">
        <f>INDEX(Sales_Data[Discount (%)], MATCH(Merged[[#This Row],[Product_ID]],Sales_Data[Product_ID],0))</f>
        <v>0.2</v>
      </c>
      <c r="L888" s="8" t="str">
        <f>INDEX(Sales_Data[Discount Range], MATCH(Merged[[#This Row],[Product_ID]], Sales_Data[Product_ID],0))</f>
        <v>16-20%</v>
      </c>
      <c r="M888" t="str">
        <f>INDEX(Sales_Data[Sales_Channel],MATCH(Merged[[#This Row],[Product_ID]], Sales_Data[Product_ID],0))</f>
        <v>Online</v>
      </c>
      <c r="N888" t="str">
        <f>INDEX(Sales_Data[Region_and_Sales_Rep], MATCH(Merged[[#This Row],[Product_ID]],Sales_Data[Product_ID],0))</f>
        <v>East-David</v>
      </c>
    </row>
    <row r="889" spans="1:14" x14ac:dyDescent="0.25">
      <c r="A889">
        <v>1017</v>
      </c>
      <c r="B889" t="str">
        <f>VLOOKUP(Merged[[#This Row],[Product_ID]],Sales_Data[],5,0)</f>
        <v>David</v>
      </c>
      <c r="C889" t="str">
        <f>VLOOKUP(Merged[[#This Row],[Product_ID]],Sales_Data[],6,0)</f>
        <v>East</v>
      </c>
      <c r="D889" t="str">
        <f>VLOOKUP(Merged[[#This Row],[Product_ID]],Sales_Data[],3,0)</f>
        <v>July</v>
      </c>
      <c r="E889">
        <f>INDEX(Sales_Data[Sales_Amount],MATCH(Merged[[#This Row],[Product_ID]], Sales_Data[Product_ID],0))</f>
        <v>3388.69</v>
      </c>
      <c r="F889" t="str">
        <f>INDEX(Sales_Data[Product_Category], MATCH(Merged[[#This Row],[Product_ID]],Sales_Data[Product_ID],0))</f>
        <v>Food</v>
      </c>
      <c r="G889">
        <f>INDEX(Sales_Data[Quantity_Sold], MATCH(Merged[[#This Row],[Product_ID]],Sales_Data[Product_ID],0))</f>
        <v>1</v>
      </c>
      <c r="H889" t="str">
        <f>INDEX(Sales_Data[Customer_Type], MATCH(Merged[[#This Row],[Product_ID]], Sales_Data[Product_ID],0))</f>
        <v>Returning</v>
      </c>
      <c r="I889" t="str">
        <f>INDEX(Sales_Data[Payment_Method], MATCH(Merged[[#This Row],[Product_ID]], Sales_Data[Product_ID],0))</f>
        <v>Bank Transfer</v>
      </c>
      <c r="J889">
        <f>INDEX(Sales_Data[Discount],MATCH(Merged[[#This Row],[Product_ID]], Sales_Data[Product_ID],0))</f>
        <v>0.28999999999999998</v>
      </c>
      <c r="K889" s="8">
        <f>INDEX(Sales_Data[Discount (%)], MATCH(Merged[[#This Row],[Product_ID]],Sales_Data[Product_ID],0))</f>
        <v>0.28999999999999998</v>
      </c>
      <c r="L889" s="8" t="str">
        <f>INDEX(Sales_Data[Discount Range], MATCH(Merged[[#This Row],[Product_ID]], Sales_Data[Product_ID],0))</f>
        <v>21%+</v>
      </c>
      <c r="M889" t="str">
        <f>INDEX(Sales_Data[Sales_Channel],MATCH(Merged[[#This Row],[Product_ID]], Sales_Data[Product_ID],0))</f>
        <v>Online</v>
      </c>
      <c r="N889" t="str">
        <f>INDEX(Sales_Data[Region_and_Sales_Rep], MATCH(Merged[[#This Row],[Product_ID]],Sales_Data[Product_ID],0))</f>
        <v>East-David</v>
      </c>
    </row>
    <row r="890" spans="1:14" x14ac:dyDescent="0.25">
      <c r="A890">
        <v>1074</v>
      </c>
      <c r="B890" t="str">
        <f>VLOOKUP(Merged[[#This Row],[Product_ID]],Sales_Data[],5,0)</f>
        <v>Eve</v>
      </c>
      <c r="C890" t="str">
        <f>VLOOKUP(Merged[[#This Row],[Product_ID]],Sales_Data[],6,0)</f>
        <v>West</v>
      </c>
      <c r="D890" t="str">
        <f>VLOOKUP(Merged[[#This Row],[Product_ID]],Sales_Data[],3,0)</f>
        <v>March</v>
      </c>
      <c r="E890">
        <f>INDEX(Sales_Data[Sales_Amount],MATCH(Merged[[#This Row],[Product_ID]], Sales_Data[Product_ID],0))</f>
        <v>7499.7</v>
      </c>
      <c r="F890" t="str">
        <f>INDEX(Sales_Data[Product_Category], MATCH(Merged[[#This Row],[Product_ID]],Sales_Data[Product_ID],0))</f>
        <v>Food</v>
      </c>
      <c r="G890">
        <f>INDEX(Sales_Data[Quantity_Sold], MATCH(Merged[[#This Row],[Product_ID]],Sales_Data[Product_ID],0))</f>
        <v>38</v>
      </c>
      <c r="H890" t="str">
        <f>INDEX(Sales_Data[Customer_Type], MATCH(Merged[[#This Row],[Product_ID]], Sales_Data[Product_ID],0))</f>
        <v>Returning</v>
      </c>
      <c r="I890" t="str">
        <f>INDEX(Sales_Data[Payment_Method], MATCH(Merged[[#This Row],[Product_ID]], Sales_Data[Product_ID],0))</f>
        <v>Credit Card</v>
      </c>
      <c r="J890">
        <f>INDEX(Sales_Data[Discount],MATCH(Merged[[#This Row],[Product_ID]], Sales_Data[Product_ID],0))</f>
        <v>0.19</v>
      </c>
      <c r="K890" s="8">
        <f>INDEX(Sales_Data[Discount (%)], MATCH(Merged[[#This Row],[Product_ID]],Sales_Data[Product_ID],0))</f>
        <v>0.19</v>
      </c>
      <c r="L890" s="8" t="str">
        <f>INDEX(Sales_Data[Discount Range], MATCH(Merged[[#This Row],[Product_ID]], Sales_Data[Product_ID],0))</f>
        <v>16-20%</v>
      </c>
      <c r="M890" t="str">
        <f>INDEX(Sales_Data[Sales_Channel],MATCH(Merged[[#This Row],[Product_ID]], Sales_Data[Product_ID],0))</f>
        <v>Online</v>
      </c>
      <c r="N890" t="str">
        <f>INDEX(Sales_Data[Region_and_Sales_Rep], MATCH(Merged[[#This Row],[Product_ID]],Sales_Data[Product_ID],0))</f>
        <v>West-Eve</v>
      </c>
    </row>
    <row r="891" spans="1:14" x14ac:dyDescent="0.25">
      <c r="A891">
        <v>1017</v>
      </c>
      <c r="B891" t="str">
        <f>VLOOKUP(Merged[[#This Row],[Product_ID]],Sales_Data[],5,0)</f>
        <v>David</v>
      </c>
      <c r="C891" t="str">
        <f>VLOOKUP(Merged[[#This Row],[Product_ID]],Sales_Data[],6,0)</f>
        <v>East</v>
      </c>
      <c r="D891" t="str">
        <f>VLOOKUP(Merged[[#This Row],[Product_ID]],Sales_Data[],3,0)</f>
        <v>July</v>
      </c>
      <c r="E891">
        <f>INDEX(Sales_Data[Sales_Amount],MATCH(Merged[[#This Row],[Product_ID]], Sales_Data[Product_ID],0))</f>
        <v>3388.69</v>
      </c>
      <c r="F891" t="str">
        <f>INDEX(Sales_Data[Product_Category], MATCH(Merged[[#This Row],[Product_ID]],Sales_Data[Product_ID],0))</f>
        <v>Food</v>
      </c>
      <c r="G891">
        <f>INDEX(Sales_Data[Quantity_Sold], MATCH(Merged[[#This Row],[Product_ID]],Sales_Data[Product_ID],0))</f>
        <v>1</v>
      </c>
      <c r="H891" t="str">
        <f>INDEX(Sales_Data[Customer_Type], MATCH(Merged[[#This Row],[Product_ID]], Sales_Data[Product_ID],0))</f>
        <v>Returning</v>
      </c>
      <c r="I891" t="str">
        <f>INDEX(Sales_Data[Payment_Method], MATCH(Merged[[#This Row],[Product_ID]], Sales_Data[Product_ID],0))</f>
        <v>Bank Transfer</v>
      </c>
      <c r="J891">
        <f>INDEX(Sales_Data[Discount],MATCH(Merged[[#This Row],[Product_ID]], Sales_Data[Product_ID],0))</f>
        <v>0.28999999999999998</v>
      </c>
      <c r="K891" s="8">
        <f>INDEX(Sales_Data[Discount (%)], MATCH(Merged[[#This Row],[Product_ID]],Sales_Data[Product_ID],0))</f>
        <v>0.28999999999999998</v>
      </c>
      <c r="L891" s="8" t="str">
        <f>INDEX(Sales_Data[Discount Range], MATCH(Merged[[#This Row],[Product_ID]], Sales_Data[Product_ID],0))</f>
        <v>21%+</v>
      </c>
      <c r="M891" t="str">
        <f>INDEX(Sales_Data[Sales_Channel],MATCH(Merged[[#This Row],[Product_ID]], Sales_Data[Product_ID],0))</f>
        <v>Online</v>
      </c>
      <c r="N891" t="str">
        <f>INDEX(Sales_Data[Region_and_Sales_Rep], MATCH(Merged[[#This Row],[Product_ID]],Sales_Data[Product_ID],0))</f>
        <v>East-David</v>
      </c>
    </row>
    <row r="892" spans="1:14" x14ac:dyDescent="0.25">
      <c r="A892">
        <v>1084</v>
      </c>
      <c r="B892" t="str">
        <f>VLOOKUP(Merged[[#This Row],[Product_ID]],Sales_Data[],5,0)</f>
        <v>Alice</v>
      </c>
      <c r="C892" t="str">
        <f>VLOOKUP(Merged[[#This Row],[Product_ID]],Sales_Data[],6,0)</f>
        <v>West</v>
      </c>
      <c r="D892" t="str">
        <f>VLOOKUP(Merged[[#This Row],[Product_ID]],Sales_Data[],3,0)</f>
        <v>August</v>
      </c>
      <c r="E892">
        <f>INDEX(Sales_Data[Sales_Amount],MATCH(Merged[[#This Row],[Product_ID]], Sales_Data[Product_ID],0))</f>
        <v>1290.05</v>
      </c>
      <c r="F892" t="str">
        <f>INDEX(Sales_Data[Product_Category], MATCH(Merged[[#This Row],[Product_ID]],Sales_Data[Product_ID],0))</f>
        <v>Furniture</v>
      </c>
      <c r="G892">
        <f>INDEX(Sales_Data[Quantity_Sold], MATCH(Merged[[#This Row],[Product_ID]],Sales_Data[Product_ID],0))</f>
        <v>21</v>
      </c>
      <c r="H892" t="str">
        <f>INDEX(Sales_Data[Customer_Type], MATCH(Merged[[#This Row],[Product_ID]], Sales_Data[Product_ID],0))</f>
        <v>New</v>
      </c>
      <c r="I892" t="str">
        <f>INDEX(Sales_Data[Payment_Method], MATCH(Merged[[#This Row],[Product_ID]], Sales_Data[Product_ID],0))</f>
        <v>Cash</v>
      </c>
      <c r="J892">
        <f>INDEX(Sales_Data[Discount],MATCH(Merged[[#This Row],[Product_ID]], Sales_Data[Product_ID],0))</f>
        <v>0.08</v>
      </c>
      <c r="K892" s="8">
        <f>INDEX(Sales_Data[Discount (%)], MATCH(Merged[[#This Row],[Product_ID]],Sales_Data[Product_ID],0))</f>
        <v>0.08</v>
      </c>
      <c r="L892" s="8" t="str">
        <f>INDEX(Sales_Data[Discount Range], MATCH(Merged[[#This Row],[Product_ID]], Sales_Data[Product_ID],0))</f>
        <v>6-10%</v>
      </c>
      <c r="M892" t="str">
        <f>INDEX(Sales_Data[Sales_Channel],MATCH(Merged[[#This Row],[Product_ID]], Sales_Data[Product_ID],0))</f>
        <v>Online</v>
      </c>
      <c r="N892" t="str">
        <f>INDEX(Sales_Data[Region_and_Sales_Rep], MATCH(Merged[[#This Row],[Product_ID]],Sales_Data[Product_ID],0))</f>
        <v>West-Alice</v>
      </c>
    </row>
    <row r="893" spans="1:14" x14ac:dyDescent="0.25">
      <c r="A893">
        <v>1088</v>
      </c>
      <c r="B893" t="str">
        <f>VLOOKUP(Merged[[#This Row],[Product_ID]],Sales_Data[],5,0)</f>
        <v>Eve</v>
      </c>
      <c r="C893" t="str">
        <f>VLOOKUP(Merged[[#This Row],[Product_ID]],Sales_Data[],6,0)</f>
        <v>North</v>
      </c>
      <c r="D893" t="str">
        <f>VLOOKUP(Merged[[#This Row],[Product_ID]],Sales_Data[],3,0)</f>
        <v>November</v>
      </c>
      <c r="E893">
        <f>INDEX(Sales_Data[Sales_Amount],MATCH(Merged[[#This Row],[Product_ID]], Sales_Data[Product_ID],0))</f>
        <v>8518.4500000000007</v>
      </c>
      <c r="F893" t="str">
        <f>INDEX(Sales_Data[Product_Category], MATCH(Merged[[#This Row],[Product_ID]],Sales_Data[Product_ID],0))</f>
        <v>Furniture</v>
      </c>
      <c r="G893">
        <f>INDEX(Sales_Data[Quantity_Sold], MATCH(Merged[[#This Row],[Product_ID]],Sales_Data[Product_ID],0))</f>
        <v>13</v>
      </c>
      <c r="H893" t="str">
        <f>INDEX(Sales_Data[Customer_Type], MATCH(Merged[[#This Row],[Product_ID]], Sales_Data[Product_ID],0))</f>
        <v>New</v>
      </c>
      <c r="I893" t="str">
        <f>INDEX(Sales_Data[Payment_Method], MATCH(Merged[[#This Row],[Product_ID]], Sales_Data[Product_ID],0))</f>
        <v>Bank Transfer</v>
      </c>
      <c r="J893">
        <f>INDEX(Sales_Data[Discount],MATCH(Merged[[#This Row],[Product_ID]], Sales_Data[Product_ID],0))</f>
        <v>0.23</v>
      </c>
      <c r="K893" s="8">
        <f>INDEX(Sales_Data[Discount (%)], MATCH(Merged[[#This Row],[Product_ID]],Sales_Data[Product_ID],0))</f>
        <v>0.23</v>
      </c>
      <c r="L893" s="8" t="str">
        <f>INDEX(Sales_Data[Discount Range], MATCH(Merged[[#This Row],[Product_ID]], Sales_Data[Product_ID],0))</f>
        <v>21%+</v>
      </c>
      <c r="M893" t="str">
        <f>INDEX(Sales_Data[Sales_Channel],MATCH(Merged[[#This Row],[Product_ID]], Sales_Data[Product_ID],0))</f>
        <v>Retail</v>
      </c>
      <c r="N893" t="str">
        <f>INDEX(Sales_Data[Region_and_Sales_Rep], MATCH(Merged[[#This Row],[Product_ID]],Sales_Data[Product_ID],0))</f>
        <v>North-Eve</v>
      </c>
    </row>
    <row r="894" spans="1:14" x14ac:dyDescent="0.25">
      <c r="A894">
        <v>1069</v>
      </c>
      <c r="B894" t="str">
        <f>VLOOKUP(Merged[[#This Row],[Product_ID]],Sales_Data[],5,0)</f>
        <v>David</v>
      </c>
      <c r="C894" t="str">
        <f>VLOOKUP(Merged[[#This Row],[Product_ID]],Sales_Data[],6,0)</f>
        <v>West</v>
      </c>
      <c r="D894" t="str">
        <f>VLOOKUP(Merged[[#This Row],[Product_ID]],Sales_Data[],3,0)</f>
        <v>June</v>
      </c>
      <c r="E894">
        <f>INDEX(Sales_Data[Sales_Amount],MATCH(Merged[[#This Row],[Product_ID]], Sales_Data[Product_ID],0))</f>
        <v>6581.04</v>
      </c>
      <c r="F894" t="str">
        <f>INDEX(Sales_Data[Product_Category], MATCH(Merged[[#This Row],[Product_ID]],Sales_Data[Product_ID],0))</f>
        <v>Clothing</v>
      </c>
      <c r="G894">
        <f>INDEX(Sales_Data[Quantity_Sold], MATCH(Merged[[#This Row],[Product_ID]],Sales_Data[Product_ID],0))</f>
        <v>42</v>
      </c>
      <c r="H894" t="str">
        <f>INDEX(Sales_Data[Customer_Type], MATCH(Merged[[#This Row],[Product_ID]], Sales_Data[Product_ID],0))</f>
        <v>New</v>
      </c>
      <c r="I894" t="str">
        <f>INDEX(Sales_Data[Payment_Method], MATCH(Merged[[#This Row],[Product_ID]], Sales_Data[Product_ID],0))</f>
        <v>Credit Card</v>
      </c>
      <c r="J894">
        <f>INDEX(Sales_Data[Discount],MATCH(Merged[[#This Row],[Product_ID]], Sales_Data[Product_ID],0))</f>
        <v>0.28000000000000003</v>
      </c>
      <c r="K894" s="8">
        <f>INDEX(Sales_Data[Discount (%)], MATCH(Merged[[#This Row],[Product_ID]],Sales_Data[Product_ID],0))</f>
        <v>0.28000000000000003</v>
      </c>
      <c r="L894" s="8" t="str">
        <f>INDEX(Sales_Data[Discount Range], MATCH(Merged[[#This Row],[Product_ID]], Sales_Data[Product_ID],0))</f>
        <v>21%+</v>
      </c>
      <c r="M894" t="str">
        <f>INDEX(Sales_Data[Sales_Channel],MATCH(Merged[[#This Row],[Product_ID]], Sales_Data[Product_ID],0))</f>
        <v>Retail</v>
      </c>
      <c r="N894" t="str">
        <f>INDEX(Sales_Data[Region_and_Sales_Rep], MATCH(Merged[[#This Row],[Product_ID]],Sales_Data[Product_ID],0))</f>
        <v>West-David</v>
      </c>
    </row>
    <row r="895" spans="1:14" x14ac:dyDescent="0.25">
      <c r="A895">
        <v>1034</v>
      </c>
      <c r="B895" t="str">
        <f>VLOOKUP(Merged[[#This Row],[Product_ID]],Sales_Data[],5,0)</f>
        <v>Eve</v>
      </c>
      <c r="C895" t="str">
        <f>VLOOKUP(Merged[[#This Row],[Product_ID]],Sales_Data[],6,0)</f>
        <v>East</v>
      </c>
      <c r="D895" t="str">
        <f>VLOOKUP(Merged[[#This Row],[Product_ID]],Sales_Data[],3,0)</f>
        <v>May</v>
      </c>
      <c r="E895">
        <f>INDEX(Sales_Data[Sales_Amount],MATCH(Merged[[#This Row],[Product_ID]], Sales_Data[Product_ID],0))</f>
        <v>4892.3599999999997</v>
      </c>
      <c r="F895" t="str">
        <f>INDEX(Sales_Data[Product_Category], MATCH(Merged[[#This Row],[Product_ID]],Sales_Data[Product_ID],0))</f>
        <v>Clothing</v>
      </c>
      <c r="G895">
        <f>INDEX(Sales_Data[Quantity_Sold], MATCH(Merged[[#This Row],[Product_ID]],Sales_Data[Product_ID],0))</f>
        <v>19</v>
      </c>
      <c r="H895" t="str">
        <f>INDEX(Sales_Data[Customer_Type], MATCH(Merged[[#This Row],[Product_ID]], Sales_Data[Product_ID],0))</f>
        <v>Returning</v>
      </c>
      <c r="I895" t="str">
        <f>INDEX(Sales_Data[Payment_Method], MATCH(Merged[[#This Row],[Product_ID]], Sales_Data[Product_ID],0))</f>
        <v>Credit Card</v>
      </c>
      <c r="J895">
        <f>INDEX(Sales_Data[Discount],MATCH(Merged[[#This Row],[Product_ID]], Sales_Data[Product_ID],0))</f>
        <v>0.17</v>
      </c>
      <c r="K895" s="8">
        <f>INDEX(Sales_Data[Discount (%)], MATCH(Merged[[#This Row],[Product_ID]],Sales_Data[Product_ID],0))</f>
        <v>0.17</v>
      </c>
      <c r="L895" s="8" t="str">
        <f>INDEX(Sales_Data[Discount Range], MATCH(Merged[[#This Row],[Product_ID]], Sales_Data[Product_ID],0))</f>
        <v>16-20%</v>
      </c>
      <c r="M895" t="str">
        <f>INDEX(Sales_Data[Sales_Channel],MATCH(Merged[[#This Row],[Product_ID]], Sales_Data[Product_ID],0))</f>
        <v>Retail</v>
      </c>
      <c r="N895" t="str">
        <f>INDEX(Sales_Data[Region_and_Sales_Rep], MATCH(Merged[[#This Row],[Product_ID]],Sales_Data[Product_ID],0))</f>
        <v>East-Eve</v>
      </c>
    </row>
    <row r="896" spans="1:14" x14ac:dyDescent="0.25">
      <c r="A896">
        <v>1006</v>
      </c>
      <c r="B896" t="str">
        <f>VLOOKUP(Merged[[#This Row],[Product_ID]],Sales_Data[],5,0)</f>
        <v>Bob</v>
      </c>
      <c r="C896" t="str">
        <f>VLOOKUP(Merged[[#This Row],[Product_ID]],Sales_Data[],6,0)</f>
        <v>North</v>
      </c>
      <c r="D896" t="str">
        <f>VLOOKUP(Merged[[#This Row],[Product_ID]],Sales_Data[],3,0)</f>
        <v>September</v>
      </c>
      <c r="E896">
        <f>INDEX(Sales_Data[Sales_Amount],MATCH(Merged[[#This Row],[Product_ID]], Sales_Data[Product_ID],0))</f>
        <v>8995.75</v>
      </c>
      <c r="F896" t="str">
        <f>INDEX(Sales_Data[Product_Category], MATCH(Merged[[#This Row],[Product_ID]],Sales_Data[Product_ID],0))</f>
        <v>Food</v>
      </c>
      <c r="G896">
        <f>INDEX(Sales_Data[Quantity_Sold], MATCH(Merged[[#This Row],[Product_ID]],Sales_Data[Product_ID],0))</f>
        <v>49</v>
      </c>
      <c r="H896" t="str">
        <f>INDEX(Sales_Data[Customer_Type], MATCH(Merged[[#This Row],[Product_ID]], Sales_Data[Product_ID],0))</f>
        <v>New</v>
      </c>
      <c r="I896" t="str">
        <f>INDEX(Sales_Data[Payment_Method], MATCH(Merged[[#This Row],[Product_ID]], Sales_Data[Product_ID],0))</f>
        <v>Cash</v>
      </c>
      <c r="J896">
        <f>INDEX(Sales_Data[Discount],MATCH(Merged[[#This Row],[Product_ID]], Sales_Data[Product_ID],0))</f>
        <v>0.08</v>
      </c>
      <c r="K896" s="8">
        <f>INDEX(Sales_Data[Discount (%)], MATCH(Merged[[#This Row],[Product_ID]],Sales_Data[Product_ID],0))</f>
        <v>0.08</v>
      </c>
      <c r="L896" s="8" t="str">
        <f>INDEX(Sales_Data[Discount Range], MATCH(Merged[[#This Row],[Product_ID]], Sales_Data[Product_ID],0))</f>
        <v>6-10%</v>
      </c>
      <c r="M896" t="str">
        <f>INDEX(Sales_Data[Sales_Channel],MATCH(Merged[[#This Row],[Product_ID]], Sales_Data[Product_ID],0))</f>
        <v>Retail</v>
      </c>
      <c r="N896" t="str">
        <f>INDEX(Sales_Data[Region_and_Sales_Rep], MATCH(Merged[[#This Row],[Product_ID]],Sales_Data[Product_ID],0))</f>
        <v>North-Bob</v>
      </c>
    </row>
    <row r="897" spans="1:14" x14ac:dyDescent="0.25">
      <c r="A897">
        <v>1053</v>
      </c>
      <c r="B897" t="str">
        <f>VLOOKUP(Merged[[#This Row],[Product_ID]],Sales_Data[],5,0)</f>
        <v>Bob</v>
      </c>
      <c r="C897" t="str">
        <f>VLOOKUP(Merged[[#This Row],[Product_ID]],Sales_Data[],6,0)</f>
        <v>North</v>
      </c>
      <c r="D897" t="str">
        <f>VLOOKUP(Merged[[#This Row],[Product_ID]],Sales_Data[],3,0)</f>
        <v>October</v>
      </c>
      <c r="E897">
        <f>INDEX(Sales_Data[Sales_Amount],MATCH(Merged[[#This Row],[Product_ID]], Sales_Data[Product_ID],0))</f>
        <v>2235.83</v>
      </c>
      <c r="F897" t="str">
        <f>INDEX(Sales_Data[Product_Category], MATCH(Merged[[#This Row],[Product_ID]],Sales_Data[Product_ID],0))</f>
        <v>Furniture</v>
      </c>
      <c r="G897">
        <f>INDEX(Sales_Data[Quantity_Sold], MATCH(Merged[[#This Row],[Product_ID]],Sales_Data[Product_ID],0))</f>
        <v>48</v>
      </c>
      <c r="H897" t="str">
        <f>INDEX(Sales_Data[Customer_Type], MATCH(Merged[[#This Row],[Product_ID]], Sales_Data[Product_ID],0))</f>
        <v>New</v>
      </c>
      <c r="I897" t="str">
        <f>INDEX(Sales_Data[Payment_Method], MATCH(Merged[[#This Row],[Product_ID]], Sales_Data[Product_ID],0))</f>
        <v>Cash</v>
      </c>
      <c r="J897">
        <f>INDEX(Sales_Data[Discount],MATCH(Merged[[#This Row],[Product_ID]], Sales_Data[Product_ID],0))</f>
        <v>0.18</v>
      </c>
      <c r="K897" s="8">
        <f>INDEX(Sales_Data[Discount (%)], MATCH(Merged[[#This Row],[Product_ID]],Sales_Data[Product_ID],0))</f>
        <v>0.18</v>
      </c>
      <c r="L897" s="8" t="str">
        <f>INDEX(Sales_Data[Discount Range], MATCH(Merged[[#This Row],[Product_ID]], Sales_Data[Product_ID],0))</f>
        <v>16-20%</v>
      </c>
      <c r="M897" t="str">
        <f>INDEX(Sales_Data[Sales_Channel],MATCH(Merged[[#This Row],[Product_ID]], Sales_Data[Product_ID],0))</f>
        <v>Retail</v>
      </c>
      <c r="N897" t="str">
        <f>INDEX(Sales_Data[Region_and_Sales_Rep], MATCH(Merged[[#This Row],[Product_ID]],Sales_Data[Product_ID],0))</f>
        <v>North-Bob</v>
      </c>
    </row>
    <row r="898" spans="1:14" x14ac:dyDescent="0.25">
      <c r="A898">
        <v>1066</v>
      </c>
      <c r="B898" t="str">
        <f>VLOOKUP(Merged[[#This Row],[Product_ID]],Sales_Data[],5,0)</f>
        <v>Charlie</v>
      </c>
      <c r="C898" t="str">
        <f>VLOOKUP(Merged[[#This Row],[Product_ID]],Sales_Data[],6,0)</f>
        <v>North</v>
      </c>
      <c r="D898" t="str">
        <f>VLOOKUP(Merged[[#This Row],[Product_ID]],Sales_Data[],3,0)</f>
        <v>July</v>
      </c>
      <c r="E898">
        <f>INDEX(Sales_Data[Sales_Amount],MATCH(Merged[[#This Row],[Product_ID]], Sales_Data[Product_ID],0))</f>
        <v>6380.2</v>
      </c>
      <c r="F898" t="str">
        <f>INDEX(Sales_Data[Product_Category], MATCH(Merged[[#This Row],[Product_ID]],Sales_Data[Product_ID],0))</f>
        <v>Furniture</v>
      </c>
      <c r="G898">
        <f>INDEX(Sales_Data[Quantity_Sold], MATCH(Merged[[#This Row],[Product_ID]],Sales_Data[Product_ID],0))</f>
        <v>15</v>
      </c>
      <c r="H898" t="str">
        <f>INDEX(Sales_Data[Customer_Type], MATCH(Merged[[#This Row],[Product_ID]], Sales_Data[Product_ID],0))</f>
        <v>Returning</v>
      </c>
      <c r="I898" t="str">
        <f>INDEX(Sales_Data[Payment_Method], MATCH(Merged[[#This Row],[Product_ID]], Sales_Data[Product_ID],0))</f>
        <v>Bank Transfer</v>
      </c>
      <c r="J898">
        <f>INDEX(Sales_Data[Discount],MATCH(Merged[[#This Row],[Product_ID]], Sales_Data[Product_ID],0))</f>
        <v>0.04</v>
      </c>
      <c r="K898" s="8">
        <f>INDEX(Sales_Data[Discount (%)], MATCH(Merged[[#This Row],[Product_ID]],Sales_Data[Product_ID],0))</f>
        <v>0.04</v>
      </c>
      <c r="L898" s="8" t="str">
        <f>INDEX(Sales_Data[Discount Range], MATCH(Merged[[#This Row],[Product_ID]], Sales_Data[Product_ID],0))</f>
        <v>0-5%</v>
      </c>
      <c r="M898" t="str">
        <f>INDEX(Sales_Data[Sales_Channel],MATCH(Merged[[#This Row],[Product_ID]], Sales_Data[Product_ID],0))</f>
        <v>Retail</v>
      </c>
      <c r="N898" t="str">
        <f>INDEX(Sales_Data[Region_and_Sales_Rep], MATCH(Merged[[#This Row],[Product_ID]],Sales_Data[Product_ID],0))</f>
        <v>North-Charlie</v>
      </c>
    </row>
    <row r="899" spans="1:14" x14ac:dyDescent="0.25">
      <c r="A899">
        <v>1077</v>
      </c>
      <c r="B899" t="str">
        <f>VLOOKUP(Merged[[#This Row],[Product_ID]],Sales_Data[],5,0)</f>
        <v>Eve</v>
      </c>
      <c r="C899" t="str">
        <f>VLOOKUP(Merged[[#This Row],[Product_ID]],Sales_Data[],6,0)</f>
        <v>West</v>
      </c>
      <c r="D899" t="str">
        <f>VLOOKUP(Merged[[#This Row],[Product_ID]],Sales_Data[],3,0)</f>
        <v>February</v>
      </c>
      <c r="E899">
        <f>INDEX(Sales_Data[Sales_Amount],MATCH(Merged[[#This Row],[Product_ID]], Sales_Data[Product_ID],0))</f>
        <v>9605.34</v>
      </c>
      <c r="F899" t="str">
        <f>INDEX(Sales_Data[Product_Category], MATCH(Merged[[#This Row],[Product_ID]],Sales_Data[Product_ID],0))</f>
        <v>Clothing</v>
      </c>
      <c r="G899">
        <f>INDEX(Sales_Data[Quantity_Sold], MATCH(Merged[[#This Row],[Product_ID]],Sales_Data[Product_ID],0))</f>
        <v>12</v>
      </c>
      <c r="H899" t="str">
        <f>INDEX(Sales_Data[Customer_Type], MATCH(Merged[[#This Row],[Product_ID]], Sales_Data[Product_ID],0))</f>
        <v>New</v>
      </c>
      <c r="I899" t="str">
        <f>INDEX(Sales_Data[Payment_Method], MATCH(Merged[[#This Row],[Product_ID]], Sales_Data[Product_ID],0))</f>
        <v>Credit Card</v>
      </c>
      <c r="J899">
        <f>INDEX(Sales_Data[Discount],MATCH(Merged[[#This Row],[Product_ID]], Sales_Data[Product_ID],0))</f>
        <v>0.28999999999999998</v>
      </c>
      <c r="K899" s="8">
        <f>INDEX(Sales_Data[Discount (%)], MATCH(Merged[[#This Row],[Product_ID]],Sales_Data[Product_ID],0))</f>
        <v>0.28999999999999998</v>
      </c>
      <c r="L899" s="8" t="str">
        <f>INDEX(Sales_Data[Discount Range], MATCH(Merged[[#This Row],[Product_ID]], Sales_Data[Product_ID],0))</f>
        <v>21%+</v>
      </c>
      <c r="M899" t="str">
        <f>INDEX(Sales_Data[Sales_Channel],MATCH(Merged[[#This Row],[Product_ID]], Sales_Data[Product_ID],0))</f>
        <v>Retail</v>
      </c>
      <c r="N899" t="str">
        <f>INDEX(Sales_Data[Region_and_Sales_Rep], MATCH(Merged[[#This Row],[Product_ID]],Sales_Data[Product_ID],0))</f>
        <v>West-Eve</v>
      </c>
    </row>
    <row r="900" spans="1:14" x14ac:dyDescent="0.25">
      <c r="A900">
        <v>1043</v>
      </c>
      <c r="B900" t="str">
        <f>VLOOKUP(Merged[[#This Row],[Product_ID]],Sales_Data[],5,0)</f>
        <v>Bob</v>
      </c>
      <c r="C900" t="str">
        <f>VLOOKUP(Merged[[#This Row],[Product_ID]],Sales_Data[],6,0)</f>
        <v>South</v>
      </c>
      <c r="D900" t="str">
        <f>VLOOKUP(Merged[[#This Row],[Product_ID]],Sales_Data[],3,0)</f>
        <v>November</v>
      </c>
      <c r="E900">
        <f>INDEX(Sales_Data[Sales_Amount],MATCH(Merged[[#This Row],[Product_ID]], Sales_Data[Product_ID],0))</f>
        <v>1710.73</v>
      </c>
      <c r="F900" t="str">
        <f>INDEX(Sales_Data[Product_Category], MATCH(Merged[[#This Row],[Product_ID]],Sales_Data[Product_ID],0))</f>
        <v>Electronics</v>
      </c>
      <c r="G900">
        <f>INDEX(Sales_Data[Quantity_Sold], MATCH(Merged[[#This Row],[Product_ID]],Sales_Data[Product_ID],0))</f>
        <v>3</v>
      </c>
      <c r="H900" t="str">
        <f>INDEX(Sales_Data[Customer_Type], MATCH(Merged[[#This Row],[Product_ID]], Sales_Data[Product_ID],0))</f>
        <v>New</v>
      </c>
      <c r="I900" t="str">
        <f>INDEX(Sales_Data[Payment_Method], MATCH(Merged[[#This Row],[Product_ID]], Sales_Data[Product_ID],0))</f>
        <v>Bank Transfer</v>
      </c>
      <c r="J900">
        <f>INDEX(Sales_Data[Discount],MATCH(Merged[[#This Row],[Product_ID]], Sales_Data[Product_ID],0))</f>
        <v>0.25</v>
      </c>
      <c r="K900" s="8">
        <f>INDEX(Sales_Data[Discount (%)], MATCH(Merged[[#This Row],[Product_ID]],Sales_Data[Product_ID],0))</f>
        <v>0.25</v>
      </c>
      <c r="L900" s="8" t="str">
        <f>INDEX(Sales_Data[Discount Range], MATCH(Merged[[#This Row],[Product_ID]], Sales_Data[Product_ID],0))</f>
        <v>21%+</v>
      </c>
      <c r="M900" t="str">
        <f>INDEX(Sales_Data[Sales_Channel],MATCH(Merged[[#This Row],[Product_ID]], Sales_Data[Product_ID],0))</f>
        <v>Online</v>
      </c>
      <c r="N900" t="str">
        <f>INDEX(Sales_Data[Region_and_Sales_Rep], MATCH(Merged[[#This Row],[Product_ID]],Sales_Data[Product_ID],0))</f>
        <v>South-Bob</v>
      </c>
    </row>
    <row r="901" spans="1:14" x14ac:dyDescent="0.25">
      <c r="A901">
        <v>1075</v>
      </c>
      <c r="B901" t="str">
        <f>VLOOKUP(Merged[[#This Row],[Product_ID]],Sales_Data[],5,0)</f>
        <v>David</v>
      </c>
      <c r="C901" t="str">
        <f>VLOOKUP(Merged[[#This Row],[Product_ID]],Sales_Data[],6,0)</f>
        <v>South</v>
      </c>
      <c r="D901" t="str">
        <f>VLOOKUP(Merged[[#This Row],[Product_ID]],Sales_Data[],3,0)</f>
        <v>June</v>
      </c>
      <c r="E901">
        <f>INDEX(Sales_Data[Sales_Amount],MATCH(Merged[[#This Row],[Product_ID]], Sales_Data[Product_ID],0))</f>
        <v>4223.3900000000003</v>
      </c>
      <c r="F901" t="str">
        <f>INDEX(Sales_Data[Product_Category], MATCH(Merged[[#This Row],[Product_ID]],Sales_Data[Product_ID],0))</f>
        <v>Furniture</v>
      </c>
      <c r="G901">
        <f>INDEX(Sales_Data[Quantity_Sold], MATCH(Merged[[#This Row],[Product_ID]],Sales_Data[Product_ID],0))</f>
        <v>30</v>
      </c>
      <c r="H901" t="str">
        <f>INDEX(Sales_Data[Customer_Type], MATCH(Merged[[#This Row],[Product_ID]], Sales_Data[Product_ID],0))</f>
        <v>New</v>
      </c>
      <c r="I901" t="str">
        <f>INDEX(Sales_Data[Payment_Method], MATCH(Merged[[#This Row],[Product_ID]], Sales_Data[Product_ID],0))</f>
        <v>Bank Transfer</v>
      </c>
      <c r="J901">
        <f>INDEX(Sales_Data[Discount],MATCH(Merged[[#This Row],[Product_ID]], Sales_Data[Product_ID],0))</f>
        <v>0.05</v>
      </c>
      <c r="K901" s="8">
        <f>INDEX(Sales_Data[Discount (%)], MATCH(Merged[[#This Row],[Product_ID]],Sales_Data[Product_ID],0))</f>
        <v>0.05</v>
      </c>
      <c r="L901" s="8" t="str">
        <f>INDEX(Sales_Data[Discount Range], MATCH(Merged[[#This Row],[Product_ID]], Sales_Data[Product_ID],0))</f>
        <v>0-5%</v>
      </c>
      <c r="M901" t="str">
        <f>INDEX(Sales_Data[Sales_Channel],MATCH(Merged[[#This Row],[Product_ID]], Sales_Data[Product_ID],0))</f>
        <v>Online</v>
      </c>
      <c r="N901" t="str">
        <f>INDEX(Sales_Data[Region_and_Sales_Rep], MATCH(Merged[[#This Row],[Product_ID]],Sales_Data[Product_ID],0))</f>
        <v>South-David</v>
      </c>
    </row>
    <row r="902" spans="1:14" x14ac:dyDescent="0.25">
      <c r="A902">
        <v>1023</v>
      </c>
      <c r="B902" t="str">
        <f>VLOOKUP(Merged[[#This Row],[Product_ID]],Sales_Data[],5,0)</f>
        <v>Eve</v>
      </c>
      <c r="C902" t="str">
        <f>VLOOKUP(Merged[[#This Row],[Product_ID]],Sales_Data[],6,0)</f>
        <v>East</v>
      </c>
      <c r="D902" t="str">
        <f>VLOOKUP(Merged[[#This Row],[Product_ID]],Sales_Data[],3,0)</f>
        <v>June</v>
      </c>
      <c r="E902">
        <f>INDEX(Sales_Data[Sales_Amount],MATCH(Merged[[#This Row],[Product_ID]], Sales_Data[Product_ID],0))</f>
        <v>2170.94</v>
      </c>
      <c r="F902" t="str">
        <f>INDEX(Sales_Data[Product_Category], MATCH(Merged[[#This Row],[Product_ID]],Sales_Data[Product_ID],0))</f>
        <v>Clothing</v>
      </c>
      <c r="G902">
        <f>INDEX(Sales_Data[Quantity_Sold], MATCH(Merged[[#This Row],[Product_ID]],Sales_Data[Product_ID],0))</f>
        <v>9</v>
      </c>
      <c r="H902" t="str">
        <f>INDEX(Sales_Data[Customer_Type], MATCH(Merged[[#This Row],[Product_ID]], Sales_Data[Product_ID],0))</f>
        <v>Returning</v>
      </c>
      <c r="I902" t="str">
        <f>INDEX(Sales_Data[Payment_Method], MATCH(Merged[[#This Row],[Product_ID]], Sales_Data[Product_ID],0))</f>
        <v>Cash</v>
      </c>
      <c r="J902">
        <f>INDEX(Sales_Data[Discount],MATCH(Merged[[#This Row],[Product_ID]], Sales_Data[Product_ID],0))</f>
        <v>0.25</v>
      </c>
      <c r="K902" s="8">
        <f>INDEX(Sales_Data[Discount (%)], MATCH(Merged[[#This Row],[Product_ID]],Sales_Data[Product_ID],0))</f>
        <v>0.25</v>
      </c>
      <c r="L902" s="8" t="str">
        <f>INDEX(Sales_Data[Discount Range], MATCH(Merged[[#This Row],[Product_ID]], Sales_Data[Product_ID],0))</f>
        <v>21%+</v>
      </c>
      <c r="M902" t="str">
        <f>INDEX(Sales_Data[Sales_Channel],MATCH(Merged[[#This Row],[Product_ID]], Sales_Data[Product_ID],0))</f>
        <v>Retail</v>
      </c>
      <c r="N902" t="str">
        <f>INDEX(Sales_Data[Region_and_Sales_Rep], MATCH(Merged[[#This Row],[Product_ID]],Sales_Data[Product_ID],0))</f>
        <v>East-Eve</v>
      </c>
    </row>
    <row r="903" spans="1:14" x14ac:dyDescent="0.25">
      <c r="A903">
        <v>1055</v>
      </c>
      <c r="B903" t="str">
        <f>VLOOKUP(Merged[[#This Row],[Product_ID]],Sales_Data[],5,0)</f>
        <v>Charlie</v>
      </c>
      <c r="C903" t="str">
        <f>VLOOKUP(Merged[[#This Row],[Product_ID]],Sales_Data[],6,0)</f>
        <v>West</v>
      </c>
      <c r="D903" t="str">
        <f>VLOOKUP(Merged[[#This Row],[Product_ID]],Sales_Data[],3,0)</f>
        <v>December</v>
      </c>
      <c r="E903">
        <f>INDEX(Sales_Data[Sales_Amount],MATCH(Merged[[#This Row],[Product_ID]], Sales_Data[Product_ID],0))</f>
        <v>4102.47</v>
      </c>
      <c r="F903" t="str">
        <f>INDEX(Sales_Data[Product_Category], MATCH(Merged[[#This Row],[Product_ID]],Sales_Data[Product_ID],0))</f>
        <v>Furniture</v>
      </c>
      <c r="G903">
        <f>INDEX(Sales_Data[Quantity_Sold], MATCH(Merged[[#This Row],[Product_ID]],Sales_Data[Product_ID],0))</f>
        <v>8</v>
      </c>
      <c r="H903" t="str">
        <f>INDEX(Sales_Data[Customer_Type], MATCH(Merged[[#This Row],[Product_ID]], Sales_Data[Product_ID],0))</f>
        <v>Returning</v>
      </c>
      <c r="I903" t="str">
        <f>INDEX(Sales_Data[Payment_Method], MATCH(Merged[[#This Row],[Product_ID]], Sales_Data[Product_ID],0))</f>
        <v>Bank Transfer</v>
      </c>
      <c r="J903">
        <f>INDEX(Sales_Data[Discount],MATCH(Merged[[#This Row],[Product_ID]], Sales_Data[Product_ID],0))</f>
        <v>0.13</v>
      </c>
      <c r="K903" s="8">
        <f>INDEX(Sales_Data[Discount (%)], MATCH(Merged[[#This Row],[Product_ID]],Sales_Data[Product_ID],0))</f>
        <v>0.13</v>
      </c>
      <c r="L903" s="8" t="str">
        <f>INDEX(Sales_Data[Discount Range], MATCH(Merged[[#This Row],[Product_ID]], Sales_Data[Product_ID],0))</f>
        <v>11-15%</v>
      </c>
      <c r="M903" t="str">
        <f>INDEX(Sales_Data[Sales_Channel],MATCH(Merged[[#This Row],[Product_ID]], Sales_Data[Product_ID],0))</f>
        <v>Online</v>
      </c>
      <c r="N903" t="str">
        <f>INDEX(Sales_Data[Region_and_Sales_Rep], MATCH(Merged[[#This Row],[Product_ID]],Sales_Data[Product_ID],0))</f>
        <v>West-Charlie</v>
      </c>
    </row>
    <row r="904" spans="1:14" x14ac:dyDescent="0.25">
      <c r="A904">
        <v>1080</v>
      </c>
      <c r="B904" t="str">
        <f>VLOOKUP(Merged[[#This Row],[Product_ID]],Sales_Data[],5,0)</f>
        <v>Charlie</v>
      </c>
      <c r="C904" t="str">
        <f>VLOOKUP(Merged[[#This Row],[Product_ID]],Sales_Data[],6,0)</f>
        <v>South</v>
      </c>
      <c r="D904" t="str">
        <f>VLOOKUP(Merged[[#This Row],[Product_ID]],Sales_Data[],3,0)</f>
        <v>February</v>
      </c>
      <c r="E904">
        <f>INDEX(Sales_Data[Sales_Amount],MATCH(Merged[[#This Row],[Product_ID]], Sales_Data[Product_ID],0))</f>
        <v>245.46</v>
      </c>
      <c r="F904" t="str">
        <f>INDEX(Sales_Data[Product_Category], MATCH(Merged[[#This Row],[Product_ID]],Sales_Data[Product_ID],0))</f>
        <v>Electronics</v>
      </c>
      <c r="G904">
        <f>INDEX(Sales_Data[Quantity_Sold], MATCH(Merged[[#This Row],[Product_ID]],Sales_Data[Product_ID],0))</f>
        <v>9</v>
      </c>
      <c r="H904" t="str">
        <f>INDEX(Sales_Data[Customer_Type], MATCH(Merged[[#This Row],[Product_ID]], Sales_Data[Product_ID],0))</f>
        <v>New</v>
      </c>
      <c r="I904" t="str">
        <f>INDEX(Sales_Data[Payment_Method], MATCH(Merged[[#This Row],[Product_ID]], Sales_Data[Product_ID],0))</f>
        <v>Credit Card</v>
      </c>
      <c r="J904">
        <f>INDEX(Sales_Data[Discount],MATCH(Merged[[#This Row],[Product_ID]], Sales_Data[Product_ID],0))</f>
        <v>0.28000000000000003</v>
      </c>
      <c r="K904" s="8">
        <f>INDEX(Sales_Data[Discount (%)], MATCH(Merged[[#This Row],[Product_ID]],Sales_Data[Product_ID],0))</f>
        <v>0.28000000000000003</v>
      </c>
      <c r="L904" s="8" t="str">
        <f>INDEX(Sales_Data[Discount Range], MATCH(Merged[[#This Row],[Product_ID]], Sales_Data[Product_ID],0))</f>
        <v>21%+</v>
      </c>
      <c r="M904" t="str">
        <f>INDEX(Sales_Data[Sales_Channel],MATCH(Merged[[#This Row],[Product_ID]], Sales_Data[Product_ID],0))</f>
        <v>Retail</v>
      </c>
      <c r="N904" t="str">
        <f>INDEX(Sales_Data[Region_and_Sales_Rep], MATCH(Merged[[#This Row],[Product_ID]],Sales_Data[Product_ID],0))</f>
        <v>South-Charlie</v>
      </c>
    </row>
    <row r="905" spans="1:14" x14ac:dyDescent="0.25">
      <c r="A905">
        <v>1095</v>
      </c>
      <c r="B905" t="str">
        <f>VLOOKUP(Merged[[#This Row],[Product_ID]],Sales_Data[],5,0)</f>
        <v>Alice</v>
      </c>
      <c r="C905" t="str">
        <f>VLOOKUP(Merged[[#This Row],[Product_ID]],Sales_Data[],6,0)</f>
        <v>East</v>
      </c>
      <c r="D905" t="str">
        <f>VLOOKUP(Merged[[#This Row],[Product_ID]],Sales_Data[],3,0)</f>
        <v>November</v>
      </c>
      <c r="E905">
        <f>INDEX(Sales_Data[Sales_Amount],MATCH(Merged[[#This Row],[Product_ID]], Sales_Data[Product_ID],0))</f>
        <v>9432.9699999999993</v>
      </c>
      <c r="F905" t="str">
        <f>INDEX(Sales_Data[Product_Category], MATCH(Merged[[#This Row],[Product_ID]],Sales_Data[Product_ID],0))</f>
        <v>Electronics</v>
      </c>
      <c r="G905">
        <f>INDEX(Sales_Data[Quantity_Sold], MATCH(Merged[[#This Row],[Product_ID]],Sales_Data[Product_ID],0))</f>
        <v>37</v>
      </c>
      <c r="H905" t="str">
        <f>INDEX(Sales_Data[Customer_Type], MATCH(Merged[[#This Row],[Product_ID]], Sales_Data[Product_ID],0))</f>
        <v>New</v>
      </c>
      <c r="I905" t="str">
        <f>INDEX(Sales_Data[Payment_Method], MATCH(Merged[[#This Row],[Product_ID]], Sales_Data[Product_ID],0))</f>
        <v>Credit Card</v>
      </c>
      <c r="J905">
        <f>INDEX(Sales_Data[Discount],MATCH(Merged[[#This Row],[Product_ID]], Sales_Data[Product_ID],0))</f>
        <v>0.1</v>
      </c>
      <c r="K905" s="8">
        <f>INDEX(Sales_Data[Discount (%)], MATCH(Merged[[#This Row],[Product_ID]],Sales_Data[Product_ID],0))</f>
        <v>0.1</v>
      </c>
      <c r="L905" s="8" t="str">
        <f>INDEX(Sales_Data[Discount Range], MATCH(Merged[[#This Row],[Product_ID]], Sales_Data[Product_ID],0))</f>
        <v>6-10%</v>
      </c>
      <c r="M905" t="str">
        <f>INDEX(Sales_Data[Sales_Channel],MATCH(Merged[[#This Row],[Product_ID]], Sales_Data[Product_ID],0))</f>
        <v>Retail</v>
      </c>
      <c r="N905" t="str">
        <f>INDEX(Sales_Data[Region_and_Sales_Rep], MATCH(Merged[[#This Row],[Product_ID]],Sales_Data[Product_ID],0))</f>
        <v>East-Alice</v>
      </c>
    </row>
    <row r="906" spans="1:14" x14ac:dyDescent="0.25">
      <c r="A906">
        <v>1075</v>
      </c>
      <c r="B906" t="str">
        <f>VLOOKUP(Merged[[#This Row],[Product_ID]],Sales_Data[],5,0)</f>
        <v>David</v>
      </c>
      <c r="C906" t="str">
        <f>VLOOKUP(Merged[[#This Row],[Product_ID]],Sales_Data[],6,0)</f>
        <v>South</v>
      </c>
      <c r="D906" t="str">
        <f>VLOOKUP(Merged[[#This Row],[Product_ID]],Sales_Data[],3,0)</f>
        <v>June</v>
      </c>
      <c r="E906">
        <f>INDEX(Sales_Data[Sales_Amount],MATCH(Merged[[#This Row],[Product_ID]], Sales_Data[Product_ID],0))</f>
        <v>4223.3900000000003</v>
      </c>
      <c r="F906" t="str">
        <f>INDEX(Sales_Data[Product_Category], MATCH(Merged[[#This Row],[Product_ID]],Sales_Data[Product_ID],0))</f>
        <v>Furniture</v>
      </c>
      <c r="G906">
        <f>INDEX(Sales_Data[Quantity_Sold], MATCH(Merged[[#This Row],[Product_ID]],Sales_Data[Product_ID],0))</f>
        <v>30</v>
      </c>
      <c r="H906" t="str">
        <f>INDEX(Sales_Data[Customer_Type], MATCH(Merged[[#This Row],[Product_ID]], Sales_Data[Product_ID],0))</f>
        <v>New</v>
      </c>
      <c r="I906" t="str">
        <f>INDEX(Sales_Data[Payment_Method], MATCH(Merged[[#This Row],[Product_ID]], Sales_Data[Product_ID],0))</f>
        <v>Bank Transfer</v>
      </c>
      <c r="J906">
        <f>INDEX(Sales_Data[Discount],MATCH(Merged[[#This Row],[Product_ID]], Sales_Data[Product_ID],0))</f>
        <v>0.05</v>
      </c>
      <c r="K906" s="8">
        <f>INDEX(Sales_Data[Discount (%)], MATCH(Merged[[#This Row],[Product_ID]],Sales_Data[Product_ID],0))</f>
        <v>0.05</v>
      </c>
      <c r="L906" s="8" t="str">
        <f>INDEX(Sales_Data[Discount Range], MATCH(Merged[[#This Row],[Product_ID]], Sales_Data[Product_ID],0))</f>
        <v>0-5%</v>
      </c>
      <c r="M906" t="str">
        <f>INDEX(Sales_Data[Sales_Channel],MATCH(Merged[[#This Row],[Product_ID]], Sales_Data[Product_ID],0))</f>
        <v>Online</v>
      </c>
      <c r="N906" t="str">
        <f>INDEX(Sales_Data[Region_and_Sales_Rep], MATCH(Merged[[#This Row],[Product_ID]],Sales_Data[Product_ID],0))</f>
        <v>South-David</v>
      </c>
    </row>
    <row r="907" spans="1:14" x14ac:dyDescent="0.25">
      <c r="A907">
        <v>1016</v>
      </c>
      <c r="B907" t="str">
        <f>VLOOKUP(Merged[[#This Row],[Product_ID]],Sales_Data[],5,0)</f>
        <v>Eve</v>
      </c>
      <c r="C907" t="str">
        <f>VLOOKUP(Merged[[#This Row],[Product_ID]],Sales_Data[],6,0)</f>
        <v>East</v>
      </c>
      <c r="D907" t="str">
        <f>VLOOKUP(Merged[[#This Row],[Product_ID]],Sales_Data[],3,0)</f>
        <v>March</v>
      </c>
      <c r="E907">
        <f>INDEX(Sales_Data[Sales_Amount],MATCH(Merged[[#This Row],[Product_ID]], Sales_Data[Product_ID],0))</f>
        <v>4309.76</v>
      </c>
      <c r="F907" t="str">
        <f>INDEX(Sales_Data[Product_Category], MATCH(Merged[[#This Row],[Product_ID]],Sales_Data[Product_ID],0))</f>
        <v>Electronics</v>
      </c>
      <c r="G907">
        <f>INDEX(Sales_Data[Quantity_Sold], MATCH(Merged[[#This Row],[Product_ID]],Sales_Data[Product_ID],0))</f>
        <v>38</v>
      </c>
      <c r="H907" t="str">
        <f>INDEX(Sales_Data[Customer_Type], MATCH(Merged[[#This Row],[Product_ID]], Sales_Data[Product_ID],0))</f>
        <v>Returning</v>
      </c>
      <c r="I907" t="str">
        <f>INDEX(Sales_Data[Payment_Method], MATCH(Merged[[#This Row],[Product_ID]], Sales_Data[Product_ID],0))</f>
        <v>Cash</v>
      </c>
      <c r="J907">
        <f>INDEX(Sales_Data[Discount],MATCH(Merged[[#This Row],[Product_ID]], Sales_Data[Product_ID],0))</f>
        <v>0.26</v>
      </c>
      <c r="K907" s="8">
        <f>INDEX(Sales_Data[Discount (%)], MATCH(Merged[[#This Row],[Product_ID]],Sales_Data[Product_ID],0))</f>
        <v>0.26</v>
      </c>
      <c r="L907" s="8" t="str">
        <f>INDEX(Sales_Data[Discount Range], MATCH(Merged[[#This Row],[Product_ID]], Sales_Data[Product_ID],0))</f>
        <v>21%+</v>
      </c>
      <c r="M907" t="str">
        <f>INDEX(Sales_Data[Sales_Channel],MATCH(Merged[[#This Row],[Product_ID]], Sales_Data[Product_ID],0))</f>
        <v>Online</v>
      </c>
      <c r="N907" t="str">
        <f>INDEX(Sales_Data[Region_and_Sales_Rep], MATCH(Merged[[#This Row],[Product_ID]],Sales_Data[Product_ID],0))</f>
        <v>East-Eve</v>
      </c>
    </row>
    <row r="908" spans="1:14" x14ac:dyDescent="0.25">
      <c r="A908">
        <v>1008</v>
      </c>
      <c r="B908" t="str">
        <f>VLOOKUP(Merged[[#This Row],[Product_ID]],Sales_Data[],5,0)</f>
        <v>Eve</v>
      </c>
      <c r="C908" t="str">
        <f>VLOOKUP(Merged[[#This Row],[Product_ID]],Sales_Data[],6,0)</f>
        <v>North</v>
      </c>
      <c r="D908" t="str">
        <f>VLOOKUP(Merged[[#This Row],[Product_ID]],Sales_Data[],3,0)</f>
        <v>January</v>
      </c>
      <c r="E908">
        <f>INDEX(Sales_Data[Sales_Amount],MATCH(Merged[[#This Row],[Product_ID]], Sales_Data[Product_ID],0))</f>
        <v>5227.8100000000004</v>
      </c>
      <c r="F908" t="str">
        <f>INDEX(Sales_Data[Product_Category], MATCH(Merged[[#This Row],[Product_ID]],Sales_Data[Product_ID],0))</f>
        <v>Clothing</v>
      </c>
      <c r="G908">
        <f>INDEX(Sales_Data[Quantity_Sold], MATCH(Merged[[#This Row],[Product_ID]],Sales_Data[Product_ID],0))</f>
        <v>38</v>
      </c>
      <c r="H908" t="str">
        <f>INDEX(Sales_Data[Customer_Type], MATCH(Merged[[#This Row],[Product_ID]], Sales_Data[Product_ID],0))</f>
        <v>Returning</v>
      </c>
      <c r="I908" t="str">
        <f>INDEX(Sales_Data[Payment_Method], MATCH(Merged[[#This Row],[Product_ID]], Sales_Data[Product_ID],0))</f>
        <v>Cash</v>
      </c>
      <c r="J908">
        <f>INDEX(Sales_Data[Discount],MATCH(Merged[[#This Row],[Product_ID]], Sales_Data[Product_ID],0))</f>
        <v>0.05</v>
      </c>
      <c r="K908" s="8">
        <f>INDEX(Sales_Data[Discount (%)], MATCH(Merged[[#This Row],[Product_ID]],Sales_Data[Product_ID],0))</f>
        <v>0.05</v>
      </c>
      <c r="L908" s="8" t="str">
        <f>INDEX(Sales_Data[Discount Range], MATCH(Merged[[#This Row],[Product_ID]], Sales_Data[Product_ID],0))</f>
        <v>0-5%</v>
      </c>
      <c r="M908" t="str">
        <f>INDEX(Sales_Data[Sales_Channel],MATCH(Merged[[#This Row],[Product_ID]], Sales_Data[Product_ID],0))</f>
        <v>Online</v>
      </c>
      <c r="N908" t="str">
        <f>INDEX(Sales_Data[Region_and_Sales_Rep], MATCH(Merged[[#This Row],[Product_ID]],Sales_Data[Product_ID],0))</f>
        <v>North-Eve</v>
      </c>
    </row>
    <row r="909" spans="1:14" x14ac:dyDescent="0.25">
      <c r="A909">
        <v>1004</v>
      </c>
      <c r="B909" t="str">
        <f>VLOOKUP(Merged[[#This Row],[Product_ID]],Sales_Data[],5,0)</f>
        <v>Eve</v>
      </c>
      <c r="C909" t="str">
        <f>VLOOKUP(Merged[[#This Row],[Product_ID]],Sales_Data[],6,0)</f>
        <v>South</v>
      </c>
      <c r="D909" t="str">
        <f>VLOOKUP(Merged[[#This Row],[Product_ID]],Sales_Data[],3,0)</f>
        <v>June</v>
      </c>
      <c r="E909">
        <f>INDEX(Sales_Data[Sales_Amount],MATCH(Merged[[#This Row],[Product_ID]], Sales_Data[Product_ID],0))</f>
        <v>7762.51</v>
      </c>
      <c r="F909" t="str">
        <f>INDEX(Sales_Data[Product_Category], MATCH(Merged[[#This Row],[Product_ID]],Sales_Data[Product_ID],0))</f>
        <v>Electronics</v>
      </c>
      <c r="G909">
        <f>INDEX(Sales_Data[Quantity_Sold], MATCH(Merged[[#This Row],[Product_ID]],Sales_Data[Product_ID],0))</f>
        <v>39</v>
      </c>
      <c r="H909" t="str">
        <f>INDEX(Sales_Data[Customer_Type], MATCH(Merged[[#This Row],[Product_ID]], Sales_Data[Product_ID],0))</f>
        <v>Returning</v>
      </c>
      <c r="I909" t="str">
        <f>INDEX(Sales_Data[Payment_Method], MATCH(Merged[[#This Row],[Product_ID]], Sales_Data[Product_ID],0))</f>
        <v>Cash</v>
      </c>
      <c r="J909">
        <f>INDEX(Sales_Data[Discount],MATCH(Merged[[#This Row],[Product_ID]], Sales_Data[Product_ID],0))</f>
        <v>0.05</v>
      </c>
      <c r="K909" s="8">
        <f>INDEX(Sales_Data[Discount (%)], MATCH(Merged[[#This Row],[Product_ID]],Sales_Data[Product_ID],0))</f>
        <v>0.05</v>
      </c>
      <c r="L909" s="8" t="str">
        <f>INDEX(Sales_Data[Discount Range], MATCH(Merged[[#This Row],[Product_ID]], Sales_Data[Product_ID],0))</f>
        <v>0-5%</v>
      </c>
      <c r="M909" t="str">
        <f>INDEX(Sales_Data[Sales_Channel],MATCH(Merged[[#This Row],[Product_ID]], Sales_Data[Product_ID],0))</f>
        <v>Online</v>
      </c>
      <c r="N909" t="str">
        <f>INDEX(Sales_Data[Region_and_Sales_Rep], MATCH(Merged[[#This Row],[Product_ID]],Sales_Data[Product_ID],0))</f>
        <v>South-Eve</v>
      </c>
    </row>
    <row r="910" spans="1:14" x14ac:dyDescent="0.25">
      <c r="A910">
        <v>1004</v>
      </c>
      <c r="B910" t="str">
        <f>VLOOKUP(Merged[[#This Row],[Product_ID]],Sales_Data[],5,0)</f>
        <v>Eve</v>
      </c>
      <c r="C910" t="str">
        <f>VLOOKUP(Merged[[#This Row],[Product_ID]],Sales_Data[],6,0)</f>
        <v>South</v>
      </c>
      <c r="D910" t="str">
        <f>VLOOKUP(Merged[[#This Row],[Product_ID]],Sales_Data[],3,0)</f>
        <v>June</v>
      </c>
      <c r="E910">
        <f>INDEX(Sales_Data[Sales_Amount],MATCH(Merged[[#This Row],[Product_ID]], Sales_Data[Product_ID],0))</f>
        <v>7762.51</v>
      </c>
      <c r="F910" t="str">
        <f>INDEX(Sales_Data[Product_Category], MATCH(Merged[[#This Row],[Product_ID]],Sales_Data[Product_ID],0))</f>
        <v>Electronics</v>
      </c>
      <c r="G910">
        <f>INDEX(Sales_Data[Quantity_Sold], MATCH(Merged[[#This Row],[Product_ID]],Sales_Data[Product_ID],0))</f>
        <v>39</v>
      </c>
      <c r="H910" t="str">
        <f>INDEX(Sales_Data[Customer_Type], MATCH(Merged[[#This Row],[Product_ID]], Sales_Data[Product_ID],0))</f>
        <v>Returning</v>
      </c>
      <c r="I910" t="str">
        <f>INDEX(Sales_Data[Payment_Method], MATCH(Merged[[#This Row],[Product_ID]], Sales_Data[Product_ID],0))</f>
        <v>Cash</v>
      </c>
      <c r="J910">
        <f>INDEX(Sales_Data[Discount],MATCH(Merged[[#This Row],[Product_ID]], Sales_Data[Product_ID],0))</f>
        <v>0.05</v>
      </c>
      <c r="K910" s="8">
        <f>INDEX(Sales_Data[Discount (%)], MATCH(Merged[[#This Row],[Product_ID]],Sales_Data[Product_ID],0))</f>
        <v>0.05</v>
      </c>
      <c r="L910" s="8" t="str">
        <f>INDEX(Sales_Data[Discount Range], MATCH(Merged[[#This Row],[Product_ID]], Sales_Data[Product_ID],0))</f>
        <v>0-5%</v>
      </c>
      <c r="M910" t="str">
        <f>INDEX(Sales_Data[Sales_Channel],MATCH(Merged[[#This Row],[Product_ID]], Sales_Data[Product_ID],0))</f>
        <v>Online</v>
      </c>
      <c r="N910" t="str">
        <f>INDEX(Sales_Data[Region_and_Sales_Rep], MATCH(Merged[[#This Row],[Product_ID]],Sales_Data[Product_ID],0))</f>
        <v>South-Eve</v>
      </c>
    </row>
    <row r="911" spans="1:14" x14ac:dyDescent="0.25">
      <c r="A911">
        <v>1056</v>
      </c>
      <c r="B911" t="str">
        <f>VLOOKUP(Merged[[#This Row],[Product_ID]],Sales_Data[],5,0)</f>
        <v>David</v>
      </c>
      <c r="C911" t="str">
        <f>VLOOKUP(Merged[[#This Row],[Product_ID]],Sales_Data[],6,0)</f>
        <v>East</v>
      </c>
      <c r="D911" t="str">
        <f>VLOOKUP(Merged[[#This Row],[Product_ID]],Sales_Data[],3,0)</f>
        <v>May</v>
      </c>
      <c r="E911">
        <f>INDEX(Sales_Data[Sales_Amount],MATCH(Merged[[#This Row],[Product_ID]], Sales_Data[Product_ID],0))</f>
        <v>7611.88</v>
      </c>
      <c r="F911" t="str">
        <f>INDEX(Sales_Data[Product_Category], MATCH(Merged[[#This Row],[Product_ID]],Sales_Data[Product_ID],0))</f>
        <v>Clothing</v>
      </c>
      <c r="G911">
        <f>INDEX(Sales_Data[Quantity_Sold], MATCH(Merged[[#This Row],[Product_ID]],Sales_Data[Product_ID],0))</f>
        <v>28</v>
      </c>
      <c r="H911" t="str">
        <f>INDEX(Sales_Data[Customer_Type], MATCH(Merged[[#This Row],[Product_ID]], Sales_Data[Product_ID],0))</f>
        <v>Returning</v>
      </c>
      <c r="I911" t="str">
        <f>INDEX(Sales_Data[Payment_Method], MATCH(Merged[[#This Row],[Product_ID]], Sales_Data[Product_ID],0))</f>
        <v>Bank Transfer</v>
      </c>
      <c r="J911">
        <f>INDEX(Sales_Data[Discount],MATCH(Merged[[#This Row],[Product_ID]], Sales_Data[Product_ID],0))</f>
        <v>0.2</v>
      </c>
      <c r="K911" s="8">
        <f>INDEX(Sales_Data[Discount (%)], MATCH(Merged[[#This Row],[Product_ID]],Sales_Data[Product_ID],0))</f>
        <v>0.2</v>
      </c>
      <c r="L911" s="8" t="str">
        <f>INDEX(Sales_Data[Discount Range], MATCH(Merged[[#This Row],[Product_ID]], Sales_Data[Product_ID],0))</f>
        <v>16-20%</v>
      </c>
      <c r="M911" t="str">
        <f>INDEX(Sales_Data[Sales_Channel],MATCH(Merged[[#This Row],[Product_ID]], Sales_Data[Product_ID],0))</f>
        <v>Online</v>
      </c>
      <c r="N911" t="str">
        <f>INDEX(Sales_Data[Region_and_Sales_Rep], MATCH(Merged[[#This Row],[Product_ID]],Sales_Data[Product_ID],0))</f>
        <v>East-David</v>
      </c>
    </row>
    <row r="912" spans="1:14" x14ac:dyDescent="0.25">
      <c r="A912">
        <v>1025</v>
      </c>
      <c r="B912" t="str">
        <f>VLOOKUP(Merged[[#This Row],[Product_ID]],Sales_Data[],5,0)</f>
        <v>David</v>
      </c>
      <c r="C912" t="str">
        <f>VLOOKUP(Merged[[#This Row],[Product_ID]],Sales_Data[],6,0)</f>
        <v>North</v>
      </c>
      <c r="D912" t="str">
        <f>VLOOKUP(Merged[[#This Row],[Product_ID]],Sales_Data[],3,0)</f>
        <v>October</v>
      </c>
      <c r="E912">
        <f>INDEX(Sales_Data[Sales_Amount],MATCH(Merged[[#This Row],[Product_ID]], Sales_Data[Product_ID],0))</f>
        <v>3422.54</v>
      </c>
      <c r="F912" t="str">
        <f>INDEX(Sales_Data[Product_Category], MATCH(Merged[[#This Row],[Product_ID]],Sales_Data[Product_ID],0))</f>
        <v>Food</v>
      </c>
      <c r="G912">
        <f>INDEX(Sales_Data[Quantity_Sold], MATCH(Merged[[#This Row],[Product_ID]],Sales_Data[Product_ID],0))</f>
        <v>44</v>
      </c>
      <c r="H912" t="str">
        <f>INDEX(Sales_Data[Customer_Type], MATCH(Merged[[#This Row],[Product_ID]], Sales_Data[Product_ID],0))</f>
        <v>New</v>
      </c>
      <c r="I912" t="str">
        <f>INDEX(Sales_Data[Payment_Method], MATCH(Merged[[#This Row],[Product_ID]], Sales_Data[Product_ID],0))</f>
        <v>Credit Card</v>
      </c>
      <c r="J912">
        <f>INDEX(Sales_Data[Discount],MATCH(Merged[[#This Row],[Product_ID]], Sales_Data[Product_ID],0))</f>
        <v>0.02</v>
      </c>
      <c r="K912" s="8">
        <f>INDEX(Sales_Data[Discount (%)], MATCH(Merged[[#This Row],[Product_ID]],Sales_Data[Product_ID],0))</f>
        <v>0.02</v>
      </c>
      <c r="L912" s="8" t="str">
        <f>INDEX(Sales_Data[Discount Range], MATCH(Merged[[#This Row],[Product_ID]], Sales_Data[Product_ID],0))</f>
        <v>0-5%</v>
      </c>
      <c r="M912" t="str">
        <f>INDEX(Sales_Data[Sales_Channel],MATCH(Merged[[#This Row],[Product_ID]], Sales_Data[Product_ID],0))</f>
        <v>Retail</v>
      </c>
      <c r="N912" t="str">
        <f>INDEX(Sales_Data[Region_and_Sales_Rep], MATCH(Merged[[#This Row],[Product_ID]],Sales_Data[Product_ID],0))</f>
        <v>North-David</v>
      </c>
    </row>
    <row r="913" spans="1:14" x14ac:dyDescent="0.25">
      <c r="A913">
        <v>1067</v>
      </c>
      <c r="B913" t="str">
        <f>VLOOKUP(Merged[[#This Row],[Product_ID]],Sales_Data[],5,0)</f>
        <v>Eve</v>
      </c>
      <c r="C913" t="str">
        <f>VLOOKUP(Merged[[#This Row],[Product_ID]],Sales_Data[],6,0)</f>
        <v>South</v>
      </c>
      <c r="D913" t="str">
        <f>VLOOKUP(Merged[[#This Row],[Product_ID]],Sales_Data[],3,0)</f>
        <v>June</v>
      </c>
      <c r="E913">
        <f>INDEX(Sales_Data[Sales_Amount],MATCH(Merged[[#This Row],[Product_ID]], Sales_Data[Product_ID],0))</f>
        <v>114.59</v>
      </c>
      <c r="F913" t="str">
        <f>INDEX(Sales_Data[Product_Category], MATCH(Merged[[#This Row],[Product_ID]],Sales_Data[Product_ID],0))</f>
        <v>Food</v>
      </c>
      <c r="G913">
        <f>INDEX(Sales_Data[Quantity_Sold], MATCH(Merged[[#This Row],[Product_ID]],Sales_Data[Product_ID],0))</f>
        <v>48</v>
      </c>
      <c r="H913" t="str">
        <f>INDEX(Sales_Data[Customer_Type], MATCH(Merged[[#This Row],[Product_ID]], Sales_Data[Product_ID],0))</f>
        <v>Returning</v>
      </c>
      <c r="I913" t="str">
        <f>INDEX(Sales_Data[Payment_Method], MATCH(Merged[[#This Row],[Product_ID]], Sales_Data[Product_ID],0))</f>
        <v>Bank Transfer</v>
      </c>
      <c r="J913">
        <f>INDEX(Sales_Data[Discount],MATCH(Merged[[#This Row],[Product_ID]], Sales_Data[Product_ID],0))</f>
        <v>0.1</v>
      </c>
      <c r="K913" s="8">
        <f>INDEX(Sales_Data[Discount (%)], MATCH(Merged[[#This Row],[Product_ID]],Sales_Data[Product_ID],0))</f>
        <v>0.1</v>
      </c>
      <c r="L913" s="8" t="str">
        <f>INDEX(Sales_Data[Discount Range], MATCH(Merged[[#This Row],[Product_ID]], Sales_Data[Product_ID],0))</f>
        <v>6-10%</v>
      </c>
      <c r="M913" t="str">
        <f>INDEX(Sales_Data[Sales_Channel],MATCH(Merged[[#This Row],[Product_ID]], Sales_Data[Product_ID],0))</f>
        <v>Online</v>
      </c>
      <c r="N913" t="str">
        <f>INDEX(Sales_Data[Region_and_Sales_Rep], MATCH(Merged[[#This Row],[Product_ID]],Sales_Data[Product_ID],0))</f>
        <v>South-Eve</v>
      </c>
    </row>
    <row r="914" spans="1:14" x14ac:dyDescent="0.25">
      <c r="A914">
        <v>1096</v>
      </c>
      <c r="B914" t="str">
        <f>VLOOKUP(Merged[[#This Row],[Product_ID]],Sales_Data[],5,0)</f>
        <v>Eve</v>
      </c>
      <c r="C914" t="str">
        <f>VLOOKUP(Merged[[#This Row],[Product_ID]],Sales_Data[],6,0)</f>
        <v>South</v>
      </c>
      <c r="D914" t="str">
        <f>VLOOKUP(Merged[[#This Row],[Product_ID]],Sales_Data[],3,0)</f>
        <v>September</v>
      </c>
      <c r="E914">
        <f>INDEX(Sales_Data[Sales_Amount],MATCH(Merged[[#This Row],[Product_ID]], Sales_Data[Product_ID],0))</f>
        <v>7597.37</v>
      </c>
      <c r="F914" t="str">
        <f>INDEX(Sales_Data[Product_Category], MATCH(Merged[[#This Row],[Product_ID]],Sales_Data[Product_ID],0))</f>
        <v>Electronics</v>
      </c>
      <c r="G914">
        <f>INDEX(Sales_Data[Quantity_Sold], MATCH(Merged[[#This Row],[Product_ID]],Sales_Data[Product_ID],0))</f>
        <v>23</v>
      </c>
      <c r="H914" t="str">
        <f>INDEX(Sales_Data[Customer_Type], MATCH(Merged[[#This Row],[Product_ID]], Sales_Data[Product_ID],0))</f>
        <v>New</v>
      </c>
      <c r="I914" t="str">
        <f>INDEX(Sales_Data[Payment_Method], MATCH(Merged[[#This Row],[Product_ID]], Sales_Data[Product_ID],0))</f>
        <v>Cash</v>
      </c>
      <c r="J914">
        <f>INDEX(Sales_Data[Discount],MATCH(Merged[[#This Row],[Product_ID]], Sales_Data[Product_ID],0))</f>
        <v>0.25</v>
      </c>
      <c r="K914" s="8">
        <f>INDEX(Sales_Data[Discount (%)], MATCH(Merged[[#This Row],[Product_ID]],Sales_Data[Product_ID],0))</f>
        <v>0.25</v>
      </c>
      <c r="L914" s="8" t="str">
        <f>INDEX(Sales_Data[Discount Range], MATCH(Merged[[#This Row],[Product_ID]], Sales_Data[Product_ID],0))</f>
        <v>21%+</v>
      </c>
      <c r="M914" t="str">
        <f>INDEX(Sales_Data[Sales_Channel],MATCH(Merged[[#This Row],[Product_ID]], Sales_Data[Product_ID],0))</f>
        <v>Retail</v>
      </c>
      <c r="N914" t="str">
        <f>INDEX(Sales_Data[Region_and_Sales_Rep], MATCH(Merged[[#This Row],[Product_ID]],Sales_Data[Product_ID],0))</f>
        <v>South-Eve</v>
      </c>
    </row>
    <row r="915" spans="1:14" x14ac:dyDescent="0.25">
      <c r="A915">
        <v>1067</v>
      </c>
      <c r="B915" t="str">
        <f>VLOOKUP(Merged[[#This Row],[Product_ID]],Sales_Data[],5,0)</f>
        <v>Eve</v>
      </c>
      <c r="C915" t="str">
        <f>VLOOKUP(Merged[[#This Row],[Product_ID]],Sales_Data[],6,0)</f>
        <v>South</v>
      </c>
      <c r="D915" t="str">
        <f>VLOOKUP(Merged[[#This Row],[Product_ID]],Sales_Data[],3,0)</f>
        <v>June</v>
      </c>
      <c r="E915">
        <f>INDEX(Sales_Data[Sales_Amount],MATCH(Merged[[#This Row],[Product_ID]], Sales_Data[Product_ID],0))</f>
        <v>114.59</v>
      </c>
      <c r="F915" t="str">
        <f>INDEX(Sales_Data[Product_Category], MATCH(Merged[[#This Row],[Product_ID]],Sales_Data[Product_ID],0))</f>
        <v>Food</v>
      </c>
      <c r="G915">
        <f>INDEX(Sales_Data[Quantity_Sold], MATCH(Merged[[#This Row],[Product_ID]],Sales_Data[Product_ID],0))</f>
        <v>48</v>
      </c>
      <c r="H915" t="str">
        <f>INDEX(Sales_Data[Customer_Type], MATCH(Merged[[#This Row],[Product_ID]], Sales_Data[Product_ID],0))</f>
        <v>Returning</v>
      </c>
      <c r="I915" t="str">
        <f>INDEX(Sales_Data[Payment_Method], MATCH(Merged[[#This Row],[Product_ID]], Sales_Data[Product_ID],0))</f>
        <v>Bank Transfer</v>
      </c>
      <c r="J915">
        <f>INDEX(Sales_Data[Discount],MATCH(Merged[[#This Row],[Product_ID]], Sales_Data[Product_ID],0))</f>
        <v>0.1</v>
      </c>
      <c r="K915" s="8">
        <f>INDEX(Sales_Data[Discount (%)], MATCH(Merged[[#This Row],[Product_ID]],Sales_Data[Product_ID],0))</f>
        <v>0.1</v>
      </c>
      <c r="L915" s="8" t="str">
        <f>INDEX(Sales_Data[Discount Range], MATCH(Merged[[#This Row],[Product_ID]], Sales_Data[Product_ID],0))</f>
        <v>6-10%</v>
      </c>
      <c r="M915" t="str">
        <f>INDEX(Sales_Data[Sales_Channel],MATCH(Merged[[#This Row],[Product_ID]], Sales_Data[Product_ID],0))</f>
        <v>Online</v>
      </c>
      <c r="N915" t="str">
        <f>INDEX(Sales_Data[Region_and_Sales_Rep], MATCH(Merged[[#This Row],[Product_ID]],Sales_Data[Product_ID],0))</f>
        <v>South-Eve</v>
      </c>
    </row>
    <row r="916" spans="1:14" x14ac:dyDescent="0.25">
      <c r="A916">
        <v>1027</v>
      </c>
      <c r="B916" t="str">
        <f>VLOOKUP(Merged[[#This Row],[Product_ID]],Sales_Data[],5,0)</f>
        <v>Bob</v>
      </c>
      <c r="C916" t="str">
        <f>VLOOKUP(Merged[[#This Row],[Product_ID]],Sales_Data[],6,0)</f>
        <v>West</v>
      </c>
      <c r="D916" t="str">
        <f>VLOOKUP(Merged[[#This Row],[Product_ID]],Sales_Data[],3,0)</f>
        <v>January</v>
      </c>
      <c r="E916">
        <f>INDEX(Sales_Data[Sales_Amount],MATCH(Merged[[#This Row],[Product_ID]], Sales_Data[Product_ID],0))</f>
        <v>6261.2</v>
      </c>
      <c r="F916" t="str">
        <f>INDEX(Sales_Data[Product_Category], MATCH(Merged[[#This Row],[Product_ID]],Sales_Data[Product_ID],0))</f>
        <v>Food</v>
      </c>
      <c r="G916">
        <f>INDEX(Sales_Data[Quantity_Sold], MATCH(Merged[[#This Row],[Product_ID]],Sales_Data[Product_ID],0))</f>
        <v>26</v>
      </c>
      <c r="H916" t="str">
        <f>INDEX(Sales_Data[Customer_Type], MATCH(Merged[[#This Row],[Product_ID]], Sales_Data[Product_ID],0))</f>
        <v>Returning</v>
      </c>
      <c r="I916" t="str">
        <f>INDEX(Sales_Data[Payment_Method], MATCH(Merged[[#This Row],[Product_ID]], Sales_Data[Product_ID],0))</f>
        <v>Cash</v>
      </c>
      <c r="J916">
        <f>INDEX(Sales_Data[Discount],MATCH(Merged[[#This Row],[Product_ID]], Sales_Data[Product_ID],0))</f>
        <v>0.14000000000000001</v>
      </c>
      <c r="K916" s="8">
        <f>INDEX(Sales_Data[Discount (%)], MATCH(Merged[[#This Row],[Product_ID]],Sales_Data[Product_ID],0))</f>
        <v>0.14000000000000001</v>
      </c>
      <c r="L916" s="8" t="str">
        <f>INDEX(Sales_Data[Discount Range], MATCH(Merged[[#This Row],[Product_ID]], Sales_Data[Product_ID],0))</f>
        <v>11-15%</v>
      </c>
      <c r="M916" t="str">
        <f>INDEX(Sales_Data[Sales_Channel],MATCH(Merged[[#This Row],[Product_ID]], Sales_Data[Product_ID],0))</f>
        <v>Retail</v>
      </c>
      <c r="N916" t="str">
        <f>INDEX(Sales_Data[Region_and_Sales_Rep], MATCH(Merged[[#This Row],[Product_ID]],Sales_Data[Product_ID],0))</f>
        <v>West-Bob</v>
      </c>
    </row>
    <row r="917" spans="1:14" x14ac:dyDescent="0.25">
      <c r="A917">
        <v>1093</v>
      </c>
      <c r="B917" t="str">
        <f>VLOOKUP(Merged[[#This Row],[Product_ID]],Sales_Data[],5,0)</f>
        <v>Bob</v>
      </c>
      <c r="C917" t="str">
        <f>VLOOKUP(Merged[[#This Row],[Product_ID]],Sales_Data[],6,0)</f>
        <v>West</v>
      </c>
      <c r="D917" t="str">
        <f>VLOOKUP(Merged[[#This Row],[Product_ID]],Sales_Data[],3,0)</f>
        <v>April</v>
      </c>
      <c r="E917">
        <f>INDEX(Sales_Data[Sales_Amount],MATCH(Merged[[#This Row],[Product_ID]], Sales_Data[Product_ID],0))</f>
        <v>4384.0200000000004</v>
      </c>
      <c r="F917" t="str">
        <f>INDEX(Sales_Data[Product_Category], MATCH(Merged[[#This Row],[Product_ID]],Sales_Data[Product_ID],0))</f>
        <v>Furniture</v>
      </c>
      <c r="G917">
        <f>INDEX(Sales_Data[Quantity_Sold], MATCH(Merged[[#This Row],[Product_ID]],Sales_Data[Product_ID],0))</f>
        <v>17</v>
      </c>
      <c r="H917" t="str">
        <f>INDEX(Sales_Data[Customer_Type], MATCH(Merged[[#This Row],[Product_ID]], Sales_Data[Product_ID],0))</f>
        <v>Returning</v>
      </c>
      <c r="I917" t="str">
        <f>INDEX(Sales_Data[Payment_Method], MATCH(Merged[[#This Row],[Product_ID]], Sales_Data[Product_ID],0))</f>
        <v>Cash</v>
      </c>
      <c r="J917">
        <f>INDEX(Sales_Data[Discount],MATCH(Merged[[#This Row],[Product_ID]], Sales_Data[Product_ID],0))</f>
        <v>0.11</v>
      </c>
      <c r="K917" s="8">
        <f>INDEX(Sales_Data[Discount (%)], MATCH(Merged[[#This Row],[Product_ID]],Sales_Data[Product_ID],0))</f>
        <v>0.11</v>
      </c>
      <c r="L917" s="8" t="str">
        <f>INDEX(Sales_Data[Discount Range], MATCH(Merged[[#This Row],[Product_ID]], Sales_Data[Product_ID],0))</f>
        <v>11-15%</v>
      </c>
      <c r="M917" t="str">
        <f>INDEX(Sales_Data[Sales_Channel],MATCH(Merged[[#This Row],[Product_ID]], Sales_Data[Product_ID],0))</f>
        <v>Retail</v>
      </c>
      <c r="N917" t="str">
        <f>INDEX(Sales_Data[Region_and_Sales_Rep], MATCH(Merged[[#This Row],[Product_ID]],Sales_Data[Product_ID],0))</f>
        <v>West-Bob</v>
      </c>
    </row>
    <row r="918" spans="1:14" x14ac:dyDescent="0.25">
      <c r="A918">
        <v>1032</v>
      </c>
      <c r="B918" t="str">
        <f>VLOOKUP(Merged[[#This Row],[Product_ID]],Sales_Data[],5,0)</f>
        <v>Eve</v>
      </c>
      <c r="C918" t="str">
        <f>VLOOKUP(Merged[[#This Row],[Product_ID]],Sales_Data[],6,0)</f>
        <v>West</v>
      </c>
      <c r="D918" t="str">
        <f>VLOOKUP(Merged[[#This Row],[Product_ID]],Sales_Data[],3,0)</f>
        <v>June</v>
      </c>
      <c r="E918">
        <f>INDEX(Sales_Data[Sales_Amount],MATCH(Merged[[#This Row],[Product_ID]], Sales_Data[Product_ID],0))</f>
        <v>219.82</v>
      </c>
      <c r="F918" t="str">
        <f>INDEX(Sales_Data[Product_Category], MATCH(Merged[[#This Row],[Product_ID]],Sales_Data[Product_ID],0))</f>
        <v>Electronics</v>
      </c>
      <c r="G918">
        <f>INDEX(Sales_Data[Quantity_Sold], MATCH(Merged[[#This Row],[Product_ID]],Sales_Data[Product_ID],0))</f>
        <v>49</v>
      </c>
      <c r="H918" t="str">
        <f>INDEX(Sales_Data[Customer_Type], MATCH(Merged[[#This Row],[Product_ID]], Sales_Data[Product_ID],0))</f>
        <v>Returning</v>
      </c>
      <c r="I918" t="str">
        <f>INDEX(Sales_Data[Payment_Method], MATCH(Merged[[#This Row],[Product_ID]], Sales_Data[Product_ID],0))</f>
        <v>Credit Card</v>
      </c>
      <c r="J918">
        <f>INDEX(Sales_Data[Discount],MATCH(Merged[[#This Row],[Product_ID]], Sales_Data[Product_ID],0))</f>
        <v>0.09</v>
      </c>
      <c r="K918" s="8">
        <f>INDEX(Sales_Data[Discount (%)], MATCH(Merged[[#This Row],[Product_ID]],Sales_Data[Product_ID],0))</f>
        <v>0.09</v>
      </c>
      <c r="L918" s="8" t="str">
        <f>INDEX(Sales_Data[Discount Range], MATCH(Merged[[#This Row],[Product_ID]], Sales_Data[Product_ID],0))</f>
        <v>6-10%</v>
      </c>
      <c r="M918" t="str">
        <f>INDEX(Sales_Data[Sales_Channel],MATCH(Merged[[#This Row],[Product_ID]], Sales_Data[Product_ID],0))</f>
        <v>Online</v>
      </c>
      <c r="N918" t="str">
        <f>INDEX(Sales_Data[Region_and_Sales_Rep], MATCH(Merged[[#This Row],[Product_ID]],Sales_Data[Product_ID],0))</f>
        <v>West-Eve</v>
      </c>
    </row>
    <row r="919" spans="1:14" x14ac:dyDescent="0.25">
      <c r="A919">
        <v>1050</v>
      </c>
      <c r="B919" t="str">
        <f>VLOOKUP(Merged[[#This Row],[Product_ID]],Sales_Data[],5,0)</f>
        <v>Charlie</v>
      </c>
      <c r="C919" t="str">
        <f>VLOOKUP(Merged[[#This Row],[Product_ID]],Sales_Data[],6,0)</f>
        <v>East</v>
      </c>
      <c r="D919" t="str">
        <f>VLOOKUP(Merged[[#This Row],[Product_ID]],Sales_Data[],3,0)</f>
        <v>May</v>
      </c>
      <c r="E919">
        <f>INDEX(Sales_Data[Sales_Amount],MATCH(Merged[[#This Row],[Product_ID]], Sales_Data[Product_ID],0))</f>
        <v>9744.52</v>
      </c>
      <c r="F919" t="str">
        <f>INDEX(Sales_Data[Product_Category], MATCH(Merged[[#This Row],[Product_ID]],Sales_Data[Product_ID],0))</f>
        <v>Clothing</v>
      </c>
      <c r="G919">
        <f>INDEX(Sales_Data[Quantity_Sold], MATCH(Merged[[#This Row],[Product_ID]],Sales_Data[Product_ID],0))</f>
        <v>35</v>
      </c>
      <c r="H919" t="str">
        <f>INDEX(Sales_Data[Customer_Type], MATCH(Merged[[#This Row],[Product_ID]], Sales_Data[Product_ID],0))</f>
        <v>Returning</v>
      </c>
      <c r="I919" t="str">
        <f>INDEX(Sales_Data[Payment_Method], MATCH(Merged[[#This Row],[Product_ID]], Sales_Data[Product_ID],0))</f>
        <v>Bank Transfer</v>
      </c>
      <c r="J919">
        <f>INDEX(Sales_Data[Discount],MATCH(Merged[[#This Row],[Product_ID]], Sales_Data[Product_ID],0))</f>
        <v>0.09</v>
      </c>
      <c r="K919" s="8">
        <f>INDEX(Sales_Data[Discount (%)], MATCH(Merged[[#This Row],[Product_ID]],Sales_Data[Product_ID],0))</f>
        <v>0.09</v>
      </c>
      <c r="L919" s="8" t="str">
        <f>INDEX(Sales_Data[Discount Range], MATCH(Merged[[#This Row],[Product_ID]], Sales_Data[Product_ID],0))</f>
        <v>6-10%</v>
      </c>
      <c r="M919" t="str">
        <f>INDEX(Sales_Data[Sales_Channel],MATCH(Merged[[#This Row],[Product_ID]], Sales_Data[Product_ID],0))</f>
        <v>Retail</v>
      </c>
      <c r="N919" t="str">
        <f>INDEX(Sales_Data[Region_and_Sales_Rep], MATCH(Merged[[#This Row],[Product_ID]],Sales_Data[Product_ID],0))</f>
        <v>East-Charlie</v>
      </c>
    </row>
    <row r="920" spans="1:14" x14ac:dyDescent="0.25">
      <c r="A920">
        <v>1061</v>
      </c>
      <c r="B920" t="str">
        <f>VLOOKUP(Merged[[#This Row],[Product_ID]],Sales_Data[],5,0)</f>
        <v>Charlie</v>
      </c>
      <c r="C920" t="str">
        <f>VLOOKUP(Merged[[#This Row],[Product_ID]],Sales_Data[],6,0)</f>
        <v>East</v>
      </c>
      <c r="D920" t="str">
        <f>VLOOKUP(Merged[[#This Row],[Product_ID]],Sales_Data[],3,0)</f>
        <v>March</v>
      </c>
      <c r="E920">
        <f>INDEX(Sales_Data[Sales_Amount],MATCH(Merged[[#This Row],[Product_ID]], Sales_Data[Product_ID],0))</f>
        <v>3750.2</v>
      </c>
      <c r="F920" t="str">
        <f>INDEX(Sales_Data[Product_Category], MATCH(Merged[[#This Row],[Product_ID]],Sales_Data[Product_ID],0))</f>
        <v>Electronics</v>
      </c>
      <c r="G920">
        <f>INDEX(Sales_Data[Quantity_Sold], MATCH(Merged[[#This Row],[Product_ID]],Sales_Data[Product_ID],0))</f>
        <v>13</v>
      </c>
      <c r="H920" t="str">
        <f>INDEX(Sales_Data[Customer_Type], MATCH(Merged[[#This Row],[Product_ID]], Sales_Data[Product_ID],0))</f>
        <v>New</v>
      </c>
      <c r="I920" t="str">
        <f>INDEX(Sales_Data[Payment_Method], MATCH(Merged[[#This Row],[Product_ID]], Sales_Data[Product_ID],0))</f>
        <v>Credit Card</v>
      </c>
      <c r="J920">
        <f>INDEX(Sales_Data[Discount],MATCH(Merged[[#This Row],[Product_ID]], Sales_Data[Product_ID],0))</f>
        <v>0.08</v>
      </c>
      <c r="K920" s="8">
        <f>INDEX(Sales_Data[Discount (%)], MATCH(Merged[[#This Row],[Product_ID]],Sales_Data[Product_ID],0))</f>
        <v>0.08</v>
      </c>
      <c r="L920" s="8" t="str">
        <f>INDEX(Sales_Data[Discount Range], MATCH(Merged[[#This Row],[Product_ID]], Sales_Data[Product_ID],0))</f>
        <v>6-10%</v>
      </c>
      <c r="M920" t="str">
        <f>INDEX(Sales_Data[Sales_Channel],MATCH(Merged[[#This Row],[Product_ID]], Sales_Data[Product_ID],0))</f>
        <v>Online</v>
      </c>
      <c r="N920" t="str">
        <f>INDEX(Sales_Data[Region_and_Sales_Rep], MATCH(Merged[[#This Row],[Product_ID]],Sales_Data[Product_ID],0))</f>
        <v>East-Charlie</v>
      </c>
    </row>
    <row r="921" spans="1:14" x14ac:dyDescent="0.25">
      <c r="A921">
        <v>1051</v>
      </c>
      <c r="B921" t="str">
        <f>VLOOKUP(Merged[[#This Row],[Product_ID]],Sales_Data[],5,0)</f>
        <v>Eve</v>
      </c>
      <c r="C921" t="str">
        <f>VLOOKUP(Merged[[#This Row],[Product_ID]],Sales_Data[],6,0)</f>
        <v>North</v>
      </c>
      <c r="D921" t="str">
        <f>VLOOKUP(Merged[[#This Row],[Product_ID]],Sales_Data[],3,0)</f>
        <v>January</v>
      </c>
      <c r="E921">
        <f>INDEX(Sales_Data[Sales_Amount],MATCH(Merged[[#This Row],[Product_ID]], Sales_Data[Product_ID],0))</f>
        <v>4979.3599999999997</v>
      </c>
      <c r="F921" t="str">
        <f>INDEX(Sales_Data[Product_Category], MATCH(Merged[[#This Row],[Product_ID]],Sales_Data[Product_ID],0))</f>
        <v>Electronics</v>
      </c>
      <c r="G921">
        <f>INDEX(Sales_Data[Quantity_Sold], MATCH(Merged[[#This Row],[Product_ID]],Sales_Data[Product_ID],0))</f>
        <v>14</v>
      </c>
      <c r="H921" t="str">
        <f>INDEX(Sales_Data[Customer_Type], MATCH(Merged[[#This Row],[Product_ID]], Sales_Data[Product_ID],0))</f>
        <v>New</v>
      </c>
      <c r="I921" t="str">
        <f>INDEX(Sales_Data[Payment_Method], MATCH(Merged[[#This Row],[Product_ID]], Sales_Data[Product_ID],0))</f>
        <v>Bank Transfer</v>
      </c>
      <c r="J921">
        <f>INDEX(Sales_Data[Discount],MATCH(Merged[[#This Row],[Product_ID]], Sales_Data[Product_ID],0))</f>
        <v>0.1</v>
      </c>
      <c r="K921" s="8">
        <f>INDEX(Sales_Data[Discount (%)], MATCH(Merged[[#This Row],[Product_ID]],Sales_Data[Product_ID],0))</f>
        <v>0.1</v>
      </c>
      <c r="L921" s="8" t="str">
        <f>INDEX(Sales_Data[Discount Range], MATCH(Merged[[#This Row],[Product_ID]], Sales_Data[Product_ID],0))</f>
        <v>6-10%</v>
      </c>
      <c r="M921" t="str">
        <f>INDEX(Sales_Data[Sales_Channel],MATCH(Merged[[#This Row],[Product_ID]], Sales_Data[Product_ID],0))</f>
        <v>Retail</v>
      </c>
      <c r="N921" t="str">
        <f>INDEX(Sales_Data[Region_and_Sales_Rep], MATCH(Merged[[#This Row],[Product_ID]],Sales_Data[Product_ID],0))</f>
        <v>North-Eve</v>
      </c>
    </row>
    <row r="922" spans="1:14" x14ac:dyDescent="0.25">
      <c r="A922">
        <v>1019</v>
      </c>
      <c r="B922" t="str">
        <f>VLOOKUP(Merged[[#This Row],[Product_ID]],Sales_Data[],5,0)</f>
        <v>David</v>
      </c>
      <c r="C922" t="str">
        <f>VLOOKUP(Merged[[#This Row],[Product_ID]],Sales_Data[],6,0)</f>
        <v>West</v>
      </c>
      <c r="D922" t="str">
        <f>VLOOKUP(Merged[[#This Row],[Product_ID]],Sales_Data[],3,0)</f>
        <v>October</v>
      </c>
      <c r="E922">
        <f>INDEX(Sales_Data[Sales_Amount],MATCH(Merged[[#This Row],[Product_ID]], Sales_Data[Product_ID],0))</f>
        <v>5952.19</v>
      </c>
      <c r="F922" t="str">
        <f>INDEX(Sales_Data[Product_Category], MATCH(Merged[[#This Row],[Product_ID]],Sales_Data[Product_ID],0))</f>
        <v>Food</v>
      </c>
      <c r="G922">
        <f>INDEX(Sales_Data[Quantity_Sold], MATCH(Merged[[#This Row],[Product_ID]],Sales_Data[Product_ID],0))</f>
        <v>31</v>
      </c>
      <c r="H922" t="str">
        <f>INDEX(Sales_Data[Customer_Type], MATCH(Merged[[#This Row],[Product_ID]], Sales_Data[Product_ID],0))</f>
        <v>New</v>
      </c>
      <c r="I922" t="str">
        <f>INDEX(Sales_Data[Payment_Method], MATCH(Merged[[#This Row],[Product_ID]], Sales_Data[Product_ID],0))</f>
        <v>Bank Transfer</v>
      </c>
      <c r="J922">
        <f>INDEX(Sales_Data[Discount],MATCH(Merged[[#This Row],[Product_ID]], Sales_Data[Product_ID],0))</f>
        <v>0.04</v>
      </c>
      <c r="K922" s="8">
        <f>INDEX(Sales_Data[Discount (%)], MATCH(Merged[[#This Row],[Product_ID]],Sales_Data[Product_ID],0))</f>
        <v>0.04</v>
      </c>
      <c r="L922" s="8" t="str">
        <f>INDEX(Sales_Data[Discount Range], MATCH(Merged[[#This Row],[Product_ID]], Sales_Data[Product_ID],0))</f>
        <v>0-5%</v>
      </c>
      <c r="M922" t="str">
        <f>INDEX(Sales_Data[Sales_Channel],MATCH(Merged[[#This Row],[Product_ID]], Sales_Data[Product_ID],0))</f>
        <v>Online</v>
      </c>
      <c r="N922" t="str">
        <f>INDEX(Sales_Data[Region_and_Sales_Rep], MATCH(Merged[[#This Row],[Product_ID]],Sales_Data[Product_ID],0))</f>
        <v>West-David</v>
      </c>
    </row>
    <row r="923" spans="1:14" x14ac:dyDescent="0.25">
      <c r="A923">
        <v>1021</v>
      </c>
      <c r="B923" t="str">
        <f>VLOOKUP(Merged[[#This Row],[Product_ID]],Sales_Data[],5,0)</f>
        <v>Charlie</v>
      </c>
      <c r="C923" t="str">
        <f>VLOOKUP(Merged[[#This Row],[Product_ID]],Sales_Data[],6,0)</f>
        <v>West</v>
      </c>
      <c r="D923" t="str">
        <f>VLOOKUP(Merged[[#This Row],[Product_ID]],Sales_Data[],3,0)</f>
        <v>February</v>
      </c>
      <c r="E923">
        <f>INDEX(Sales_Data[Sales_Amount],MATCH(Merged[[#This Row],[Product_ID]], Sales_Data[Product_ID],0))</f>
        <v>3761.15</v>
      </c>
      <c r="F923" t="str">
        <f>INDEX(Sales_Data[Product_Category], MATCH(Merged[[#This Row],[Product_ID]],Sales_Data[Product_ID],0))</f>
        <v>Food</v>
      </c>
      <c r="G923">
        <f>INDEX(Sales_Data[Quantity_Sold], MATCH(Merged[[#This Row],[Product_ID]],Sales_Data[Product_ID],0))</f>
        <v>32</v>
      </c>
      <c r="H923" t="str">
        <f>INDEX(Sales_Data[Customer_Type], MATCH(Merged[[#This Row],[Product_ID]], Sales_Data[Product_ID],0))</f>
        <v>New</v>
      </c>
      <c r="I923" t="str">
        <f>INDEX(Sales_Data[Payment_Method], MATCH(Merged[[#This Row],[Product_ID]], Sales_Data[Product_ID],0))</f>
        <v>Cash</v>
      </c>
      <c r="J923">
        <f>INDEX(Sales_Data[Discount],MATCH(Merged[[#This Row],[Product_ID]], Sales_Data[Product_ID],0))</f>
        <v>0.21</v>
      </c>
      <c r="K923" s="8">
        <f>INDEX(Sales_Data[Discount (%)], MATCH(Merged[[#This Row],[Product_ID]],Sales_Data[Product_ID],0))</f>
        <v>0.21</v>
      </c>
      <c r="L923" s="8" t="str">
        <f>INDEX(Sales_Data[Discount Range], MATCH(Merged[[#This Row],[Product_ID]], Sales_Data[Product_ID],0))</f>
        <v>21%+</v>
      </c>
      <c r="M923" t="str">
        <f>INDEX(Sales_Data[Sales_Channel],MATCH(Merged[[#This Row],[Product_ID]], Sales_Data[Product_ID],0))</f>
        <v>Online</v>
      </c>
      <c r="N923" t="str">
        <f>INDEX(Sales_Data[Region_and_Sales_Rep], MATCH(Merged[[#This Row],[Product_ID]],Sales_Data[Product_ID],0))</f>
        <v>West-Charlie</v>
      </c>
    </row>
    <row r="924" spans="1:14" x14ac:dyDescent="0.25">
      <c r="A924">
        <v>1005</v>
      </c>
      <c r="B924" t="str">
        <f>VLOOKUP(Merged[[#This Row],[Product_ID]],Sales_Data[],5,0)</f>
        <v>Alice</v>
      </c>
      <c r="C924" t="str">
        <f>VLOOKUP(Merged[[#This Row],[Product_ID]],Sales_Data[],6,0)</f>
        <v>East</v>
      </c>
      <c r="D924" t="str">
        <f>VLOOKUP(Merged[[#This Row],[Product_ID]],Sales_Data[],3,0)</f>
        <v>March</v>
      </c>
      <c r="E924">
        <f>INDEX(Sales_Data[Sales_Amount],MATCH(Merged[[#This Row],[Product_ID]], Sales_Data[Product_ID],0))</f>
        <v>6828.24</v>
      </c>
      <c r="F924" t="str">
        <f>INDEX(Sales_Data[Product_Category], MATCH(Merged[[#This Row],[Product_ID]],Sales_Data[Product_ID],0))</f>
        <v>Electronics</v>
      </c>
      <c r="G924">
        <f>INDEX(Sales_Data[Quantity_Sold], MATCH(Merged[[#This Row],[Product_ID]],Sales_Data[Product_ID],0))</f>
        <v>12</v>
      </c>
      <c r="H924" t="str">
        <f>INDEX(Sales_Data[Customer_Type], MATCH(Merged[[#This Row],[Product_ID]], Sales_Data[Product_ID],0))</f>
        <v>New</v>
      </c>
      <c r="I924" t="str">
        <f>INDEX(Sales_Data[Payment_Method], MATCH(Merged[[#This Row],[Product_ID]], Sales_Data[Product_ID],0))</f>
        <v>Credit Card</v>
      </c>
      <c r="J924">
        <f>INDEX(Sales_Data[Discount],MATCH(Merged[[#This Row],[Product_ID]], Sales_Data[Product_ID],0))</f>
        <v>0.04</v>
      </c>
      <c r="K924" s="8">
        <f>INDEX(Sales_Data[Discount (%)], MATCH(Merged[[#This Row],[Product_ID]],Sales_Data[Product_ID],0))</f>
        <v>0.04</v>
      </c>
      <c r="L924" s="8" t="str">
        <f>INDEX(Sales_Data[Discount Range], MATCH(Merged[[#This Row],[Product_ID]], Sales_Data[Product_ID],0))</f>
        <v>0-5%</v>
      </c>
      <c r="M924" t="str">
        <f>INDEX(Sales_Data[Sales_Channel],MATCH(Merged[[#This Row],[Product_ID]], Sales_Data[Product_ID],0))</f>
        <v>Retail</v>
      </c>
      <c r="N924" t="str">
        <f>INDEX(Sales_Data[Region_and_Sales_Rep], MATCH(Merged[[#This Row],[Product_ID]],Sales_Data[Product_ID],0))</f>
        <v>East-Alice</v>
      </c>
    </row>
    <row r="925" spans="1:14" x14ac:dyDescent="0.25">
      <c r="A925">
        <v>1082</v>
      </c>
      <c r="B925" t="str">
        <f>VLOOKUP(Merged[[#This Row],[Product_ID]],Sales_Data[],5,0)</f>
        <v>Alice</v>
      </c>
      <c r="C925" t="str">
        <f>VLOOKUP(Merged[[#This Row],[Product_ID]],Sales_Data[],6,0)</f>
        <v>South</v>
      </c>
      <c r="D925" t="str">
        <f>VLOOKUP(Merged[[#This Row],[Product_ID]],Sales_Data[],3,0)</f>
        <v>November</v>
      </c>
      <c r="E925">
        <f>INDEX(Sales_Data[Sales_Amount],MATCH(Merged[[#This Row],[Product_ID]], Sales_Data[Product_ID],0))</f>
        <v>6261.9</v>
      </c>
      <c r="F925" t="str">
        <f>INDEX(Sales_Data[Product_Category], MATCH(Merged[[#This Row],[Product_ID]],Sales_Data[Product_ID],0))</f>
        <v>Electronics</v>
      </c>
      <c r="G925">
        <f>INDEX(Sales_Data[Quantity_Sold], MATCH(Merged[[#This Row],[Product_ID]],Sales_Data[Product_ID],0))</f>
        <v>41</v>
      </c>
      <c r="H925" t="str">
        <f>INDEX(Sales_Data[Customer_Type], MATCH(Merged[[#This Row],[Product_ID]], Sales_Data[Product_ID],0))</f>
        <v>Returning</v>
      </c>
      <c r="I925" t="str">
        <f>INDEX(Sales_Data[Payment_Method], MATCH(Merged[[#This Row],[Product_ID]], Sales_Data[Product_ID],0))</f>
        <v>Bank Transfer</v>
      </c>
      <c r="J925">
        <f>INDEX(Sales_Data[Discount],MATCH(Merged[[#This Row],[Product_ID]], Sales_Data[Product_ID],0))</f>
        <v>0.21</v>
      </c>
      <c r="K925" s="8">
        <f>INDEX(Sales_Data[Discount (%)], MATCH(Merged[[#This Row],[Product_ID]],Sales_Data[Product_ID],0))</f>
        <v>0.21</v>
      </c>
      <c r="L925" s="8" t="str">
        <f>INDEX(Sales_Data[Discount Range], MATCH(Merged[[#This Row],[Product_ID]], Sales_Data[Product_ID],0))</f>
        <v>21%+</v>
      </c>
      <c r="M925" t="str">
        <f>INDEX(Sales_Data[Sales_Channel],MATCH(Merged[[#This Row],[Product_ID]], Sales_Data[Product_ID],0))</f>
        <v>Online</v>
      </c>
      <c r="N925" t="str">
        <f>INDEX(Sales_Data[Region_and_Sales_Rep], MATCH(Merged[[#This Row],[Product_ID]],Sales_Data[Product_ID],0))</f>
        <v>South-Alice</v>
      </c>
    </row>
    <row r="926" spans="1:14" x14ac:dyDescent="0.25">
      <c r="A926">
        <v>1092</v>
      </c>
      <c r="B926" t="str">
        <f>VLOOKUP(Merged[[#This Row],[Product_ID]],Sales_Data[],5,0)</f>
        <v>David</v>
      </c>
      <c r="C926" t="str">
        <f>VLOOKUP(Merged[[#This Row],[Product_ID]],Sales_Data[],6,0)</f>
        <v>West</v>
      </c>
      <c r="D926" t="str">
        <f>VLOOKUP(Merged[[#This Row],[Product_ID]],Sales_Data[],3,0)</f>
        <v>February</v>
      </c>
      <c r="E926">
        <f>INDEX(Sales_Data[Sales_Amount],MATCH(Merged[[#This Row],[Product_ID]], Sales_Data[Product_ID],0))</f>
        <v>2749.17</v>
      </c>
      <c r="F926" t="str">
        <f>INDEX(Sales_Data[Product_Category], MATCH(Merged[[#This Row],[Product_ID]],Sales_Data[Product_ID],0))</f>
        <v>Furniture</v>
      </c>
      <c r="G926">
        <f>INDEX(Sales_Data[Quantity_Sold], MATCH(Merged[[#This Row],[Product_ID]],Sales_Data[Product_ID],0))</f>
        <v>34</v>
      </c>
      <c r="H926" t="str">
        <f>INDEX(Sales_Data[Customer_Type], MATCH(Merged[[#This Row],[Product_ID]], Sales_Data[Product_ID],0))</f>
        <v>New</v>
      </c>
      <c r="I926" t="str">
        <f>INDEX(Sales_Data[Payment_Method], MATCH(Merged[[#This Row],[Product_ID]], Sales_Data[Product_ID],0))</f>
        <v>Credit Card</v>
      </c>
      <c r="J926">
        <f>INDEX(Sales_Data[Discount],MATCH(Merged[[#This Row],[Product_ID]], Sales_Data[Product_ID],0))</f>
        <v>0.3</v>
      </c>
      <c r="K926" s="8">
        <f>INDEX(Sales_Data[Discount (%)], MATCH(Merged[[#This Row],[Product_ID]],Sales_Data[Product_ID],0))</f>
        <v>0.3</v>
      </c>
      <c r="L926" s="8" t="str">
        <f>INDEX(Sales_Data[Discount Range], MATCH(Merged[[#This Row],[Product_ID]], Sales_Data[Product_ID],0))</f>
        <v>21%+</v>
      </c>
      <c r="M926" t="str">
        <f>INDEX(Sales_Data[Sales_Channel],MATCH(Merged[[#This Row],[Product_ID]], Sales_Data[Product_ID],0))</f>
        <v>Online</v>
      </c>
      <c r="N926" t="str">
        <f>INDEX(Sales_Data[Region_and_Sales_Rep], MATCH(Merged[[#This Row],[Product_ID]],Sales_Data[Product_ID],0))</f>
        <v>West-David</v>
      </c>
    </row>
    <row r="927" spans="1:14" x14ac:dyDescent="0.25">
      <c r="A927">
        <v>1042</v>
      </c>
      <c r="B927" t="str">
        <f>VLOOKUP(Merged[[#This Row],[Product_ID]],Sales_Data[],5,0)</f>
        <v>Alice</v>
      </c>
      <c r="C927" t="str">
        <f>VLOOKUP(Merged[[#This Row],[Product_ID]],Sales_Data[],6,0)</f>
        <v>North</v>
      </c>
      <c r="D927" t="str">
        <f>VLOOKUP(Merged[[#This Row],[Product_ID]],Sales_Data[],3,0)</f>
        <v>January</v>
      </c>
      <c r="E927">
        <f>INDEX(Sales_Data[Sales_Amount],MATCH(Merged[[#This Row],[Product_ID]], Sales_Data[Product_ID],0))</f>
        <v>5207.03</v>
      </c>
      <c r="F927" t="str">
        <f>INDEX(Sales_Data[Product_Category], MATCH(Merged[[#This Row],[Product_ID]],Sales_Data[Product_ID],0))</f>
        <v>Food</v>
      </c>
      <c r="G927">
        <f>INDEX(Sales_Data[Quantity_Sold], MATCH(Merged[[#This Row],[Product_ID]],Sales_Data[Product_ID],0))</f>
        <v>11</v>
      </c>
      <c r="H927" t="str">
        <f>INDEX(Sales_Data[Customer_Type], MATCH(Merged[[#This Row],[Product_ID]], Sales_Data[Product_ID],0))</f>
        <v>Returning</v>
      </c>
      <c r="I927" t="str">
        <f>INDEX(Sales_Data[Payment_Method], MATCH(Merged[[#This Row],[Product_ID]], Sales_Data[Product_ID],0))</f>
        <v>Cash</v>
      </c>
      <c r="J927">
        <f>INDEX(Sales_Data[Discount],MATCH(Merged[[#This Row],[Product_ID]], Sales_Data[Product_ID],0))</f>
        <v>0.02</v>
      </c>
      <c r="K927" s="8">
        <f>INDEX(Sales_Data[Discount (%)], MATCH(Merged[[#This Row],[Product_ID]],Sales_Data[Product_ID],0))</f>
        <v>0.02</v>
      </c>
      <c r="L927" s="8" t="str">
        <f>INDEX(Sales_Data[Discount Range], MATCH(Merged[[#This Row],[Product_ID]], Sales_Data[Product_ID],0))</f>
        <v>0-5%</v>
      </c>
      <c r="M927" t="str">
        <f>INDEX(Sales_Data[Sales_Channel],MATCH(Merged[[#This Row],[Product_ID]], Sales_Data[Product_ID],0))</f>
        <v>Online</v>
      </c>
      <c r="N927" t="str">
        <f>INDEX(Sales_Data[Region_and_Sales_Rep], MATCH(Merged[[#This Row],[Product_ID]],Sales_Data[Product_ID],0))</f>
        <v>North-Alice</v>
      </c>
    </row>
    <row r="928" spans="1:14" x14ac:dyDescent="0.25">
      <c r="A928">
        <v>1061</v>
      </c>
      <c r="B928" t="str">
        <f>VLOOKUP(Merged[[#This Row],[Product_ID]],Sales_Data[],5,0)</f>
        <v>Charlie</v>
      </c>
      <c r="C928" t="str">
        <f>VLOOKUP(Merged[[#This Row],[Product_ID]],Sales_Data[],6,0)</f>
        <v>East</v>
      </c>
      <c r="D928" t="str">
        <f>VLOOKUP(Merged[[#This Row],[Product_ID]],Sales_Data[],3,0)</f>
        <v>March</v>
      </c>
      <c r="E928">
        <f>INDEX(Sales_Data[Sales_Amount],MATCH(Merged[[#This Row],[Product_ID]], Sales_Data[Product_ID],0))</f>
        <v>3750.2</v>
      </c>
      <c r="F928" t="str">
        <f>INDEX(Sales_Data[Product_Category], MATCH(Merged[[#This Row],[Product_ID]],Sales_Data[Product_ID],0))</f>
        <v>Electronics</v>
      </c>
      <c r="G928">
        <f>INDEX(Sales_Data[Quantity_Sold], MATCH(Merged[[#This Row],[Product_ID]],Sales_Data[Product_ID],0))</f>
        <v>13</v>
      </c>
      <c r="H928" t="str">
        <f>INDEX(Sales_Data[Customer_Type], MATCH(Merged[[#This Row],[Product_ID]], Sales_Data[Product_ID],0))</f>
        <v>New</v>
      </c>
      <c r="I928" t="str">
        <f>INDEX(Sales_Data[Payment_Method], MATCH(Merged[[#This Row],[Product_ID]], Sales_Data[Product_ID],0))</f>
        <v>Credit Card</v>
      </c>
      <c r="J928">
        <f>INDEX(Sales_Data[Discount],MATCH(Merged[[#This Row],[Product_ID]], Sales_Data[Product_ID],0))</f>
        <v>0.08</v>
      </c>
      <c r="K928" s="8">
        <f>INDEX(Sales_Data[Discount (%)], MATCH(Merged[[#This Row],[Product_ID]],Sales_Data[Product_ID],0))</f>
        <v>0.08</v>
      </c>
      <c r="L928" s="8" t="str">
        <f>INDEX(Sales_Data[Discount Range], MATCH(Merged[[#This Row],[Product_ID]], Sales_Data[Product_ID],0))</f>
        <v>6-10%</v>
      </c>
      <c r="M928" t="str">
        <f>INDEX(Sales_Data[Sales_Channel],MATCH(Merged[[#This Row],[Product_ID]], Sales_Data[Product_ID],0))</f>
        <v>Online</v>
      </c>
      <c r="N928" t="str">
        <f>INDEX(Sales_Data[Region_and_Sales_Rep], MATCH(Merged[[#This Row],[Product_ID]],Sales_Data[Product_ID],0))</f>
        <v>East-Charlie</v>
      </c>
    </row>
    <row r="929" spans="1:14" x14ac:dyDescent="0.25">
      <c r="A929">
        <v>1022</v>
      </c>
      <c r="B929" t="str">
        <f>VLOOKUP(Merged[[#This Row],[Product_ID]],Sales_Data[],5,0)</f>
        <v>Charlie</v>
      </c>
      <c r="C929" t="str">
        <f>VLOOKUP(Merged[[#This Row],[Product_ID]],Sales_Data[],6,0)</f>
        <v>South</v>
      </c>
      <c r="D929" t="str">
        <f>VLOOKUP(Merged[[#This Row],[Product_ID]],Sales_Data[],3,0)</f>
        <v>August</v>
      </c>
      <c r="E929">
        <f>INDEX(Sales_Data[Sales_Amount],MATCH(Merged[[#This Row],[Product_ID]], Sales_Data[Product_ID],0))</f>
        <v>8813.5499999999993</v>
      </c>
      <c r="F929" t="str">
        <f>INDEX(Sales_Data[Product_Category], MATCH(Merged[[#This Row],[Product_ID]],Sales_Data[Product_ID],0))</f>
        <v>Food</v>
      </c>
      <c r="G929">
        <f>INDEX(Sales_Data[Quantity_Sold], MATCH(Merged[[#This Row],[Product_ID]],Sales_Data[Product_ID],0))</f>
        <v>21</v>
      </c>
      <c r="H929" t="str">
        <f>INDEX(Sales_Data[Customer_Type], MATCH(Merged[[#This Row],[Product_ID]], Sales_Data[Product_ID],0))</f>
        <v>New</v>
      </c>
      <c r="I929" t="str">
        <f>INDEX(Sales_Data[Payment_Method], MATCH(Merged[[#This Row],[Product_ID]], Sales_Data[Product_ID],0))</f>
        <v>Bank Transfer</v>
      </c>
      <c r="J929">
        <f>INDEX(Sales_Data[Discount],MATCH(Merged[[#This Row],[Product_ID]], Sales_Data[Product_ID],0))</f>
        <v>0.28999999999999998</v>
      </c>
      <c r="K929" s="8">
        <f>INDEX(Sales_Data[Discount (%)], MATCH(Merged[[#This Row],[Product_ID]],Sales_Data[Product_ID],0))</f>
        <v>0.28999999999999998</v>
      </c>
      <c r="L929" s="8" t="str">
        <f>INDEX(Sales_Data[Discount Range], MATCH(Merged[[#This Row],[Product_ID]], Sales_Data[Product_ID],0))</f>
        <v>21%+</v>
      </c>
      <c r="M929" t="str">
        <f>INDEX(Sales_Data[Sales_Channel],MATCH(Merged[[#This Row],[Product_ID]], Sales_Data[Product_ID],0))</f>
        <v>Retail</v>
      </c>
      <c r="N929" t="str">
        <f>INDEX(Sales_Data[Region_and_Sales_Rep], MATCH(Merged[[#This Row],[Product_ID]],Sales_Data[Product_ID],0))</f>
        <v>South-Charlie</v>
      </c>
    </row>
    <row r="930" spans="1:14" x14ac:dyDescent="0.25">
      <c r="A930">
        <v>1021</v>
      </c>
      <c r="B930" t="str">
        <f>VLOOKUP(Merged[[#This Row],[Product_ID]],Sales_Data[],5,0)</f>
        <v>Charlie</v>
      </c>
      <c r="C930" t="str">
        <f>VLOOKUP(Merged[[#This Row],[Product_ID]],Sales_Data[],6,0)</f>
        <v>West</v>
      </c>
      <c r="D930" t="str">
        <f>VLOOKUP(Merged[[#This Row],[Product_ID]],Sales_Data[],3,0)</f>
        <v>February</v>
      </c>
      <c r="E930">
        <f>INDEX(Sales_Data[Sales_Amount],MATCH(Merged[[#This Row],[Product_ID]], Sales_Data[Product_ID],0))</f>
        <v>3761.15</v>
      </c>
      <c r="F930" t="str">
        <f>INDEX(Sales_Data[Product_Category], MATCH(Merged[[#This Row],[Product_ID]],Sales_Data[Product_ID],0))</f>
        <v>Food</v>
      </c>
      <c r="G930">
        <f>INDEX(Sales_Data[Quantity_Sold], MATCH(Merged[[#This Row],[Product_ID]],Sales_Data[Product_ID],0))</f>
        <v>32</v>
      </c>
      <c r="H930" t="str">
        <f>INDEX(Sales_Data[Customer_Type], MATCH(Merged[[#This Row],[Product_ID]], Sales_Data[Product_ID],0))</f>
        <v>New</v>
      </c>
      <c r="I930" t="str">
        <f>INDEX(Sales_Data[Payment_Method], MATCH(Merged[[#This Row],[Product_ID]], Sales_Data[Product_ID],0))</f>
        <v>Cash</v>
      </c>
      <c r="J930">
        <f>INDEX(Sales_Data[Discount],MATCH(Merged[[#This Row],[Product_ID]], Sales_Data[Product_ID],0))</f>
        <v>0.21</v>
      </c>
      <c r="K930" s="8">
        <f>INDEX(Sales_Data[Discount (%)], MATCH(Merged[[#This Row],[Product_ID]],Sales_Data[Product_ID],0))</f>
        <v>0.21</v>
      </c>
      <c r="L930" s="8" t="str">
        <f>INDEX(Sales_Data[Discount Range], MATCH(Merged[[#This Row],[Product_ID]], Sales_Data[Product_ID],0))</f>
        <v>21%+</v>
      </c>
      <c r="M930" t="str">
        <f>INDEX(Sales_Data[Sales_Channel],MATCH(Merged[[#This Row],[Product_ID]], Sales_Data[Product_ID],0))</f>
        <v>Online</v>
      </c>
      <c r="N930" t="str">
        <f>INDEX(Sales_Data[Region_and_Sales_Rep], MATCH(Merged[[#This Row],[Product_ID]],Sales_Data[Product_ID],0))</f>
        <v>West-Charlie</v>
      </c>
    </row>
    <row r="931" spans="1:14" x14ac:dyDescent="0.25">
      <c r="A931">
        <v>1070</v>
      </c>
      <c r="B931" t="str">
        <f>VLOOKUP(Merged[[#This Row],[Product_ID]],Sales_Data[],5,0)</f>
        <v>David</v>
      </c>
      <c r="C931" t="str">
        <f>VLOOKUP(Merged[[#This Row],[Product_ID]],Sales_Data[],6,0)</f>
        <v>North</v>
      </c>
      <c r="D931" t="str">
        <f>VLOOKUP(Merged[[#This Row],[Product_ID]],Sales_Data[],3,0)</f>
        <v>November</v>
      </c>
      <c r="E931">
        <f>INDEX(Sales_Data[Sales_Amount],MATCH(Merged[[#This Row],[Product_ID]], Sales_Data[Product_ID],0))</f>
        <v>5813.51</v>
      </c>
      <c r="F931" t="str">
        <f>INDEX(Sales_Data[Product_Category], MATCH(Merged[[#This Row],[Product_ID]],Sales_Data[Product_ID],0))</f>
        <v>Furniture</v>
      </c>
      <c r="G931">
        <f>INDEX(Sales_Data[Quantity_Sold], MATCH(Merged[[#This Row],[Product_ID]],Sales_Data[Product_ID],0))</f>
        <v>40</v>
      </c>
      <c r="H931" t="str">
        <f>INDEX(Sales_Data[Customer_Type], MATCH(Merged[[#This Row],[Product_ID]], Sales_Data[Product_ID],0))</f>
        <v>New</v>
      </c>
      <c r="I931" t="str">
        <f>INDEX(Sales_Data[Payment_Method], MATCH(Merged[[#This Row],[Product_ID]], Sales_Data[Product_ID],0))</f>
        <v>Cash</v>
      </c>
      <c r="J931">
        <f>INDEX(Sales_Data[Discount],MATCH(Merged[[#This Row],[Product_ID]], Sales_Data[Product_ID],0))</f>
        <v>0.28999999999999998</v>
      </c>
      <c r="K931" s="8">
        <f>INDEX(Sales_Data[Discount (%)], MATCH(Merged[[#This Row],[Product_ID]],Sales_Data[Product_ID],0))</f>
        <v>0.28999999999999998</v>
      </c>
      <c r="L931" s="8" t="str">
        <f>INDEX(Sales_Data[Discount Range], MATCH(Merged[[#This Row],[Product_ID]], Sales_Data[Product_ID],0))</f>
        <v>21%+</v>
      </c>
      <c r="M931" t="str">
        <f>INDEX(Sales_Data[Sales_Channel],MATCH(Merged[[#This Row],[Product_ID]], Sales_Data[Product_ID],0))</f>
        <v>Online</v>
      </c>
      <c r="N931" t="str">
        <f>INDEX(Sales_Data[Region_and_Sales_Rep], MATCH(Merged[[#This Row],[Product_ID]],Sales_Data[Product_ID],0))</f>
        <v>North-David</v>
      </c>
    </row>
    <row r="932" spans="1:14" x14ac:dyDescent="0.25">
      <c r="A932">
        <v>1001</v>
      </c>
      <c r="B932" t="str">
        <f>VLOOKUP(Merged[[#This Row],[Product_ID]],Sales_Data[],5,0)</f>
        <v>Alice</v>
      </c>
      <c r="C932" t="str">
        <f>VLOOKUP(Merged[[#This Row],[Product_ID]],Sales_Data[],6,0)</f>
        <v>North</v>
      </c>
      <c r="D932" t="str">
        <f>VLOOKUP(Merged[[#This Row],[Product_ID]],Sales_Data[],3,0)</f>
        <v>November</v>
      </c>
      <c r="E932">
        <f>INDEX(Sales_Data[Sales_Amount],MATCH(Merged[[#This Row],[Product_ID]], Sales_Data[Product_ID],0))</f>
        <v>715.81</v>
      </c>
      <c r="F932" t="str">
        <f>INDEX(Sales_Data[Product_Category], MATCH(Merged[[#This Row],[Product_ID]],Sales_Data[Product_ID],0))</f>
        <v>Electronics</v>
      </c>
      <c r="G932">
        <f>INDEX(Sales_Data[Quantity_Sold], MATCH(Merged[[#This Row],[Product_ID]],Sales_Data[Product_ID],0))</f>
        <v>8</v>
      </c>
      <c r="H932" t="str">
        <f>INDEX(Sales_Data[Customer_Type], MATCH(Merged[[#This Row],[Product_ID]], Sales_Data[Product_ID],0))</f>
        <v>New</v>
      </c>
      <c r="I932" t="str">
        <f>INDEX(Sales_Data[Payment_Method], MATCH(Merged[[#This Row],[Product_ID]], Sales_Data[Product_ID],0))</f>
        <v>Bank Transfer</v>
      </c>
      <c r="J932">
        <f>INDEX(Sales_Data[Discount],MATCH(Merged[[#This Row],[Product_ID]], Sales_Data[Product_ID],0))</f>
        <v>0.09</v>
      </c>
      <c r="K932" s="8">
        <f>INDEX(Sales_Data[Discount (%)], MATCH(Merged[[#This Row],[Product_ID]],Sales_Data[Product_ID],0))</f>
        <v>0.09</v>
      </c>
      <c r="L932" s="8" t="str">
        <f>INDEX(Sales_Data[Discount Range], MATCH(Merged[[#This Row],[Product_ID]], Sales_Data[Product_ID],0))</f>
        <v>6-10%</v>
      </c>
      <c r="M932" t="str">
        <f>INDEX(Sales_Data[Sales_Channel],MATCH(Merged[[#This Row],[Product_ID]], Sales_Data[Product_ID],0))</f>
        <v>Retail</v>
      </c>
      <c r="N932" t="str">
        <f>INDEX(Sales_Data[Region_and_Sales_Rep], MATCH(Merged[[#This Row],[Product_ID]],Sales_Data[Product_ID],0))</f>
        <v>North-Alice</v>
      </c>
    </row>
    <row r="933" spans="1:14" x14ac:dyDescent="0.25">
      <c r="A933">
        <v>1005</v>
      </c>
      <c r="B933" t="str">
        <f>VLOOKUP(Merged[[#This Row],[Product_ID]],Sales_Data[],5,0)</f>
        <v>Alice</v>
      </c>
      <c r="C933" t="str">
        <f>VLOOKUP(Merged[[#This Row],[Product_ID]],Sales_Data[],6,0)</f>
        <v>East</v>
      </c>
      <c r="D933" t="str">
        <f>VLOOKUP(Merged[[#This Row],[Product_ID]],Sales_Data[],3,0)</f>
        <v>March</v>
      </c>
      <c r="E933">
        <f>INDEX(Sales_Data[Sales_Amount],MATCH(Merged[[#This Row],[Product_ID]], Sales_Data[Product_ID],0))</f>
        <v>6828.24</v>
      </c>
      <c r="F933" t="str">
        <f>INDEX(Sales_Data[Product_Category], MATCH(Merged[[#This Row],[Product_ID]],Sales_Data[Product_ID],0))</f>
        <v>Electronics</v>
      </c>
      <c r="G933">
        <f>INDEX(Sales_Data[Quantity_Sold], MATCH(Merged[[#This Row],[Product_ID]],Sales_Data[Product_ID],0))</f>
        <v>12</v>
      </c>
      <c r="H933" t="str">
        <f>INDEX(Sales_Data[Customer_Type], MATCH(Merged[[#This Row],[Product_ID]], Sales_Data[Product_ID],0))</f>
        <v>New</v>
      </c>
      <c r="I933" t="str">
        <f>INDEX(Sales_Data[Payment_Method], MATCH(Merged[[#This Row],[Product_ID]], Sales_Data[Product_ID],0))</f>
        <v>Credit Card</v>
      </c>
      <c r="J933">
        <f>INDEX(Sales_Data[Discount],MATCH(Merged[[#This Row],[Product_ID]], Sales_Data[Product_ID],0))</f>
        <v>0.04</v>
      </c>
      <c r="K933" s="8">
        <f>INDEX(Sales_Data[Discount (%)], MATCH(Merged[[#This Row],[Product_ID]],Sales_Data[Product_ID],0))</f>
        <v>0.04</v>
      </c>
      <c r="L933" s="8" t="str">
        <f>INDEX(Sales_Data[Discount Range], MATCH(Merged[[#This Row],[Product_ID]], Sales_Data[Product_ID],0))</f>
        <v>0-5%</v>
      </c>
      <c r="M933" t="str">
        <f>INDEX(Sales_Data[Sales_Channel],MATCH(Merged[[#This Row],[Product_ID]], Sales_Data[Product_ID],0))</f>
        <v>Retail</v>
      </c>
      <c r="N933" t="str">
        <f>INDEX(Sales_Data[Region_and_Sales_Rep], MATCH(Merged[[#This Row],[Product_ID]],Sales_Data[Product_ID],0))</f>
        <v>East-Alice</v>
      </c>
    </row>
    <row r="934" spans="1:14" x14ac:dyDescent="0.25">
      <c r="A934">
        <v>1012</v>
      </c>
      <c r="B934" t="str">
        <f>VLOOKUP(Merged[[#This Row],[Product_ID]],Sales_Data[],5,0)</f>
        <v>David</v>
      </c>
      <c r="C934" t="str">
        <f>VLOOKUP(Merged[[#This Row],[Product_ID]],Sales_Data[],6,0)</f>
        <v>North</v>
      </c>
      <c r="D934" t="str">
        <f>VLOOKUP(Merged[[#This Row],[Product_ID]],Sales_Data[],3,0)</f>
        <v>October</v>
      </c>
      <c r="E934">
        <f>INDEX(Sales_Data[Sales_Amount],MATCH(Merged[[#This Row],[Product_ID]], Sales_Data[Product_ID],0))</f>
        <v>4384.88</v>
      </c>
      <c r="F934" t="str">
        <f>INDEX(Sales_Data[Product_Category], MATCH(Merged[[#This Row],[Product_ID]],Sales_Data[Product_ID],0))</f>
        <v>Furniture</v>
      </c>
      <c r="G934">
        <f>INDEX(Sales_Data[Quantity_Sold], MATCH(Merged[[#This Row],[Product_ID]],Sales_Data[Product_ID],0))</f>
        <v>34</v>
      </c>
      <c r="H934" t="str">
        <f>INDEX(Sales_Data[Customer_Type], MATCH(Merged[[#This Row],[Product_ID]], Sales_Data[Product_ID],0))</f>
        <v>New</v>
      </c>
      <c r="I934" t="str">
        <f>INDEX(Sales_Data[Payment_Method], MATCH(Merged[[#This Row],[Product_ID]], Sales_Data[Product_ID],0))</f>
        <v>Bank Transfer</v>
      </c>
      <c r="J934">
        <f>INDEX(Sales_Data[Discount],MATCH(Merged[[#This Row],[Product_ID]], Sales_Data[Product_ID],0))</f>
        <v>0.21</v>
      </c>
      <c r="K934" s="8">
        <f>INDEX(Sales_Data[Discount (%)], MATCH(Merged[[#This Row],[Product_ID]],Sales_Data[Product_ID],0))</f>
        <v>0.21</v>
      </c>
      <c r="L934" s="8" t="str">
        <f>INDEX(Sales_Data[Discount Range], MATCH(Merged[[#This Row],[Product_ID]], Sales_Data[Product_ID],0))</f>
        <v>21%+</v>
      </c>
      <c r="M934" t="str">
        <f>INDEX(Sales_Data[Sales_Channel],MATCH(Merged[[#This Row],[Product_ID]], Sales_Data[Product_ID],0))</f>
        <v>Retail</v>
      </c>
      <c r="N934" t="str">
        <f>INDEX(Sales_Data[Region_and_Sales_Rep], MATCH(Merged[[#This Row],[Product_ID]],Sales_Data[Product_ID],0))</f>
        <v>North-David</v>
      </c>
    </row>
    <row r="935" spans="1:14" x14ac:dyDescent="0.25">
      <c r="A935">
        <v>1090</v>
      </c>
      <c r="B935" t="str">
        <f>VLOOKUP(Merged[[#This Row],[Product_ID]],Sales_Data[],5,0)</f>
        <v>Alice</v>
      </c>
      <c r="C935" t="str">
        <f>VLOOKUP(Merged[[#This Row],[Product_ID]],Sales_Data[],6,0)</f>
        <v>West</v>
      </c>
      <c r="D935" t="str">
        <f>VLOOKUP(Merged[[#This Row],[Product_ID]],Sales_Data[],3,0)</f>
        <v>November</v>
      </c>
      <c r="E935">
        <f>INDEX(Sales_Data[Sales_Amount],MATCH(Merged[[#This Row],[Product_ID]], Sales_Data[Product_ID],0))</f>
        <v>267.77999999999997</v>
      </c>
      <c r="F935" t="str">
        <f>INDEX(Sales_Data[Product_Category], MATCH(Merged[[#This Row],[Product_ID]],Sales_Data[Product_ID],0))</f>
        <v>Electronics</v>
      </c>
      <c r="G935">
        <f>INDEX(Sales_Data[Quantity_Sold], MATCH(Merged[[#This Row],[Product_ID]],Sales_Data[Product_ID],0))</f>
        <v>32</v>
      </c>
      <c r="H935" t="str">
        <f>INDEX(Sales_Data[Customer_Type], MATCH(Merged[[#This Row],[Product_ID]], Sales_Data[Product_ID],0))</f>
        <v>Returning</v>
      </c>
      <c r="I935" t="str">
        <f>INDEX(Sales_Data[Payment_Method], MATCH(Merged[[#This Row],[Product_ID]], Sales_Data[Product_ID],0))</f>
        <v>Cash</v>
      </c>
      <c r="J935">
        <f>INDEX(Sales_Data[Discount],MATCH(Merged[[#This Row],[Product_ID]], Sales_Data[Product_ID],0))</f>
        <v>0.22</v>
      </c>
      <c r="K935" s="8">
        <f>INDEX(Sales_Data[Discount (%)], MATCH(Merged[[#This Row],[Product_ID]],Sales_Data[Product_ID],0))</f>
        <v>0.22</v>
      </c>
      <c r="L935" s="8" t="str">
        <f>INDEX(Sales_Data[Discount Range], MATCH(Merged[[#This Row],[Product_ID]], Sales_Data[Product_ID],0))</f>
        <v>21%+</v>
      </c>
      <c r="M935" t="str">
        <f>INDEX(Sales_Data[Sales_Channel],MATCH(Merged[[#This Row],[Product_ID]], Sales_Data[Product_ID],0))</f>
        <v>Retail</v>
      </c>
      <c r="N935" t="str">
        <f>INDEX(Sales_Data[Region_and_Sales_Rep], MATCH(Merged[[#This Row],[Product_ID]],Sales_Data[Product_ID],0))</f>
        <v>West-Alice</v>
      </c>
    </row>
    <row r="936" spans="1:14" x14ac:dyDescent="0.25">
      <c r="A936">
        <v>1046</v>
      </c>
      <c r="B936" t="str">
        <f>VLOOKUP(Merged[[#This Row],[Product_ID]],Sales_Data[],5,0)</f>
        <v>Eve</v>
      </c>
      <c r="C936" t="str">
        <f>VLOOKUP(Merged[[#This Row],[Product_ID]],Sales_Data[],6,0)</f>
        <v>East</v>
      </c>
      <c r="D936" t="str">
        <f>VLOOKUP(Merged[[#This Row],[Product_ID]],Sales_Data[],3,0)</f>
        <v>January</v>
      </c>
      <c r="E936">
        <f>INDEX(Sales_Data[Sales_Amount],MATCH(Merged[[#This Row],[Product_ID]], Sales_Data[Product_ID],0))</f>
        <v>4104.82</v>
      </c>
      <c r="F936" t="str">
        <f>INDEX(Sales_Data[Product_Category], MATCH(Merged[[#This Row],[Product_ID]],Sales_Data[Product_ID],0))</f>
        <v>Clothing</v>
      </c>
      <c r="G936">
        <f>INDEX(Sales_Data[Quantity_Sold], MATCH(Merged[[#This Row],[Product_ID]],Sales_Data[Product_ID],0))</f>
        <v>43</v>
      </c>
      <c r="H936" t="str">
        <f>INDEX(Sales_Data[Customer_Type], MATCH(Merged[[#This Row],[Product_ID]], Sales_Data[Product_ID],0))</f>
        <v>New</v>
      </c>
      <c r="I936" t="str">
        <f>INDEX(Sales_Data[Payment_Method], MATCH(Merged[[#This Row],[Product_ID]], Sales_Data[Product_ID],0))</f>
        <v>Bank Transfer</v>
      </c>
      <c r="J936">
        <f>INDEX(Sales_Data[Discount],MATCH(Merged[[#This Row],[Product_ID]], Sales_Data[Product_ID],0))</f>
        <v>0.1</v>
      </c>
      <c r="K936" s="8">
        <f>INDEX(Sales_Data[Discount (%)], MATCH(Merged[[#This Row],[Product_ID]],Sales_Data[Product_ID],0))</f>
        <v>0.1</v>
      </c>
      <c r="L936" s="8" t="str">
        <f>INDEX(Sales_Data[Discount Range], MATCH(Merged[[#This Row],[Product_ID]], Sales_Data[Product_ID],0))</f>
        <v>6-10%</v>
      </c>
      <c r="M936" t="str">
        <f>INDEX(Sales_Data[Sales_Channel],MATCH(Merged[[#This Row],[Product_ID]], Sales_Data[Product_ID],0))</f>
        <v>Retail</v>
      </c>
      <c r="N936" t="str">
        <f>INDEX(Sales_Data[Region_and_Sales_Rep], MATCH(Merged[[#This Row],[Product_ID]],Sales_Data[Product_ID],0))</f>
        <v>East-Eve</v>
      </c>
    </row>
    <row r="937" spans="1:14" x14ac:dyDescent="0.25">
      <c r="A937">
        <v>1034</v>
      </c>
      <c r="B937" t="str">
        <f>VLOOKUP(Merged[[#This Row],[Product_ID]],Sales_Data[],5,0)</f>
        <v>Eve</v>
      </c>
      <c r="C937" t="str">
        <f>VLOOKUP(Merged[[#This Row],[Product_ID]],Sales_Data[],6,0)</f>
        <v>East</v>
      </c>
      <c r="D937" t="str">
        <f>VLOOKUP(Merged[[#This Row],[Product_ID]],Sales_Data[],3,0)</f>
        <v>May</v>
      </c>
      <c r="E937">
        <f>INDEX(Sales_Data[Sales_Amount],MATCH(Merged[[#This Row],[Product_ID]], Sales_Data[Product_ID],0))</f>
        <v>4892.3599999999997</v>
      </c>
      <c r="F937" t="str">
        <f>INDEX(Sales_Data[Product_Category], MATCH(Merged[[#This Row],[Product_ID]],Sales_Data[Product_ID],0))</f>
        <v>Clothing</v>
      </c>
      <c r="G937">
        <f>INDEX(Sales_Data[Quantity_Sold], MATCH(Merged[[#This Row],[Product_ID]],Sales_Data[Product_ID],0))</f>
        <v>19</v>
      </c>
      <c r="H937" t="str">
        <f>INDEX(Sales_Data[Customer_Type], MATCH(Merged[[#This Row],[Product_ID]], Sales_Data[Product_ID],0))</f>
        <v>Returning</v>
      </c>
      <c r="I937" t="str">
        <f>INDEX(Sales_Data[Payment_Method], MATCH(Merged[[#This Row],[Product_ID]], Sales_Data[Product_ID],0))</f>
        <v>Credit Card</v>
      </c>
      <c r="J937">
        <f>INDEX(Sales_Data[Discount],MATCH(Merged[[#This Row],[Product_ID]], Sales_Data[Product_ID],0))</f>
        <v>0.17</v>
      </c>
      <c r="K937" s="8">
        <f>INDEX(Sales_Data[Discount (%)], MATCH(Merged[[#This Row],[Product_ID]],Sales_Data[Product_ID],0))</f>
        <v>0.17</v>
      </c>
      <c r="L937" s="8" t="str">
        <f>INDEX(Sales_Data[Discount Range], MATCH(Merged[[#This Row],[Product_ID]], Sales_Data[Product_ID],0))</f>
        <v>16-20%</v>
      </c>
      <c r="M937" t="str">
        <f>INDEX(Sales_Data[Sales_Channel],MATCH(Merged[[#This Row],[Product_ID]], Sales_Data[Product_ID],0))</f>
        <v>Retail</v>
      </c>
      <c r="N937" t="str">
        <f>INDEX(Sales_Data[Region_and_Sales_Rep], MATCH(Merged[[#This Row],[Product_ID]],Sales_Data[Product_ID],0))</f>
        <v>East-Eve</v>
      </c>
    </row>
    <row r="938" spans="1:14" x14ac:dyDescent="0.25">
      <c r="A938">
        <v>1049</v>
      </c>
      <c r="B938" t="str">
        <f>VLOOKUP(Merged[[#This Row],[Product_ID]],Sales_Data[],5,0)</f>
        <v>Alice</v>
      </c>
      <c r="C938" t="str">
        <f>VLOOKUP(Merged[[#This Row],[Product_ID]],Sales_Data[],6,0)</f>
        <v>West</v>
      </c>
      <c r="D938" t="str">
        <f>VLOOKUP(Merged[[#This Row],[Product_ID]],Sales_Data[],3,0)</f>
        <v>May</v>
      </c>
      <c r="E938">
        <f>INDEX(Sales_Data[Sales_Amount],MATCH(Merged[[#This Row],[Product_ID]], Sales_Data[Product_ID],0))</f>
        <v>3741.08</v>
      </c>
      <c r="F938" t="str">
        <f>INDEX(Sales_Data[Product_Category], MATCH(Merged[[#This Row],[Product_ID]],Sales_Data[Product_ID],0))</f>
        <v>Furniture</v>
      </c>
      <c r="G938">
        <f>INDEX(Sales_Data[Quantity_Sold], MATCH(Merged[[#This Row],[Product_ID]],Sales_Data[Product_ID],0))</f>
        <v>1</v>
      </c>
      <c r="H938" t="str">
        <f>INDEX(Sales_Data[Customer_Type], MATCH(Merged[[#This Row],[Product_ID]], Sales_Data[Product_ID],0))</f>
        <v>Returning</v>
      </c>
      <c r="I938" t="str">
        <f>INDEX(Sales_Data[Payment_Method], MATCH(Merged[[#This Row],[Product_ID]], Sales_Data[Product_ID],0))</f>
        <v>Bank Transfer</v>
      </c>
      <c r="J938">
        <f>INDEX(Sales_Data[Discount],MATCH(Merged[[#This Row],[Product_ID]], Sales_Data[Product_ID],0))</f>
        <v>0.17</v>
      </c>
      <c r="K938" s="8">
        <f>INDEX(Sales_Data[Discount (%)], MATCH(Merged[[#This Row],[Product_ID]],Sales_Data[Product_ID],0))</f>
        <v>0.17</v>
      </c>
      <c r="L938" s="8" t="str">
        <f>INDEX(Sales_Data[Discount Range], MATCH(Merged[[#This Row],[Product_ID]], Sales_Data[Product_ID],0))</f>
        <v>16-20%</v>
      </c>
      <c r="M938" t="str">
        <f>INDEX(Sales_Data[Sales_Channel],MATCH(Merged[[#This Row],[Product_ID]], Sales_Data[Product_ID],0))</f>
        <v>Online</v>
      </c>
      <c r="N938" t="str">
        <f>INDEX(Sales_Data[Region_and_Sales_Rep], MATCH(Merged[[#This Row],[Product_ID]],Sales_Data[Product_ID],0))</f>
        <v>West-Alice</v>
      </c>
    </row>
    <row r="939" spans="1:14" x14ac:dyDescent="0.25">
      <c r="A939">
        <v>1078</v>
      </c>
      <c r="B939" t="str">
        <f>VLOOKUP(Merged[[#This Row],[Product_ID]],Sales_Data[],5,0)</f>
        <v>David</v>
      </c>
      <c r="C939" t="str">
        <f>VLOOKUP(Merged[[#This Row],[Product_ID]],Sales_Data[],6,0)</f>
        <v>East</v>
      </c>
      <c r="D939" t="str">
        <f>VLOOKUP(Merged[[#This Row],[Product_ID]],Sales_Data[],3,0)</f>
        <v>November</v>
      </c>
      <c r="E939">
        <f>INDEX(Sales_Data[Sales_Amount],MATCH(Merged[[#This Row],[Product_ID]], Sales_Data[Product_ID],0))</f>
        <v>113.4</v>
      </c>
      <c r="F939" t="str">
        <f>INDEX(Sales_Data[Product_Category], MATCH(Merged[[#This Row],[Product_ID]],Sales_Data[Product_ID],0))</f>
        <v>Furniture</v>
      </c>
      <c r="G939">
        <f>INDEX(Sales_Data[Quantity_Sold], MATCH(Merged[[#This Row],[Product_ID]],Sales_Data[Product_ID],0))</f>
        <v>8</v>
      </c>
      <c r="H939" t="str">
        <f>INDEX(Sales_Data[Customer_Type], MATCH(Merged[[#This Row],[Product_ID]], Sales_Data[Product_ID],0))</f>
        <v>Returning</v>
      </c>
      <c r="I939" t="str">
        <f>INDEX(Sales_Data[Payment_Method], MATCH(Merged[[#This Row],[Product_ID]], Sales_Data[Product_ID],0))</f>
        <v>Bank Transfer</v>
      </c>
      <c r="J939">
        <f>INDEX(Sales_Data[Discount],MATCH(Merged[[#This Row],[Product_ID]], Sales_Data[Product_ID],0))</f>
        <v>0.03</v>
      </c>
      <c r="K939" s="8">
        <f>INDEX(Sales_Data[Discount (%)], MATCH(Merged[[#This Row],[Product_ID]],Sales_Data[Product_ID],0))</f>
        <v>0.03</v>
      </c>
      <c r="L939" s="8" t="str">
        <f>INDEX(Sales_Data[Discount Range], MATCH(Merged[[#This Row],[Product_ID]], Sales_Data[Product_ID],0))</f>
        <v>0-5%</v>
      </c>
      <c r="M939" t="str">
        <f>INDEX(Sales_Data[Sales_Channel],MATCH(Merged[[#This Row],[Product_ID]], Sales_Data[Product_ID],0))</f>
        <v>Online</v>
      </c>
      <c r="N939" t="str">
        <f>INDEX(Sales_Data[Region_and_Sales_Rep], MATCH(Merged[[#This Row],[Product_ID]],Sales_Data[Product_ID],0))</f>
        <v>East-David</v>
      </c>
    </row>
    <row r="940" spans="1:14" x14ac:dyDescent="0.25">
      <c r="A940">
        <v>1090</v>
      </c>
      <c r="B940" t="str">
        <f>VLOOKUP(Merged[[#This Row],[Product_ID]],Sales_Data[],5,0)</f>
        <v>Alice</v>
      </c>
      <c r="C940" t="str">
        <f>VLOOKUP(Merged[[#This Row],[Product_ID]],Sales_Data[],6,0)</f>
        <v>West</v>
      </c>
      <c r="D940" t="str">
        <f>VLOOKUP(Merged[[#This Row],[Product_ID]],Sales_Data[],3,0)</f>
        <v>November</v>
      </c>
      <c r="E940">
        <f>INDEX(Sales_Data[Sales_Amount],MATCH(Merged[[#This Row],[Product_ID]], Sales_Data[Product_ID],0))</f>
        <v>267.77999999999997</v>
      </c>
      <c r="F940" t="str">
        <f>INDEX(Sales_Data[Product_Category], MATCH(Merged[[#This Row],[Product_ID]],Sales_Data[Product_ID],0))</f>
        <v>Electronics</v>
      </c>
      <c r="G940">
        <f>INDEX(Sales_Data[Quantity_Sold], MATCH(Merged[[#This Row],[Product_ID]],Sales_Data[Product_ID],0))</f>
        <v>32</v>
      </c>
      <c r="H940" t="str">
        <f>INDEX(Sales_Data[Customer_Type], MATCH(Merged[[#This Row],[Product_ID]], Sales_Data[Product_ID],0))</f>
        <v>Returning</v>
      </c>
      <c r="I940" t="str">
        <f>INDEX(Sales_Data[Payment_Method], MATCH(Merged[[#This Row],[Product_ID]], Sales_Data[Product_ID],0))</f>
        <v>Cash</v>
      </c>
      <c r="J940">
        <f>INDEX(Sales_Data[Discount],MATCH(Merged[[#This Row],[Product_ID]], Sales_Data[Product_ID],0))</f>
        <v>0.22</v>
      </c>
      <c r="K940" s="8">
        <f>INDEX(Sales_Data[Discount (%)], MATCH(Merged[[#This Row],[Product_ID]],Sales_Data[Product_ID],0))</f>
        <v>0.22</v>
      </c>
      <c r="L940" s="8" t="str">
        <f>INDEX(Sales_Data[Discount Range], MATCH(Merged[[#This Row],[Product_ID]], Sales_Data[Product_ID],0))</f>
        <v>21%+</v>
      </c>
      <c r="M940" t="str">
        <f>INDEX(Sales_Data[Sales_Channel],MATCH(Merged[[#This Row],[Product_ID]], Sales_Data[Product_ID],0))</f>
        <v>Retail</v>
      </c>
      <c r="N940" t="str">
        <f>INDEX(Sales_Data[Region_and_Sales_Rep], MATCH(Merged[[#This Row],[Product_ID]],Sales_Data[Product_ID],0))</f>
        <v>West-Alice</v>
      </c>
    </row>
    <row r="941" spans="1:14" x14ac:dyDescent="0.25">
      <c r="A941">
        <v>1045</v>
      </c>
      <c r="B941" t="str">
        <f>VLOOKUP(Merged[[#This Row],[Product_ID]],Sales_Data[],5,0)</f>
        <v>David</v>
      </c>
      <c r="C941" t="str">
        <f>VLOOKUP(Merged[[#This Row],[Product_ID]],Sales_Data[],6,0)</f>
        <v>South</v>
      </c>
      <c r="D941" t="str">
        <f>VLOOKUP(Merged[[#This Row],[Product_ID]],Sales_Data[],3,0)</f>
        <v>December</v>
      </c>
      <c r="E941">
        <f>INDEX(Sales_Data[Sales_Amount],MATCH(Merged[[#This Row],[Product_ID]], Sales_Data[Product_ID],0))</f>
        <v>3517.4</v>
      </c>
      <c r="F941" t="str">
        <f>INDEX(Sales_Data[Product_Category], MATCH(Merged[[#This Row],[Product_ID]],Sales_Data[Product_ID],0))</f>
        <v>Clothing</v>
      </c>
      <c r="G941">
        <f>INDEX(Sales_Data[Quantity_Sold], MATCH(Merged[[#This Row],[Product_ID]],Sales_Data[Product_ID],0))</f>
        <v>42</v>
      </c>
      <c r="H941" t="str">
        <f>INDEX(Sales_Data[Customer_Type], MATCH(Merged[[#This Row],[Product_ID]], Sales_Data[Product_ID],0))</f>
        <v>Returning</v>
      </c>
      <c r="I941" t="str">
        <f>INDEX(Sales_Data[Payment_Method], MATCH(Merged[[#This Row],[Product_ID]], Sales_Data[Product_ID],0))</f>
        <v>Cash</v>
      </c>
      <c r="J941">
        <f>INDEX(Sales_Data[Discount],MATCH(Merged[[#This Row],[Product_ID]], Sales_Data[Product_ID],0))</f>
        <v>0.1</v>
      </c>
      <c r="K941" s="8">
        <f>INDEX(Sales_Data[Discount (%)], MATCH(Merged[[#This Row],[Product_ID]],Sales_Data[Product_ID],0))</f>
        <v>0.1</v>
      </c>
      <c r="L941" s="8" t="str">
        <f>INDEX(Sales_Data[Discount Range], MATCH(Merged[[#This Row],[Product_ID]], Sales_Data[Product_ID],0))</f>
        <v>6-10%</v>
      </c>
      <c r="M941" t="str">
        <f>INDEX(Sales_Data[Sales_Channel],MATCH(Merged[[#This Row],[Product_ID]], Sales_Data[Product_ID],0))</f>
        <v>Online</v>
      </c>
      <c r="N941" t="str">
        <f>INDEX(Sales_Data[Region_and_Sales_Rep], MATCH(Merged[[#This Row],[Product_ID]],Sales_Data[Product_ID],0))</f>
        <v>South-David</v>
      </c>
    </row>
    <row r="942" spans="1:14" x14ac:dyDescent="0.25">
      <c r="A942">
        <v>1027</v>
      </c>
      <c r="B942" t="str">
        <f>VLOOKUP(Merged[[#This Row],[Product_ID]],Sales_Data[],5,0)</f>
        <v>Bob</v>
      </c>
      <c r="C942" t="str">
        <f>VLOOKUP(Merged[[#This Row],[Product_ID]],Sales_Data[],6,0)</f>
        <v>West</v>
      </c>
      <c r="D942" t="str">
        <f>VLOOKUP(Merged[[#This Row],[Product_ID]],Sales_Data[],3,0)</f>
        <v>January</v>
      </c>
      <c r="E942">
        <f>INDEX(Sales_Data[Sales_Amount],MATCH(Merged[[#This Row],[Product_ID]], Sales_Data[Product_ID],0))</f>
        <v>6261.2</v>
      </c>
      <c r="F942" t="str">
        <f>INDEX(Sales_Data[Product_Category], MATCH(Merged[[#This Row],[Product_ID]],Sales_Data[Product_ID],0))</f>
        <v>Food</v>
      </c>
      <c r="G942">
        <f>INDEX(Sales_Data[Quantity_Sold], MATCH(Merged[[#This Row],[Product_ID]],Sales_Data[Product_ID],0))</f>
        <v>26</v>
      </c>
      <c r="H942" t="str">
        <f>INDEX(Sales_Data[Customer_Type], MATCH(Merged[[#This Row],[Product_ID]], Sales_Data[Product_ID],0))</f>
        <v>Returning</v>
      </c>
      <c r="I942" t="str">
        <f>INDEX(Sales_Data[Payment_Method], MATCH(Merged[[#This Row],[Product_ID]], Sales_Data[Product_ID],0))</f>
        <v>Cash</v>
      </c>
      <c r="J942">
        <f>INDEX(Sales_Data[Discount],MATCH(Merged[[#This Row],[Product_ID]], Sales_Data[Product_ID],0))</f>
        <v>0.14000000000000001</v>
      </c>
      <c r="K942" s="8">
        <f>INDEX(Sales_Data[Discount (%)], MATCH(Merged[[#This Row],[Product_ID]],Sales_Data[Product_ID],0))</f>
        <v>0.14000000000000001</v>
      </c>
      <c r="L942" s="8" t="str">
        <f>INDEX(Sales_Data[Discount Range], MATCH(Merged[[#This Row],[Product_ID]], Sales_Data[Product_ID],0))</f>
        <v>11-15%</v>
      </c>
      <c r="M942" t="str">
        <f>INDEX(Sales_Data[Sales_Channel],MATCH(Merged[[#This Row],[Product_ID]], Sales_Data[Product_ID],0))</f>
        <v>Retail</v>
      </c>
      <c r="N942" t="str">
        <f>INDEX(Sales_Data[Region_and_Sales_Rep], MATCH(Merged[[#This Row],[Product_ID]],Sales_Data[Product_ID],0))</f>
        <v>West-Bob</v>
      </c>
    </row>
    <row r="943" spans="1:14" x14ac:dyDescent="0.25">
      <c r="A943">
        <v>1073</v>
      </c>
      <c r="B943" t="str">
        <f>VLOOKUP(Merged[[#This Row],[Product_ID]],Sales_Data[],5,0)</f>
        <v>David</v>
      </c>
      <c r="C943" t="str">
        <f>VLOOKUP(Merged[[#This Row],[Product_ID]],Sales_Data[],6,0)</f>
        <v>West</v>
      </c>
      <c r="D943" t="str">
        <f>VLOOKUP(Merged[[#This Row],[Product_ID]],Sales_Data[],3,0)</f>
        <v>December</v>
      </c>
      <c r="E943">
        <f>INDEX(Sales_Data[Sales_Amount],MATCH(Merged[[#This Row],[Product_ID]], Sales_Data[Product_ID],0))</f>
        <v>5238.42</v>
      </c>
      <c r="F943" t="str">
        <f>INDEX(Sales_Data[Product_Category], MATCH(Merged[[#This Row],[Product_ID]],Sales_Data[Product_ID],0))</f>
        <v>Furniture</v>
      </c>
      <c r="G943">
        <f>INDEX(Sales_Data[Quantity_Sold], MATCH(Merged[[#This Row],[Product_ID]],Sales_Data[Product_ID],0))</f>
        <v>40</v>
      </c>
      <c r="H943" t="str">
        <f>INDEX(Sales_Data[Customer_Type], MATCH(Merged[[#This Row],[Product_ID]], Sales_Data[Product_ID],0))</f>
        <v>Returning</v>
      </c>
      <c r="I943" t="str">
        <f>INDEX(Sales_Data[Payment_Method], MATCH(Merged[[#This Row],[Product_ID]], Sales_Data[Product_ID],0))</f>
        <v>Credit Card</v>
      </c>
      <c r="J943">
        <f>INDEX(Sales_Data[Discount],MATCH(Merged[[#This Row],[Product_ID]], Sales_Data[Product_ID],0))</f>
        <v>0.17</v>
      </c>
      <c r="K943" s="8">
        <f>INDEX(Sales_Data[Discount (%)], MATCH(Merged[[#This Row],[Product_ID]],Sales_Data[Product_ID],0))</f>
        <v>0.17</v>
      </c>
      <c r="L943" s="8" t="str">
        <f>INDEX(Sales_Data[Discount Range], MATCH(Merged[[#This Row],[Product_ID]], Sales_Data[Product_ID],0))</f>
        <v>16-20%</v>
      </c>
      <c r="M943" t="str">
        <f>INDEX(Sales_Data[Sales_Channel],MATCH(Merged[[#This Row],[Product_ID]], Sales_Data[Product_ID],0))</f>
        <v>Retail</v>
      </c>
      <c r="N943" t="str">
        <f>INDEX(Sales_Data[Region_and_Sales_Rep], MATCH(Merged[[#This Row],[Product_ID]],Sales_Data[Product_ID],0))</f>
        <v>West-David</v>
      </c>
    </row>
    <row r="944" spans="1:14" x14ac:dyDescent="0.25">
      <c r="A944">
        <v>1026</v>
      </c>
      <c r="B944" t="str">
        <f>VLOOKUP(Merged[[#This Row],[Product_ID]],Sales_Data[],5,0)</f>
        <v>Alice</v>
      </c>
      <c r="C944" t="str">
        <f>VLOOKUP(Merged[[#This Row],[Product_ID]],Sales_Data[],6,0)</f>
        <v>West</v>
      </c>
      <c r="D944" t="str">
        <f>VLOOKUP(Merged[[#This Row],[Product_ID]],Sales_Data[],3,0)</f>
        <v>February</v>
      </c>
      <c r="E944">
        <f>INDEX(Sales_Data[Sales_Amount],MATCH(Merged[[#This Row],[Product_ID]], Sales_Data[Product_ID],0))</f>
        <v>1554.93</v>
      </c>
      <c r="F944" t="str">
        <f>INDEX(Sales_Data[Product_Category], MATCH(Merged[[#This Row],[Product_ID]],Sales_Data[Product_ID],0))</f>
        <v>Electronics</v>
      </c>
      <c r="G944">
        <f>INDEX(Sales_Data[Quantity_Sold], MATCH(Merged[[#This Row],[Product_ID]],Sales_Data[Product_ID],0))</f>
        <v>19</v>
      </c>
      <c r="H944" t="str">
        <f>INDEX(Sales_Data[Customer_Type], MATCH(Merged[[#This Row],[Product_ID]], Sales_Data[Product_ID],0))</f>
        <v>New</v>
      </c>
      <c r="I944" t="str">
        <f>INDEX(Sales_Data[Payment_Method], MATCH(Merged[[#This Row],[Product_ID]], Sales_Data[Product_ID],0))</f>
        <v>Credit Card</v>
      </c>
      <c r="J944">
        <f>INDEX(Sales_Data[Discount],MATCH(Merged[[#This Row],[Product_ID]], Sales_Data[Product_ID],0))</f>
        <v>0.05</v>
      </c>
      <c r="K944" s="8">
        <f>INDEX(Sales_Data[Discount (%)], MATCH(Merged[[#This Row],[Product_ID]],Sales_Data[Product_ID],0))</f>
        <v>0.05</v>
      </c>
      <c r="L944" s="8" t="str">
        <f>INDEX(Sales_Data[Discount Range], MATCH(Merged[[#This Row],[Product_ID]], Sales_Data[Product_ID],0))</f>
        <v>0-5%</v>
      </c>
      <c r="M944" t="str">
        <f>INDEX(Sales_Data[Sales_Channel],MATCH(Merged[[#This Row],[Product_ID]], Sales_Data[Product_ID],0))</f>
        <v>Retail</v>
      </c>
      <c r="N944" t="str">
        <f>INDEX(Sales_Data[Region_and_Sales_Rep], MATCH(Merged[[#This Row],[Product_ID]],Sales_Data[Product_ID],0))</f>
        <v>West-Alice</v>
      </c>
    </row>
    <row r="945" spans="1:14" x14ac:dyDescent="0.25">
      <c r="A945">
        <v>1047</v>
      </c>
      <c r="B945" t="str">
        <f>VLOOKUP(Merged[[#This Row],[Product_ID]],Sales_Data[],5,0)</f>
        <v>David</v>
      </c>
      <c r="C945" t="str">
        <f>VLOOKUP(Merged[[#This Row],[Product_ID]],Sales_Data[],6,0)</f>
        <v>North</v>
      </c>
      <c r="D945" t="str">
        <f>VLOOKUP(Merged[[#This Row],[Product_ID]],Sales_Data[],3,0)</f>
        <v>August</v>
      </c>
      <c r="E945">
        <f>INDEX(Sales_Data[Sales_Amount],MATCH(Merged[[#This Row],[Product_ID]], Sales_Data[Product_ID],0))</f>
        <v>1331.25</v>
      </c>
      <c r="F945" t="str">
        <f>INDEX(Sales_Data[Product_Category], MATCH(Merged[[#This Row],[Product_ID]],Sales_Data[Product_ID],0))</f>
        <v>Electronics</v>
      </c>
      <c r="G945">
        <f>INDEX(Sales_Data[Quantity_Sold], MATCH(Merged[[#This Row],[Product_ID]],Sales_Data[Product_ID],0))</f>
        <v>33</v>
      </c>
      <c r="H945" t="str">
        <f>INDEX(Sales_Data[Customer_Type], MATCH(Merged[[#This Row],[Product_ID]], Sales_Data[Product_ID],0))</f>
        <v>Returning</v>
      </c>
      <c r="I945" t="str">
        <f>INDEX(Sales_Data[Payment_Method], MATCH(Merged[[#This Row],[Product_ID]], Sales_Data[Product_ID],0))</f>
        <v>Credit Card</v>
      </c>
      <c r="J945">
        <f>INDEX(Sales_Data[Discount],MATCH(Merged[[#This Row],[Product_ID]], Sales_Data[Product_ID],0))</f>
        <v>0.15</v>
      </c>
      <c r="K945" s="8">
        <f>INDEX(Sales_Data[Discount (%)], MATCH(Merged[[#This Row],[Product_ID]],Sales_Data[Product_ID],0))</f>
        <v>0.15</v>
      </c>
      <c r="L945" s="8" t="str">
        <f>INDEX(Sales_Data[Discount Range], MATCH(Merged[[#This Row],[Product_ID]], Sales_Data[Product_ID],0))</f>
        <v>11-15%</v>
      </c>
      <c r="M945" t="str">
        <f>INDEX(Sales_Data[Sales_Channel],MATCH(Merged[[#This Row],[Product_ID]], Sales_Data[Product_ID],0))</f>
        <v>Online</v>
      </c>
      <c r="N945" t="str">
        <f>INDEX(Sales_Data[Region_and_Sales_Rep], MATCH(Merged[[#This Row],[Product_ID]],Sales_Data[Product_ID],0))</f>
        <v>North-David</v>
      </c>
    </row>
    <row r="946" spans="1:14" x14ac:dyDescent="0.25">
      <c r="A946">
        <v>1086</v>
      </c>
      <c r="B946" t="str">
        <f>VLOOKUP(Merged[[#This Row],[Product_ID]],Sales_Data[],5,0)</f>
        <v>Bob</v>
      </c>
      <c r="C946" t="str">
        <f>VLOOKUP(Merged[[#This Row],[Product_ID]],Sales_Data[],6,0)</f>
        <v>East</v>
      </c>
      <c r="D946" t="str">
        <f>VLOOKUP(Merged[[#This Row],[Product_ID]],Sales_Data[],3,0)</f>
        <v>June</v>
      </c>
      <c r="E946">
        <f>INDEX(Sales_Data[Sales_Amount],MATCH(Merged[[#This Row],[Product_ID]], Sales_Data[Product_ID],0))</f>
        <v>2495.5700000000002</v>
      </c>
      <c r="F946" t="str">
        <f>INDEX(Sales_Data[Product_Category], MATCH(Merged[[#This Row],[Product_ID]],Sales_Data[Product_ID],0))</f>
        <v>Electronics</v>
      </c>
      <c r="G946">
        <f>INDEX(Sales_Data[Quantity_Sold], MATCH(Merged[[#This Row],[Product_ID]],Sales_Data[Product_ID],0))</f>
        <v>3</v>
      </c>
      <c r="H946" t="str">
        <f>INDEX(Sales_Data[Customer_Type], MATCH(Merged[[#This Row],[Product_ID]], Sales_Data[Product_ID],0))</f>
        <v>New</v>
      </c>
      <c r="I946" t="str">
        <f>INDEX(Sales_Data[Payment_Method], MATCH(Merged[[#This Row],[Product_ID]], Sales_Data[Product_ID],0))</f>
        <v>Cash</v>
      </c>
      <c r="J946">
        <f>INDEX(Sales_Data[Discount],MATCH(Merged[[#This Row],[Product_ID]], Sales_Data[Product_ID],0))</f>
        <v>0.27</v>
      </c>
      <c r="K946" s="8">
        <f>INDEX(Sales_Data[Discount (%)], MATCH(Merged[[#This Row],[Product_ID]],Sales_Data[Product_ID],0))</f>
        <v>0.27</v>
      </c>
      <c r="L946" s="8" t="str">
        <f>INDEX(Sales_Data[Discount Range], MATCH(Merged[[#This Row],[Product_ID]], Sales_Data[Product_ID],0))</f>
        <v>21%+</v>
      </c>
      <c r="M946" t="str">
        <f>INDEX(Sales_Data[Sales_Channel],MATCH(Merged[[#This Row],[Product_ID]], Sales_Data[Product_ID],0))</f>
        <v>Online</v>
      </c>
      <c r="N946" t="str">
        <f>INDEX(Sales_Data[Region_and_Sales_Rep], MATCH(Merged[[#This Row],[Product_ID]],Sales_Data[Product_ID],0))</f>
        <v>East-Bob</v>
      </c>
    </row>
    <row r="947" spans="1:14" x14ac:dyDescent="0.25">
      <c r="A947">
        <v>1056</v>
      </c>
      <c r="B947" t="str">
        <f>VLOOKUP(Merged[[#This Row],[Product_ID]],Sales_Data[],5,0)</f>
        <v>David</v>
      </c>
      <c r="C947" t="str">
        <f>VLOOKUP(Merged[[#This Row],[Product_ID]],Sales_Data[],6,0)</f>
        <v>East</v>
      </c>
      <c r="D947" t="str">
        <f>VLOOKUP(Merged[[#This Row],[Product_ID]],Sales_Data[],3,0)</f>
        <v>May</v>
      </c>
      <c r="E947">
        <f>INDEX(Sales_Data[Sales_Amount],MATCH(Merged[[#This Row],[Product_ID]], Sales_Data[Product_ID],0))</f>
        <v>7611.88</v>
      </c>
      <c r="F947" t="str">
        <f>INDEX(Sales_Data[Product_Category], MATCH(Merged[[#This Row],[Product_ID]],Sales_Data[Product_ID],0))</f>
        <v>Clothing</v>
      </c>
      <c r="G947">
        <f>INDEX(Sales_Data[Quantity_Sold], MATCH(Merged[[#This Row],[Product_ID]],Sales_Data[Product_ID],0))</f>
        <v>28</v>
      </c>
      <c r="H947" t="str">
        <f>INDEX(Sales_Data[Customer_Type], MATCH(Merged[[#This Row],[Product_ID]], Sales_Data[Product_ID],0))</f>
        <v>Returning</v>
      </c>
      <c r="I947" t="str">
        <f>INDEX(Sales_Data[Payment_Method], MATCH(Merged[[#This Row],[Product_ID]], Sales_Data[Product_ID],0))</f>
        <v>Bank Transfer</v>
      </c>
      <c r="J947">
        <f>INDEX(Sales_Data[Discount],MATCH(Merged[[#This Row],[Product_ID]], Sales_Data[Product_ID],0))</f>
        <v>0.2</v>
      </c>
      <c r="K947" s="8">
        <f>INDEX(Sales_Data[Discount (%)], MATCH(Merged[[#This Row],[Product_ID]],Sales_Data[Product_ID],0))</f>
        <v>0.2</v>
      </c>
      <c r="L947" s="8" t="str">
        <f>INDEX(Sales_Data[Discount Range], MATCH(Merged[[#This Row],[Product_ID]], Sales_Data[Product_ID],0))</f>
        <v>16-20%</v>
      </c>
      <c r="M947" t="str">
        <f>INDEX(Sales_Data[Sales_Channel],MATCH(Merged[[#This Row],[Product_ID]], Sales_Data[Product_ID],0))</f>
        <v>Online</v>
      </c>
      <c r="N947" t="str">
        <f>INDEX(Sales_Data[Region_and_Sales_Rep], MATCH(Merged[[#This Row],[Product_ID]],Sales_Data[Product_ID],0))</f>
        <v>East-David</v>
      </c>
    </row>
    <row r="948" spans="1:14" x14ac:dyDescent="0.25">
      <c r="A948">
        <v>1094</v>
      </c>
      <c r="B948" t="str">
        <f>VLOOKUP(Merged[[#This Row],[Product_ID]],Sales_Data[],5,0)</f>
        <v>Eve</v>
      </c>
      <c r="C948" t="str">
        <f>VLOOKUP(Merged[[#This Row],[Product_ID]],Sales_Data[],6,0)</f>
        <v>North</v>
      </c>
      <c r="D948" t="str">
        <f>VLOOKUP(Merged[[#This Row],[Product_ID]],Sales_Data[],3,0)</f>
        <v>January</v>
      </c>
      <c r="E948">
        <f>INDEX(Sales_Data[Sales_Amount],MATCH(Merged[[#This Row],[Product_ID]], Sales_Data[Product_ID],0))</f>
        <v>2548.67</v>
      </c>
      <c r="F948" t="str">
        <f>INDEX(Sales_Data[Product_Category], MATCH(Merged[[#This Row],[Product_ID]],Sales_Data[Product_ID],0))</f>
        <v>Electronics</v>
      </c>
      <c r="G948">
        <f>INDEX(Sales_Data[Quantity_Sold], MATCH(Merged[[#This Row],[Product_ID]],Sales_Data[Product_ID],0))</f>
        <v>25</v>
      </c>
      <c r="H948" t="str">
        <f>INDEX(Sales_Data[Customer_Type], MATCH(Merged[[#This Row],[Product_ID]], Sales_Data[Product_ID],0))</f>
        <v>New</v>
      </c>
      <c r="I948" t="str">
        <f>INDEX(Sales_Data[Payment_Method], MATCH(Merged[[#This Row],[Product_ID]], Sales_Data[Product_ID],0))</f>
        <v>Bank Transfer</v>
      </c>
      <c r="J948">
        <f>INDEX(Sales_Data[Discount],MATCH(Merged[[#This Row],[Product_ID]], Sales_Data[Product_ID],0))</f>
        <v>0.17</v>
      </c>
      <c r="K948" s="8">
        <f>INDEX(Sales_Data[Discount (%)], MATCH(Merged[[#This Row],[Product_ID]],Sales_Data[Product_ID],0))</f>
        <v>0.17</v>
      </c>
      <c r="L948" s="8" t="str">
        <f>INDEX(Sales_Data[Discount Range], MATCH(Merged[[#This Row],[Product_ID]], Sales_Data[Product_ID],0))</f>
        <v>16-20%</v>
      </c>
      <c r="M948" t="str">
        <f>INDEX(Sales_Data[Sales_Channel],MATCH(Merged[[#This Row],[Product_ID]], Sales_Data[Product_ID],0))</f>
        <v>Online</v>
      </c>
      <c r="N948" t="str">
        <f>INDEX(Sales_Data[Region_and_Sales_Rep], MATCH(Merged[[#This Row],[Product_ID]],Sales_Data[Product_ID],0))</f>
        <v>North-Eve</v>
      </c>
    </row>
    <row r="949" spans="1:14" x14ac:dyDescent="0.25">
      <c r="A949">
        <v>1063</v>
      </c>
      <c r="B949" t="str">
        <f>VLOOKUP(Merged[[#This Row],[Product_ID]],Sales_Data[],5,0)</f>
        <v>Bob</v>
      </c>
      <c r="C949" t="str">
        <f>VLOOKUP(Merged[[#This Row],[Product_ID]],Sales_Data[],6,0)</f>
        <v>West</v>
      </c>
      <c r="D949" t="str">
        <f>VLOOKUP(Merged[[#This Row],[Product_ID]],Sales_Data[],3,0)</f>
        <v>May</v>
      </c>
      <c r="E949">
        <f>INDEX(Sales_Data[Sales_Amount],MATCH(Merged[[#This Row],[Product_ID]], Sales_Data[Product_ID],0))</f>
        <v>3098.87</v>
      </c>
      <c r="F949" t="str">
        <f>INDEX(Sales_Data[Product_Category], MATCH(Merged[[#This Row],[Product_ID]],Sales_Data[Product_ID],0))</f>
        <v>Food</v>
      </c>
      <c r="G949">
        <f>INDEX(Sales_Data[Quantity_Sold], MATCH(Merged[[#This Row],[Product_ID]],Sales_Data[Product_ID],0))</f>
        <v>39</v>
      </c>
      <c r="H949" t="str">
        <f>INDEX(Sales_Data[Customer_Type], MATCH(Merged[[#This Row],[Product_ID]], Sales_Data[Product_ID],0))</f>
        <v>Returning</v>
      </c>
      <c r="I949" t="str">
        <f>INDEX(Sales_Data[Payment_Method], MATCH(Merged[[#This Row],[Product_ID]], Sales_Data[Product_ID],0))</f>
        <v>Cash</v>
      </c>
      <c r="J949">
        <f>INDEX(Sales_Data[Discount],MATCH(Merged[[#This Row],[Product_ID]], Sales_Data[Product_ID],0))</f>
        <v>0.21</v>
      </c>
      <c r="K949" s="8">
        <f>INDEX(Sales_Data[Discount (%)], MATCH(Merged[[#This Row],[Product_ID]],Sales_Data[Product_ID],0))</f>
        <v>0.21</v>
      </c>
      <c r="L949" s="8" t="str">
        <f>INDEX(Sales_Data[Discount Range], MATCH(Merged[[#This Row],[Product_ID]], Sales_Data[Product_ID],0))</f>
        <v>21%+</v>
      </c>
      <c r="M949" t="str">
        <f>INDEX(Sales_Data[Sales_Channel],MATCH(Merged[[#This Row],[Product_ID]], Sales_Data[Product_ID],0))</f>
        <v>Retail</v>
      </c>
      <c r="N949" t="str">
        <f>INDEX(Sales_Data[Region_and_Sales_Rep], MATCH(Merged[[#This Row],[Product_ID]],Sales_Data[Product_ID],0))</f>
        <v>West-Bob</v>
      </c>
    </row>
    <row r="950" spans="1:14" x14ac:dyDescent="0.25">
      <c r="A950">
        <v>1048</v>
      </c>
      <c r="B950" t="str">
        <f>VLOOKUP(Merged[[#This Row],[Product_ID]],Sales_Data[],5,0)</f>
        <v>Charlie</v>
      </c>
      <c r="C950" t="str">
        <f>VLOOKUP(Merged[[#This Row],[Product_ID]],Sales_Data[],6,0)</f>
        <v>North</v>
      </c>
      <c r="D950" t="str">
        <f>VLOOKUP(Merged[[#This Row],[Product_ID]],Sales_Data[],3,0)</f>
        <v>September</v>
      </c>
      <c r="E950">
        <f>INDEX(Sales_Data[Sales_Amount],MATCH(Merged[[#This Row],[Product_ID]], Sales_Data[Product_ID],0))</f>
        <v>7873.38</v>
      </c>
      <c r="F950" t="str">
        <f>INDEX(Sales_Data[Product_Category], MATCH(Merged[[#This Row],[Product_ID]],Sales_Data[Product_ID],0))</f>
        <v>Furniture</v>
      </c>
      <c r="G950">
        <f>INDEX(Sales_Data[Quantity_Sold], MATCH(Merged[[#This Row],[Product_ID]],Sales_Data[Product_ID],0))</f>
        <v>4</v>
      </c>
      <c r="H950" t="str">
        <f>INDEX(Sales_Data[Customer_Type], MATCH(Merged[[#This Row],[Product_ID]], Sales_Data[Product_ID],0))</f>
        <v>New</v>
      </c>
      <c r="I950" t="str">
        <f>INDEX(Sales_Data[Payment_Method], MATCH(Merged[[#This Row],[Product_ID]], Sales_Data[Product_ID],0))</f>
        <v>Credit Card</v>
      </c>
      <c r="J950">
        <f>INDEX(Sales_Data[Discount],MATCH(Merged[[#This Row],[Product_ID]], Sales_Data[Product_ID],0))</f>
        <v>0.22</v>
      </c>
      <c r="K950" s="8">
        <f>INDEX(Sales_Data[Discount (%)], MATCH(Merged[[#This Row],[Product_ID]],Sales_Data[Product_ID],0))</f>
        <v>0.22</v>
      </c>
      <c r="L950" s="8" t="str">
        <f>INDEX(Sales_Data[Discount Range], MATCH(Merged[[#This Row],[Product_ID]], Sales_Data[Product_ID],0))</f>
        <v>21%+</v>
      </c>
      <c r="M950" t="str">
        <f>INDEX(Sales_Data[Sales_Channel],MATCH(Merged[[#This Row],[Product_ID]], Sales_Data[Product_ID],0))</f>
        <v>Retail</v>
      </c>
      <c r="N950" t="str">
        <f>INDEX(Sales_Data[Region_and_Sales_Rep], MATCH(Merged[[#This Row],[Product_ID]],Sales_Data[Product_ID],0))</f>
        <v>North-Charlie</v>
      </c>
    </row>
    <row r="951" spans="1:14" x14ac:dyDescent="0.25">
      <c r="A951">
        <v>1061</v>
      </c>
      <c r="B951" t="str">
        <f>VLOOKUP(Merged[[#This Row],[Product_ID]],Sales_Data[],5,0)</f>
        <v>Charlie</v>
      </c>
      <c r="C951" t="str">
        <f>VLOOKUP(Merged[[#This Row],[Product_ID]],Sales_Data[],6,0)</f>
        <v>East</v>
      </c>
      <c r="D951" t="str">
        <f>VLOOKUP(Merged[[#This Row],[Product_ID]],Sales_Data[],3,0)</f>
        <v>March</v>
      </c>
      <c r="E951">
        <f>INDEX(Sales_Data[Sales_Amount],MATCH(Merged[[#This Row],[Product_ID]], Sales_Data[Product_ID],0))</f>
        <v>3750.2</v>
      </c>
      <c r="F951" t="str">
        <f>INDEX(Sales_Data[Product_Category], MATCH(Merged[[#This Row],[Product_ID]],Sales_Data[Product_ID],0))</f>
        <v>Electronics</v>
      </c>
      <c r="G951">
        <f>INDEX(Sales_Data[Quantity_Sold], MATCH(Merged[[#This Row],[Product_ID]],Sales_Data[Product_ID],0))</f>
        <v>13</v>
      </c>
      <c r="H951" t="str">
        <f>INDEX(Sales_Data[Customer_Type], MATCH(Merged[[#This Row],[Product_ID]], Sales_Data[Product_ID],0))</f>
        <v>New</v>
      </c>
      <c r="I951" t="str">
        <f>INDEX(Sales_Data[Payment_Method], MATCH(Merged[[#This Row],[Product_ID]], Sales_Data[Product_ID],0))</f>
        <v>Credit Card</v>
      </c>
      <c r="J951">
        <f>INDEX(Sales_Data[Discount],MATCH(Merged[[#This Row],[Product_ID]], Sales_Data[Product_ID],0))</f>
        <v>0.08</v>
      </c>
      <c r="K951" s="8">
        <f>INDEX(Sales_Data[Discount (%)], MATCH(Merged[[#This Row],[Product_ID]],Sales_Data[Product_ID],0))</f>
        <v>0.08</v>
      </c>
      <c r="L951" s="8" t="str">
        <f>INDEX(Sales_Data[Discount Range], MATCH(Merged[[#This Row],[Product_ID]], Sales_Data[Product_ID],0))</f>
        <v>6-10%</v>
      </c>
      <c r="M951" t="str">
        <f>INDEX(Sales_Data[Sales_Channel],MATCH(Merged[[#This Row],[Product_ID]], Sales_Data[Product_ID],0))</f>
        <v>Online</v>
      </c>
      <c r="N951" t="str">
        <f>INDEX(Sales_Data[Region_and_Sales_Rep], MATCH(Merged[[#This Row],[Product_ID]],Sales_Data[Product_ID],0))</f>
        <v>East-Charlie</v>
      </c>
    </row>
    <row r="952" spans="1:14" x14ac:dyDescent="0.25">
      <c r="A952">
        <v>1081</v>
      </c>
      <c r="B952" t="str">
        <f>VLOOKUP(Merged[[#This Row],[Product_ID]],Sales_Data[],5,0)</f>
        <v>David</v>
      </c>
      <c r="C952" t="str">
        <f>VLOOKUP(Merged[[#This Row],[Product_ID]],Sales_Data[],6,0)</f>
        <v>East</v>
      </c>
      <c r="D952" t="str">
        <f>VLOOKUP(Merged[[#This Row],[Product_ID]],Sales_Data[],3,0)</f>
        <v>February</v>
      </c>
      <c r="E952">
        <f>INDEX(Sales_Data[Sales_Amount],MATCH(Merged[[#This Row],[Product_ID]], Sales_Data[Product_ID],0))</f>
        <v>3068.03</v>
      </c>
      <c r="F952" t="str">
        <f>INDEX(Sales_Data[Product_Category], MATCH(Merged[[#This Row],[Product_ID]],Sales_Data[Product_ID],0))</f>
        <v>Furniture</v>
      </c>
      <c r="G952">
        <f>INDEX(Sales_Data[Quantity_Sold], MATCH(Merged[[#This Row],[Product_ID]],Sales_Data[Product_ID],0))</f>
        <v>41</v>
      </c>
      <c r="H952" t="str">
        <f>INDEX(Sales_Data[Customer_Type], MATCH(Merged[[#This Row],[Product_ID]], Sales_Data[Product_ID],0))</f>
        <v>New</v>
      </c>
      <c r="I952" t="str">
        <f>INDEX(Sales_Data[Payment_Method], MATCH(Merged[[#This Row],[Product_ID]], Sales_Data[Product_ID],0))</f>
        <v>Bank Transfer</v>
      </c>
      <c r="J952">
        <f>INDEX(Sales_Data[Discount],MATCH(Merged[[#This Row],[Product_ID]], Sales_Data[Product_ID],0))</f>
        <v>0.21</v>
      </c>
      <c r="K952" s="8">
        <f>INDEX(Sales_Data[Discount (%)], MATCH(Merged[[#This Row],[Product_ID]],Sales_Data[Product_ID],0))</f>
        <v>0.21</v>
      </c>
      <c r="L952" s="8" t="str">
        <f>INDEX(Sales_Data[Discount Range], MATCH(Merged[[#This Row],[Product_ID]], Sales_Data[Product_ID],0))</f>
        <v>21%+</v>
      </c>
      <c r="M952" t="str">
        <f>INDEX(Sales_Data[Sales_Channel],MATCH(Merged[[#This Row],[Product_ID]], Sales_Data[Product_ID],0))</f>
        <v>Online</v>
      </c>
      <c r="N952" t="str">
        <f>INDEX(Sales_Data[Region_and_Sales_Rep], MATCH(Merged[[#This Row],[Product_ID]],Sales_Data[Product_ID],0))</f>
        <v>East-David</v>
      </c>
    </row>
    <row r="953" spans="1:14" x14ac:dyDescent="0.25">
      <c r="A953">
        <v>1026</v>
      </c>
      <c r="B953" t="str">
        <f>VLOOKUP(Merged[[#This Row],[Product_ID]],Sales_Data[],5,0)</f>
        <v>Alice</v>
      </c>
      <c r="C953" t="str">
        <f>VLOOKUP(Merged[[#This Row],[Product_ID]],Sales_Data[],6,0)</f>
        <v>West</v>
      </c>
      <c r="D953" t="str">
        <f>VLOOKUP(Merged[[#This Row],[Product_ID]],Sales_Data[],3,0)</f>
        <v>February</v>
      </c>
      <c r="E953">
        <f>INDEX(Sales_Data[Sales_Amount],MATCH(Merged[[#This Row],[Product_ID]], Sales_Data[Product_ID],0))</f>
        <v>1554.93</v>
      </c>
      <c r="F953" t="str">
        <f>INDEX(Sales_Data[Product_Category], MATCH(Merged[[#This Row],[Product_ID]],Sales_Data[Product_ID],0))</f>
        <v>Electronics</v>
      </c>
      <c r="G953">
        <f>INDEX(Sales_Data[Quantity_Sold], MATCH(Merged[[#This Row],[Product_ID]],Sales_Data[Product_ID],0))</f>
        <v>19</v>
      </c>
      <c r="H953" t="str">
        <f>INDEX(Sales_Data[Customer_Type], MATCH(Merged[[#This Row],[Product_ID]], Sales_Data[Product_ID],0))</f>
        <v>New</v>
      </c>
      <c r="I953" t="str">
        <f>INDEX(Sales_Data[Payment_Method], MATCH(Merged[[#This Row],[Product_ID]], Sales_Data[Product_ID],0))</f>
        <v>Credit Card</v>
      </c>
      <c r="J953">
        <f>INDEX(Sales_Data[Discount],MATCH(Merged[[#This Row],[Product_ID]], Sales_Data[Product_ID],0))</f>
        <v>0.05</v>
      </c>
      <c r="K953" s="8">
        <f>INDEX(Sales_Data[Discount (%)], MATCH(Merged[[#This Row],[Product_ID]],Sales_Data[Product_ID],0))</f>
        <v>0.05</v>
      </c>
      <c r="L953" s="8" t="str">
        <f>INDEX(Sales_Data[Discount Range], MATCH(Merged[[#This Row],[Product_ID]], Sales_Data[Product_ID],0))</f>
        <v>0-5%</v>
      </c>
      <c r="M953" t="str">
        <f>INDEX(Sales_Data[Sales_Channel],MATCH(Merged[[#This Row],[Product_ID]], Sales_Data[Product_ID],0))</f>
        <v>Retail</v>
      </c>
      <c r="N953" t="str">
        <f>INDEX(Sales_Data[Region_and_Sales_Rep], MATCH(Merged[[#This Row],[Product_ID]],Sales_Data[Product_ID],0))</f>
        <v>West-Alice</v>
      </c>
    </row>
    <row r="954" spans="1:14" x14ac:dyDescent="0.25">
      <c r="A954">
        <v>1036</v>
      </c>
      <c r="B954" t="str">
        <f>VLOOKUP(Merged[[#This Row],[Product_ID]],Sales_Data[],5,0)</f>
        <v>David</v>
      </c>
      <c r="C954" t="str">
        <f>VLOOKUP(Merged[[#This Row],[Product_ID]],Sales_Data[],6,0)</f>
        <v>North</v>
      </c>
      <c r="D954" t="str">
        <f>VLOOKUP(Merged[[#This Row],[Product_ID]],Sales_Data[],3,0)</f>
        <v>October</v>
      </c>
      <c r="E954">
        <f>INDEX(Sales_Data[Sales_Amount],MATCH(Merged[[#This Row],[Product_ID]], Sales_Data[Product_ID],0))</f>
        <v>6499.94</v>
      </c>
      <c r="F954" t="str">
        <f>INDEX(Sales_Data[Product_Category], MATCH(Merged[[#This Row],[Product_ID]],Sales_Data[Product_ID],0))</f>
        <v>Clothing</v>
      </c>
      <c r="G954">
        <f>INDEX(Sales_Data[Quantity_Sold], MATCH(Merged[[#This Row],[Product_ID]],Sales_Data[Product_ID],0))</f>
        <v>49</v>
      </c>
      <c r="H954" t="str">
        <f>INDEX(Sales_Data[Customer_Type], MATCH(Merged[[#This Row],[Product_ID]], Sales_Data[Product_ID],0))</f>
        <v>New</v>
      </c>
      <c r="I954" t="str">
        <f>INDEX(Sales_Data[Payment_Method], MATCH(Merged[[#This Row],[Product_ID]], Sales_Data[Product_ID],0))</f>
        <v>Cash</v>
      </c>
      <c r="J954">
        <f>INDEX(Sales_Data[Discount],MATCH(Merged[[#This Row],[Product_ID]], Sales_Data[Product_ID],0))</f>
        <v>0.16</v>
      </c>
      <c r="K954" s="8">
        <f>INDEX(Sales_Data[Discount (%)], MATCH(Merged[[#This Row],[Product_ID]],Sales_Data[Product_ID],0))</f>
        <v>0.16</v>
      </c>
      <c r="L954" s="8" t="str">
        <f>INDEX(Sales_Data[Discount Range], MATCH(Merged[[#This Row],[Product_ID]], Sales_Data[Product_ID],0))</f>
        <v>16-20%</v>
      </c>
      <c r="M954" t="str">
        <f>INDEX(Sales_Data[Sales_Channel],MATCH(Merged[[#This Row],[Product_ID]], Sales_Data[Product_ID],0))</f>
        <v>Online</v>
      </c>
      <c r="N954" t="str">
        <f>INDEX(Sales_Data[Region_and_Sales_Rep], MATCH(Merged[[#This Row],[Product_ID]],Sales_Data[Product_ID],0))</f>
        <v>North-David</v>
      </c>
    </row>
    <row r="955" spans="1:14" x14ac:dyDescent="0.25">
      <c r="A955">
        <v>1001</v>
      </c>
      <c r="B955" t="str">
        <f>VLOOKUP(Merged[[#This Row],[Product_ID]],Sales_Data[],5,0)</f>
        <v>Alice</v>
      </c>
      <c r="C955" t="str">
        <f>VLOOKUP(Merged[[#This Row],[Product_ID]],Sales_Data[],6,0)</f>
        <v>North</v>
      </c>
      <c r="D955" t="str">
        <f>VLOOKUP(Merged[[#This Row],[Product_ID]],Sales_Data[],3,0)</f>
        <v>November</v>
      </c>
      <c r="E955">
        <f>INDEX(Sales_Data[Sales_Amount],MATCH(Merged[[#This Row],[Product_ID]], Sales_Data[Product_ID],0))</f>
        <v>715.81</v>
      </c>
      <c r="F955" t="str">
        <f>INDEX(Sales_Data[Product_Category], MATCH(Merged[[#This Row],[Product_ID]],Sales_Data[Product_ID],0))</f>
        <v>Electronics</v>
      </c>
      <c r="G955">
        <f>INDEX(Sales_Data[Quantity_Sold], MATCH(Merged[[#This Row],[Product_ID]],Sales_Data[Product_ID],0))</f>
        <v>8</v>
      </c>
      <c r="H955" t="str">
        <f>INDEX(Sales_Data[Customer_Type], MATCH(Merged[[#This Row],[Product_ID]], Sales_Data[Product_ID],0))</f>
        <v>New</v>
      </c>
      <c r="I955" t="str">
        <f>INDEX(Sales_Data[Payment_Method], MATCH(Merged[[#This Row],[Product_ID]], Sales_Data[Product_ID],0))</f>
        <v>Bank Transfer</v>
      </c>
      <c r="J955">
        <f>INDEX(Sales_Data[Discount],MATCH(Merged[[#This Row],[Product_ID]], Sales_Data[Product_ID],0))</f>
        <v>0.09</v>
      </c>
      <c r="K955" s="8">
        <f>INDEX(Sales_Data[Discount (%)], MATCH(Merged[[#This Row],[Product_ID]],Sales_Data[Product_ID],0))</f>
        <v>0.09</v>
      </c>
      <c r="L955" s="8" t="str">
        <f>INDEX(Sales_Data[Discount Range], MATCH(Merged[[#This Row],[Product_ID]], Sales_Data[Product_ID],0))</f>
        <v>6-10%</v>
      </c>
      <c r="M955" t="str">
        <f>INDEX(Sales_Data[Sales_Channel],MATCH(Merged[[#This Row],[Product_ID]], Sales_Data[Product_ID],0))</f>
        <v>Retail</v>
      </c>
      <c r="N955" t="str">
        <f>INDEX(Sales_Data[Region_and_Sales_Rep], MATCH(Merged[[#This Row],[Product_ID]],Sales_Data[Product_ID],0))</f>
        <v>North-Alice</v>
      </c>
    </row>
    <row r="956" spans="1:14" x14ac:dyDescent="0.25">
      <c r="A956">
        <v>1008</v>
      </c>
      <c r="B956" t="str">
        <f>VLOOKUP(Merged[[#This Row],[Product_ID]],Sales_Data[],5,0)</f>
        <v>Eve</v>
      </c>
      <c r="C956" t="str">
        <f>VLOOKUP(Merged[[#This Row],[Product_ID]],Sales_Data[],6,0)</f>
        <v>North</v>
      </c>
      <c r="D956" t="str">
        <f>VLOOKUP(Merged[[#This Row],[Product_ID]],Sales_Data[],3,0)</f>
        <v>January</v>
      </c>
      <c r="E956">
        <f>INDEX(Sales_Data[Sales_Amount],MATCH(Merged[[#This Row],[Product_ID]], Sales_Data[Product_ID],0))</f>
        <v>5227.8100000000004</v>
      </c>
      <c r="F956" t="str">
        <f>INDEX(Sales_Data[Product_Category], MATCH(Merged[[#This Row],[Product_ID]],Sales_Data[Product_ID],0))</f>
        <v>Clothing</v>
      </c>
      <c r="G956">
        <f>INDEX(Sales_Data[Quantity_Sold], MATCH(Merged[[#This Row],[Product_ID]],Sales_Data[Product_ID],0))</f>
        <v>38</v>
      </c>
      <c r="H956" t="str">
        <f>INDEX(Sales_Data[Customer_Type], MATCH(Merged[[#This Row],[Product_ID]], Sales_Data[Product_ID],0))</f>
        <v>Returning</v>
      </c>
      <c r="I956" t="str">
        <f>INDEX(Sales_Data[Payment_Method], MATCH(Merged[[#This Row],[Product_ID]], Sales_Data[Product_ID],0))</f>
        <v>Cash</v>
      </c>
      <c r="J956">
        <f>INDEX(Sales_Data[Discount],MATCH(Merged[[#This Row],[Product_ID]], Sales_Data[Product_ID],0))</f>
        <v>0.05</v>
      </c>
      <c r="K956" s="8">
        <f>INDEX(Sales_Data[Discount (%)], MATCH(Merged[[#This Row],[Product_ID]],Sales_Data[Product_ID],0))</f>
        <v>0.05</v>
      </c>
      <c r="L956" s="8" t="str">
        <f>INDEX(Sales_Data[Discount Range], MATCH(Merged[[#This Row],[Product_ID]], Sales_Data[Product_ID],0))</f>
        <v>0-5%</v>
      </c>
      <c r="M956" t="str">
        <f>INDEX(Sales_Data[Sales_Channel],MATCH(Merged[[#This Row],[Product_ID]], Sales_Data[Product_ID],0))</f>
        <v>Online</v>
      </c>
      <c r="N956" t="str">
        <f>INDEX(Sales_Data[Region_and_Sales_Rep], MATCH(Merged[[#This Row],[Product_ID]],Sales_Data[Product_ID],0))</f>
        <v>North-Eve</v>
      </c>
    </row>
    <row r="957" spans="1:14" x14ac:dyDescent="0.25">
      <c r="A957">
        <v>1099</v>
      </c>
      <c r="B957" t="str">
        <f>VLOOKUP(Merged[[#This Row],[Product_ID]],Sales_Data[],5,0)</f>
        <v>David</v>
      </c>
      <c r="C957" t="str">
        <f>VLOOKUP(Merged[[#This Row],[Product_ID]],Sales_Data[],6,0)</f>
        <v>East</v>
      </c>
      <c r="D957" t="str">
        <f>VLOOKUP(Merged[[#This Row],[Product_ID]],Sales_Data[],3,0)</f>
        <v>March</v>
      </c>
      <c r="E957">
        <f>INDEX(Sales_Data[Sales_Amount],MATCH(Merged[[#This Row],[Product_ID]], Sales_Data[Product_ID],0))</f>
        <v>7952.11</v>
      </c>
      <c r="F957" t="str">
        <f>INDEX(Sales_Data[Product_Category], MATCH(Merged[[#This Row],[Product_ID]],Sales_Data[Product_ID],0))</f>
        <v>Furniture</v>
      </c>
      <c r="G957">
        <f>INDEX(Sales_Data[Quantity_Sold], MATCH(Merged[[#This Row],[Product_ID]],Sales_Data[Product_ID],0))</f>
        <v>10</v>
      </c>
      <c r="H957" t="str">
        <f>INDEX(Sales_Data[Customer_Type], MATCH(Merged[[#This Row],[Product_ID]], Sales_Data[Product_ID],0))</f>
        <v>New</v>
      </c>
      <c r="I957" t="str">
        <f>INDEX(Sales_Data[Payment_Method], MATCH(Merged[[#This Row],[Product_ID]], Sales_Data[Product_ID],0))</f>
        <v>Credit Card</v>
      </c>
      <c r="J957">
        <f>INDEX(Sales_Data[Discount],MATCH(Merged[[#This Row],[Product_ID]], Sales_Data[Product_ID],0))</f>
        <v>0</v>
      </c>
      <c r="K957" s="8">
        <f>INDEX(Sales_Data[Discount (%)], MATCH(Merged[[#This Row],[Product_ID]],Sales_Data[Product_ID],0))</f>
        <v>0</v>
      </c>
      <c r="L957" s="8" t="str">
        <f>INDEX(Sales_Data[Discount Range], MATCH(Merged[[#This Row],[Product_ID]], Sales_Data[Product_ID],0))</f>
        <v>0-5%</v>
      </c>
      <c r="M957" t="str">
        <f>INDEX(Sales_Data[Sales_Channel],MATCH(Merged[[#This Row],[Product_ID]], Sales_Data[Product_ID],0))</f>
        <v>Online</v>
      </c>
      <c r="N957" t="str">
        <f>INDEX(Sales_Data[Region_and_Sales_Rep], MATCH(Merged[[#This Row],[Product_ID]],Sales_Data[Product_ID],0))</f>
        <v>East-David</v>
      </c>
    </row>
    <row r="958" spans="1:14" x14ac:dyDescent="0.25">
      <c r="A958">
        <v>1052</v>
      </c>
      <c r="B958" t="str">
        <f>VLOOKUP(Merged[[#This Row],[Product_ID]],Sales_Data[],5,0)</f>
        <v>Bob</v>
      </c>
      <c r="C958" t="str">
        <f>VLOOKUP(Merged[[#This Row],[Product_ID]],Sales_Data[],6,0)</f>
        <v>North</v>
      </c>
      <c r="D958" t="str">
        <f>VLOOKUP(Merged[[#This Row],[Product_ID]],Sales_Data[],3,0)</f>
        <v>February</v>
      </c>
      <c r="E958">
        <f>INDEX(Sales_Data[Sales_Amount],MATCH(Merged[[#This Row],[Product_ID]], Sales_Data[Product_ID],0))</f>
        <v>5053.97</v>
      </c>
      <c r="F958" t="str">
        <f>INDEX(Sales_Data[Product_Category], MATCH(Merged[[#This Row],[Product_ID]],Sales_Data[Product_ID],0))</f>
        <v>Furniture</v>
      </c>
      <c r="G958">
        <f>INDEX(Sales_Data[Quantity_Sold], MATCH(Merged[[#This Row],[Product_ID]],Sales_Data[Product_ID],0))</f>
        <v>18</v>
      </c>
      <c r="H958" t="str">
        <f>INDEX(Sales_Data[Customer_Type], MATCH(Merged[[#This Row],[Product_ID]], Sales_Data[Product_ID],0))</f>
        <v>Returning</v>
      </c>
      <c r="I958" t="str">
        <f>INDEX(Sales_Data[Payment_Method], MATCH(Merged[[#This Row],[Product_ID]], Sales_Data[Product_ID],0))</f>
        <v>Cash</v>
      </c>
      <c r="J958">
        <f>INDEX(Sales_Data[Discount],MATCH(Merged[[#This Row],[Product_ID]], Sales_Data[Product_ID],0))</f>
        <v>0.09</v>
      </c>
      <c r="K958" s="8">
        <f>INDEX(Sales_Data[Discount (%)], MATCH(Merged[[#This Row],[Product_ID]],Sales_Data[Product_ID],0))</f>
        <v>0.09</v>
      </c>
      <c r="L958" s="8" t="str">
        <f>INDEX(Sales_Data[Discount Range], MATCH(Merged[[#This Row],[Product_ID]], Sales_Data[Product_ID],0))</f>
        <v>6-10%</v>
      </c>
      <c r="M958" t="str">
        <f>INDEX(Sales_Data[Sales_Channel],MATCH(Merged[[#This Row],[Product_ID]], Sales_Data[Product_ID],0))</f>
        <v>Online</v>
      </c>
      <c r="N958" t="str">
        <f>INDEX(Sales_Data[Region_and_Sales_Rep], MATCH(Merged[[#This Row],[Product_ID]],Sales_Data[Product_ID],0))</f>
        <v>North-Bob</v>
      </c>
    </row>
    <row r="959" spans="1:14" x14ac:dyDescent="0.25">
      <c r="A959">
        <v>1079</v>
      </c>
      <c r="B959" t="str">
        <f>VLOOKUP(Merged[[#This Row],[Product_ID]],Sales_Data[],5,0)</f>
        <v>David</v>
      </c>
      <c r="C959" t="str">
        <f>VLOOKUP(Merged[[#This Row],[Product_ID]],Sales_Data[],6,0)</f>
        <v>South</v>
      </c>
      <c r="D959" t="str">
        <f>VLOOKUP(Merged[[#This Row],[Product_ID]],Sales_Data[],3,0)</f>
        <v>June</v>
      </c>
      <c r="E959">
        <f>INDEX(Sales_Data[Sales_Amount],MATCH(Merged[[#This Row],[Product_ID]], Sales_Data[Product_ID],0))</f>
        <v>1982.07</v>
      </c>
      <c r="F959" t="str">
        <f>INDEX(Sales_Data[Product_Category], MATCH(Merged[[#This Row],[Product_ID]],Sales_Data[Product_ID],0))</f>
        <v>Furniture</v>
      </c>
      <c r="G959">
        <f>INDEX(Sales_Data[Quantity_Sold], MATCH(Merged[[#This Row],[Product_ID]],Sales_Data[Product_ID],0))</f>
        <v>34</v>
      </c>
      <c r="H959" t="str">
        <f>INDEX(Sales_Data[Customer_Type], MATCH(Merged[[#This Row],[Product_ID]], Sales_Data[Product_ID],0))</f>
        <v>Returning</v>
      </c>
      <c r="I959" t="str">
        <f>INDEX(Sales_Data[Payment_Method], MATCH(Merged[[#This Row],[Product_ID]], Sales_Data[Product_ID],0))</f>
        <v>Credit Card</v>
      </c>
      <c r="J959">
        <f>INDEX(Sales_Data[Discount],MATCH(Merged[[#This Row],[Product_ID]], Sales_Data[Product_ID],0))</f>
        <v>0.15</v>
      </c>
      <c r="K959" s="8">
        <f>INDEX(Sales_Data[Discount (%)], MATCH(Merged[[#This Row],[Product_ID]],Sales_Data[Product_ID],0))</f>
        <v>0.15</v>
      </c>
      <c r="L959" s="8" t="str">
        <f>INDEX(Sales_Data[Discount Range], MATCH(Merged[[#This Row],[Product_ID]], Sales_Data[Product_ID],0))</f>
        <v>11-15%</v>
      </c>
      <c r="M959" t="str">
        <f>INDEX(Sales_Data[Sales_Channel],MATCH(Merged[[#This Row],[Product_ID]], Sales_Data[Product_ID],0))</f>
        <v>Online</v>
      </c>
      <c r="N959" t="str">
        <f>INDEX(Sales_Data[Region_and_Sales_Rep], MATCH(Merged[[#This Row],[Product_ID]],Sales_Data[Product_ID],0))</f>
        <v>South-David</v>
      </c>
    </row>
    <row r="960" spans="1:14" x14ac:dyDescent="0.25">
      <c r="A960">
        <v>1047</v>
      </c>
      <c r="B960" t="str">
        <f>VLOOKUP(Merged[[#This Row],[Product_ID]],Sales_Data[],5,0)</f>
        <v>David</v>
      </c>
      <c r="C960" t="str">
        <f>VLOOKUP(Merged[[#This Row],[Product_ID]],Sales_Data[],6,0)</f>
        <v>North</v>
      </c>
      <c r="D960" t="str">
        <f>VLOOKUP(Merged[[#This Row],[Product_ID]],Sales_Data[],3,0)</f>
        <v>August</v>
      </c>
      <c r="E960">
        <f>INDEX(Sales_Data[Sales_Amount],MATCH(Merged[[#This Row],[Product_ID]], Sales_Data[Product_ID],0))</f>
        <v>1331.25</v>
      </c>
      <c r="F960" t="str">
        <f>INDEX(Sales_Data[Product_Category], MATCH(Merged[[#This Row],[Product_ID]],Sales_Data[Product_ID],0))</f>
        <v>Electronics</v>
      </c>
      <c r="G960">
        <f>INDEX(Sales_Data[Quantity_Sold], MATCH(Merged[[#This Row],[Product_ID]],Sales_Data[Product_ID],0))</f>
        <v>33</v>
      </c>
      <c r="H960" t="str">
        <f>INDEX(Sales_Data[Customer_Type], MATCH(Merged[[#This Row],[Product_ID]], Sales_Data[Product_ID],0))</f>
        <v>Returning</v>
      </c>
      <c r="I960" t="str">
        <f>INDEX(Sales_Data[Payment_Method], MATCH(Merged[[#This Row],[Product_ID]], Sales_Data[Product_ID],0))</f>
        <v>Credit Card</v>
      </c>
      <c r="J960">
        <f>INDEX(Sales_Data[Discount],MATCH(Merged[[#This Row],[Product_ID]], Sales_Data[Product_ID],0))</f>
        <v>0.15</v>
      </c>
      <c r="K960" s="8">
        <f>INDEX(Sales_Data[Discount (%)], MATCH(Merged[[#This Row],[Product_ID]],Sales_Data[Product_ID],0))</f>
        <v>0.15</v>
      </c>
      <c r="L960" s="8" t="str">
        <f>INDEX(Sales_Data[Discount Range], MATCH(Merged[[#This Row],[Product_ID]], Sales_Data[Product_ID],0))</f>
        <v>11-15%</v>
      </c>
      <c r="M960" t="str">
        <f>INDEX(Sales_Data[Sales_Channel],MATCH(Merged[[#This Row],[Product_ID]], Sales_Data[Product_ID],0))</f>
        <v>Online</v>
      </c>
      <c r="N960" t="str">
        <f>INDEX(Sales_Data[Region_and_Sales_Rep], MATCH(Merged[[#This Row],[Product_ID]],Sales_Data[Product_ID],0))</f>
        <v>North-David</v>
      </c>
    </row>
    <row r="961" spans="1:14" x14ac:dyDescent="0.25">
      <c r="A961">
        <v>1056</v>
      </c>
      <c r="B961" t="str">
        <f>VLOOKUP(Merged[[#This Row],[Product_ID]],Sales_Data[],5,0)</f>
        <v>David</v>
      </c>
      <c r="C961" t="str">
        <f>VLOOKUP(Merged[[#This Row],[Product_ID]],Sales_Data[],6,0)</f>
        <v>East</v>
      </c>
      <c r="D961" t="str">
        <f>VLOOKUP(Merged[[#This Row],[Product_ID]],Sales_Data[],3,0)</f>
        <v>May</v>
      </c>
      <c r="E961">
        <f>INDEX(Sales_Data[Sales_Amount],MATCH(Merged[[#This Row],[Product_ID]], Sales_Data[Product_ID],0))</f>
        <v>7611.88</v>
      </c>
      <c r="F961" t="str">
        <f>INDEX(Sales_Data[Product_Category], MATCH(Merged[[#This Row],[Product_ID]],Sales_Data[Product_ID],0))</f>
        <v>Clothing</v>
      </c>
      <c r="G961">
        <f>INDEX(Sales_Data[Quantity_Sold], MATCH(Merged[[#This Row],[Product_ID]],Sales_Data[Product_ID],0))</f>
        <v>28</v>
      </c>
      <c r="H961" t="str">
        <f>INDEX(Sales_Data[Customer_Type], MATCH(Merged[[#This Row],[Product_ID]], Sales_Data[Product_ID],0))</f>
        <v>Returning</v>
      </c>
      <c r="I961" t="str">
        <f>INDEX(Sales_Data[Payment_Method], MATCH(Merged[[#This Row],[Product_ID]], Sales_Data[Product_ID],0))</f>
        <v>Bank Transfer</v>
      </c>
      <c r="J961">
        <f>INDEX(Sales_Data[Discount],MATCH(Merged[[#This Row],[Product_ID]], Sales_Data[Product_ID],0))</f>
        <v>0.2</v>
      </c>
      <c r="K961" s="8">
        <f>INDEX(Sales_Data[Discount (%)], MATCH(Merged[[#This Row],[Product_ID]],Sales_Data[Product_ID],0))</f>
        <v>0.2</v>
      </c>
      <c r="L961" s="8" t="str">
        <f>INDEX(Sales_Data[Discount Range], MATCH(Merged[[#This Row],[Product_ID]], Sales_Data[Product_ID],0))</f>
        <v>16-20%</v>
      </c>
      <c r="M961" t="str">
        <f>INDEX(Sales_Data[Sales_Channel],MATCH(Merged[[#This Row],[Product_ID]], Sales_Data[Product_ID],0))</f>
        <v>Online</v>
      </c>
      <c r="N961" t="str">
        <f>INDEX(Sales_Data[Region_and_Sales_Rep], MATCH(Merged[[#This Row],[Product_ID]],Sales_Data[Product_ID],0))</f>
        <v>East-David</v>
      </c>
    </row>
    <row r="962" spans="1:14" x14ac:dyDescent="0.25">
      <c r="A962">
        <v>1086</v>
      </c>
      <c r="B962" t="str">
        <f>VLOOKUP(Merged[[#This Row],[Product_ID]],Sales_Data[],5,0)</f>
        <v>Bob</v>
      </c>
      <c r="C962" t="str">
        <f>VLOOKUP(Merged[[#This Row],[Product_ID]],Sales_Data[],6,0)</f>
        <v>East</v>
      </c>
      <c r="D962" t="str">
        <f>VLOOKUP(Merged[[#This Row],[Product_ID]],Sales_Data[],3,0)</f>
        <v>June</v>
      </c>
      <c r="E962">
        <f>INDEX(Sales_Data[Sales_Amount],MATCH(Merged[[#This Row],[Product_ID]], Sales_Data[Product_ID],0))</f>
        <v>2495.5700000000002</v>
      </c>
      <c r="F962" t="str">
        <f>INDEX(Sales_Data[Product_Category], MATCH(Merged[[#This Row],[Product_ID]],Sales_Data[Product_ID],0))</f>
        <v>Electronics</v>
      </c>
      <c r="G962">
        <f>INDEX(Sales_Data[Quantity_Sold], MATCH(Merged[[#This Row],[Product_ID]],Sales_Data[Product_ID],0))</f>
        <v>3</v>
      </c>
      <c r="H962" t="str">
        <f>INDEX(Sales_Data[Customer_Type], MATCH(Merged[[#This Row],[Product_ID]], Sales_Data[Product_ID],0))</f>
        <v>New</v>
      </c>
      <c r="I962" t="str">
        <f>INDEX(Sales_Data[Payment_Method], MATCH(Merged[[#This Row],[Product_ID]], Sales_Data[Product_ID],0))</f>
        <v>Cash</v>
      </c>
      <c r="J962">
        <f>INDEX(Sales_Data[Discount],MATCH(Merged[[#This Row],[Product_ID]], Sales_Data[Product_ID],0))</f>
        <v>0.27</v>
      </c>
      <c r="K962" s="8">
        <f>INDEX(Sales_Data[Discount (%)], MATCH(Merged[[#This Row],[Product_ID]],Sales_Data[Product_ID],0))</f>
        <v>0.27</v>
      </c>
      <c r="L962" s="8" t="str">
        <f>INDEX(Sales_Data[Discount Range], MATCH(Merged[[#This Row],[Product_ID]], Sales_Data[Product_ID],0))</f>
        <v>21%+</v>
      </c>
      <c r="M962" t="str">
        <f>INDEX(Sales_Data[Sales_Channel],MATCH(Merged[[#This Row],[Product_ID]], Sales_Data[Product_ID],0))</f>
        <v>Online</v>
      </c>
      <c r="N962" t="str">
        <f>INDEX(Sales_Data[Region_and_Sales_Rep], MATCH(Merged[[#This Row],[Product_ID]],Sales_Data[Product_ID],0))</f>
        <v>East-Bob</v>
      </c>
    </row>
    <row r="963" spans="1:14" x14ac:dyDescent="0.25">
      <c r="A963">
        <v>1014</v>
      </c>
      <c r="B963" t="str">
        <f>VLOOKUP(Merged[[#This Row],[Product_ID]],Sales_Data[],5,0)</f>
        <v>David</v>
      </c>
      <c r="C963" t="str">
        <f>VLOOKUP(Merged[[#This Row],[Product_ID]],Sales_Data[],6,0)</f>
        <v>West</v>
      </c>
      <c r="D963" t="str">
        <f>VLOOKUP(Merged[[#This Row],[Product_ID]],Sales_Data[],3,0)</f>
        <v>November</v>
      </c>
      <c r="E963">
        <f>INDEX(Sales_Data[Sales_Amount],MATCH(Merged[[#This Row],[Product_ID]], Sales_Data[Product_ID],0))</f>
        <v>9762.5400000000009</v>
      </c>
      <c r="F963" t="str">
        <f>INDEX(Sales_Data[Product_Category], MATCH(Merged[[#This Row],[Product_ID]],Sales_Data[Product_ID],0))</f>
        <v>Food</v>
      </c>
      <c r="G963">
        <f>INDEX(Sales_Data[Quantity_Sold], MATCH(Merged[[#This Row],[Product_ID]],Sales_Data[Product_ID],0))</f>
        <v>17</v>
      </c>
      <c r="H963" t="str">
        <f>INDEX(Sales_Data[Customer_Type], MATCH(Merged[[#This Row],[Product_ID]], Sales_Data[Product_ID],0))</f>
        <v>New</v>
      </c>
      <c r="I963" t="str">
        <f>INDEX(Sales_Data[Payment_Method], MATCH(Merged[[#This Row],[Product_ID]], Sales_Data[Product_ID],0))</f>
        <v>Bank Transfer</v>
      </c>
      <c r="J963">
        <f>INDEX(Sales_Data[Discount],MATCH(Merged[[#This Row],[Product_ID]], Sales_Data[Product_ID],0))</f>
        <v>0.2</v>
      </c>
      <c r="K963" s="8">
        <f>INDEX(Sales_Data[Discount (%)], MATCH(Merged[[#This Row],[Product_ID]],Sales_Data[Product_ID],0))</f>
        <v>0.2</v>
      </c>
      <c r="L963" s="8" t="str">
        <f>INDEX(Sales_Data[Discount Range], MATCH(Merged[[#This Row],[Product_ID]], Sales_Data[Product_ID],0))</f>
        <v>16-20%</v>
      </c>
      <c r="M963" t="str">
        <f>INDEX(Sales_Data[Sales_Channel],MATCH(Merged[[#This Row],[Product_ID]], Sales_Data[Product_ID],0))</f>
        <v>Online</v>
      </c>
      <c r="N963" t="str">
        <f>INDEX(Sales_Data[Region_and_Sales_Rep], MATCH(Merged[[#This Row],[Product_ID]],Sales_Data[Product_ID],0))</f>
        <v>West-David</v>
      </c>
    </row>
    <row r="964" spans="1:14" x14ac:dyDescent="0.25">
      <c r="A964">
        <v>1090</v>
      </c>
      <c r="B964" t="str">
        <f>VLOOKUP(Merged[[#This Row],[Product_ID]],Sales_Data[],5,0)</f>
        <v>Alice</v>
      </c>
      <c r="C964" t="str">
        <f>VLOOKUP(Merged[[#This Row],[Product_ID]],Sales_Data[],6,0)</f>
        <v>West</v>
      </c>
      <c r="D964" t="str">
        <f>VLOOKUP(Merged[[#This Row],[Product_ID]],Sales_Data[],3,0)</f>
        <v>November</v>
      </c>
      <c r="E964">
        <f>INDEX(Sales_Data[Sales_Amount],MATCH(Merged[[#This Row],[Product_ID]], Sales_Data[Product_ID],0))</f>
        <v>267.77999999999997</v>
      </c>
      <c r="F964" t="str">
        <f>INDEX(Sales_Data[Product_Category], MATCH(Merged[[#This Row],[Product_ID]],Sales_Data[Product_ID],0))</f>
        <v>Electronics</v>
      </c>
      <c r="G964">
        <f>INDEX(Sales_Data[Quantity_Sold], MATCH(Merged[[#This Row],[Product_ID]],Sales_Data[Product_ID],0))</f>
        <v>32</v>
      </c>
      <c r="H964" t="str">
        <f>INDEX(Sales_Data[Customer_Type], MATCH(Merged[[#This Row],[Product_ID]], Sales_Data[Product_ID],0))</f>
        <v>Returning</v>
      </c>
      <c r="I964" t="str">
        <f>INDEX(Sales_Data[Payment_Method], MATCH(Merged[[#This Row],[Product_ID]], Sales_Data[Product_ID],0))</f>
        <v>Cash</v>
      </c>
      <c r="J964">
        <f>INDEX(Sales_Data[Discount],MATCH(Merged[[#This Row],[Product_ID]], Sales_Data[Product_ID],0))</f>
        <v>0.22</v>
      </c>
      <c r="K964" s="8">
        <f>INDEX(Sales_Data[Discount (%)], MATCH(Merged[[#This Row],[Product_ID]],Sales_Data[Product_ID],0))</f>
        <v>0.22</v>
      </c>
      <c r="L964" s="8" t="str">
        <f>INDEX(Sales_Data[Discount Range], MATCH(Merged[[#This Row],[Product_ID]], Sales_Data[Product_ID],0))</f>
        <v>21%+</v>
      </c>
      <c r="M964" t="str">
        <f>INDEX(Sales_Data[Sales_Channel],MATCH(Merged[[#This Row],[Product_ID]], Sales_Data[Product_ID],0))</f>
        <v>Retail</v>
      </c>
      <c r="N964" t="str">
        <f>INDEX(Sales_Data[Region_and_Sales_Rep], MATCH(Merged[[#This Row],[Product_ID]],Sales_Data[Product_ID],0))</f>
        <v>West-Alice</v>
      </c>
    </row>
    <row r="965" spans="1:14" x14ac:dyDescent="0.25">
      <c r="A965">
        <v>1028</v>
      </c>
      <c r="B965" t="str">
        <f>VLOOKUP(Merged[[#This Row],[Product_ID]],Sales_Data[],5,0)</f>
        <v>Alice</v>
      </c>
      <c r="C965" t="str">
        <f>VLOOKUP(Merged[[#This Row],[Product_ID]],Sales_Data[],6,0)</f>
        <v>East</v>
      </c>
      <c r="D965" t="str">
        <f>VLOOKUP(Merged[[#This Row],[Product_ID]],Sales_Data[],3,0)</f>
        <v>February</v>
      </c>
      <c r="E965">
        <f>INDEX(Sales_Data[Sales_Amount],MATCH(Merged[[#This Row],[Product_ID]], Sales_Data[Product_ID],0))</f>
        <v>2819.57</v>
      </c>
      <c r="F965" t="str">
        <f>INDEX(Sales_Data[Product_Category], MATCH(Merged[[#This Row],[Product_ID]],Sales_Data[Product_ID],0))</f>
        <v>Clothing</v>
      </c>
      <c r="G965">
        <f>INDEX(Sales_Data[Quantity_Sold], MATCH(Merged[[#This Row],[Product_ID]],Sales_Data[Product_ID],0))</f>
        <v>24</v>
      </c>
      <c r="H965" t="str">
        <f>INDEX(Sales_Data[Customer_Type], MATCH(Merged[[#This Row],[Product_ID]], Sales_Data[Product_ID],0))</f>
        <v>Returning</v>
      </c>
      <c r="I965" t="str">
        <f>INDEX(Sales_Data[Payment_Method], MATCH(Merged[[#This Row],[Product_ID]], Sales_Data[Product_ID],0))</f>
        <v>Bank Transfer</v>
      </c>
      <c r="J965">
        <f>INDEX(Sales_Data[Discount],MATCH(Merged[[#This Row],[Product_ID]], Sales_Data[Product_ID],0))</f>
        <v>0.16</v>
      </c>
      <c r="K965" s="8">
        <f>INDEX(Sales_Data[Discount (%)], MATCH(Merged[[#This Row],[Product_ID]],Sales_Data[Product_ID],0))</f>
        <v>0.16</v>
      </c>
      <c r="L965" s="8" t="str">
        <f>INDEX(Sales_Data[Discount Range], MATCH(Merged[[#This Row],[Product_ID]], Sales_Data[Product_ID],0))</f>
        <v>16-20%</v>
      </c>
      <c r="M965" t="str">
        <f>INDEX(Sales_Data[Sales_Channel],MATCH(Merged[[#This Row],[Product_ID]], Sales_Data[Product_ID],0))</f>
        <v>Retail</v>
      </c>
      <c r="N965" t="str">
        <f>INDEX(Sales_Data[Region_and_Sales_Rep], MATCH(Merged[[#This Row],[Product_ID]],Sales_Data[Product_ID],0))</f>
        <v>East-Alice</v>
      </c>
    </row>
    <row r="966" spans="1:14" x14ac:dyDescent="0.25">
      <c r="A966">
        <v>1087</v>
      </c>
      <c r="B966" t="str">
        <f>VLOOKUP(Merged[[#This Row],[Product_ID]],Sales_Data[],5,0)</f>
        <v>Eve</v>
      </c>
      <c r="C966" t="str">
        <f>VLOOKUP(Merged[[#This Row],[Product_ID]],Sales_Data[],6,0)</f>
        <v>South</v>
      </c>
      <c r="D966" t="str">
        <f>VLOOKUP(Merged[[#This Row],[Product_ID]],Sales_Data[],3,0)</f>
        <v>January</v>
      </c>
      <c r="E966">
        <f>INDEX(Sales_Data[Sales_Amount],MATCH(Merged[[#This Row],[Product_ID]], Sales_Data[Product_ID],0))</f>
        <v>7698.92</v>
      </c>
      <c r="F966" t="str">
        <f>INDEX(Sales_Data[Product_Category], MATCH(Merged[[#This Row],[Product_ID]],Sales_Data[Product_ID],0))</f>
        <v>Furniture</v>
      </c>
      <c r="G966">
        <f>INDEX(Sales_Data[Quantity_Sold], MATCH(Merged[[#This Row],[Product_ID]],Sales_Data[Product_ID],0))</f>
        <v>46</v>
      </c>
      <c r="H966" t="str">
        <f>INDEX(Sales_Data[Customer_Type], MATCH(Merged[[#This Row],[Product_ID]], Sales_Data[Product_ID],0))</f>
        <v>New</v>
      </c>
      <c r="I966" t="str">
        <f>INDEX(Sales_Data[Payment_Method], MATCH(Merged[[#This Row],[Product_ID]], Sales_Data[Product_ID],0))</f>
        <v>Bank Transfer</v>
      </c>
      <c r="J966">
        <f>INDEX(Sales_Data[Discount],MATCH(Merged[[#This Row],[Product_ID]], Sales_Data[Product_ID],0))</f>
        <v>0.12</v>
      </c>
      <c r="K966" s="8">
        <f>INDEX(Sales_Data[Discount (%)], MATCH(Merged[[#This Row],[Product_ID]],Sales_Data[Product_ID],0))</f>
        <v>0.12</v>
      </c>
      <c r="L966" s="8" t="str">
        <f>INDEX(Sales_Data[Discount Range], MATCH(Merged[[#This Row],[Product_ID]], Sales_Data[Product_ID],0))</f>
        <v>11-15%</v>
      </c>
      <c r="M966" t="str">
        <f>INDEX(Sales_Data[Sales_Channel],MATCH(Merged[[#This Row],[Product_ID]], Sales_Data[Product_ID],0))</f>
        <v>Online</v>
      </c>
      <c r="N966" t="str">
        <f>INDEX(Sales_Data[Region_and_Sales_Rep], MATCH(Merged[[#This Row],[Product_ID]],Sales_Data[Product_ID],0))</f>
        <v>South-Eve</v>
      </c>
    </row>
    <row r="967" spans="1:14" x14ac:dyDescent="0.25">
      <c r="A967">
        <v>1078</v>
      </c>
      <c r="B967" t="str">
        <f>VLOOKUP(Merged[[#This Row],[Product_ID]],Sales_Data[],5,0)</f>
        <v>David</v>
      </c>
      <c r="C967" t="str">
        <f>VLOOKUP(Merged[[#This Row],[Product_ID]],Sales_Data[],6,0)</f>
        <v>East</v>
      </c>
      <c r="D967" t="str">
        <f>VLOOKUP(Merged[[#This Row],[Product_ID]],Sales_Data[],3,0)</f>
        <v>November</v>
      </c>
      <c r="E967">
        <f>INDEX(Sales_Data[Sales_Amount],MATCH(Merged[[#This Row],[Product_ID]], Sales_Data[Product_ID],0))</f>
        <v>113.4</v>
      </c>
      <c r="F967" t="str">
        <f>INDEX(Sales_Data[Product_Category], MATCH(Merged[[#This Row],[Product_ID]],Sales_Data[Product_ID],0))</f>
        <v>Furniture</v>
      </c>
      <c r="G967">
        <f>INDEX(Sales_Data[Quantity_Sold], MATCH(Merged[[#This Row],[Product_ID]],Sales_Data[Product_ID],0))</f>
        <v>8</v>
      </c>
      <c r="H967" t="str">
        <f>INDEX(Sales_Data[Customer_Type], MATCH(Merged[[#This Row],[Product_ID]], Sales_Data[Product_ID],0))</f>
        <v>Returning</v>
      </c>
      <c r="I967" t="str">
        <f>INDEX(Sales_Data[Payment_Method], MATCH(Merged[[#This Row],[Product_ID]], Sales_Data[Product_ID],0))</f>
        <v>Bank Transfer</v>
      </c>
      <c r="J967">
        <f>INDEX(Sales_Data[Discount],MATCH(Merged[[#This Row],[Product_ID]], Sales_Data[Product_ID],0))</f>
        <v>0.03</v>
      </c>
      <c r="K967" s="8">
        <f>INDEX(Sales_Data[Discount (%)], MATCH(Merged[[#This Row],[Product_ID]],Sales_Data[Product_ID],0))</f>
        <v>0.03</v>
      </c>
      <c r="L967" s="8" t="str">
        <f>INDEX(Sales_Data[Discount Range], MATCH(Merged[[#This Row],[Product_ID]], Sales_Data[Product_ID],0))</f>
        <v>0-5%</v>
      </c>
      <c r="M967" t="str">
        <f>INDEX(Sales_Data[Sales_Channel],MATCH(Merged[[#This Row],[Product_ID]], Sales_Data[Product_ID],0))</f>
        <v>Online</v>
      </c>
      <c r="N967" t="str">
        <f>INDEX(Sales_Data[Region_and_Sales_Rep], MATCH(Merged[[#This Row],[Product_ID]],Sales_Data[Product_ID],0))</f>
        <v>East-David</v>
      </c>
    </row>
    <row r="968" spans="1:14" x14ac:dyDescent="0.25">
      <c r="A968">
        <v>1088</v>
      </c>
      <c r="B968" t="str">
        <f>VLOOKUP(Merged[[#This Row],[Product_ID]],Sales_Data[],5,0)</f>
        <v>Eve</v>
      </c>
      <c r="C968" t="str">
        <f>VLOOKUP(Merged[[#This Row],[Product_ID]],Sales_Data[],6,0)</f>
        <v>North</v>
      </c>
      <c r="D968" t="str">
        <f>VLOOKUP(Merged[[#This Row],[Product_ID]],Sales_Data[],3,0)</f>
        <v>November</v>
      </c>
      <c r="E968">
        <f>INDEX(Sales_Data[Sales_Amount],MATCH(Merged[[#This Row],[Product_ID]], Sales_Data[Product_ID],0))</f>
        <v>8518.4500000000007</v>
      </c>
      <c r="F968" t="str">
        <f>INDEX(Sales_Data[Product_Category], MATCH(Merged[[#This Row],[Product_ID]],Sales_Data[Product_ID],0))</f>
        <v>Furniture</v>
      </c>
      <c r="G968">
        <f>INDEX(Sales_Data[Quantity_Sold], MATCH(Merged[[#This Row],[Product_ID]],Sales_Data[Product_ID],0))</f>
        <v>13</v>
      </c>
      <c r="H968" t="str">
        <f>INDEX(Sales_Data[Customer_Type], MATCH(Merged[[#This Row],[Product_ID]], Sales_Data[Product_ID],0))</f>
        <v>New</v>
      </c>
      <c r="I968" t="str">
        <f>INDEX(Sales_Data[Payment_Method], MATCH(Merged[[#This Row],[Product_ID]], Sales_Data[Product_ID],0))</f>
        <v>Bank Transfer</v>
      </c>
      <c r="J968">
        <f>INDEX(Sales_Data[Discount],MATCH(Merged[[#This Row],[Product_ID]], Sales_Data[Product_ID],0))</f>
        <v>0.23</v>
      </c>
      <c r="K968" s="8">
        <f>INDEX(Sales_Data[Discount (%)], MATCH(Merged[[#This Row],[Product_ID]],Sales_Data[Product_ID],0))</f>
        <v>0.23</v>
      </c>
      <c r="L968" s="8" t="str">
        <f>INDEX(Sales_Data[Discount Range], MATCH(Merged[[#This Row],[Product_ID]], Sales_Data[Product_ID],0))</f>
        <v>21%+</v>
      </c>
      <c r="M968" t="str">
        <f>INDEX(Sales_Data[Sales_Channel],MATCH(Merged[[#This Row],[Product_ID]], Sales_Data[Product_ID],0))</f>
        <v>Retail</v>
      </c>
      <c r="N968" t="str">
        <f>INDEX(Sales_Data[Region_and_Sales_Rep], MATCH(Merged[[#This Row],[Product_ID]],Sales_Data[Product_ID],0))</f>
        <v>North-Eve</v>
      </c>
    </row>
    <row r="969" spans="1:14" x14ac:dyDescent="0.25">
      <c r="A969">
        <v>1002</v>
      </c>
      <c r="B969" t="str">
        <f>VLOOKUP(Merged[[#This Row],[Product_ID]],Sales_Data[],5,0)</f>
        <v>David</v>
      </c>
      <c r="C969" t="str">
        <f>VLOOKUP(Merged[[#This Row],[Product_ID]],Sales_Data[],6,0)</f>
        <v>North</v>
      </c>
      <c r="D969" t="str">
        <f>VLOOKUP(Merged[[#This Row],[Product_ID]],Sales_Data[],3,0)</f>
        <v>May</v>
      </c>
      <c r="E969">
        <f>INDEX(Sales_Data[Sales_Amount],MATCH(Merged[[#This Row],[Product_ID]], Sales_Data[Product_ID],0))</f>
        <v>6810.35</v>
      </c>
      <c r="F969" t="str">
        <f>INDEX(Sales_Data[Product_Category], MATCH(Merged[[#This Row],[Product_ID]],Sales_Data[Product_ID],0))</f>
        <v>Furniture</v>
      </c>
      <c r="G969">
        <f>INDEX(Sales_Data[Quantity_Sold], MATCH(Merged[[#This Row],[Product_ID]],Sales_Data[Product_ID],0))</f>
        <v>17</v>
      </c>
      <c r="H969" t="str">
        <f>INDEX(Sales_Data[Customer_Type], MATCH(Merged[[#This Row],[Product_ID]], Sales_Data[Product_ID],0))</f>
        <v>Returning</v>
      </c>
      <c r="I969" t="str">
        <f>INDEX(Sales_Data[Payment_Method], MATCH(Merged[[#This Row],[Product_ID]], Sales_Data[Product_ID],0))</f>
        <v>Cash</v>
      </c>
      <c r="J969">
        <f>INDEX(Sales_Data[Discount],MATCH(Merged[[#This Row],[Product_ID]], Sales_Data[Product_ID],0))</f>
        <v>0.04</v>
      </c>
      <c r="K969" s="8">
        <f>INDEX(Sales_Data[Discount (%)], MATCH(Merged[[#This Row],[Product_ID]],Sales_Data[Product_ID],0))</f>
        <v>0.04</v>
      </c>
      <c r="L969" s="8" t="str">
        <f>INDEX(Sales_Data[Discount Range], MATCH(Merged[[#This Row],[Product_ID]], Sales_Data[Product_ID],0))</f>
        <v>0-5%</v>
      </c>
      <c r="M969" t="str">
        <f>INDEX(Sales_Data[Sales_Channel],MATCH(Merged[[#This Row],[Product_ID]], Sales_Data[Product_ID],0))</f>
        <v>Online</v>
      </c>
      <c r="N969" t="str">
        <f>INDEX(Sales_Data[Region_and_Sales_Rep], MATCH(Merged[[#This Row],[Product_ID]],Sales_Data[Product_ID],0))</f>
        <v>North-David</v>
      </c>
    </row>
    <row r="970" spans="1:14" x14ac:dyDescent="0.25">
      <c r="A970">
        <v>1026</v>
      </c>
      <c r="B970" t="str">
        <f>VLOOKUP(Merged[[#This Row],[Product_ID]],Sales_Data[],5,0)</f>
        <v>Alice</v>
      </c>
      <c r="C970" t="str">
        <f>VLOOKUP(Merged[[#This Row],[Product_ID]],Sales_Data[],6,0)</f>
        <v>West</v>
      </c>
      <c r="D970" t="str">
        <f>VLOOKUP(Merged[[#This Row],[Product_ID]],Sales_Data[],3,0)</f>
        <v>February</v>
      </c>
      <c r="E970">
        <f>INDEX(Sales_Data[Sales_Amount],MATCH(Merged[[#This Row],[Product_ID]], Sales_Data[Product_ID],0))</f>
        <v>1554.93</v>
      </c>
      <c r="F970" t="str">
        <f>INDEX(Sales_Data[Product_Category], MATCH(Merged[[#This Row],[Product_ID]],Sales_Data[Product_ID],0))</f>
        <v>Electronics</v>
      </c>
      <c r="G970">
        <f>INDEX(Sales_Data[Quantity_Sold], MATCH(Merged[[#This Row],[Product_ID]],Sales_Data[Product_ID],0))</f>
        <v>19</v>
      </c>
      <c r="H970" t="str">
        <f>INDEX(Sales_Data[Customer_Type], MATCH(Merged[[#This Row],[Product_ID]], Sales_Data[Product_ID],0))</f>
        <v>New</v>
      </c>
      <c r="I970" t="str">
        <f>INDEX(Sales_Data[Payment_Method], MATCH(Merged[[#This Row],[Product_ID]], Sales_Data[Product_ID],0))</f>
        <v>Credit Card</v>
      </c>
      <c r="J970">
        <f>INDEX(Sales_Data[Discount],MATCH(Merged[[#This Row],[Product_ID]], Sales_Data[Product_ID],0))</f>
        <v>0.05</v>
      </c>
      <c r="K970" s="8">
        <f>INDEX(Sales_Data[Discount (%)], MATCH(Merged[[#This Row],[Product_ID]],Sales_Data[Product_ID],0))</f>
        <v>0.05</v>
      </c>
      <c r="L970" s="8" t="str">
        <f>INDEX(Sales_Data[Discount Range], MATCH(Merged[[#This Row],[Product_ID]], Sales_Data[Product_ID],0))</f>
        <v>0-5%</v>
      </c>
      <c r="M970" t="str">
        <f>INDEX(Sales_Data[Sales_Channel],MATCH(Merged[[#This Row],[Product_ID]], Sales_Data[Product_ID],0))</f>
        <v>Retail</v>
      </c>
      <c r="N970" t="str">
        <f>INDEX(Sales_Data[Region_and_Sales_Rep], MATCH(Merged[[#This Row],[Product_ID]],Sales_Data[Product_ID],0))</f>
        <v>West-Alice</v>
      </c>
    </row>
    <row r="971" spans="1:14" x14ac:dyDescent="0.25">
      <c r="A971">
        <v>1014</v>
      </c>
      <c r="B971" t="str">
        <f>VLOOKUP(Merged[[#This Row],[Product_ID]],Sales_Data[],5,0)</f>
        <v>David</v>
      </c>
      <c r="C971" t="str">
        <f>VLOOKUP(Merged[[#This Row],[Product_ID]],Sales_Data[],6,0)</f>
        <v>West</v>
      </c>
      <c r="D971" t="str">
        <f>VLOOKUP(Merged[[#This Row],[Product_ID]],Sales_Data[],3,0)</f>
        <v>November</v>
      </c>
      <c r="E971">
        <f>INDEX(Sales_Data[Sales_Amount],MATCH(Merged[[#This Row],[Product_ID]], Sales_Data[Product_ID],0))</f>
        <v>9762.5400000000009</v>
      </c>
      <c r="F971" t="str">
        <f>INDEX(Sales_Data[Product_Category], MATCH(Merged[[#This Row],[Product_ID]],Sales_Data[Product_ID],0))</f>
        <v>Food</v>
      </c>
      <c r="G971">
        <f>INDEX(Sales_Data[Quantity_Sold], MATCH(Merged[[#This Row],[Product_ID]],Sales_Data[Product_ID],0))</f>
        <v>17</v>
      </c>
      <c r="H971" t="str">
        <f>INDEX(Sales_Data[Customer_Type], MATCH(Merged[[#This Row],[Product_ID]], Sales_Data[Product_ID],0))</f>
        <v>New</v>
      </c>
      <c r="I971" t="str">
        <f>INDEX(Sales_Data[Payment_Method], MATCH(Merged[[#This Row],[Product_ID]], Sales_Data[Product_ID],0))</f>
        <v>Bank Transfer</v>
      </c>
      <c r="J971">
        <f>INDEX(Sales_Data[Discount],MATCH(Merged[[#This Row],[Product_ID]], Sales_Data[Product_ID],0))</f>
        <v>0.2</v>
      </c>
      <c r="K971" s="8">
        <f>INDEX(Sales_Data[Discount (%)], MATCH(Merged[[#This Row],[Product_ID]],Sales_Data[Product_ID],0))</f>
        <v>0.2</v>
      </c>
      <c r="L971" s="8" t="str">
        <f>INDEX(Sales_Data[Discount Range], MATCH(Merged[[#This Row],[Product_ID]], Sales_Data[Product_ID],0))</f>
        <v>16-20%</v>
      </c>
      <c r="M971" t="str">
        <f>INDEX(Sales_Data[Sales_Channel],MATCH(Merged[[#This Row],[Product_ID]], Sales_Data[Product_ID],0))</f>
        <v>Online</v>
      </c>
      <c r="N971" t="str">
        <f>INDEX(Sales_Data[Region_and_Sales_Rep], MATCH(Merged[[#This Row],[Product_ID]],Sales_Data[Product_ID],0))</f>
        <v>West-David</v>
      </c>
    </row>
    <row r="972" spans="1:14" x14ac:dyDescent="0.25">
      <c r="A972">
        <v>1059</v>
      </c>
      <c r="B972" t="str">
        <f>VLOOKUP(Merged[[#This Row],[Product_ID]],Sales_Data[],5,0)</f>
        <v>Alice</v>
      </c>
      <c r="C972" t="str">
        <f>VLOOKUP(Merged[[#This Row],[Product_ID]],Sales_Data[],6,0)</f>
        <v>North</v>
      </c>
      <c r="D972" t="str">
        <f>VLOOKUP(Merged[[#This Row],[Product_ID]],Sales_Data[],3,0)</f>
        <v>August</v>
      </c>
      <c r="E972">
        <f>INDEX(Sales_Data[Sales_Amount],MATCH(Merged[[#This Row],[Product_ID]], Sales_Data[Product_ID],0))</f>
        <v>1203.97</v>
      </c>
      <c r="F972" t="str">
        <f>INDEX(Sales_Data[Product_Category], MATCH(Merged[[#This Row],[Product_ID]],Sales_Data[Product_ID],0))</f>
        <v>Food</v>
      </c>
      <c r="G972">
        <f>INDEX(Sales_Data[Quantity_Sold], MATCH(Merged[[#This Row],[Product_ID]],Sales_Data[Product_ID],0))</f>
        <v>35</v>
      </c>
      <c r="H972" t="str">
        <f>INDEX(Sales_Data[Customer_Type], MATCH(Merged[[#This Row],[Product_ID]], Sales_Data[Product_ID],0))</f>
        <v>Returning</v>
      </c>
      <c r="I972" t="str">
        <f>INDEX(Sales_Data[Payment_Method], MATCH(Merged[[#This Row],[Product_ID]], Sales_Data[Product_ID],0))</f>
        <v>Credit Card</v>
      </c>
      <c r="J972">
        <f>INDEX(Sales_Data[Discount],MATCH(Merged[[#This Row],[Product_ID]], Sales_Data[Product_ID],0))</f>
        <v>0.02</v>
      </c>
      <c r="K972" s="8">
        <f>INDEX(Sales_Data[Discount (%)], MATCH(Merged[[#This Row],[Product_ID]],Sales_Data[Product_ID],0))</f>
        <v>0.02</v>
      </c>
      <c r="L972" s="8" t="str">
        <f>INDEX(Sales_Data[Discount Range], MATCH(Merged[[#This Row],[Product_ID]], Sales_Data[Product_ID],0))</f>
        <v>0-5%</v>
      </c>
      <c r="M972" t="str">
        <f>INDEX(Sales_Data[Sales_Channel],MATCH(Merged[[#This Row],[Product_ID]], Sales_Data[Product_ID],0))</f>
        <v>Online</v>
      </c>
      <c r="N972" t="str">
        <f>INDEX(Sales_Data[Region_and_Sales_Rep], MATCH(Merged[[#This Row],[Product_ID]],Sales_Data[Product_ID],0))</f>
        <v>North-Alice</v>
      </c>
    </row>
    <row r="973" spans="1:14" x14ac:dyDescent="0.25">
      <c r="A973">
        <v>1056</v>
      </c>
      <c r="B973" t="str">
        <f>VLOOKUP(Merged[[#This Row],[Product_ID]],Sales_Data[],5,0)</f>
        <v>David</v>
      </c>
      <c r="C973" t="str">
        <f>VLOOKUP(Merged[[#This Row],[Product_ID]],Sales_Data[],6,0)</f>
        <v>East</v>
      </c>
      <c r="D973" t="str">
        <f>VLOOKUP(Merged[[#This Row],[Product_ID]],Sales_Data[],3,0)</f>
        <v>May</v>
      </c>
      <c r="E973">
        <f>INDEX(Sales_Data[Sales_Amount],MATCH(Merged[[#This Row],[Product_ID]], Sales_Data[Product_ID],0))</f>
        <v>7611.88</v>
      </c>
      <c r="F973" t="str">
        <f>INDEX(Sales_Data[Product_Category], MATCH(Merged[[#This Row],[Product_ID]],Sales_Data[Product_ID],0))</f>
        <v>Clothing</v>
      </c>
      <c r="G973">
        <f>INDEX(Sales_Data[Quantity_Sold], MATCH(Merged[[#This Row],[Product_ID]],Sales_Data[Product_ID],0))</f>
        <v>28</v>
      </c>
      <c r="H973" t="str">
        <f>INDEX(Sales_Data[Customer_Type], MATCH(Merged[[#This Row],[Product_ID]], Sales_Data[Product_ID],0))</f>
        <v>Returning</v>
      </c>
      <c r="I973" t="str">
        <f>INDEX(Sales_Data[Payment_Method], MATCH(Merged[[#This Row],[Product_ID]], Sales_Data[Product_ID],0))</f>
        <v>Bank Transfer</v>
      </c>
      <c r="J973">
        <f>INDEX(Sales_Data[Discount],MATCH(Merged[[#This Row],[Product_ID]], Sales_Data[Product_ID],0))</f>
        <v>0.2</v>
      </c>
      <c r="K973" s="8">
        <f>INDEX(Sales_Data[Discount (%)], MATCH(Merged[[#This Row],[Product_ID]],Sales_Data[Product_ID],0))</f>
        <v>0.2</v>
      </c>
      <c r="L973" s="8" t="str">
        <f>INDEX(Sales_Data[Discount Range], MATCH(Merged[[#This Row],[Product_ID]], Sales_Data[Product_ID],0))</f>
        <v>16-20%</v>
      </c>
      <c r="M973" t="str">
        <f>INDEX(Sales_Data[Sales_Channel],MATCH(Merged[[#This Row],[Product_ID]], Sales_Data[Product_ID],0))</f>
        <v>Online</v>
      </c>
      <c r="N973" t="str">
        <f>INDEX(Sales_Data[Region_and_Sales_Rep], MATCH(Merged[[#This Row],[Product_ID]],Sales_Data[Product_ID],0))</f>
        <v>East-David</v>
      </c>
    </row>
    <row r="974" spans="1:14" x14ac:dyDescent="0.25">
      <c r="A974">
        <v>1007</v>
      </c>
      <c r="B974" t="str">
        <f>VLOOKUP(Merged[[#This Row],[Product_ID]],Sales_Data[],5,0)</f>
        <v>Eve</v>
      </c>
      <c r="C974" t="str">
        <f>VLOOKUP(Merged[[#This Row],[Product_ID]],Sales_Data[],6,0)</f>
        <v>West</v>
      </c>
      <c r="D974" t="str">
        <f>VLOOKUP(Merged[[#This Row],[Product_ID]],Sales_Data[],3,0)</f>
        <v>March</v>
      </c>
      <c r="E974">
        <f>INDEX(Sales_Data[Sales_Amount],MATCH(Merged[[#This Row],[Product_ID]], Sales_Data[Product_ID],0))</f>
        <v>4694.54</v>
      </c>
      <c r="F974" t="str">
        <f>INDEX(Sales_Data[Product_Category], MATCH(Merged[[#This Row],[Product_ID]],Sales_Data[Product_ID],0))</f>
        <v>Food</v>
      </c>
      <c r="G974">
        <f>INDEX(Sales_Data[Quantity_Sold], MATCH(Merged[[#This Row],[Product_ID]],Sales_Data[Product_ID],0))</f>
        <v>1</v>
      </c>
      <c r="H974" t="str">
        <f>INDEX(Sales_Data[Customer_Type], MATCH(Merged[[#This Row],[Product_ID]], Sales_Data[Product_ID],0))</f>
        <v>Returning</v>
      </c>
      <c r="I974" t="str">
        <f>INDEX(Sales_Data[Payment_Method], MATCH(Merged[[#This Row],[Product_ID]], Sales_Data[Product_ID],0))</f>
        <v>Credit Card</v>
      </c>
      <c r="J974">
        <f>INDEX(Sales_Data[Discount],MATCH(Merged[[#This Row],[Product_ID]], Sales_Data[Product_ID],0))</f>
        <v>0.2</v>
      </c>
      <c r="K974" s="8">
        <f>INDEX(Sales_Data[Discount (%)], MATCH(Merged[[#This Row],[Product_ID]],Sales_Data[Product_ID],0))</f>
        <v>0.2</v>
      </c>
      <c r="L974" s="8" t="str">
        <f>INDEX(Sales_Data[Discount Range], MATCH(Merged[[#This Row],[Product_ID]], Sales_Data[Product_ID],0))</f>
        <v>16-20%</v>
      </c>
      <c r="M974" t="str">
        <f>INDEX(Sales_Data[Sales_Channel],MATCH(Merged[[#This Row],[Product_ID]], Sales_Data[Product_ID],0))</f>
        <v>Online</v>
      </c>
      <c r="N974" t="str">
        <f>INDEX(Sales_Data[Region_and_Sales_Rep], MATCH(Merged[[#This Row],[Product_ID]],Sales_Data[Product_ID],0))</f>
        <v>West-Eve</v>
      </c>
    </row>
    <row r="975" spans="1:14" x14ac:dyDescent="0.25">
      <c r="A975">
        <v>1003</v>
      </c>
      <c r="B975" t="str">
        <f>VLOOKUP(Merged[[#This Row],[Product_ID]],Sales_Data[],5,0)</f>
        <v>Alice</v>
      </c>
      <c r="C975" t="str">
        <f>VLOOKUP(Merged[[#This Row],[Product_ID]],Sales_Data[],6,0)</f>
        <v>South</v>
      </c>
      <c r="D975" t="str">
        <f>VLOOKUP(Merged[[#This Row],[Product_ID]],Sales_Data[],3,0)</f>
        <v>December</v>
      </c>
      <c r="E975">
        <f>INDEX(Sales_Data[Sales_Amount],MATCH(Merged[[#This Row],[Product_ID]], Sales_Data[Product_ID],0))</f>
        <v>4775.59</v>
      </c>
      <c r="F975" t="str">
        <f>INDEX(Sales_Data[Product_Category], MATCH(Merged[[#This Row],[Product_ID]],Sales_Data[Product_ID],0))</f>
        <v>Furniture</v>
      </c>
      <c r="G975">
        <f>INDEX(Sales_Data[Quantity_Sold], MATCH(Merged[[#This Row],[Product_ID]],Sales_Data[Product_ID],0))</f>
        <v>30</v>
      </c>
      <c r="H975" t="str">
        <f>INDEX(Sales_Data[Customer_Type], MATCH(Merged[[#This Row],[Product_ID]], Sales_Data[Product_ID],0))</f>
        <v>New</v>
      </c>
      <c r="I975" t="str">
        <f>INDEX(Sales_Data[Payment_Method], MATCH(Merged[[#This Row],[Product_ID]], Sales_Data[Product_ID],0))</f>
        <v>Cash</v>
      </c>
      <c r="J975">
        <f>INDEX(Sales_Data[Discount],MATCH(Merged[[#This Row],[Product_ID]], Sales_Data[Product_ID],0))</f>
        <v>0.2</v>
      </c>
      <c r="K975" s="8">
        <f>INDEX(Sales_Data[Discount (%)], MATCH(Merged[[#This Row],[Product_ID]],Sales_Data[Product_ID],0))</f>
        <v>0.2</v>
      </c>
      <c r="L975" s="8" t="str">
        <f>INDEX(Sales_Data[Discount Range], MATCH(Merged[[#This Row],[Product_ID]], Sales_Data[Product_ID],0))</f>
        <v>16-20%</v>
      </c>
      <c r="M975" t="str">
        <f>INDEX(Sales_Data[Sales_Channel],MATCH(Merged[[#This Row],[Product_ID]], Sales_Data[Product_ID],0))</f>
        <v>Online</v>
      </c>
      <c r="N975" t="str">
        <f>INDEX(Sales_Data[Region_and_Sales_Rep], MATCH(Merged[[#This Row],[Product_ID]],Sales_Data[Product_ID],0))</f>
        <v>South-Alice</v>
      </c>
    </row>
    <row r="976" spans="1:14" x14ac:dyDescent="0.25">
      <c r="A976">
        <v>1023</v>
      </c>
      <c r="B976" t="str">
        <f>VLOOKUP(Merged[[#This Row],[Product_ID]],Sales_Data[],5,0)</f>
        <v>Eve</v>
      </c>
      <c r="C976" t="str">
        <f>VLOOKUP(Merged[[#This Row],[Product_ID]],Sales_Data[],6,0)</f>
        <v>East</v>
      </c>
      <c r="D976" t="str">
        <f>VLOOKUP(Merged[[#This Row],[Product_ID]],Sales_Data[],3,0)</f>
        <v>June</v>
      </c>
      <c r="E976">
        <f>INDEX(Sales_Data[Sales_Amount],MATCH(Merged[[#This Row],[Product_ID]], Sales_Data[Product_ID],0))</f>
        <v>2170.94</v>
      </c>
      <c r="F976" t="str">
        <f>INDEX(Sales_Data[Product_Category], MATCH(Merged[[#This Row],[Product_ID]],Sales_Data[Product_ID],0))</f>
        <v>Clothing</v>
      </c>
      <c r="G976">
        <f>INDEX(Sales_Data[Quantity_Sold], MATCH(Merged[[#This Row],[Product_ID]],Sales_Data[Product_ID],0))</f>
        <v>9</v>
      </c>
      <c r="H976" t="str">
        <f>INDEX(Sales_Data[Customer_Type], MATCH(Merged[[#This Row],[Product_ID]], Sales_Data[Product_ID],0))</f>
        <v>Returning</v>
      </c>
      <c r="I976" t="str">
        <f>INDEX(Sales_Data[Payment_Method], MATCH(Merged[[#This Row],[Product_ID]], Sales_Data[Product_ID],0))</f>
        <v>Cash</v>
      </c>
      <c r="J976">
        <f>INDEX(Sales_Data[Discount],MATCH(Merged[[#This Row],[Product_ID]], Sales_Data[Product_ID],0))</f>
        <v>0.25</v>
      </c>
      <c r="K976" s="8">
        <f>INDEX(Sales_Data[Discount (%)], MATCH(Merged[[#This Row],[Product_ID]],Sales_Data[Product_ID],0))</f>
        <v>0.25</v>
      </c>
      <c r="L976" s="8" t="str">
        <f>INDEX(Sales_Data[Discount Range], MATCH(Merged[[#This Row],[Product_ID]], Sales_Data[Product_ID],0))</f>
        <v>21%+</v>
      </c>
      <c r="M976" t="str">
        <f>INDEX(Sales_Data[Sales_Channel],MATCH(Merged[[#This Row],[Product_ID]], Sales_Data[Product_ID],0))</f>
        <v>Retail</v>
      </c>
      <c r="N976" t="str">
        <f>INDEX(Sales_Data[Region_and_Sales_Rep], MATCH(Merged[[#This Row],[Product_ID]],Sales_Data[Product_ID],0))</f>
        <v>East-Eve</v>
      </c>
    </row>
    <row r="977" spans="1:14" x14ac:dyDescent="0.25">
      <c r="A977">
        <v>1018</v>
      </c>
      <c r="B977" t="str">
        <f>VLOOKUP(Merged[[#This Row],[Product_ID]],Sales_Data[],5,0)</f>
        <v>Alice</v>
      </c>
      <c r="C977" t="str">
        <f>VLOOKUP(Merged[[#This Row],[Product_ID]],Sales_Data[],6,0)</f>
        <v>East</v>
      </c>
      <c r="D977" t="str">
        <f>VLOOKUP(Merged[[#This Row],[Product_ID]],Sales_Data[],3,0)</f>
        <v>January</v>
      </c>
      <c r="E977">
        <f>INDEX(Sales_Data[Sales_Amount],MATCH(Merged[[#This Row],[Product_ID]], Sales_Data[Product_ID],0))</f>
        <v>3187.45</v>
      </c>
      <c r="F977" t="str">
        <f>INDEX(Sales_Data[Product_Category], MATCH(Merged[[#This Row],[Product_ID]],Sales_Data[Product_ID],0))</f>
        <v>Clothing</v>
      </c>
      <c r="G977">
        <f>INDEX(Sales_Data[Quantity_Sold], MATCH(Merged[[#This Row],[Product_ID]],Sales_Data[Product_ID],0))</f>
        <v>11</v>
      </c>
      <c r="H977" t="str">
        <f>INDEX(Sales_Data[Customer_Type], MATCH(Merged[[#This Row],[Product_ID]], Sales_Data[Product_ID],0))</f>
        <v>Returning</v>
      </c>
      <c r="I977" t="str">
        <f>INDEX(Sales_Data[Payment_Method], MATCH(Merged[[#This Row],[Product_ID]], Sales_Data[Product_ID],0))</f>
        <v>Cash</v>
      </c>
      <c r="J977">
        <f>INDEX(Sales_Data[Discount],MATCH(Merged[[#This Row],[Product_ID]], Sales_Data[Product_ID],0))</f>
        <v>0</v>
      </c>
      <c r="K977" s="8">
        <f>INDEX(Sales_Data[Discount (%)], MATCH(Merged[[#This Row],[Product_ID]],Sales_Data[Product_ID],0))</f>
        <v>0</v>
      </c>
      <c r="L977" s="8" t="str">
        <f>INDEX(Sales_Data[Discount Range], MATCH(Merged[[#This Row],[Product_ID]], Sales_Data[Product_ID],0))</f>
        <v>0-5%</v>
      </c>
      <c r="M977" t="str">
        <f>INDEX(Sales_Data[Sales_Channel],MATCH(Merged[[#This Row],[Product_ID]], Sales_Data[Product_ID],0))</f>
        <v>Online</v>
      </c>
      <c r="N977" t="str">
        <f>INDEX(Sales_Data[Region_and_Sales_Rep], MATCH(Merged[[#This Row],[Product_ID]],Sales_Data[Product_ID],0))</f>
        <v>East-Alice</v>
      </c>
    </row>
    <row r="978" spans="1:14" x14ac:dyDescent="0.25">
      <c r="A978">
        <v>1038</v>
      </c>
      <c r="B978" t="str">
        <f>VLOOKUP(Merged[[#This Row],[Product_ID]],Sales_Data[],5,0)</f>
        <v>Bob</v>
      </c>
      <c r="C978" t="str">
        <f>VLOOKUP(Merged[[#This Row],[Product_ID]],Sales_Data[],6,0)</f>
        <v>South</v>
      </c>
      <c r="D978" t="str">
        <f>VLOOKUP(Merged[[#This Row],[Product_ID]],Sales_Data[],3,0)</f>
        <v>March</v>
      </c>
      <c r="E978">
        <f>INDEX(Sales_Data[Sales_Amount],MATCH(Merged[[#This Row],[Product_ID]], Sales_Data[Product_ID],0))</f>
        <v>1452.35</v>
      </c>
      <c r="F978" t="str">
        <f>INDEX(Sales_Data[Product_Category], MATCH(Merged[[#This Row],[Product_ID]],Sales_Data[Product_ID],0))</f>
        <v>Clothing</v>
      </c>
      <c r="G978">
        <f>INDEX(Sales_Data[Quantity_Sold], MATCH(Merged[[#This Row],[Product_ID]],Sales_Data[Product_ID],0))</f>
        <v>15</v>
      </c>
      <c r="H978" t="str">
        <f>INDEX(Sales_Data[Customer_Type], MATCH(Merged[[#This Row],[Product_ID]], Sales_Data[Product_ID],0))</f>
        <v>Returning</v>
      </c>
      <c r="I978" t="str">
        <f>INDEX(Sales_Data[Payment_Method], MATCH(Merged[[#This Row],[Product_ID]], Sales_Data[Product_ID],0))</f>
        <v>Cash</v>
      </c>
      <c r="J978">
        <f>INDEX(Sales_Data[Discount],MATCH(Merged[[#This Row],[Product_ID]], Sales_Data[Product_ID],0))</f>
        <v>7.0000000000000007E-2</v>
      </c>
      <c r="K978" s="8">
        <f>INDEX(Sales_Data[Discount (%)], MATCH(Merged[[#This Row],[Product_ID]],Sales_Data[Product_ID],0))</f>
        <v>7.0000000000000007E-2</v>
      </c>
      <c r="L978" s="8" t="str">
        <f>INDEX(Sales_Data[Discount Range], MATCH(Merged[[#This Row],[Product_ID]], Sales_Data[Product_ID],0))</f>
        <v>6-10%</v>
      </c>
      <c r="M978" t="str">
        <f>INDEX(Sales_Data[Sales_Channel],MATCH(Merged[[#This Row],[Product_ID]], Sales_Data[Product_ID],0))</f>
        <v>Online</v>
      </c>
      <c r="N978" t="str">
        <f>INDEX(Sales_Data[Region_and_Sales_Rep], MATCH(Merged[[#This Row],[Product_ID]],Sales_Data[Product_ID],0))</f>
        <v>South-Bob</v>
      </c>
    </row>
    <row r="979" spans="1:14" x14ac:dyDescent="0.25">
      <c r="A979">
        <v>1099</v>
      </c>
      <c r="B979" t="str">
        <f>VLOOKUP(Merged[[#This Row],[Product_ID]],Sales_Data[],5,0)</f>
        <v>David</v>
      </c>
      <c r="C979" t="str">
        <f>VLOOKUP(Merged[[#This Row],[Product_ID]],Sales_Data[],6,0)</f>
        <v>East</v>
      </c>
      <c r="D979" t="str">
        <f>VLOOKUP(Merged[[#This Row],[Product_ID]],Sales_Data[],3,0)</f>
        <v>March</v>
      </c>
      <c r="E979">
        <f>INDEX(Sales_Data[Sales_Amount],MATCH(Merged[[#This Row],[Product_ID]], Sales_Data[Product_ID],0))</f>
        <v>7952.11</v>
      </c>
      <c r="F979" t="str">
        <f>INDEX(Sales_Data[Product_Category], MATCH(Merged[[#This Row],[Product_ID]],Sales_Data[Product_ID],0))</f>
        <v>Furniture</v>
      </c>
      <c r="G979">
        <f>INDEX(Sales_Data[Quantity_Sold], MATCH(Merged[[#This Row],[Product_ID]],Sales_Data[Product_ID],0))</f>
        <v>10</v>
      </c>
      <c r="H979" t="str">
        <f>INDEX(Sales_Data[Customer_Type], MATCH(Merged[[#This Row],[Product_ID]], Sales_Data[Product_ID],0))</f>
        <v>New</v>
      </c>
      <c r="I979" t="str">
        <f>INDEX(Sales_Data[Payment_Method], MATCH(Merged[[#This Row],[Product_ID]], Sales_Data[Product_ID],0))</f>
        <v>Credit Card</v>
      </c>
      <c r="J979">
        <f>INDEX(Sales_Data[Discount],MATCH(Merged[[#This Row],[Product_ID]], Sales_Data[Product_ID],0))</f>
        <v>0</v>
      </c>
      <c r="K979" s="8">
        <f>INDEX(Sales_Data[Discount (%)], MATCH(Merged[[#This Row],[Product_ID]],Sales_Data[Product_ID],0))</f>
        <v>0</v>
      </c>
      <c r="L979" s="8" t="str">
        <f>INDEX(Sales_Data[Discount Range], MATCH(Merged[[#This Row],[Product_ID]], Sales_Data[Product_ID],0))</f>
        <v>0-5%</v>
      </c>
      <c r="M979" t="str">
        <f>INDEX(Sales_Data[Sales_Channel],MATCH(Merged[[#This Row],[Product_ID]], Sales_Data[Product_ID],0))</f>
        <v>Online</v>
      </c>
      <c r="N979" t="str">
        <f>INDEX(Sales_Data[Region_and_Sales_Rep], MATCH(Merged[[#This Row],[Product_ID]],Sales_Data[Product_ID],0))</f>
        <v>East-David</v>
      </c>
    </row>
    <row r="980" spans="1:14" x14ac:dyDescent="0.25">
      <c r="A980">
        <v>1015</v>
      </c>
      <c r="B980" t="str">
        <f>VLOOKUP(Merged[[#This Row],[Product_ID]],Sales_Data[],5,0)</f>
        <v>David</v>
      </c>
      <c r="C980" t="str">
        <f>VLOOKUP(Merged[[#This Row],[Product_ID]],Sales_Data[],6,0)</f>
        <v>South</v>
      </c>
      <c r="D980" t="str">
        <f>VLOOKUP(Merged[[#This Row],[Product_ID]],Sales_Data[],3,0)</f>
        <v>September</v>
      </c>
      <c r="E980">
        <f>INDEX(Sales_Data[Sales_Amount],MATCH(Merged[[#This Row],[Product_ID]], Sales_Data[Product_ID],0))</f>
        <v>4631.2299999999996</v>
      </c>
      <c r="F980" t="str">
        <f>INDEX(Sales_Data[Product_Category], MATCH(Merged[[#This Row],[Product_ID]],Sales_Data[Product_ID],0))</f>
        <v>Food</v>
      </c>
      <c r="G980">
        <f>INDEX(Sales_Data[Quantity_Sold], MATCH(Merged[[#This Row],[Product_ID]],Sales_Data[Product_ID],0))</f>
        <v>30</v>
      </c>
      <c r="H980" t="str">
        <f>INDEX(Sales_Data[Customer_Type], MATCH(Merged[[#This Row],[Product_ID]], Sales_Data[Product_ID],0))</f>
        <v>Returning</v>
      </c>
      <c r="I980" t="str">
        <f>INDEX(Sales_Data[Payment_Method], MATCH(Merged[[#This Row],[Product_ID]], Sales_Data[Product_ID],0))</f>
        <v>Bank Transfer</v>
      </c>
      <c r="J980">
        <f>INDEX(Sales_Data[Discount],MATCH(Merged[[#This Row],[Product_ID]], Sales_Data[Product_ID],0))</f>
        <v>0.2</v>
      </c>
      <c r="K980" s="8">
        <f>INDEX(Sales_Data[Discount (%)], MATCH(Merged[[#This Row],[Product_ID]],Sales_Data[Product_ID],0))</f>
        <v>0.2</v>
      </c>
      <c r="L980" s="8" t="str">
        <f>INDEX(Sales_Data[Discount Range], MATCH(Merged[[#This Row],[Product_ID]], Sales_Data[Product_ID],0))</f>
        <v>16-20%</v>
      </c>
      <c r="M980" t="str">
        <f>INDEX(Sales_Data[Sales_Channel],MATCH(Merged[[#This Row],[Product_ID]], Sales_Data[Product_ID],0))</f>
        <v>Retail</v>
      </c>
      <c r="N980" t="str">
        <f>INDEX(Sales_Data[Region_and_Sales_Rep], MATCH(Merged[[#This Row],[Product_ID]],Sales_Data[Product_ID],0))</f>
        <v>South-David</v>
      </c>
    </row>
    <row r="981" spans="1:14" x14ac:dyDescent="0.25">
      <c r="A981">
        <v>1064</v>
      </c>
      <c r="B981" t="str">
        <f>VLOOKUP(Merged[[#This Row],[Product_ID]],Sales_Data[],5,0)</f>
        <v>Eve</v>
      </c>
      <c r="C981" t="str">
        <f>VLOOKUP(Merged[[#This Row],[Product_ID]],Sales_Data[],6,0)</f>
        <v>East</v>
      </c>
      <c r="D981" t="str">
        <f>VLOOKUP(Merged[[#This Row],[Product_ID]],Sales_Data[],3,0)</f>
        <v>January</v>
      </c>
      <c r="E981">
        <f>INDEX(Sales_Data[Sales_Amount],MATCH(Merged[[#This Row],[Product_ID]], Sales_Data[Product_ID],0))</f>
        <v>7412.11</v>
      </c>
      <c r="F981" t="str">
        <f>INDEX(Sales_Data[Product_Category], MATCH(Merged[[#This Row],[Product_ID]],Sales_Data[Product_ID],0))</f>
        <v>Electronics</v>
      </c>
      <c r="G981">
        <f>INDEX(Sales_Data[Quantity_Sold], MATCH(Merged[[#This Row],[Product_ID]],Sales_Data[Product_ID],0))</f>
        <v>10</v>
      </c>
      <c r="H981" t="str">
        <f>INDEX(Sales_Data[Customer_Type], MATCH(Merged[[#This Row],[Product_ID]], Sales_Data[Product_ID],0))</f>
        <v>New</v>
      </c>
      <c r="I981" t="str">
        <f>INDEX(Sales_Data[Payment_Method], MATCH(Merged[[#This Row],[Product_ID]], Sales_Data[Product_ID],0))</f>
        <v>Cash</v>
      </c>
      <c r="J981">
        <f>INDEX(Sales_Data[Discount],MATCH(Merged[[#This Row],[Product_ID]], Sales_Data[Product_ID],0))</f>
        <v>0.12</v>
      </c>
      <c r="K981" s="8">
        <f>INDEX(Sales_Data[Discount (%)], MATCH(Merged[[#This Row],[Product_ID]],Sales_Data[Product_ID],0))</f>
        <v>0.12</v>
      </c>
      <c r="L981" s="8" t="str">
        <f>INDEX(Sales_Data[Discount Range], MATCH(Merged[[#This Row],[Product_ID]], Sales_Data[Product_ID],0))</f>
        <v>11-15%</v>
      </c>
      <c r="M981" t="str">
        <f>INDEX(Sales_Data[Sales_Channel],MATCH(Merged[[#This Row],[Product_ID]], Sales_Data[Product_ID],0))</f>
        <v>Online</v>
      </c>
      <c r="N981" t="str">
        <f>INDEX(Sales_Data[Region_and_Sales_Rep], MATCH(Merged[[#This Row],[Product_ID]],Sales_Data[Product_ID],0))</f>
        <v>East-Eve</v>
      </c>
    </row>
    <row r="982" spans="1:14" x14ac:dyDescent="0.25">
      <c r="A982">
        <v>1089</v>
      </c>
      <c r="B982" t="str">
        <f>VLOOKUP(Merged[[#This Row],[Product_ID]],Sales_Data[],5,0)</f>
        <v>Bob</v>
      </c>
      <c r="C982" t="str">
        <f>VLOOKUP(Merged[[#This Row],[Product_ID]],Sales_Data[],6,0)</f>
        <v>West</v>
      </c>
      <c r="D982" t="str">
        <f>VLOOKUP(Merged[[#This Row],[Product_ID]],Sales_Data[],3,0)</f>
        <v>November</v>
      </c>
      <c r="E982">
        <f>INDEX(Sales_Data[Sales_Amount],MATCH(Merged[[#This Row],[Product_ID]], Sales_Data[Product_ID],0))</f>
        <v>2945.36</v>
      </c>
      <c r="F982" t="str">
        <f>INDEX(Sales_Data[Product_Category], MATCH(Merged[[#This Row],[Product_ID]],Sales_Data[Product_ID],0))</f>
        <v>Furniture</v>
      </c>
      <c r="G982">
        <f>INDEX(Sales_Data[Quantity_Sold], MATCH(Merged[[#This Row],[Product_ID]],Sales_Data[Product_ID],0))</f>
        <v>47</v>
      </c>
      <c r="H982" t="str">
        <f>INDEX(Sales_Data[Customer_Type], MATCH(Merged[[#This Row],[Product_ID]], Sales_Data[Product_ID],0))</f>
        <v>New</v>
      </c>
      <c r="I982" t="str">
        <f>INDEX(Sales_Data[Payment_Method], MATCH(Merged[[#This Row],[Product_ID]], Sales_Data[Product_ID],0))</f>
        <v>Bank Transfer</v>
      </c>
      <c r="J982">
        <f>INDEX(Sales_Data[Discount],MATCH(Merged[[#This Row],[Product_ID]], Sales_Data[Product_ID],0))</f>
        <v>0.17</v>
      </c>
      <c r="K982" s="8">
        <f>INDEX(Sales_Data[Discount (%)], MATCH(Merged[[#This Row],[Product_ID]],Sales_Data[Product_ID],0))</f>
        <v>0.17</v>
      </c>
      <c r="L982" s="8" t="str">
        <f>INDEX(Sales_Data[Discount Range], MATCH(Merged[[#This Row],[Product_ID]], Sales_Data[Product_ID],0))</f>
        <v>16-20%</v>
      </c>
      <c r="M982" t="str">
        <f>INDEX(Sales_Data[Sales_Channel],MATCH(Merged[[#This Row],[Product_ID]], Sales_Data[Product_ID],0))</f>
        <v>Retail</v>
      </c>
      <c r="N982" t="str">
        <f>INDEX(Sales_Data[Region_and_Sales_Rep], MATCH(Merged[[#This Row],[Product_ID]],Sales_Data[Product_ID],0))</f>
        <v>West-Bob</v>
      </c>
    </row>
    <row r="983" spans="1:14" x14ac:dyDescent="0.25">
      <c r="A983">
        <v>1028</v>
      </c>
      <c r="B983" t="str">
        <f>VLOOKUP(Merged[[#This Row],[Product_ID]],Sales_Data[],5,0)</f>
        <v>Alice</v>
      </c>
      <c r="C983" t="str">
        <f>VLOOKUP(Merged[[#This Row],[Product_ID]],Sales_Data[],6,0)</f>
        <v>East</v>
      </c>
      <c r="D983" t="str">
        <f>VLOOKUP(Merged[[#This Row],[Product_ID]],Sales_Data[],3,0)</f>
        <v>February</v>
      </c>
      <c r="E983">
        <f>INDEX(Sales_Data[Sales_Amount],MATCH(Merged[[#This Row],[Product_ID]], Sales_Data[Product_ID],0))</f>
        <v>2819.57</v>
      </c>
      <c r="F983" t="str">
        <f>INDEX(Sales_Data[Product_Category], MATCH(Merged[[#This Row],[Product_ID]],Sales_Data[Product_ID],0))</f>
        <v>Clothing</v>
      </c>
      <c r="G983">
        <f>INDEX(Sales_Data[Quantity_Sold], MATCH(Merged[[#This Row],[Product_ID]],Sales_Data[Product_ID],0))</f>
        <v>24</v>
      </c>
      <c r="H983" t="str">
        <f>INDEX(Sales_Data[Customer_Type], MATCH(Merged[[#This Row],[Product_ID]], Sales_Data[Product_ID],0))</f>
        <v>Returning</v>
      </c>
      <c r="I983" t="str">
        <f>INDEX(Sales_Data[Payment_Method], MATCH(Merged[[#This Row],[Product_ID]], Sales_Data[Product_ID],0))</f>
        <v>Bank Transfer</v>
      </c>
      <c r="J983">
        <f>INDEX(Sales_Data[Discount],MATCH(Merged[[#This Row],[Product_ID]], Sales_Data[Product_ID],0))</f>
        <v>0.16</v>
      </c>
      <c r="K983" s="8">
        <f>INDEX(Sales_Data[Discount (%)], MATCH(Merged[[#This Row],[Product_ID]],Sales_Data[Product_ID],0))</f>
        <v>0.16</v>
      </c>
      <c r="L983" s="8" t="str">
        <f>INDEX(Sales_Data[Discount Range], MATCH(Merged[[#This Row],[Product_ID]], Sales_Data[Product_ID],0))</f>
        <v>16-20%</v>
      </c>
      <c r="M983" t="str">
        <f>INDEX(Sales_Data[Sales_Channel],MATCH(Merged[[#This Row],[Product_ID]], Sales_Data[Product_ID],0))</f>
        <v>Retail</v>
      </c>
      <c r="N983" t="str">
        <f>INDEX(Sales_Data[Region_and_Sales_Rep], MATCH(Merged[[#This Row],[Product_ID]],Sales_Data[Product_ID],0))</f>
        <v>East-Alice</v>
      </c>
    </row>
    <row r="984" spans="1:14" x14ac:dyDescent="0.25">
      <c r="A984">
        <v>1074</v>
      </c>
      <c r="B984" t="str">
        <f>VLOOKUP(Merged[[#This Row],[Product_ID]],Sales_Data[],5,0)</f>
        <v>Eve</v>
      </c>
      <c r="C984" t="str">
        <f>VLOOKUP(Merged[[#This Row],[Product_ID]],Sales_Data[],6,0)</f>
        <v>West</v>
      </c>
      <c r="D984" t="str">
        <f>VLOOKUP(Merged[[#This Row],[Product_ID]],Sales_Data[],3,0)</f>
        <v>March</v>
      </c>
      <c r="E984">
        <f>INDEX(Sales_Data[Sales_Amount],MATCH(Merged[[#This Row],[Product_ID]], Sales_Data[Product_ID],0))</f>
        <v>7499.7</v>
      </c>
      <c r="F984" t="str">
        <f>INDEX(Sales_Data[Product_Category], MATCH(Merged[[#This Row],[Product_ID]],Sales_Data[Product_ID],0))</f>
        <v>Food</v>
      </c>
      <c r="G984">
        <f>INDEX(Sales_Data[Quantity_Sold], MATCH(Merged[[#This Row],[Product_ID]],Sales_Data[Product_ID],0))</f>
        <v>38</v>
      </c>
      <c r="H984" t="str">
        <f>INDEX(Sales_Data[Customer_Type], MATCH(Merged[[#This Row],[Product_ID]], Sales_Data[Product_ID],0))</f>
        <v>Returning</v>
      </c>
      <c r="I984" t="str">
        <f>INDEX(Sales_Data[Payment_Method], MATCH(Merged[[#This Row],[Product_ID]], Sales_Data[Product_ID],0))</f>
        <v>Credit Card</v>
      </c>
      <c r="J984">
        <f>INDEX(Sales_Data[Discount],MATCH(Merged[[#This Row],[Product_ID]], Sales_Data[Product_ID],0))</f>
        <v>0.19</v>
      </c>
      <c r="K984" s="8">
        <f>INDEX(Sales_Data[Discount (%)], MATCH(Merged[[#This Row],[Product_ID]],Sales_Data[Product_ID],0))</f>
        <v>0.19</v>
      </c>
      <c r="L984" s="8" t="str">
        <f>INDEX(Sales_Data[Discount Range], MATCH(Merged[[#This Row],[Product_ID]], Sales_Data[Product_ID],0))</f>
        <v>16-20%</v>
      </c>
      <c r="M984" t="str">
        <f>INDEX(Sales_Data[Sales_Channel],MATCH(Merged[[#This Row],[Product_ID]], Sales_Data[Product_ID],0))</f>
        <v>Online</v>
      </c>
      <c r="N984" t="str">
        <f>INDEX(Sales_Data[Region_and_Sales_Rep], MATCH(Merged[[#This Row],[Product_ID]],Sales_Data[Product_ID],0))</f>
        <v>West-Eve</v>
      </c>
    </row>
    <row r="985" spans="1:14" x14ac:dyDescent="0.25">
      <c r="A985">
        <v>1039</v>
      </c>
      <c r="B985" t="str">
        <f>VLOOKUP(Merged[[#This Row],[Product_ID]],Sales_Data[],5,0)</f>
        <v>Alice</v>
      </c>
      <c r="C985" t="str">
        <f>VLOOKUP(Merged[[#This Row],[Product_ID]],Sales_Data[],6,0)</f>
        <v>East</v>
      </c>
      <c r="D985" t="str">
        <f>VLOOKUP(Merged[[#This Row],[Product_ID]],Sales_Data[],3,0)</f>
        <v>July</v>
      </c>
      <c r="E985">
        <f>INDEX(Sales_Data[Sales_Amount],MATCH(Merged[[#This Row],[Product_ID]], Sales_Data[Product_ID],0))</f>
        <v>6807.67</v>
      </c>
      <c r="F985" t="str">
        <f>INDEX(Sales_Data[Product_Category], MATCH(Merged[[#This Row],[Product_ID]],Sales_Data[Product_ID],0))</f>
        <v>Clothing</v>
      </c>
      <c r="G985">
        <f>INDEX(Sales_Data[Quantity_Sold], MATCH(Merged[[#This Row],[Product_ID]],Sales_Data[Product_ID],0))</f>
        <v>42</v>
      </c>
      <c r="H985" t="str">
        <f>INDEX(Sales_Data[Customer_Type], MATCH(Merged[[#This Row],[Product_ID]], Sales_Data[Product_ID],0))</f>
        <v>Returning</v>
      </c>
      <c r="I985" t="str">
        <f>INDEX(Sales_Data[Payment_Method], MATCH(Merged[[#This Row],[Product_ID]], Sales_Data[Product_ID],0))</f>
        <v>Credit Card</v>
      </c>
      <c r="J985">
        <f>INDEX(Sales_Data[Discount],MATCH(Merged[[#This Row],[Product_ID]], Sales_Data[Product_ID],0))</f>
        <v>0.19</v>
      </c>
      <c r="K985" s="8">
        <f>INDEX(Sales_Data[Discount (%)], MATCH(Merged[[#This Row],[Product_ID]],Sales_Data[Product_ID],0))</f>
        <v>0.19</v>
      </c>
      <c r="L985" s="8" t="str">
        <f>INDEX(Sales_Data[Discount Range], MATCH(Merged[[#This Row],[Product_ID]], Sales_Data[Product_ID],0))</f>
        <v>16-20%</v>
      </c>
      <c r="M985" t="str">
        <f>INDEX(Sales_Data[Sales_Channel],MATCH(Merged[[#This Row],[Product_ID]], Sales_Data[Product_ID],0))</f>
        <v>Retail</v>
      </c>
      <c r="N985" t="str">
        <f>INDEX(Sales_Data[Region_and_Sales_Rep], MATCH(Merged[[#This Row],[Product_ID]],Sales_Data[Product_ID],0))</f>
        <v>East-Alice</v>
      </c>
    </row>
    <row r="986" spans="1:14" x14ac:dyDescent="0.25">
      <c r="A986">
        <v>1057</v>
      </c>
      <c r="B986" t="str">
        <f>VLOOKUP(Merged[[#This Row],[Product_ID]],Sales_Data[],5,0)</f>
        <v>Charlie</v>
      </c>
      <c r="C986" t="str">
        <f>VLOOKUP(Merged[[#This Row],[Product_ID]],Sales_Data[],6,0)</f>
        <v>West</v>
      </c>
      <c r="D986" t="str">
        <f>VLOOKUP(Merged[[#This Row],[Product_ID]],Sales_Data[],3,0)</f>
        <v>September</v>
      </c>
      <c r="E986">
        <f>INDEX(Sales_Data[Sales_Amount],MATCH(Merged[[#This Row],[Product_ID]], Sales_Data[Product_ID],0))</f>
        <v>7315.73</v>
      </c>
      <c r="F986" t="str">
        <f>INDEX(Sales_Data[Product_Category], MATCH(Merged[[#This Row],[Product_ID]],Sales_Data[Product_ID],0))</f>
        <v>Food</v>
      </c>
      <c r="G986">
        <f>INDEX(Sales_Data[Quantity_Sold], MATCH(Merged[[#This Row],[Product_ID]],Sales_Data[Product_ID],0))</f>
        <v>25</v>
      </c>
      <c r="H986" t="str">
        <f>INDEX(Sales_Data[Customer_Type], MATCH(Merged[[#This Row],[Product_ID]], Sales_Data[Product_ID],0))</f>
        <v>New</v>
      </c>
      <c r="I986" t="str">
        <f>INDEX(Sales_Data[Payment_Method], MATCH(Merged[[#This Row],[Product_ID]], Sales_Data[Product_ID],0))</f>
        <v>Bank Transfer</v>
      </c>
      <c r="J986">
        <f>INDEX(Sales_Data[Discount],MATCH(Merged[[#This Row],[Product_ID]], Sales_Data[Product_ID],0))</f>
        <v>0.02</v>
      </c>
      <c r="K986" s="8">
        <f>INDEX(Sales_Data[Discount (%)], MATCH(Merged[[#This Row],[Product_ID]],Sales_Data[Product_ID],0))</f>
        <v>0.02</v>
      </c>
      <c r="L986" s="8" t="str">
        <f>INDEX(Sales_Data[Discount Range], MATCH(Merged[[#This Row],[Product_ID]], Sales_Data[Product_ID],0))</f>
        <v>0-5%</v>
      </c>
      <c r="M986" t="str">
        <f>INDEX(Sales_Data[Sales_Channel],MATCH(Merged[[#This Row],[Product_ID]], Sales_Data[Product_ID],0))</f>
        <v>Retail</v>
      </c>
      <c r="N986" t="str">
        <f>INDEX(Sales_Data[Region_and_Sales_Rep], MATCH(Merged[[#This Row],[Product_ID]],Sales_Data[Product_ID],0))</f>
        <v>West-Charlie</v>
      </c>
    </row>
    <row r="987" spans="1:14" x14ac:dyDescent="0.25">
      <c r="A987">
        <v>1017</v>
      </c>
      <c r="B987" t="str">
        <f>VLOOKUP(Merged[[#This Row],[Product_ID]],Sales_Data[],5,0)</f>
        <v>David</v>
      </c>
      <c r="C987" t="str">
        <f>VLOOKUP(Merged[[#This Row],[Product_ID]],Sales_Data[],6,0)</f>
        <v>East</v>
      </c>
      <c r="D987" t="str">
        <f>VLOOKUP(Merged[[#This Row],[Product_ID]],Sales_Data[],3,0)</f>
        <v>July</v>
      </c>
      <c r="E987">
        <f>INDEX(Sales_Data[Sales_Amount],MATCH(Merged[[#This Row],[Product_ID]], Sales_Data[Product_ID],0))</f>
        <v>3388.69</v>
      </c>
      <c r="F987" t="str">
        <f>INDEX(Sales_Data[Product_Category], MATCH(Merged[[#This Row],[Product_ID]],Sales_Data[Product_ID],0))</f>
        <v>Food</v>
      </c>
      <c r="G987">
        <f>INDEX(Sales_Data[Quantity_Sold], MATCH(Merged[[#This Row],[Product_ID]],Sales_Data[Product_ID],0))</f>
        <v>1</v>
      </c>
      <c r="H987" t="str">
        <f>INDEX(Sales_Data[Customer_Type], MATCH(Merged[[#This Row],[Product_ID]], Sales_Data[Product_ID],0))</f>
        <v>Returning</v>
      </c>
      <c r="I987" t="str">
        <f>INDEX(Sales_Data[Payment_Method], MATCH(Merged[[#This Row],[Product_ID]], Sales_Data[Product_ID],0))</f>
        <v>Bank Transfer</v>
      </c>
      <c r="J987">
        <f>INDEX(Sales_Data[Discount],MATCH(Merged[[#This Row],[Product_ID]], Sales_Data[Product_ID],0))</f>
        <v>0.28999999999999998</v>
      </c>
      <c r="K987" s="8">
        <f>INDEX(Sales_Data[Discount (%)], MATCH(Merged[[#This Row],[Product_ID]],Sales_Data[Product_ID],0))</f>
        <v>0.28999999999999998</v>
      </c>
      <c r="L987" s="8" t="str">
        <f>INDEX(Sales_Data[Discount Range], MATCH(Merged[[#This Row],[Product_ID]], Sales_Data[Product_ID],0))</f>
        <v>21%+</v>
      </c>
      <c r="M987" t="str">
        <f>INDEX(Sales_Data[Sales_Channel],MATCH(Merged[[#This Row],[Product_ID]], Sales_Data[Product_ID],0))</f>
        <v>Online</v>
      </c>
      <c r="N987" t="str">
        <f>INDEX(Sales_Data[Region_and_Sales_Rep], MATCH(Merged[[#This Row],[Product_ID]],Sales_Data[Product_ID],0))</f>
        <v>East-David</v>
      </c>
    </row>
    <row r="988" spans="1:14" x14ac:dyDescent="0.25">
      <c r="A988">
        <v>1086</v>
      </c>
      <c r="B988" t="str">
        <f>VLOOKUP(Merged[[#This Row],[Product_ID]],Sales_Data[],5,0)</f>
        <v>Bob</v>
      </c>
      <c r="C988" t="str">
        <f>VLOOKUP(Merged[[#This Row],[Product_ID]],Sales_Data[],6,0)</f>
        <v>East</v>
      </c>
      <c r="D988" t="str">
        <f>VLOOKUP(Merged[[#This Row],[Product_ID]],Sales_Data[],3,0)</f>
        <v>June</v>
      </c>
      <c r="E988">
        <f>INDEX(Sales_Data[Sales_Amount],MATCH(Merged[[#This Row],[Product_ID]], Sales_Data[Product_ID],0))</f>
        <v>2495.5700000000002</v>
      </c>
      <c r="F988" t="str">
        <f>INDEX(Sales_Data[Product_Category], MATCH(Merged[[#This Row],[Product_ID]],Sales_Data[Product_ID],0))</f>
        <v>Electronics</v>
      </c>
      <c r="G988">
        <f>INDEX(Sales_Data[Quantity_Sold], MATCH(Merged[[#This Row],[Product_ID]],Sales_Data[Product_ID],0))</f>
        <v>3</v>
      </c>
      <c r="H988" t="str">
        <f>INDEX(Sales_Data[Customer_Type], MATCH(Merged[[#This Row],[Product_ID]], Sales_Data[Product_ID],0))</f>
        <v>New</v>
      </c>
      <c r="I988" t="str">
        <f>INDEX(Sales_Data[Payment_Method], MATCH(Merged[[#This Row],[Product_ID]], Sales_Data[Product_ID],0))</f>
        <v>Cash</v>
      </c>
      <c r="J988">
        <f>INDEX(Sales_Data[Discount],MATCH(Merged[[#This Row],[Product_ID]], Sales_Data[Product_ID],0))</f>
        <v>0.27</v>
      </c>
      <c r="K988" s="8">
        <f>INDEX(Sales_Data[Discount (%)], MATCH(Merged[[#This Row],[Product_ID]],Sales_Data[Product_ID],0))</f>
        <v>0.27</v>
      </c>
      <c r="L988" s="8" t="str">
        <f>INDEX(Sales_Data[Discount Range], MATCH(Merged[[#This Row],[Product_ID]], Sales_Data[Product_ID],0))</f>
        <v>21%+</v>
      </c>
      <c r="M988" t="str">
        <f>INDEX(Sales_Data[Sales_Channel],MATCH(Merged[[#This Row],[Product_ID]], Sales_Data[Product_ID],0))</f>
        <v>Online</v>
      </c>
      <c r="N988" t="str">
        <f>INDEX(Sales_Data[Region_and_Sales_Rep], MATCH(Merged[[#This Row],[Product_ID]],Sales_Data[Product_ID],0))</f>
        <v>East-Bob</v>
      </c>
    </row>
    <row r="989" spans="1:14" x14ac:dyDescent="0.25">
      <c r="A989">
        <v>1090</v>
      </c>
      <c r="B989" t="str">
        <f>VLOOKUP(Merged[[#This Row],[Product_ID]],Sales_Data[],5,0)</f>
        <v>Alice</v>
      </c>
      <c r="C989" t="str">
        <f>VLOOKUP(Merged[[#This Row],[Product_ID]],Sales_Data[],6,0)</f>
        <v>West</v>
      </c>
      <c r="D989" t="str">
        <f>VLOOKUP(Merged[[#This Row],[Product_ID]],Sales_Data[],3,0)</f>
        <v>November</v>
      </c>
      <c r="E989">
        <f>INDEX(Sales_Data[Sales_Amount],MATCH(Merged[[#This Row],[Product_ID]], Sales_Data[Product_ID],0))</f>
        <v>267.77999999999997</v>
      </c>
      <c r="F989" t="str">
        <f>INDEX(Sales_Data[Product_Category], MATCH(Merged[[#This Row],[Product_ID]],Sales_Data[Product_ID],0))</f>
        <v>Electronics</v>
      </c>
      <c r="G989">
        <f>INDEX(Sales_Data[Quantity_Sold], MATCH(Merged[[#This Row],[Product_ID]],Sales_Data[Product_ID],0))</f>
        <v>32</v>
      </c>
      <c r="H989" t="str">
        <f>INDEX(Sales_Data[Customer_Type], MATCH(Merged[[#This Row],[Product_ID]], Sales_Data[Product_ID],0))</f>
        <v>Returning</v>
      </c>
      <c r="I989" t="str">
        <f>INDEX(Sales_Data[Payment_Method], MATCH(Merged[[#This Row],[Product_ID]], Sales_Data[Product_ID],0))</f>
        <v>Cash</v>
      </c>
      <c r="J989">
        <f>INDEX(Sales_Data[Discount],MATCH(Merged[[#This Row],[Product_ID]], Sales_Data[Product_ID],0))</f>
        <v>0.22</v>
      </c>
      <c r="K989" s="8">
        <f>INDEX(Sales_Data[Discount (%)], MATCH(Merged[[#This Row],[Product_ID]],Sales_Data[Product_ID],0))</f>
        <v>0.22</v>
      </c>
      <c r="L989" s="8" t="str">
        <f>INDEX(Sales_Data[Discount Range], MATCH(Merged[[#This Row],[Product_ID]], Sales_Data[Product_ID],0))</f>
        <v>21%+</v>
      </c>
      <c r="M989" t="str">
        <f>INDEX(Sales_Data[Sales_Channel],MATCH(Merged[[#This Row],[Product_ID]], Sales_Data[Product_ID],0))</f>
        <v>Retail</v>
      </c>
      <c r="N989" t="str">
        <f>INDEX(Sales_Data[Region_and_Sales_Rep], MATCH(Merged[[#This Row],[Product_ID]],Sales_Data[Product_ID],0))</f>
        <v>West-Alice</v>
      </c>
    </row>
    <row r="990" spans="1:14" x14ac:dyDescent="0.25">
      <c r="A990">
        <v>1044</v>
      </c>
      <c r="B990" t="str">
        <f>VLOOKUP(Merged[[#This Row],[Product_ID]],Sales_Data[],5,0)</f>
        <v>David</v>
      </c>
      <c r="C990" t="str">
        <f>VLOOKUP(Merged[[#This Row],[Product_ID]],Sales_Data[],6,0)</f>
        <v>South</v>
      </c>
      <c r="D990" t="str">
        <f>VLOOKUP(Merged[[#This Row],[Product_ID]],Sales_Data[],3,0)</f>
        <v>February</v>
      </c>
      <c r="E990">
        <f>INDEX(Sales_Data[Sales_Amount],MATCH(Merged[[#This Row],[Product_ID]], Sales_Data[Product_ID],0))</f>
        <v>7754.1</v>
      </c>
      <c r="F990" t="str">
        <f>INDEX(Sales_Data[Product_Category], MATCH(Merged[[#This Row],[Product_ID]],Sales_Data[Product_ID],0))</f>
        <v>Food</v>
      </c>
      <c r="G990">
        <f>INDEX(Sales_Data[Quantity_Sold], MATCH(Merged[[#This Row],[Product_ID]],Sales_Data[Product_ID],0))</f>
        <v>22</v>
      </c>
      <c r="H990" t="str">
        <f>INDEX(Sales_Data[Customer_Type], MATCH(Merged[[#This Row],[Product_ID]], Sales_Data[Product_ID],0))</f>
        <v>Returning</v>
      </c>
      <c r="I990" t="str">
        <f>INDEX(Sales_Data[Payment_Method], MATCH(Merged[[#This Row],[Product_ID]], Sales_Data[Product_ID],0))</f>
        <v>Bank Transfer</v>
      </c>
      <c r="J990">
        <f>INDEX(Sales_Data[Discount],MATCH(Merged[[#This Row],[Product_ID]], Sales_Data[Product_ID],0))</f>
        <v>0.22</v>
      </c>
      <c r="K990" s="8">
        <f>INDEX(Sales_Data[Discount (%)], MATCH(Merged[[#This Row],[Product_ID]],Sales_Data[Product_ID],0))</f>
        <v>0.22</v>
      </c>
      <c r="L990" s="8" t="str">
        <f>INDEX(Sales_Data[Discount Range], MATCH(Merged[[#This Row],[Product_ID]], Sales_Data[Product_ID],0))</f>
        <v>21%+</v>
      </c>
      <c r="M990" t="str">
        <f>INDEX(Sales_Data[Sales_Channel],MATCH(Merged[[#This Row],[Product_ID]], Sales_Data[Product_ID],0))</f>
        <v>Retail</v>
      </c>
      <c r="N990" t="str">
        <f>INDEX(Sales_Data[Region_and_Sales_Rep], MATCH(Merged[[#This Row],[Product_ID]],Sales_Data[Product_ID],0))</f>
        <v>South-David</v>
      </c>
    </row>
    <row r="991" spans="1:14" x14ac:dyDescent="0.25">
      <c r="A991">
        <v>1025</v>
      </c>
      <c r="B991" t="str">
        <f>VLOOKUP(Merged[[#This Row],[Product_ID]],Sales_Data[],5,0)</f>
        <v>David</v>
      </c>
      <c r="C991" t="str">
        <f>VLOOKUP(Merged[[#This Row],[Product_ID]],Sales_Data[],6,0)</f>
        <v>North</v>
      </c>
      <c r="D991" t="str">
        <f>VLOOKUP(Merged[[#This Row],[Product_ID]],Sales_Data[],3,0)</f>
        <v>October</v>
      </c>
      <c r="E991">
        <f>INDEX(Sales_Data[Sales_Amount],MATCH(Merged[[#This Row],[Product_ID]], Sales_Data[Product_ID],0))</f>
        <v>3422.54</v>
      </c>
      <c r="F991" t="str">
        <f>INDEX(Sales_Data[Product_Category], MATCH(Merged[[#This Row],[Product_ID]],Sales_Data[Product_ID],0))</f>
        <v>Food</v>
      </c>
      <c r="G991">
        <f>INDEX(Sales_Data[Quantity_Sold], MATCH(Merged[[#This Row],[Product_ID]],Sales_Data[Product_ID],0))</f>
        <v>44</v>
      </c>
      <c r="H991" t="str">
        <f>INDEX(Sales_Data[Customer_Type], MATCH(Merged[[#This Row],[Product_ID]], Sales_Data[Product_ID],0))</f>
        <v>New</v>
      </c>
      <c r="I991" t="str">
        <f>INDEX(Sales_Data[Payment_Method], MATCH(Merged[[#This Row],[Product_ID]], Sales_Data[Product_ID],0))</f>
        <v>Credit Card</v>
      </c>
      <c r="J991">
        <f>INDEX(Sales_Data[Discount],MATCH(Merged[[#This Row],[Product_ID]], Sales_Data[Product_ID],0))</f>
        <v>0.02</v>
      </c>
      <c r="K991" s="8">
        <f>INDEX(Sales_Data[Discount (%)], MATCH(Merged[[#This Row],[Product_ID]],Sales_Data[Product_ID],0))</f>
        <v>0.02</v>
      </c>
      <c r="L991" s="8" t="str">
        <f>INDEX(Sales_Data[Discount Range], MATCH(Merged[[#This Row],[Product_ID]], Sales_Data[Product_ID],0))</f>
        <v>0-5%</v>
      </c>
      <c r="M991" t="str">
        <f>INDEX(Sales_Data[Sales_Channel],MATCH(Merged[[#This Row],[Product_ID]], Sales_Data[Product_ID],0))</f>
        <v>Retail</v>
      </c>
      <c r="N991" t="str">
        <f>INDEX(Sales_Data[Region_and_Sales_Rep], MATCH(Merged[[#This Row],[Product_ID]],Sales_Data[Product_ID],0))</f>
        <v>North-David</v>
      </c>
    </row>
    <row r="992" spans="1:14" x14ac:dyDescent="0.25">
      <c r="A992">
        <v>1017</v>
      </c>
      <c r="B992" t="str">
        <f>VLOOKUP(Merged[[#This Row],[Product_ID]],Sales_Data[],5,0)</f>
        <v>David</v>
      </c>
      <c r="C992" t="str">
        <f>VLOOKUP(Merged[[#This Row],[Product_ID]],Sales_Data[],6,0)</f>
        <v>East</v>
      </c>
      <c r="D992" t="str">
        <f>VLOOKUP(Merged[[#This Row],[Product_ID]],Sales_Data[],3,0)</f>
        <v>July</v>
      </c>
      <c r="E992">
        <f>INDEX(Sales_Data[Sales_Amount],MATCH(Merged[[#This Row],[Product_ID]], Sales_Data[Product_ID],0))</f>
        <v>3388.69</v>
      </c>
      <c r="F992" t="str">
        <f>INDEX(Sales_Data[Product_Category], MATCH(Merged[[#This Row],[Product_ID]],Sales_Data[Product_ID],0))</f>
        <v>Food</v>
      </c>
      <c r="G992">
        <f>INDEX(Sales_Data[Quantity_Sold], MATCH(Merged[[#This Row],[Product_ID]],Sales_Data[Product_ID],0))</f>
        <v>1</v>
      </c>
      <c r="H992" t="str">
        <f>INDEX(Sales_Data[Customer_Type], MATCH(Merged[[#This Row],[Product_ID]], Sales_Data[Product_ID],0))</f>
        <v>Returning</v>
      </c>
      <c r="I992" t="str">
        <f>INDEX(Sales_Data[Payment_Method], MATCH(Merged[[#This Row],[Product_ID]], Sales_Data[Product_ID],0))</f>
        <v>Bank Transfer</v>
      </c>
      <c r="J992">
        <f>INDEX(Sales_Data[Discount],MATCH(Merged[[#This Row],[Product_ID]], Sales_Data[Product_ID],0))</f>
        <v>0.28999999999999998</v>
      </c>
      <c r="K992" s="8">
        <f>INDEX(Sales_Data[Discount (%)], MATCH(Merged[[#This Row],[Product_ID]],Sales_Data[Product_ID],0))</f>
        <v>0.28999999999999998</v>
      </c>
      <c r="L992" s="8" t="str">
        <f>INDEX(Sales_Data[Discount Range], MATCH(Merged[[#This Row],[Product_ID]], Sales_Data[Product_ID],0))</f>
        <v>21%+</v>
      </c>
      <c r="M992" t="str">
        <f>INDEX(Sales_Data[Sales_Channel],MATCH(Merged[[#This Row],[Product_ID]], Sales_Data[Product_ID],0))</f>
        <v>Online</v>
      </c>
      <c r="N992" t="str">
        <f>INDEX(Sales_Data[Region_and_Sales_Rep], MATCH(Merged[[#This Row],[Product_ID]],Sales_Data[Product_ID],0))</f>
        <v>East-David</v>
      </c>
    </row>
    <row r="993" spans="1:14" x14ac:dyDescent="0.25">
      <c r="A993">
        <v>1013</v>
      </c>
      <c r="B993" t="str">
        <f>VLOOKUP(Merged[[#This Row],[Product_ID]],Sales_Data[],5,0)</f>
        <v>David</v>
      </c>
      <c r="C993" t="str">
        <f>VLOOKUP(Merged[[#This Row],[Product_ID]],Sales_Data[],6,0)</f>
        <v>East</v>
      </c>
      <c r="D993" t="str">
        <f>VLOOKUP(Merged[[#This Row],[Product_ID]],Sales_Data[],3,0)</f>
        <v>October</v>
      </c>
      <c r="E993">
        <f>INDEX(Sales_Data[Sales_Amount],MATCH(Merged[[#This Row],[Product_ID]], Sales_Data[Product_ID],0))</f>
        <v>5039.07</v>
      </c>
      <c r="F993" t="str">
        <f>INDEX(Sales_Data[Product_Category], MATCH(Merged[[#This Row],[Product_ID]],Sales_Data[Product_ID],0))</f>
        <v>Electronics</v>
      </c>
      <c r="G993">
        <f>INDEX(Sales_Data[Quantity_Sold], MATCH(Merged[[#This Row],[Product_ID]],Sales_Data[Product_ID],0))</f>
        <v>20</v>
      </c>
      <c r="H993" t="str">
        <f>INDEX(Sales_Data[Customer_Type], MATCH(Merged[[#This Row],[Product_ID]], Sales_Data[Product_ID],0))</f>
        <v>Returning</v>
      </c>
      <c r="I993" t="str">
        <f>INDEX(Sales_Data[Payment_Method], MATCH(Merged[[#This Row],[Product_ID]], Sales_Data[Product_ID],0))</f>
        <v>Bank Transfer</v>
      </c>
      <c r="J993">
        <f>INDEX(Sales_Data[Discount],MATCH(Merged[[#This Row],[Product_ID]], Sales_Data[Product_ID],0))</f>
        <v>0.1</v>
      </c>
      <c r="K993" s="8">
        <f>INDEX(Sales_Data[Discount (%)], MATCH(Merged[[#This Row],[Product_ID]],Sales_Data[Product_ID],0))</f>
        <v>0.1</v>
      </c>
      <c r="L993" s="8" t="str">
        <f>INDEX(Sales_Data[Discount Range], MATCH(Merged[[#This Row],[Product_ID]], Sales_Data[Product_ID],0))</f>
        <v>6-10%</v>
      </c>
      <c r="M993" t="str">
        <f>INDEX(Sales_Data[Sales_Channel],MATCH(Merged[[#This Row],[Product_ID]], Sales_Data[Product_ID],0))</f>
        <v>Online</v>
      </c>
      <c r="N993" t="str">
        <f>INDEX(Sales_Data[Region_and_Sales_Rep], MATCH(Merged[[#This Row],[Product_ID]],Sales_Data[Product_ID],0))</f>
        <v>East-David</v>
      </c>
    </row>
    <row r="994" spans="1:14" x14ac:dyDescent="0.25">
      <c r="A994">
        <v>1084</v>
      </c>
      <c r="B994" t="str">
        <f>VLOOKUP(Merged[[#This Row],[Product_ID]],Sales_Data[],5,0)</f>
        <v>Alice</v>
      </c>
      <c r="C994" t="str">
        <f>VLOOKUP(Merged[[#This Row],[Product_ID]],Sales_Data[],6,0)</f>
        <v>West</v>
      </c>
      <c r="D994" t="str">
        <f>VLOOKUP(Merged[[#This Row],[Product_ID]],Sales_Data[],3,0)</f>
        <v>August</v>
      </c>
      <c r="E994">
        <f>INDEX(Sales_Data[Sales_Amount],MATCH(Merged[[#This Row],[Product_ID]], Sales_Data[Product_ID],0))</f>
        <v>1290.05</v>
      </c>
      <c r="F994" t="str">
        <f>INDEX(Sales_Data[Product_Category], MATCH(Merged[[#This Row],[Product_ID]],Sales_Data[Product_ID],0))</f>
        <v>Furniture</v>
      </c>
      <c r="G994">
        <f>INDEX(Sales_Data[Quantity_Sold], MATCH(Merged[[#This Row],[Product_ID]],Sales_Data[Product_ID],0))</f>
        <v>21</v>
      </c>
      <c r="H994" t="str">
        <f>INDEX(Sales_Data[Customer_Type], MATCH(Merged[[#This Row],[Product_ID]], Sales_Data[Product_ID],0))</f>
        <v>New</v>
      </c>
      <c r="I994" t="str">
        <f>INDEX(Sales_Data[Payment_Method], MATCH(Merged[[#This Row],[Product_ID]], Sales_Data[Product_ID],0))</f>
        <v>Cash</v>
      </c>
      <c r="J994">
        <f>INDEX(Sales_Data[Discount],MATCH(Merged[[#This Row],[Product_ID]], Sales_Data[Product_ID],0))</f>
        <v>0.08</v>
      </c>
      <c r="K994" s="8">
        <f>INDEX(Sales_Data[Discount (%)], MATCH(Merged[[#This Row],[Product_ID]],Sales_Data[Product_ID],0))</f>
        <v>0.08</v>
      </c>
      <c r="L994" s="8" t="str">
        <f>INDEX(Sales_Data[Discount Range], MATCH(Merged[[#This Row],[Product_ID]], Sales_Data[Product_ID],0))</f>
        <v>6-10%</v>
      </c>
      <c r="M994" t="str">
        <f>INDEX(Sales_Data[Sales_Channel],MATCH(Merged[[#This Row],[Product_ID]], Sales_Data[Product_ID],0))</f>
        <v>Online</v>
      </c>
      <c r="N994" t="str">
        <f>INDEX(Sales_Data[Region_and_Sales_Rep], MATCH(Merged[[#This Row],[Product_ID]],Sales_Data[Product_ID],0))</f>
        <v>West-Alice</v>
      </c>
    </row>
    <row r="995" spans="1:14" x14ac:dyDescent="0.25">
      <c r="A995">
        <v>1025</v>
      </c>
      <c r="B995" t="str">
        <f>VLOOKUP(Merged[[#This Row],[Product_ID]],Sales_Data[],5,0)</f>
        <v>David</v>
      </c>
      <c r="C995" t="str">
        <f>VLOOKUP(Merged[[#This Row],[Product_ID]],Sales_Data[],6,0)</f>
        <v>North</v>
      </c>
      <c r="D995" t="str">
        <f>VLOOKUP(Merged[[#This Row],[Product_ID]],Sales_Data[],3,0)</f>
        <v>October</v>
      </c>
      <c r="E995">
        <f>INDEX(Sales_Data[Sales_Amount],MATCH(Merged[[#This Row],[Product_ID]], Sales_Data[Product_ID],0))</f>
        <v>3422.54</v>
      </c>
      <c r="F995" t="str">
        <f>INDEX(Sales_Data[Product_Category], MATCH(Merged[[#This Row],[Product_ID]],Sales_Data[Product_ID],0))</f>
        <v>Food</v>
      </c>
      <c r="G995">
        <f>INDEX(Sales_Data[Quantity_Sold], MATCH(Merged[[#This Row],[Product_ID]],Sales_Data[Product_ID],0))</f>
        <v>44</v>
      </c>
      <c r="H995" t="str">
        <f>INDEX(Sales_Data[Customer_Type], MATCH(Merged[[#This Row],[Product_ID]], Sales_Data[Product_ID],0))</f>
        <v>New</v>
      </c>
      <c r="I995" t="str">
        <f>INDEX(Sales_Data[Payment_Method], MATCH(Merged[[#This Row],[Product_ID]], Sales_Data[Product_ID],0))</f>
        <v>Credit Card</v>
      </c>
      <c r="J995">
        <f>INDEX(Sales_Data[Discount],MATCH(Merged[[#This Row],[Product_ID]], Sales_Data[Product_ID],0))</f>
        <v>0.02</v>
      </c>
      <c r="K995" s="8">
        <f>INDEX(Sales_Data[Discount (%)], MATCH(Merged[[#This Row],[Product_ID]],Sales_Data[Product_ID],0))</f>
        <v>0.02</v>
      </c>
      <c r="L995" s="8" t="str">
        <f>INDEX(Sales_Data[Discount Range], MATCH(Merged[[#This Row],[Product_ID]], Sales_Data[Product_ID],0))</f>
        <v>0-5%</v>
      </c>
      <c r="M995" t="str">
        <f>INDEX(Sales_Data[Sales_Channel],MATCH(Merged[[#This Row],[Product_ID]], Sales_Data[Product_ID],0))</f>
        <v>Retail</v>
      </c>
      <c r="N995" t="str">
        <f>INDEX(Sales_Data[Region_and_Sales_Rep], MATCH(Merged[[#This Row],[Product_ID]],Sales_Data[Product_ID],0))</f>
        <v>North-David</v>
      </c>
    </row>
    <row r="996" spans="1:14" x14ac:dyDescent="0.25">
      <c r="A996">
        <v>1068</v>
      </c>
      <c r="B996" t="str">
        <f>VLOOKUP(Merged[[#This Row],[Product_ID]],Sales_Data[],5,0)</f>
        <v>Bob</v>
      </c>
      <c r="C996" t="str">
        <f>VLOOKUP(Merged[[#This Row],[Product_ID]],Sales_Data[],6,0)</f>
        <v>North</v>
      </c>
      <c r="D996" t="str">
        <f>VLOOKUP(Merged[[#This Row],[Product_ID]],Sales_Data[],3,0)</f>
        <v>February</v>
      </c>
      <c r="E996">
        <f>INDEX(Sales_Data[Sales_Amount],MATCH(Merged[[#This Row],[Product_ID]], Sales_Data[Product_ID],0))</f>
        <v>5118.51</v>
      </c>
      <c r="F996" t="str">
        <f>INDEX(Sales_Data[Product_Category], MATCH(Merged[[#This Row],[Product_ID]],Sales_Data[Product_ID],0))</f>
        <v>Clothing</v>
      </c>
      <c r="G996">
        <f>INDEX(Sales_Data[Quantity_Sold], MATCH(Merged[[#This Row],[Product_ID]],Sales_Data[Product_ID],0))</f>
        <v>22</v>
      </c>
      <c r="H996" t="str">
        <f>INDEX(Sales_Data[Customer_Type], MATCH(Merged[[#This Row],[Product_ID]], Sales_Data[Product_ID],0))</f>
        <v>Returning</v>
      </c>
      <c r="I996" t="str">
        <f>INDEX(Sales_Data[Payment_Method], MATCH(Merged[[#This Row],[Product_ID]], Sales_Data[Product_ID],0))</f>
        <v>Bank Transfer</v>
      </c>
      <c r="J996">
        <f>INDEX(Sales_Data[Discount],MATCH(Merged[[#This Row],[Product_ID]], Sales_Data[Product_ID],0))</f>
        <v>0.26</v>
      </c>
      <c r="K996" s="8">
        <f>INDEX(Sales_Data[Discount (%)], MATCH(Merged[[#This Row],[Product_ID]],Sales_Data[Product_ID],0))</f>
        <v>0.26</v>
      </c>
      <c r="L996" s="8" t="str">
        <f>INDEX(Sales_Data[Discount Range], MATCH(Merged[[#This Row],[Product_ID]], Sales_Data[Product_ID],0))</f>
        <v>21%+</v>
      </c>
      <c r="M996" t="str">
        <f>INDEX(Sales_Data[Sales_Channel],MATCH(Merged[[#This Row],[Product_ID]], Sales_Data[Product_ID],0))</f>
        <v>Online</v>
      </c>
      <c r="N996" t="str">
        <f>INDEX(Sales_Data[Region_and_Sales_Rep], MATCH(Merged[[#This Row],[Product_ID]],Sales_Data[Product_ID],0))</f>
        <v>North-Bob</v>
      </c>
    </row>
    <row r="997" spans="1:14" x14ac:dyDescent="0.25">
      <c r="A997">
        <v>1010</v>
      </c>
      <c r="B997" t="str">
        <f>VLOOKUP(Merged[[#This Row],[Product_ID]],Sales_Data[],5,0)</f>
        <v>David</v>
      </c>
      <c r="C997" t="str">
        <f>VLOOKUP(Merged[[#This Row],[Product_ID]],Sales_Data[],6,0)</f>
        <v>East</v>
      </c>
      <c r="D997" t="str">
        <f>VLOOKUP(Merged[[#This Row],[Product_ID]],Sales_Data[],3,0)</f>
        <v>February</v>
      </c>
      <c r="E997">
        <f>INDEX(Sales_Data[Sales_Amount],MATCH(Merged[[#This Row],[Product_ID]], Sales_Data[Product_ID],0))</f>
        <v>1678.97</v>
      </c>
      <c r="F997" t="str">
        <f>INDEX(Sales_Data[Product_Category], MATCH(Merged[[#This Row],[Product_ID]],Sales_Data[Product_ID],0))</f>
        <v>Furniture</v>
      </c>
      <c r="G997">
        <f>INDEX(Sales_Data[Quantity_Sold], MATCH(Merged[[#This Row],[Product_ID]],Sales_Data[Product_ID],0))</f>
        <v>47</v>
      </c>
      <c r="H997" t="str">
        <f>INDEX(Sales_Data[Customer_Type], MATCH(Merged[[#This Row],[Product_ID]], Sales_Data[Product_ID],0))</f>
        <v>Returning</v>
      </c>
      <c r="I997" t="str">
        <f>INDEX(Sales_Data[Payment_Method], MATCH(Merged[[#This Row],[Product_ID]], Sales_Data[Product_ID],0))</f>
        <v>Bank Transfer</v>
      </c>
      <c r="J997">
        <f>INDEX(Sales_Data[Discount],MATCH(Merged[[#This Row],[Product_ID]], Sales_Data[Product_ID],0))</f>
        <v>0.06</v>
      </c>
      <c r="K997" s="8">
        <f>INDEX(Sales_Data[Discount (%)], MATCH(Merged[[#This Row],[Product_ID]],Sales_Data[Product_ID],0))</f>
        <v>0.06</v>
      </c>
      <c r="L997" s="8" t="str">
        <f>INDEX(Sales_Data[Discount Range], MATCH(Merged[[#This Row],[Product_ID]], Sales_Data[Product_ID],0))</f>
        <v>6-10%</v>
      </c>
      <c r="M997" t="str">
        <f>INDEX(Sales_Data[Sales_Channel],MATCH(Merged[[#This Row],[Product_ID]], Sales_Data[Product_ID],0))</f>
        <v>Online</v>
      </c>
      <c r="N997" t="str">
        <f>INDEX(Sales_Data[Region_and_Sales_Rep], MATCH(Merged[[#This Row],[Product_ID]],Sales_Data[Product_ID],0))</f>
        <v>East-David</v>
      </c>
    </row>
    <row r="998" spans="1:14" x14ac:dyDescent="0.25">
      <c r="A998">
        <v>1067</v>
      </c>
      <c r="B998" t="str">
        <f>VLOOKUP(Merged[[#This Row],[Product_ID]],Sales_Data[],5,0)</f>
        <v>Eve</v>
      </c>
      <c r="C998" t="str">
        <f>VLOOKUP(Merged[[#This Row],[Product_ID]],Sales_Data[],6,0)</f>
        <v>South</v>
      </c>
      <c r="D998" t="str">
        <f>VLOOKUP(Merged[[#This Row],[Product_ID]],Sales_Data[],3,0)</f>
        <v>June</v>
      </c>
      <c r="E998">
        <f>INDEX(Sales_Data[Sales_Amount],MATCH(Merged[[#This Row],[Product_ID]], Sales_Data[Product_ID],0))</f>
        <v>114.59</v>
      </c>
      <c r="F998" t="str">
        <f>INDEX(Sales_Data[Product_Category], MATCH(Merged[[#This Row],[Product_ID]],Sales_Data[Product_ID],0))</f>
        <v>Food</v>
      </c>
      <c r="G998">
        <f>INDEX(Sales_Data[Quantity_Sold], MATCH(Merged[[#This Row],[Product_ID]],Sales_Data[Product_ID],0))</f>
        <v>48</v>
      </c>
      <c r="H998" t="str">
        <f>INDEX(Sales_Data[Customer_Type], MATCH(Merged[[#This Row],[Product_ID]], Sales_Data[Product_ID],0))</f>
        <v>Returning</v>
      </c>
      <c r="I998" t="str">
        <f>INDEX(Sales_Data[Payment_Method], MATCH(Merged[[#This Row],[Product_ID]], Sales_Data[Product_ID],0))</f>
        <v>Bank Transfer</v>
      </c>
      <c r="J998">
        <f>INDEX(Sales_Data[Discount],MATCH(Merged[[#This Row],[Product_ID]], Sales_Data[Product_ID],0))</f>
        <v>0.1</v>
      </c>
      <c r="K998" s="8">
        <f>INDEX(Sales_Data[Discount (%)], MATCH(Merged[[#This Row],[Product_ID]],Sales_Data[Product_ID],0))</f>
        <v>0.1</v>
      </c>
      <c r="L998" s="8" t="str">
        <f>INDEX(Sales_Data[Discount Range], MATCH(Merged[[#This Row],[Product_ID]], Sales_Data[Product_ID],0))</f>
        <v>6-10%</v>
      </c>
      <c r="M998" t="str">
        <f>INDEX(Sales_Data[Sales_Channel],MATCH(Merged[[#This Row],[Product_ID]], Sales_Data[Product_ID],0))</f>
        <v>Online</v>
      </c>
      <c r="N998" t="str">
        <f>INDEX(Sales_Data[Region_and_Sales_Rep], MATCH(Merged[[#This Row],[Product_ID]],Sales_Data[Product_ID],0))</f>
        <v>South-Eve</v>
      </c>
    </row>
    <row r="999" spans="1:14" x14ac:dyDescent="0.25">
      <c r="A999">
        <v>1018</v>
      </c>
      <c r="B999" t="str">
        <f>VLOOKUP(Merged[[#This Row],[Product_ID]],Sales_Data[],5,0)</f>
        <v>Alice</v>
      </c>
      <c r="C999" t="str">
        <f>VLOOKUP(Merged[[#This Row],[Product_ID]],Sales_Data[],6,0)</f>
        <v>East</v>
      </c>
      <c r="D999" t="str">
        <f>VLOOKUP(Merged[[#This Row],[Product_ID]],Sales_Data[],3,0)</f>
        <v>January</v>
      </c>
      <c r="E999">
        <f>INDEX(Sales_Data[Sales_Amount],MATCH(Merged[[#This Row],[Product_ID]], Sales_Data[Product_ID],0))</f>
        <v>3187.45</v>
      </c>
      <c r="F999" t="str">
        <f>INDEX(Sales_Data[Product_Category], MATCH(Merged[[#This Row],[Product_ID]],Sales_Data[Product_ID],0))</f>
        <v>Clothing</v>
      </c>
      <c r="G999">
        <f>INDEX(Sales_Data[Quantity_Sold], MATCH(Merged[[#This Row],[Product_ID]],Sales_Data[Product_ID],0))</f>
        <v>11</v>
      </c>
      <c r="H999" t="str">
        <f>INDEX(Sales_Data[Customer_Type], MATCH(Merged[[#This Row],[Product_ID]], Sales_Data[Product_ID],0))</f>
        <v>Returning</v>
      </c>
      <c r="I999" t="str">
        <f>INDEX(Sales_Data[Payment_Method], MATCH(Merged[[#This Row],[Product_ID]], Sales_Data[Product_ID],0))</f>
        <v>Cash</v>
      </c>
      <c r="J999">
        <f>INDEX(Sales_Data[Discount],MATCH(Merged[[#This Row],[Product_ID]], Sales_Data[Product_ID],0))</f>
        <v>0</v>
      </c>
      <c r="K999" s="8">
        <f>INDEX(Sales_Data[Discount (%)], MATCH(Merged[[#This Row],[Product_ID]],Sales_Data[Product_ID],0))</f>
        <v>0</v>
      </c>
      <c r="L999" s="8" t="str">
        <f>INDEX(Sales_Data[Discount Range], MATCH(Merged[[#This Row],[Product_ID]], Sales_Data[Product_ID],0))</f>
        <v>0-5%</v>
      </c>
      <c r="M999" t="str">
        <f>INDEX(Sales_Data[Sales_Channel],MATCH(Merged[[#This Row],[Product_ID]], Sales_Data[Product_ID],0))</f>
        <v>Online</v>
      </c>
      <c r="N999" t="str">
        <f>INDEX(Sales_Data[Region_and_Sales_Rep], MATCH(Merged[[#This Row],[Product_ID]],Sales_Data[Product_ID],0))</f>
        <v>East-Alice</v>
      </c>
    </row>
    <row r="1000" spans="1:14" x14ac:dyDescent="0.25">
      <c r="A1000">
        <v>1100</v>
      </c>
      <c r="B1000" t="str">
        <f>VLOOKUP(Merged[[#This Row],[Product_ID]],Sales_Data[],5,0)</f>
        <v>Bob</v>
      </c>
      <c r="C1000" t="str">
        <f>VLOOKUP(Merged[[#This Row],[Product_ID]],Sales_Data[],6,0)</f>
        <v>West</v>
      </c>
      <c r="D1000" t="str">
        <f>VLOOKUP(Merged[[#This Row],[Product_ID]],Sales_Data[],3,0)</f>
        <v>August</v>
      </c>
      <c r="E1000">
        <f>INDEX(Sales_Data[Sales_Amount],MATCH(Merged[[#This Row],[Product_ID]], Sales_Data[Product_ID],0))</f>
        <v>2198.7399999999998</v>
      </c>
      <c r="F1000" t="str">
        <f>INDEX(Sales_Data[Product_Category], MATCH(Merged[[#This Row],[Product_ID]],Sales_Data[Product_ID],0))</f>
        <v>Food</v>
      </c>
      <c r="G1000">
        <f>INDEX(Sales_Data[Quantity_Sold], MATCH(Merged[[#This Row],[Product_ID]],Sales_Data[Product_ID],0))</f>
        <v>43</v>
      </c>
      <c r="H1000" t="str">
        <f>INDEX(Sales_Data[Customer_Type], MATCH(Merged[[#This Row],[Product_ID]], Sales_Data[Product_ID],0))</f>
        <v>Returning</v>
      </c>
      <c r="I1000" t="str">
        <f>INDEX(Sales_Data[Payment_Method], MATCH(Merged[[#This Row],[Product_ID]], Sales_Data[Product_ID],0))</f>
        <v>Bank Transfer</v>
      </c>
      <c r="J1000">
        <f>INDEX(Sales_Data[Discount],MATCH(Merged[[#This Row],[Product_ID]], Sales_Data[Product_ID],0))</f>
        <v>0.08</v>
      </c>
      <c r="K1000" s="8">
        <f>INDEX(Sales_Data[Discount (%)], MATCH(Merged[[#This Row],[Product_ID]],Sales_Data[Product_ID],0))</f>
        <v>0.08</v>
      </c>
      <c r="L1000" s="8" t="str">
        <f>INDEX(Sales_Data[Discount Range], MATCH(Merged[[#This Row],[Product_ID]], Sales_Data[Product_ID],0))</f>
        <v>6-10%</v>
      </c>
      <c r="M1000" t="str">
        <f>INDEX(Sales_Data[Sales_Channel],MATCH(Merged[[#This Row],[Product_ID]], Sales_Data[Product_ID],0))</f>
        <v>Online</v>
      </c>
      <c r="N1000" t="str">
        <f>INDEX(Sales_Data[Region_and_Sales_Rep], MATCH(Merged[[#This Row],[Product_ID]],Sales_Data[Product_ID],0))</f>
        <v>West-Bob</v>
      </c>
    </row>
    <row r="1001" spans="1:14" x14ac:dyDescent="0.25">
      <c r="A1001">
        <v>1086</v>
      </c>
      <c r="B1001" t="str">
        <f>VLOOKUP(Merged[[#This Row],[Product_ID]],Sales_Data[],5,0)</f>
        <v>Bob</v>
      </c>
      <c r="C1001" t="str">
        <f>VLOOKUP(Merged[[#This Row],[Product_ID]],Sales_Data[],6,0)</f>
        <v>East</v>
      </c>
      <c r="D1001" t="str">
        <f>VLOOKUP(Merged[[#This Row],[Product_ID]],Sales_Data[],3,0)</f>
        <v>June</v>
      </c>
      <c r="E1001">
        <f>INDEX(Sales_Data[Sales_Amount],MATCH(Merged[[#This Row],[Product_ID]], Sales_Data[Product_ID],0))</f>
        <v>2495.5700000000002</v>
      </c>
      <c r="F1001" t="str">
        <f>INDEX(Sales_Data[Product_Category], MATCH(Merged[[#This Row],[Product_ID]],Sales_Data[Product_ID],0))</f>
        <v>Electronics</v>
      </c>
      <c r="G1001">
        <f>INDEX(Sales_Data[Quantity_Sold], MATCH(Merged[[#This Row],[Product_ID]],Sales_Data[Product_ID],0))</f>
        <v>3</v>
      </c>
      <c r="H1001" t="str">
        <f>INDEX(Sales_Data[Customer_Type], MATCH(Merged[[#This Row],[Product_ID]], Sales_Data[Product_ID],0))</f>
        <v>New</v>
      </c>
      <c r="I1001" t="str">
        <f>INDEX(Sales_Data[Payment_Method], MATCH(Merged[[#This Row],[Product_ID]], Sales_Data[Product_ID],0))</f>
        <v>Cash</v>
      </c>
      <c r="J1001">
        <f>INDEX(Sales_Data[Discount],MATCH(Merged[[#This Row],[Product_ID]], Sales_Data[Product_ID],0))</f>
        <v>0.27</v>
      </c>
      <c r="K1001" s="8">
        <f>INDEX(Sales_Data[Discount (%)], MATCH(Merged[[#This Row],[Product_ID]],Sales_Data[Product_ID],0))</f>
        <v>0.27</v>
      </c>
      <c r="L1001" s="8" t="str">
        <f>INDEX(Sales_Data[Discount Range], MATCH(Merged[[#This Row],[Product_ID]], Sales_Data[Product_ID],0))</f>
        <v>21%+</v>
      </c>
      <c r="M1001" t="str">
        <f>INDEX(Sales_Data[Sales_Channel],MATCH(Merged[[#This Row],[Product_ID]], Sales_Data[Product_ID],0))</f>
        <v>Online</v>
      </c>
      <c r="N1001" t="str">
        <f>INDEX(Sales_Data[Region_and_Sales_Rep], MATCH(Merged[[#This Row],[Product_ID]],Sales_Data[Product_ID],0))</f>
        <v>East-Bob</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9BB0C-7E98-4E71-90B9-2D510ED1615D}">
  <dimension ref="A3:B9"/>
  <sheetViews>
    <sheetView workbookViewId="0">
      <selection activeCell="B3" sqref="B3"/>
    </sheetView>
  </sheetViews>
  <sheetFormatPr defaultRowHeight="15" x14ac:dyDescent="0.25"/>
  <cols>
    <col min="1" max="1" width="11.85546875" bestFit="1" customWidth="1"/>
    <col min="2" max="2" width="18" bestFit="1" customWidth="1"/>
  </cols>
  <sheetData>
    <row r="3" spans="1:2" x14ac:dyDescent="0.25">
      <c r="A3" s="2" t="s">
        <v>70</v>
      </c>
      <c r="B3" t="s">
        <v>56</v>
      </c>
    </row>
    <row r="4" spans="1:2" x14ac:dyDescent="0.25">
      <c r="A4" s="3" t="s">
        <v>42</v>
      </c>
      <c r="B4" s="4">
        <v>965541.77000000048</v>
      </c>
    </row>
    <row r="5" spans="1:2" x14ac:dyDescent="0.25">
      <c r="A5" s="3" t="s">
        <v>14</v>
      </c>
      <c r="B5" s="4">
        <v>1080990.6300000006</v>
      </c>
    </row>
    <row r="6" spans="1:2" x14ac:dyDescent="0.25">
      <c r="A6" s="3" t="s">
        <v>33</v>
      </c>
      <c r="B6" s="4">
        <v>860811.48</v>
      </c>
    </row>
    <row r="7" spans="1:2" x14ac:dyDescent="0.25">
      <c r="A7" s="3" t="s">
        <v>24</v>
      </c>
      <c r="B7" s="4">
        <v>1141737.3599999996</v>
      </c>
    </row>
    <row r="8" spans="1:2" x14ac:dyDescent="0.25">
      <c r="A8" s="3" t="s">
        <v>38</v>
      </c>
      <c r="B8" s="4">
        <v>970183.99000000022</v>
      </c>
    </row>
    <row r="9" spans="1:2" x14ac:dyDescent="0.25">
      <c r="A9" s="3" t="s">
        <v>55</v>
      </c>
      <c r="B9" s="4">
        <v>5019265.2300000004</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5B6F-8197-48CB-AA7E-8FC08B57BDE5}">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BD273-D585-4B3E-8118-B6E20F3307B4}">
  <dimension ref="A3:B8"/>
  <sheetViews>
    <sheetView workbookViewId="0">
      <selection activeCell="B3" sqref="B3"/>
    </sheetView>
  </sheetViews>
  <sheetFormatPr defaultRowHeight="15" x14ac:dyDescent="0.25"/>
  <cols>
    <col min="1" max="1" width="11.42578125" bestFit="1" customWidth="1"/>
    <col min="2" max="2" width="18" bestFit="1" customWidth="1"/>
  </cols>
  <sheetData>
    <row r="3" spans="1:2" x14ac:dyDescent="0.25">
      <c r="A3" s="2" t="s">
        <v>3</v>
      </c>
      <c r="B3" t="s">
        <v>56</v>
      </c>
    </row>
    <row r="4" spans="1:2" x14ac:dyDescent="0.25">
      <c r="A4" s="3" t="s">
        <v>34</v>
      </c>
      <c r="B4" s="4">
        <v>1259792.93</v>
      </c>
    </row>
    <row r="5" spans="1:2" x14ac:dyDescent="0.25">
      <c r="A5" s="3" t="s">
        <v>15</v>
      </c>
      <c r="B5" s="4">
        <v>1369612.5100000009</v>
      </c>
    </row>
    <row r="6" spans="1:2" x14ac:dyDescent="0.25">
      <c r="A6" s="3" t="s">
        <v>25</v>
      </c>
      <c r="B6" s="4">
        <v>1154250.8600000006</v>
      </c>
    </row>
    <row r="7" spans="1:2" x14ac:dyDescent="0.25">
      <c r="A7" s="3" t="s">
        <v>21</v>
      </c>
      <c r="B7" s="4">
        <v>1235608.9299999997</v>
      </c>
    </row>
    <row r="8" spans="1:2" x14ac:dyDescent="0.25">
      <c r="A8" s="3" t="s">
        <v>55</v>
      </c>
      <c r="B8" s="4">
        <v>5019265.2300000014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D036-0451-44A0-8E2F-3BFAFB91F68D}">
  <dimension ref="A3:B16"/>
  <sheetViews>
    <sheetView topLeftCell="A2" workbookViewId="0">
      <selection activeCell="B3" sqref="A3:B16"/>
    </sheetView>
  </sheetViews>
  <sheetFormatPr defaultRowHeight="15" x14ac:dyDescent="0.25"/>
  <cols>
    <col min="1" max="1" width="11.42578125" bestFit="1" customWidth="1"/>
    <col min="2" max="2" width="18" bestFit="1" customWidth="1"/>
  </cols>
  <sheetData>
    <row r="3" spans="1:2" x14ac:dyDescent="0.25">
      <c r="A3" s="2" t="s">
        <v>54</v>
      </c>
      <c r="B3" t="s">
        <v>56</v>
      </c>
    </row>
    <row r="4" spans="1:2" x14ac:dyDescent="0.25">
      <c r="A4" s="3" t="s">
        <v>58</v>
      </c>
      <c r="B4" s="4">
        <v>495420.37000000011</v>
      </c>
    </row>
    <row r="5" spans="1:2" x14ac:dyDescent="0.25">
      <c r="A5" s="3" t="s">
        <v>59</v>
      </c>
      <c r="B5" s="4">
        <v>368919.35999999993</v>
      </c>
    </row>
    <row r="6" spans="1:2" x14ac:dyDescent="0.25">
      <c r="A6" s="3" t="s">
        <v>60</v>
      </c>
      <c r="B6" s="4">
        <v>402638.77000000008</v>
      </c>
    </row>
    <row r="7" spans="1:2" x14ac:dyDescent="0.25">
      <c r="A7" s="3" t="s">
        <v>61</v>
      </c>
      <c r="B7" s="4">
        <v>438992.61000000004</v>
      </c>
    </row>
    <row r="8" spans="1:2" x14ac:dyDescent="0.25">
      <c r="A8" s="3" t="s">
        <v>62</v>
      </c>
      <c r="B8" s="4">
        <v>389078.75999999989</v>
      </c>
    </row>
    <row r="9" spans="1:2" x14ac:dyDescent="0.25">
      <c r="A9" s="3" t="s">
        <v>63</v>
      </c>
      <c r="B9" s="4">
        <v>418458.34000000008</v>
      </c>
    </row>
    <row r="10" spans="1:2" x14ac:dyDescent="0.25">
      <c r="A10" s="3" t="s">
        <v>64</v>
      </c>
      <c r="B10" s="4">
        <v>374242.88</v>
      </c>
    </row>
    <row r="11" spans="1:2" x14ac:dyDescent="0.25">
      <c r="A11" s="3" t="s">
        <v>65</v>
      </c>
      <c r="B11" s="4">
        <v>443171.28</v>
      </c>
    </row>
    <row r="12" spans="1:2" x14ac:dyDescent="0.25">
      <c r="A12" s="3" t="s">
        <v>66</v>
      </c>
      <c r="B12" s="4">
        <v>367837.60000000003</v>
      </c>
    </row>
    <row r="13" spans="1:2" x14ac:dyDescent="0.25">
      <c r="A13" s="3" t="s">
        <v>67</v>
      </c>
      <c r="B13" s="4">
        <v>460378.78000000014</v>
      </c>
    </row>
    <row r="14" spans="1:2" x14ac:dyDescent="0.25">
      <c r="A14" s="3" t="s">
        <v>68</v>
      </c>
      <c r="B14" s="4">
        <v>467482.89999999985</v>
      </c>
    </row>
    <row r="15" spans="1:2" x14ac:dyDescent="0.25">
      <c r="A15" s="3" t="s">
        <v>69</v>
      </c>
      <c r="B15" s="4">
        <v>392643.57999999984</v>
      </c>
    </row>
    <row r="16" spans="1:2" x14ac:dyDescent="0.25">
      <c r="A16" s="3" t="s">
        <v>55</v>
      </c>
      <c r="B16" s="4">
        <v>5019265.2300000004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C19F7-4F56-4ADD-AC3C-C5BE45F828B8}">
  <dimension ref="A3:B8"/>
  <sheetViews>
    <sheetView workbookViewId="0">
      <selection activeCell="M15" sqref="M15"/>
    </sheetView>
  </sheetViews>
  <sheetFormatPr defaultRowHeight="15" x14ac:dyDescent="0.25"/>
  <cols>
    <col min="1" max="1" width="18.42578125" bestFit="1" customWidth="1"/>
    <col min="2" max="3" width="20.140625" bestFit="1" customWidth="1"/>
  </cols>
  <sheetData>
    <row r="3" spans="1:2" x14ac:dyDescent="0.25">
      <c r="A3" s="2" t="s">
        <v>71</v>
      </c>
      <c r="B3" t="s">
        <v>75</v>
      </c>
    </row>
    <row r="4" spans="1:2" x14ac:dyDescent="0.25">
      <c r="A4" s="3" t="s">
        <v>29</v>
      </c>
      <c r="B4">
        <v>6922</v>
      </c>
    </row>
    <row r="5" spans="1:2" x14ac:dyDescent="0.25">
      <c r="A5" s="3" t="s">
        <v>35</v>
      </c>
      <c r="B5">
        <v>6096</v>
      </c>
    </row>
    <row r="6" spans="1:2" x14ac:dyDescent="0.25">
      <c r="A6" s="3" t="s">
        <v>26</v>
      </c>
      <c r="B6">
        <v>5608</v>
      </c>
    </row>
    <row r="7" spans="1:2" x14ac:dyDescent="0.25">
      <c r="A7" s="3" t="s">
        <v>16</v>
      </c>
      <c r="B7">
        <v>6729</v>
      </c>
    </row>
    <row r="8" spans="1:2" x14ac:dyDescent="0.25">
      <c r="A8" s="3" t="s">
        <v>55</v>
      </c>
      <c r="B8">
        <v>25355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B391-5F8E-4B8A-AB6C-2C7BA4A69302}">
  <dimension ref="A3:B6"/>
  <sheetViews>
    <sheetView workbookViewId="0">
      <selection activeCell="B16" sqref="B16"/>
    </sheetView>
  </sheetViews>
  <sheetFormatPr defaultRowHeight="15" x14ac:dyDescent="0.25"/>
  <cols>
    <col min="1" max="1" width="16.42578125" bestFit="1" customWidth="1"/>
    <col min="2" max="2" width="18" bestFit="1" customWidth="1"/>
  </cols>
  <sheetData>
    <row r="3" spans="1:2" x14ac:dyDescent="0.25">
      <c r="A3" s="2" t="s">
        <v>74</v>
      </c>
      <c r="B3" t="s">
        <v>56</v>
      </c>
    </row>
    <row r="4" spans="1:2" x14ac:dyDescent="0.25">
      <c r="A4" s="3" t="s">
        <v>30</v>
      </c>
      <c r="B4" s="4">
        <v>2506258.299999998</v>
      </c>
    </row>
    <row r="5" spans="1:2" x14ac:dyDescent="0.25">
      <c r="A5" s="3" t="s">
        <v>17</v>
      </c>
      <c r="B5" s="4">
        <v>2513006.930000002</v>
      </c>
    </row>
    <row r="6" spans="1:2" x14ac:dyDescent="0.25">
      <c r="A6" s="3" t="s">
        <v>55</v>
      </c>
      <c r="B6" s="4">
        <v>5019265.2300000004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4BD1-60C4-4CA7-BE44-DADE5632C925}">
  <dimension ref="A1:B4"/>
  <sheetViews>
    <sheetView workbookViewId="0">
      <selection activeCell="B18" sqref="B18"/>
    </sheetView>
  </sheetViews>
  <sheetFormatPr defaultRowHeight="15" x14ac:dyDescent="0.25"/>
  <cols>
    <col min="1" max="1" width="16.42578125" bestFit="1" customWidth="1"/>
    <col min="2" max="2" width="21.5703125" bestFit="1" customWidth="1"/>
  </cols>
  <sheetData>
    <row r="1" spans="1:2" x14ac:dyDescent="0.25">
      <c r="A1" s="2" t="s">
        <v>74</v>
      </c>
      <c r="B1" t="s">
        <v>85</v>
      </c>
    </row>
    <row r="2" spans="1:2" x14ac:dyDescent="0.25">
      <c r="A2" s="3" t="s">
        <v>30</v>
      </c>
      <c r="B2" s="4">
        <v>4972.7347222222179</v>
      </c>
    </row>
    <row r="3" spans="1:2" x14ac:dyDescent="0.25">
      <c r="A3" s="3" t="s">
        <v>17</v>
      </c>
      <c r="B3" s="4">
        <v>5066.5462298387138</v>
      </c>
    </row>
    <row r="4" spans="1:2" x14ac:dyDescent="0.25">
      <c r="A4" s="3" t="s">
        <v>55</v>
      </c>
      <c r="B4" s="4">
        <v>5019.2652299999963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DA5A-5D67-49A9-B417-9A62E0F0B289}">
  <dimension ref="A3:B7"/>
  <sheetViews>
    <sheetView workbookViewId="0">
      <selection activeCell="B12" sqref="B12"/>
    </sheetView>
  </sheetViews>
  <sheetFormatPr defaultRowHeight="15" x14ac:dyDescent="0.25"/>
  <cols>
    <col min="1" max="1" width="17.7109375" bestFit="1" customWidth="1"/>
    <col min="2" max="2" width="19.42578125" bestFit="1" customWidth="1"/>
  </cols>
  <sheetData>
    <row r="3" spans="1:2" x14ac:dyDescent="0.25">
      <c r="A3" s="2" t="s">
        <v>73</v>
      </c>
      <c r="B3" t="s">
        <v>72</v>
      </c>
    </row>
    <row r="4" spans="1:2" x14ac:dyDescent="0.25">
      <c r="A4" s="3" t="s">
        <v>27</v>
      </c>
      <c r="B4">
        <v>342</v>
      </c>
    </row>
    <row r="5" spans="1:2" x14ac:dyDescent="0.25">
      <c r="A5" s="3" t="s">
        <v>18</v>
      </c>
      <c r="B5">
        <v>313</v>
      </c>
    </row>
    <row r="6" spans="1:2" x14ac:dyDescent="0.25">
      <c r="A6" s="3" t="s">
        <v>31</v>
      </c>
      <c r="B6">
        <v>345</v>
      </c>
    </row>
    <row r="7" spans="1:2" x14ac:dyDescent="0.25">
      <c r="A7" s="3" t="s">
        <v>55</v>
      </c>
      <c r="B7">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68FA-F03A-4D86-B9AF-1A0C649DA694}">
  <dimension ref="A1:B4"/>
  <sheetViews>
    <sheetView workbookViewId="0">
      <selection activeCell="K14" sqref="K14"/>
    </sheetView>
  </sheetViews>
  <sheetFormatPr defaultRowHeight="15" x14ac:dyDescent="0.25"/>
  <cols>
    <col min="1" max="1" width="15.7109375" bestFit="1" customWidth="1"/>
    <col min="2" max="2" width="18" bestFit="1" customWidth="1"/>
  </cols>
  <sheetData>
    <row r="1" spans="1:2" x14ac:dyDescent="0.25">
      <c r="A1" s="2" t="s">
        <v>77</v>
      </c>
      <c r="B1" t="s">
        <v>56</v>
      </c>
    </row>
    <row r="2" spans="1:2" x14ac:dyDescent="0.25">
      <c r="A2" s="3" t="s">
        <v>19</v>
      </c>
      <c r="B2" s="4">
        <v>2458833.9300000034</v>
      </c>
    </row>
    <row r="3" spans="1:2" x14ac:dyDescent="0.25">
      <c r="A3" s="3" t="s">
        <v>22</v>
      </c>
      <c r="B3" s="4">
        <v>2560431.2999999984</v>
      </c>
    </row>
    <row r="4" spans="1:2" x14ac:dyDescent="0.25">
      <c r="A4" s="3" t="s">
        <v>55</v>
      </c>
      <c r="B4" s="4">
        <v>5019265.2300000023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DC85C-CB48-4A63-A01F-01C3B8B995D0}">
  <dimension ref="A3:B8"/>
  <sheetViews>
    <sheetView workbookViewId="0">
      <selection activeCell="B6" sqref="B6"/>
    </sheetView>
  </sheetViews>
  <sheetFormatPr defaultRowHeight="15" x14ac:dyDescent="0.25"/>
  <cols>
    <col min="1" max="1" width="18.42578125" bestFit="1" customWidth="1"/>
    <col min="2" max="2" width="20.28515625" bestFit="1" customWidth="1"/>
  </cols>
  <sheetData>
    <row r="3" spans="1:2" x14ac:dyDescent="0.25">
      <c r="A3" s="2" t="s">
        <v>71</v>
      </c>
      <c r="B3" t="s">
        <v>84</v>
      </c>
    </row>
    <row r="4" spans="1:2" x14ac:dyDescent="0.25">
      <c r="A4" s="3" t="s">
        <v>29</v>
      </c>
      <c r="B4" s="11">
        <v>0.16022388059701501</v>
      </c>
    </row>
    <row r="5" spans="1:2" x14ac:dyDescent="0.25">
      <c r="A5" s="3" t="s">
        <v>35</v>
      </c>
      <c r="B5" s="11">
        <v>0.13650406504065041</v>
      </c>
    </row>
    <row r="6" spans="1:2" x14ac:dyDescent="0.25">
      <c r="A6" s="3" t="s">
        <v>26</v>
      </c>
      <c r="B6" s="11">
        <v>0.15380530973451326</v>
      </c>
    </row>
    <row r="7" spans="1:2" x14ac:dyDescent="0.25">
      <c r="A7" s="3" t="s">
        <v>16</v>
      </c>
      <c r="B7" s="11">
        <v>0.15811538461538469</v>
      </c>
    </row>
    <row r="8" spans="1:2" x14ac:dyDescent="0.25">
      <c r="A8" s="3" t="s">
        <v>55</v>
      </c>
      <c r="B8" s="11">
        <v>0.15239000000000005</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F3ED-6710-4AE0-B081-AF9FC5FBBBAC}">
  <dimension ref="A3:B9"/>
  <sheetViews>
    <sheetView workbookViewId="0">
      <selection activeCell="X41" sqref="X41"/>
    </sheetView>
  </sheetViews>
  <sheetFormatPr defaultRowHeight="15" x14ac:dyDescent="0.25"/>
  <cols>
    <col min="1" max="1" width="17.140625" bestFit="1" customWidth="1"/>
    <col min="2" max="2" width="18" bestFit="1" customWidth="1"/>
  </cols>
  <sheetData>
    <row r="3" spans="1:2" x14ac:dyDescent="0.25">
      <c r="A3" s="2" t="s">
        <v>78</v>
      </c>
      <c r="B3" t="s">
        <v>56</v>
      </c>
    </row>
    <row r="4" spans="1:2" x14ac:dyDescent="0.25">
      <c r="A4" s="3" t="s">
        <v>79</v>
      </c>
      <c r="B4" s="4">
        <v>934241.5400000005</v>
      </c>
    </row>
    <row r="5" spans="1:2" x14ac:dyDescent="0.25">
      <c r="A5" s="3" t="s">
        <v>80</v>
      </c>
      <c r="B5" s="4">
        <v>749762.90999999957</v>
      </c>
    </row>
    <row r="6" spans="1:2" x14ac:dyDescent="0.25">
      <c r="A6" s="3" t="s">
        <v>81</v>
      </c>
      <c r="B6" s="4">
        <v>784991.20000000007</v>
      </c>
    </row>
    <row r="7" spans="1:2" x14ac:dyDescent="0.25">
      <c r="A7" s="3" t="s">
        <v>82</v>
      </c>
      <c r="B7" s="4">
        <v>1752450.7399999981</v>
      </c>
    </row>
    <row r="8" spans="1:2" x14ac:dyDescent="0.25">
      <c r="A8" s="3" t="s">
        <v>83</v>
      </c>
      <c r="B8" s="4">
        <v>797818.84000000032</v>
      </c>
    </row>
    <row r="9" spans="1:2" x14ac:dyDescent="0.25">
      <c r="A9" s="3" t="s">
        <v>55</v>
      </c>
      <c r="B9" s="4">
        <v>5019265.2299999986</v>
      </c>
    </row>
  </sheetData>
  <pageMargins left="0.7" right="0.7" top="0.75" bottom="0.75" header="0.3" footer="0.3"/>
  <pageSetup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FCF1-0235-489C-857A-2CEF1C005D14}">
  <dimension ref="A1:AM100"/>
  <sheetViews>
    <sheetView tabSelected="1" zoomScale="55" zoomScaleNormal="55" workbookViewId="0">
      <selection activeCell="AF31" sqref="AF31"/>
    </sheetView>
  </sheetViews>
  <sheetFormatPr defaultRowHeight="15" x14ac:dyDescent="0.25"/>
  <cols>
    <col min="25" max="25" width="9" customWidth="1"/>
  </cols>
  <sheetData>
    <row r="1" spans="1:39"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row>
    <row r="2" spans="1:39"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row>
    <row r="3" spans="1:39" x14ac:dyDescent="0.2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row>
    <row r="4" spans="1:39" x14ac:dyDescent="0.2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row>
    <row r="5" spans="1:39" x14ac:dyDescent="0.2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row>
    <row r="6" spans="1:39" x14ac:dyDescent="0.2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row>
    <row r="7" spans="1:39" x14ac:dyDescent="0.2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row>
    <row r="8" spans="1:39" x14ac:dyDescent="0.2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row>
    <row r="9" spans="1:39"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row>
    <row r="10" spans="1:39"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row>
    <row r="11" spans="1:39"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row>
    <row r="12" spans="1:39"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row>
    <row r="13" spans="1:39"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row>
    <row r="14" spans="1:39"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row>
    <row r="15" spans="1:39"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row>
    <row r="16" spans="1:39"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row>
    <row r="17" spans="1:39"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row>
    <row r="18" spans="1:39"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row>
    <row r="19" spans="1:39"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row>
    <row r="20" spans="1:39"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row>
    <row r="21" spans="1:39"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row>
    <row r="22" spans="1:39"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row>
    <row r="23" spans="1:39"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row>
    <row r="24" spans="1:39"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row>
    <row r="25" spans="1:39"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row>
    <row r="26" spans="1:39"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row>
    <row r="27" spans="1:39"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row>
    <row r="28" spans="1:39"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row>
    <row r="29" spans="1:39"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row>
    <row r="30" spans="1:39"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row>
    <row r="31" spans="1:39"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row>
    <row r="32" spans="1:39"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row>
    <row r="33" spans="1:39"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row>
    <row r="34" spans="1:39"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row>
    <row r="35" spans="1:39"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row>
    <row r="36" spans="1:39"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row>
    <row r="37" spans="1:39"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row>
    <row r="38" spans="1:39"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row>
    <row r="39" spans="1:39"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row>
    <row r="40" spans="1:39"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row>
    <row r="41" spans="1:39"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row>
    <row r="42" spans="1:39"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row>
    <row r="43" spans="1:39"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row>
    <row r="44" spans="1:39"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row>
    <row r="45" spans="1:39"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row>
    <row r="46" spans="1:39"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1:39"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row>
    <row r="48" spans="1:39"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spans="1:29"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spans="1:29"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1:29"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spans="1:29"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1:29"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spans="1:29"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spans="1:29"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spans="1:29"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spans="1:29"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spans="1:29"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1:29"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spans="1:29"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spans="1:29"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EC2E-EE15-4E27-BE18-F927503E51AC}">
  <dimension ref="A1:AC36"/>
  <sheetViews>
    <sheetView zoomScale="64" zoomScaleNormal="64" workbookViewId="0">
      <selection activeCell="Q39" sqref="Q39"/>
    </sheetView>
  </sheetViews>
  <sheetFormatPr defaultRowHeight="15" x14ac:dyDescent="0.25"/>
  <sheetData>
    <row r="1" spans="1:29" x14ac:dyDescent="0.2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row>
    <row r="2" spans="1:29" x14ac:dyDescent="0.2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row>
    <row r="3" spans="1:29" x14ac:dyDescent="0.2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row>
    <row r="4" spans="1:29" x14ac:dyDescent="0.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row>
    <row r="5" spans="1:29" x14ac:dyDescent="0.25">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row>
    <row r="6" spans="1:29" x14ac:dyDescent="0.2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spans="1:29"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row>
    <row r="8" spans="1:29" x14ac:dyDescent="0.25">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spans="1:29" x14ac:dyDescent="0.25">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spans="1:29"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spans="1:29"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row>
    <row r="12" spans="1:29"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spans="1:29"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spans="1:29"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spans="1:29"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spans="1:29"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spans="1:29"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spans="1:29"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spans="1:29"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spans="1:29"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spans="1:29"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spans="1:29"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spans="1:29"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spans="1:29"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spans="1:29"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spans="1:29"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spans="1:29"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spans="1:29"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spans="1:29"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spans="1:29"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spans="1:29"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spans="1:29"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spans="1:29"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spans="1:29"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spans="1:29"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spans="1:29"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sales_data</vt:lpstr>
      <vt:lpstr>Sheet3</vt:lpstr>
      <vt:lpstr>Merged</vt:lpstr>
      <vt:lpstr>SalesRep_Performance</vt:lpstr>
      <vt:lpstr>Sheet2</vt:lpstr>
      <vt:lpstr>Sales_Region</vt:lpstr>
      <vt:lpstr>Sales_Trend</vt:lpstr>
      <vt:lpstr>Product_CategorySales</vt:lpstr>
      <vt:lpstr>Customers_TypeSales</vt:lpstr>
      <vt:lpstr>AvgSales_CustomerType</vt:lpstr>
      <vt:lpstr>Payment_Methods</vt:lpstr>
      <vt:lpstr>Sales_Channel</vt:lpstr>
      <vt:lpstr>AvgDiscount_Category</vt:lpstr>
      <vt:lpstr>Discount_ImpactSales</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Ugochukwu Adindu</dc:creator>
  <cp:lastModifiedBy>DELL-PC</cp:lastModifiedBy>
  <dcterms:created xsi:type="dcterms:W3CDTF">2025-03-06T16:06:49Z</dcterms:created>
  <dcterms:modified xsi:type="dcterms:W3CDTF">2025-10-23T18:53:21Z</dcterms:modified>
</cp:coreProperties>
</file>