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tomobrien/Documents/python/"/>
    </mc:Choice>
  </mc:AlternateContent>
  <bookViews>
    <workbookView xWindow="10340" yWindow="1420" windowWidth="32700" windowHeight="19140" activeTab="5"/>
  </bookViews>
  <sheets>
    <sheet name="2014-10-06" sheetId="5" r:id="rId1"/>
    <sheet name="Raw" sheetId="1" r:id="rId2"/>
    <sheet name="Sheet1" sheetId="4" r:id="rId3"/>
    <sheet name="Contribution" sheetId="2" r:id="rId4"/>
    <sheet name="Python_Near" sheetId="3" r:id="rId5"/>
    <sheet name="Python_Far" sheetId="6" r:id="rId6"/>
  </sheets>
  <calcPr calcId="150001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2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2" i="3"/>
  <c r="A2" i="3"/>
  <c r="C129" i="6"/>
  <c r="F129" i="6"/>
  <c r="E129" i="6"/>
  <c r="B129" i="6"/>
  <c r="A129" i="6"/>
  <c r="C128" i="6"/>
  <c r="F128" i="6"/>
  <c r="E128" i="6"/>
  <c r="B128" i="6"/>
  <c r="A128" i="6"/>
  <c r="C127" i="6"/>
  <c r="F127" i="6"/>
  <c r="E127" i="6"/>
  <c r="B127" i="6"/>
  <c r="A127" i="6"/>
  <c r="C126" i="6"/>
  <c r="F126" i="6"/>
  <c r="E126" i="6"/>
  <c r="B126" i="6"/>
  <c r="A126" i="6"/>
  <c r="C125" i="6"/>
  <c r="F125" i="6"/>
  <c r="E125" i="6"/>
  <c r="B125" i="6"/>
  <c r="A125" i="6"/>
  <c r="C124" i="6"/>
  <c r="F124" i="6"/>
  <c r="E124" i="6"/>
  <c r="B124" i="6"/>
  <c r="A124" i="6"/>
  <c r="C123" i="6"/>
  <c r="F123" i="6"/>
  <c r="E123" i="6"/>
  <c r="B123" i="6"/>
  <c r="A123" i="6"/>
  <c r="C122" i="6"/>
  <c r="F122" i="6"/>
  <c r="E122" i="6"/>
  <c r="B122" i="6"/>
  <c r="A122" i="6"/>
  <c r="C121" i="6"/>
  <c r="F121" i="6"/>
  <c r="E121" i="6"/>
  <c r="B121" i="6"/>
  <c r="A121" i="6"/>
  <c r="C120" i="6"/>
  <c r="F120" i="6"/>
  <c r="E120" i="6"/>
  <c r="B120" i="6"/>
  <c r="A120" i="6"/>
  <c r="C119" i="6"/>
  <c r="F119" i="6"/>
  <c r="E119" i="6"/>
  <c r="B119" i="6"/>
  <c r="A119" i="6"/>
  <c r="C118" i="6"/>
  <c r="F118" i="6"/>
  <c r="E118" i="6"/>
  <c r="B118" i="6"/>
  <c r="A118" i="6"/>
  <c r="C117" i="6"/>
  <c r="F117" i="6"/>
  <c r="E117" i="6"/>
  <c r="B117" i="6"/>
  <c r="A117" i="6"/>
  <c r="C116" i="6"/>
  <c r="F116" i="6"/>
  <c r="E116" i="6"/>
  <c r="B116" i="6"/>
  <c r="A116" i="6"/>
  <c r="C115" i="6"/>
  <c r="F115" i="6"/>
  <c r="E115" i="6"/>
  <c r="B115" i="6"/>
  <c r="A115" i="6"/>
  <c r="C114" i="6"/>
  <c r="F114" i="6"/>
  <c r="E114" i="6"/>
  <c r="B114" i="6"/>
  <c r="A114" i="6"/>
  <c r="C113" i="6"/>
  <c r="F113" i="6"/>
  <c r="E113" i="6"/>
  <c r="B113" i="6"/>
  <c r="A113" i="6"/>
  <c r="C112" i="6"/>
  <c r="F112" i="6"/>
  <c r="E112" i="6"/>
  <c r="B112" i="6"/>
  <c r="A112" i="6"/>
  <c r="C111" i="6"/>
  <c r="F111" i="6"/>
  <c r="E111" i="6"/>
  <c r="B111" i="6"/>
  <c r="A111" i="6"/>
  <c r="C110" i="6"/>
  <c r="F110" i="6"/>
  <c r="E110" i="6"/>
  <c r="B110" i="6"/>
  <c r="A110" i="6"/>
  <c r="C109" i="6"/>
  <c r="F109" i="6"/>
  <c r="E109" i="6"/>
  <c r="B109" i="6"/>
  <c r="A109" i="6"/>
  <c r="C108" i="6"/>
  <c r="F108" i="6"/>
  <c r="E108" i="6"/>
  <c r="B108" i="6"/>
  <c r="A108" i="6"/>
  <c r="C107" i="6"/>
  <c r="F107" i="6"/>
  <c r="E107" i="6"/>
  <c r="B107" i="6"/>
  <c r="A107" i="6"/>
  <c r="C106" i="6"/>
  <c r="F106" i="6"/>
  <c r="E106" i="6"/>
  <c r="B106" i="6"/>
  <c r="A106" i="6"/>
  <c r="C105" i="6"/>
  <c r="F105" i="6"/>
  <c r="E105" i="6"/>
  <c r="B105" i="6"/>
  <c r="A105" i="6"/>
  <c r="C104" i="6"/>
  <c r="F104" i="6"/>
  <c r="E104" i="6"/>
  <c r="B104" i="6"/>
  <c r="A104" i="6"/>
  <c r="C103" i="6"/>
  <c r="F103" i="6"/>
  <c r="E103" i="6"/>
  <c r="B103" i="6"/>
  <c r="A103" i="6"/>
  <c r="C102" i="6"/>
  <c r="F102" i="6"/>
  <c r="E102" i="6"/>
  <c r="B102" i="6"/>
  <c r="A102" i="6"/>
  <c r="C101" i="6"/>
  <c r="F101" i="6"/>
  <c r="E101" i="6"/>
  <c r="B101" i="6"/>
  <c r="A101" i="6"/>
  <c r="C100" i="6"/>
  <c r="F100" i="6"/>
  <c r="E100" i="6"/>
  <c r="B100" i="6"/>
  <c r="A100" i="6"/>
  <c r="C99" i="6"/>
  <c r="F99" i="6"/>
  <c r="E99" i="6"/>
  <c r="B99" i="6"/>
  <c r="A99" i="6"/>
  <c r="C98" i="6"/>
  <c r="F98" i="6"/>
  <c r="E98" i="6"/>
  <c r="B98" i="6"/>
  <c r="A98" i="6"/>
  <c r="C97" i="6"/>
  <c r="F97" i="6"/>
  <c r="E97" i="6"/>
  <c r="B97" i="6"/>
  <c r="A97" i="6"/>
  <c r="C96" i="6"/>
  <c r="F96" i="6"/>
  <c r="E96" i="6"/>
  <c r="B96" i="6"/>
  <c r="A96" i="6"/>
  <c r="C95" i="6"/>
  <c r="F95" i="6"/>
  <c r="E95" i="6"/>
  <c r="B95" i="6"/>
  <c r="A95" i="6"/>
  <c r="C94" i="6"/>
  <c r="F94" i="6"/>
  <c r="E94" i="6"/>
  <c r="B94" i="6"/>
  <c r="A94" i="6"/>
  <c r="C93" i="6"/>
  <c r="F93" i="6"/>
  <c r="E93" i="6"/>
  <c r="B93" i="6"/>
  <c r="A93" i="6"/>
  <c r="C92" i="6"/>
  <c r="F92" i="6"/>
  <c r="E92" i="6"/>
  <c r="B92" i="6"/>
  <c r="A92" i="6"/>
  <c r="C91" i="6"/>
  <c r="F91" i="6"/>
  <c r="E91" i="6"/>
  <c r="B91" i="6"/>
  <c r="A91" i="6"/>
  <c r="C90" i="6"/>
  <c r="F90" i="6"/>
  <c r="E90" i="6"/>
  <c r="B90" i="6"/>
  <c r="A90" i="6"/>
  <c r="C89" i="6"/>
  <c r="F89" i="6"/>
  <c r="E89" i="6"/>
  <c r="B89" i="6"/>
  <c r="A89" i="6"/>
  <c r="C88" i="6"/>
  <c r="F88" i="6"/>
  <c r="E88" i="6"/>
  <c r="B88" i="6"/>
  <c r="A88" i="6"/>
  <c r="C87" i="6"/>
  <c r="F87" i="6"/>
  <c r="E87" i="6"/>
  <c r="B87" i="6"/>
  <c r="A87" i="6"/>
  <c r="C86" i="6"/>
  <c r="F86" i="6"/>
  <c r="E86" i="6"/>
  <c r="B86" i="6"/>
  <c r="A86" i="6"/>
  <c r="C85" i="6"/>
  <c r="F85" i="6"/>
  <c r="E85" i="6"/>
  <c r="B85" i="6"/>
  <c r="A85" i="6"/>
  <c r="C84" i="6"/>
  <c r="F84" i="6"/>
  <c r="E84" i="6"/>
  <c r="B84" i="6"/>
  <c r="A84" i="6"/>
  <c r="C83" i="6"/>
  <c r="F83" i="6"/>
  <c r="E83" i="6"/>
  <c r="B83" i="6"/>
  <c r="A83" i="6"/>
  <c r="C82" i="6"/>
  <c r="F82" i="6"/>
  <c r="E82" i="6"/>
  <c r="B82" i="6"/>
  <c r="A82" i="6"/>
  <c r="C81" i="6"/>
  <c r="F81" i="6"/>
  <c r="E81" i="6"/>
  <c r="B81" i="6"/>
  <c r="A81" i="6"/>
  <c r="C80" i="6"/>
  <c r="F80" i="6"/>
  <c r="E80" i="6"/>
  <c r="B80" i="6"/>
  <c r="A80" i="6"/>
  <c r="C79" i="6"/>
  <c r="F79" i="6"/>
  <c r="E79" i="6"/>
  <c r="B79" i="6"/>
  <c r="A79" i="6"/>
  <c r="C78" i="6"/>
  <c r="F78" i="6"/>
  <c r="E78" i="6"/>
  <c r="B78" i="6"/>
  <c r="A78" i="6"/>
  <c r="C77" i="6"/>
  <c r="F77" i="6"/>
  <c r="E77" i="6"/>
  <c r="B77" i="6"/>
  <c r="A77" i="6"/>
  <c r="C76" i="6"/>
  <c r="F76" i="6"/>
  <c r="E76" i="6"/>
  <c r="B76" i="6"/>
  <c r="A76" i="6"/>
  <c r="C75" i="6"/>
  <c r="F75" i="6"/>
  <c r="E75" i="6"/>
  <c r="B75" i="6"/>
  <c r="A75" i="6"/>
  <c r="C74" i="6"/>
  <c r="F74" i="6"/>
  <c r="E74" i="6"/>
  <c r="B74" i="6"/>
  <c r="A74" i="6"/>
  <c r="C73" i="6"/>
  <c r="F73" i="6"/>
  <c r="E73" i="6"/>
  <c r="B73" i="6"/>
  <c r="A73" i="6"/>
  <c r="C72" i="6"/>
  <c r="F72" i="6"/>
  <c r="E72" i="6"/>
  <c r="B72" i="6"/>
  <c r="A72" i="6"/>
  <c r="C71" i="6"/>
  <c r="F71" i="6"/>
  <c r="E71" i="6"/>
  <c r="B71" i="6"/>
  <c r="A71" i="6"/>
  <c r="C70" i="6"/>
  <c r="F70" i="6"/>
  <c r="E70" i="6"/>
  <c r="B70" i="6"/>
  <c r="A70" i="6"/>
  <c r="C69" i="6"/>
  <c r="F69" i="6"/>
  <c r="E69" i="6"/>
  <c r="B69" i="6"/>
  <c r="A69" i="6"/>
  <c r="C68" i="6"/>
  <c r="F68" i="6"/>
  <c r="E68" i="6"/>
  <c r="B68" i="6"/>
  <c r="A68" i="6"/>
  <c r="C67" i="6"/>
  <c r="F67" i="6"/>
  <c r="E67" i="6"/>
  <c r="B67" i="6"/>
  <c r="A67" i="6"/>
  <c r="C66" i="6"/>
  <c r="F66" i="6"/>
  <c r="E66" i="6"/>
  <c r="B66" i="6"/>
  <c r="A66" i="6"/>
  <c r="C65" i="6"/>
  <c r="F65" i="6"/>
  <c r="E65" i="6"/>
  <c r="B65" i="6"/>
  <c r="A65" i="6"/>
  <c r="C64" i="6"/>
  <c r="F64" i="6"/>
  <c r="E64" i="6"/>
  <c r="B64" i="6"/>
  <c r="A64" i="6"/>
  <c r="C63" i="6"/>
  <c r="F63" i="6"/>
  <c r="E63" i="6"/>
  <c r="B63" i="6"/>
  <c r="A63" i="6"/>
  <c r="C62" i="6"/>
  <c r="F62" i="6"/>
  <c r="E62" i="6"/>
  <c r="B62" i="6"/>
  <c r="A62" i="6"/>
  <c r="C61" i="6"/>
  <c r="F61" i="6"/>
  <c r="E61" i="6"/>
  <c r="B61" i="6"/>
  <c r="A61" i="6"/>
  <c r="C60" i="6"/>
  <c r="F60" i="6"/>
  <c r="E60" i="6"/>
  <c r="B60" i="6"/>
  <c r="A60" i="6"/>
  <c r="C59" i="6"/>
  <c r="F59" i="6"/>
  <c r="E59" i="6"/>
  <c r="B59" i="6"/>
  <c r="A59" i="6"/>
  <c r="C58" i="6"/>
  <c r="F58" i="6"/>
  <c r="E58" i="6"/>
  <c r="B58" i="6"/>
  <c r="A58" i="6"/>
  <c r="C57" i="6"/>
  <c r="F57" i="6"/>
  <c r="E57" i="6"/>
  <c r="B57" i="6"/>
  <c r="A57" i="6"/>
  <c r="C56" i="6"/>
  <c r="F56" i="6"/>
  <c r="E56" i="6"/>
  <c r="B56" i="6"/>
  <c r="A56" i="6"/>
  <c r="C55" i="6"/>
  <c r="F55" i="6"/>
  <c r="E55" i="6"/>
  <c r="B55" i="6"/>
  <c r="A55" i="6"/>
  <c r="C54" i="6"/>
  <c r="F54" i="6"/>
  <c r="E54" i="6"/>
  <c r="B54" i="6"/>
  <c r="A54" i="6"/>
  <c r="C53" i="6"/>
  <c r="F53" i="6"/>
  <c r="E53" i="6"/>
  <c r="B53" i="6"/>
  <c r="A53" i="6"/>
  <c r="C52" i="6"/>
  <c r="F52" i="6"/>
  <c r="E52" i="6"/>
  <c r="B52" i="6"/>
  <c r="A52" i="6"/>
  <c r="C51" i="6"/>
  <c r="F51" i="6"/>
  <c r="E51" i="6"/>
  <c r="B51" i="6"/>
  <c r="A51" i="6"/>
  <c r="C50" i="6"/>
  <c r="F50" i="6"/>
  <c r="E50" i="6"/>
  <c r="B50" i="6"/>
  <c r="A50" i="6"/>
  <c r="C49" i="6"/>
  <c r="F49" i="6"/>
  <c r="E49" i="6"/>
  <c r="B49" i="6"/>
  <c r="A49" i="6"/>
  <c r="C48" i="6"/>
  <c r="F48" i="6"/>
  <c r="E48" i="6"/>
  <c r="B48" i="6"/>
  <c r="A48" i="6"/>
  <c r="C47" i="6"/>
  <c r="F47" i="6"/>
  <c r="E47" i="6"/>
  <c r="B47" i="6"/>
  <c r="A47" i="6"/>
  <c r="C46" i="6"/>
  <c r="F46" i="6"/>
  <c r="E46" i="6"/>
  <c r="B46" i="6"/>
  <c r="A46" i="6"/>
  <c r="C45" i="6"/>
  <c r="F45" i="6"/>
  <c r="E45" i="6"/>
  <c r="B45" i="6"/>
  <c r="A45" i="6"/>
  <c r="C44" i="6"/>
  <c r="F44" i="6"/>
  <c r="E44" i="6"/>
  <c r="B44" i="6"/>
  <c r="A44" i="6"/>
  <c r="C43" i="6"/>
  <c r="F43" i="6"/>
  <c r="E43" i="6"/>
  <c r="B43" i="6"/>
  <c r="A43" i="6"/>
  <c r="C42" i="6"/>
  <c r="F42" i="6"/>
  <c r="E42" i="6"/>
  <c r="B42" i="6"/>
  <c r="A42" i="6"/>
  <c r="C41" i="6"/>
  <c r="F41" i="6"/>
  <c r="E41" i="6"/>
  <c r="B41" i="6"/>
  <c r="A41" i="6"/>
  <c r="C40" i="6"/>
  <c r="F40" i="6"/>
  <c r="E40" i="6"/>
  <c r="B40" i="6"/>
  <c r="A40" i="6"/>
  <c r="C39" i="6"/>
  <c r="F39" i="6"/>
  <c r="E39" i="6"/>
  <c r="B39" i="6"/>
  <c r="A39" i="6"/>
  <c r="C38" i="6"/>
  <c r="F38" i="6"/>
  <c r="E38" i="6"/>
  <c r="B38" i="6"/>
  <c r="A38" i="6"/>
  <c r="C37" i="6"/>
  <c r="F37" i="6"/>
  <c r="E37" i="6"/>
  <c r="B37" i="6"/>
  <c r="A37" i="6"/>
  <c r="C36" i="6"/>
  <c r="F36" i="6"/>
  <c r="E36" i="6"/>
  <c r="B36" i="6"/>
  <c r="A36" i="6"/>
  <c r="C35" i="6"/>
  <c r="F35" i="6"/>
  <c r="E35" i="6"/>
  <c r="B35" i="6"/>
  <c r="A35" i="6"/>
  <c r="C34" i="6"/>
  <c r="F34" i="6"/>
  <c r="E34" i="6"/>
  <c r="B34" i="6"/>
  <c r="A34" i="6"/>
  <c r="C33" i="6"/>
  <c r="F33" i="6"/>
  <c r="E33" i="6"/>
  <c r="B33" i="6"/>
  <c r="A33" i="6"/>
  <c r="C32" i="6"/>
  <c r="F32" i="6"/>
  <c r="E32" i="6"/>
  <c r="B32" i="6"/>
  <c r="A32" i="6"/>
  <c r="C31" i="6"/>
  <c r="F31" i="6"/>
  <c r="E31" i="6"/>
  <c r="B31" i="6"/>
  <c r="A31" i="6"/>
  <c r="C30" i="6"/>
  <c r="F30" i="6"/>
  <c r="E30" i="6"/>
  <c r="B30" i="6"/>
  <c r="A30" i="6"/>
  <c r="C29" i="6"/>
  <c r="F29" i="6"/>
  <c r="E29" i="6"/>
  <c r="B29" i="6"/>
  <c r="A29" i="6"/>
  <c r="C28" i="6"/>
  <c r="F28" i="6"/>
  <c r="E28" i="6"/>
  <c r="B28" i="6"/>
  <c r="A28" i="6"/>
  <c r="C27" i="6"/>
  <c r="F27" i="6"/>
  <c r="E27" i="6"/>
  <c r="B27" i="6"/>
  <c r="A27" i="6"/>
  <c r="C26" i="6"/>
  <c r="F26" i="6"/>
  <c r="E26" i="6"/>
  <c r="B26" i="6"/>
  <c r="A26" i="6"/>
  <c r="C25" i="6"/>
  <c r="F25" i="6"/>
  <c r="E25" i="6"/>
  <c r="B25" i="6"/>
  <c r="A25" i="6"/>
  <c r="C24" i="6"/>
  <c r="F24" i="6"/>
  <c r="E24" i="6"/>
  <c r="B24" i="6"/>
  <c r="A24" i="6"/>
  <c r="C23" i="6"/>
  <c r="F23" i="6"/>
  <c r="E23" i="6"/>
  <c r="B23" i="6"/>
  <c r="A23" i="6"/>
  <c r="C22" i="6"/>
  <c r="F22" i="6"/>
  <c r="E22" i="6"/>
  <c r="B22" i="6"/>
  <c r="A22" i="6"/>
  <c r="C21" i="6"/>
  <c r="F21" i="6"/>
  <c r="E21" i="6"/>
  <c r="B21" i="6"/>
  <c r="A21" i="6"/>
  <c r="C20" i="6"/>
  <c r="F20" i="6"/>
  <c r="E20" i="6"/>
  <c r="B20" i="6"/>
  <c r="A20" i="6"/>
  <c r="C19" i="6"/>
  <c r="F19" i="6"/>
  <c r="E19" i="6"/>
  <c r="B19" i="6"/>
  <c r="A19" i="6"/>
  <c r="C18" i="6"/>
  <c r="F18" i="6"/>
  <c r="E18" i="6"/>
  <c r="B18" i="6"/>
  <c r="A18" i="6"/>
  <c r="C17" i="6"/>
  <c r="F17" i="6"/>
  <c r="E17" i="6"/>
  <c r="B17" i="6"/>
  <c r="A17" i="6"/>
  <c r="C16" i="6"/>
  <c r="F16" i="6"/>
  <c r="E16" i="6"/>
  <c r="B16" i="6"/>
  <c r="A16" i="6"/>
  <c r="C15" i="6"/>
  <c r="F15" i="6"/>
  <c r="E15" i="6"/>
  <c r="B15" i="6"/>
  <c r="A15" i="6"/>
  <c r="C14" i="6"/>
  <c r="F14" i="6"/>
  <c r="E14" i="6"/>
  <c r="B14" i="6"/>
  <c r="A14" i="6"/>
  <c r="C13" i="6"/>
  <c r="F13" i="6"/>
  <c r="E13" i="6"/>
  <c r="B13" i="6"/>
  <c r="A13" i="6"/>
  <c r="C12" i="6"/>
  <c r="F12" i="6"/>
  <c r="E12" i="6"/>
  <c r="B12" i="6"/>
  <c r="A12" i="6"/>
  <c r="C11" i="6"/>
  <c r="F11" i="6"/>
  <c r="E11" i="6"/>
  <c r="B11" i="6"/>
  <c r="A11" i="6"/>
  <c r="C10" i="6"/>
  <c r="F10" i="6"/>
  <c r="E10" i="6"/>
  <c r="B10" i="6"/>
  <c r="A10" i="6"/>
  <c r="C9" i="6"/>
  <c r="F9" i="6"/>
  <c r="E9" i="6"/>
  <c r="B9" i="6"/>
  <c r="A9" i="6"/>
  <c r="C8" i="6"/>
  <c r="F8" i="6"/>
  <c r="E8" i="6"/>
  <c r="B8" i="6"/>
  <c r="A8" i="6"/>
  <c r="C7" i="6"/>
  <c r="F7" i="6"/>
  <c r="E7" i="6"/>
  <c r="B7" i="6"/>
  <c r="A7" i="6"/>
  <c r="C6" i="6"/>
  <c r="F6" i="6"/>
  <c r="E6" i="6"/>
  <c r="B6" i="6"/>
  <c r="A6" i="6"/>
  <c r="C5" i="6"/>
  <c r="F5" i="6"/>
  <c r="E5" i="6"/>
  <c r="B5" i="6"/>
  <c r="A5" i="6"/>
  <c r="C4" i="6"/>
  <c r="F4" i="6"/>
  <c r="E4" i="6"/>
  <c r="B4" i="6"/>
  <c r="A4" i="6"/>
  <c r="C3" i="6"/>
  <c r="F3" i="6"/>
  <c r="E3" i="6"/>
  <c r="B3" i="6"/>
  <c r="A3" i="6"/>
  <c r="C2" i="6"/>
  <c r="F2" i="6"/>
  <c r="E2" i="6"/>
  <c r="B2" i="6"/>
  <c r="A2" i="6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E4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5" i="5"/>
  <c r="V157" i="5"/>
  <c r="V3" i="5"/>
  <c r="AE3" i="5"/>
  <c r="W3" i="5"/>
  <c r="W4" i="5"/>
  <c r="AG3" i="5"/>
  <c r="AB3" i="5"/>
  <c r="AD3" i="5"/>
  <c r="AF3" i="5"/>
  <c r="AB4" i="5"/>
  <c r="AD4" i="5"/>
  <c r="AF4" i="5"/>
  <c r="AG4" i="5"/>
  <c r="AH5" i="5"/>
  <c r="AY149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6" i="5"/>
  <c r="AY15" i="5"/>
  <c r="AX149" i="5"/>
  <c r="AX148" i="5"/>
  <c r="AX147" i="5"/>
  <c r="AX146" i="5"/>
  <c r="AX145" i="5"/>
  <c r="AX144" i="5"/>
  <c r="AX143" i="5"/>
  <c r="AX142" i="5"/>
  <c r="AX141" i="5"/>
  <c r="AX140" i="5"/>
  <c r="AX139" i="5"/>
  <c r="AX138" i="5"/>
  <c r="AX137" i="5"/>
  <c r="AX136" i="5"/>
  <c r="AX135" i="5"/>
  <c r="AX134" i="5"/>
  <c r="AX133" i="5"/>
  <c r="AX132" i="5"/>
  <c r="AX131" i="5"/>
  <c r="AX130" i="5"/>
  <c r="AX129" i="5"/>
  <c r="AX128" i="5"/>
  <c r="AX127" i="5"/>
  <c r="AX126" i="5"/>
  <c r="AX125" i="5"/>
  <c r="AX124" i="5"/>
  <c r="AX123" i="5"/>
  <c r="AX122" i="5"/>
  <c r="AX121" i="5"/>
  <c r="AX120" i="5"/>
  <c r="AX119" i="5"/>
  <c r="AX118" i="5"/>
  <c r="AX117" i="5"/>
  <c r="AX116" i="5"/>
  <c r="AX114" i="5"/>
  <c r="AX113" i="5"/>
  <c r="AX112" i="5"/>
  <c r="AX111" i="5"/>
  <c r="AX110" i="5"/>
  <c r="AX109" i="5"/>
  <c r="AX108" i="5"/>
  <c r="AX107" i="5"/>
  <c r="AX106" i="5"/>
  <c r="AX105" i="5"/>
  <c r="AX104" i="5"/>
  <c r="AX103" i="5"/>
  <c r="AX102" i="5"/>
  <c r="AX10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X72" i="5"/>
  <c r="AX71" i="5"/>
  <c r="AX70" i="5"/>
  <c r="AX69" i="5"/>
  <c r="AX68" i="5"/>
  <c r="AX67" i="5"/>
  <c r="AX66" i="5"/>
  <c r="AX65" i="5"/>
  <c r="AX64" i="5"/>
  <c r="AX63" i="5"/>
  <c r="AX62" i="5"/>
  <c r="AX61" i="5"/>
  <c r="AX60" i="5"/>
  <c r="AX59" i="5"/>
  <c r="AX58" i="5"/>
  <c r="AX57" i="5"/>
  <c r="AX56" i="5"/>
  <c r="AX55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15" i="5"/>
  <c r="AC4" i="5"/>
  <c r="AA4" i="5"/>
  <c r="AU7" i="5"/>
  <c r="AV7" i="5"/>
  <c r="AU8" i="5"/>
  <c r="AV8" i="5"/>
  <c r="AU9" i="5"/>
  <c r="AV9" i="5"/>
  <c r="AU10" i="5"/>
  <c r="AV10" i="5"/>
  <c r="AU11" i="5"/>
  <c r="AV11" i="5"/>
  <c r="AU12" i="5"/>
  <c r="AV12" i="5"/>
  <c r="AU13" i="5"/>
  <c r="AV13" i="5"/>
  <c r="AU14" i="5"/>
  <c r="AV14" i="5"/>
  <c r="AU15" i="5"/>
  <c r="AV15" i="5"/>
  <c r="AU16" i="5"/>
  <c r="AV16" i="5"/>
  <c r="AU17" i="5"/>
  <c r="AV17" i="5"/>
  <c r="AU18" i="5"/>
  <c r="AV18" i="5"/>
  <c r="AU19" i="5"/>
  <c r="AV19" i="5"/>
  <c r="AU20" i="5"/>
  <c r="AV20" i="5"/>
  <c r="AU21" i="5"/>
  <c r="AV21" i="5"/>
  <c r="AU22" i="5"/>
  <c r="AV22" i="5"/>
  <c r="AU23" i="5"/>
  <c r="AV23" i="5"/>
  <c r="AU24" i="5"/>
  <c r="AV24" i="5"/>
  <c r="AU25" i="5"/>
  <c r="AV25" i="5"/>
  <c r="AU26" i="5"/>
  <c r="AV26" i="5"/>
  <c r="AU27" i="5"/>
  <c r="AV27" i="5"/>
  <c r="AU28" i="5"/>
  <c r="AV28" i="5"/>
  <c r="AU29" i="5"/>
  <c r="AV29" i="5"/>
  <c r="AU30" i="5"/>
  <c r="AV30" i="5"/>
  <c r="AU31" i="5"/>
  <c r="AV31" i="5"/>
  <c r="AU32" i="5"/>
  <c r="AV32" i="5"/>
  <c r="AU33" i="5"/>
  <c r="AV33" i="5"/>
  <c r="AU34" i="5"/>
  <c r="AV34" i="5"/>
  <c r="AU35" i="5"/>
  <c r="AV35" i="5"/>
  <c r="AU36" i="5"/>
  <c r="AV36" i="5"/>
  <c r="AU37" i="5"/>
  <c r="AV37" i="5"/>
  <c r="AU38" i="5"/>
  <c r="AV38" i="5"/>
  <c r="AU39" i="5"/>
  <c r="AV39" i="5"/>
  <c r="AU40" i="5"/>
  <c r="AV40" i="5"/>
  <c r="AU41" i="5"/>
  <c r="AV41" i="5"/>
  <c r="AU42" i="5"/>
  <c r="AV42" i="5"/>
  <c r="AU43" i="5"/>
  <c r="AV43" i="5"/>
  <c r="AU44" i="5"/>
  <c r="AV44" i="5"/>
  <c r="AU45" i="5"/>
  <c r="AV45" i="5"/>
  <c r="AU46" i="5"/>
  <c r="AV46" i="5"/>
  <c r="AU47" i="5"/>
  <c r="AV47" i="5"/>
  <c r="AU48" i="5"/>
  <c r="AV48" i="5"/>
  <c r="AU49" i="5"/>
  <c r="AV49" i="5"/>
  <c r="AU50" i="5"/>
  <c r="AV50" i="5"/>
  <c r="AU51" i="5"/>
  <c r="AV51" i="5"/>
  <c r="AU52" i="5"/>
  <c r="AV52" i="5"/>
  <c r="AU53" i="5"/>
  <c r="AV53" i="5"/>
  <c r="AU54" i="5"/>
  <c r="AV54" i="5"/>
  <c r="AU55" i="5"/>
  <c r="AV55" i="5"/>
  <c r="AU56" i="5"/>
  <c r="AV56" i="5"/>
  <c r="AU57" i="5"/>
  <c r="AV57" i="5"/>
  <c r="AU58" i="5"/>
  <c r="AV58" i="5"/>
  <c r="AU59" i="5"/>
  <c r="AV59" i="5"/>
  <c r="AU60" i="5"/>
  <c r="AV60" i="5"/>
  <c r="AU61" i="5"/>
  <c r="AV61" i="5"/>
  <c r="AU62" i="5"/>
  <c r="AV62" i="5"/>
  <c r="AU63" i="5"/>
  <c r="AV63" i="5"/>
  <c r="AU64" i="5"/>
  <c r="AV64" i="5"/>
  <c r="AU65" i="5"/>
  <c r="AV65" i="5"/>
  <c r="AU66" i="5"/>
  <c r="AV66" i="5"/>
  <c r="AU67" i="5"/>
  <c r="AV67" i="5"/>
  <c r="AU68" i="5"/>
  <c r="AV68" i="5"/>
  <c r="AU69" i="5"/>
  <c r="AV69" i="5"/>
  <c r="AU70" i="5"/>
  <c r="AV70" i="5"/>
  <c r="AU71" i="5"/>
  <c r="AV71" i="5"/>
  <c r="AU72" i="5"/>
  <c r="AV72" i="5"/>
  <c r="AU73" i="5"/>
  <c r="AV73" i="5"/>
  <c r="AU74" i="5"/>
  <c r="AV74" i="5"/>
  <c r="AU75" i="5"/>
  <c r="AV75" i="5"/>
  <c r="AU76" i="5"/>
  <c r="AV76" i="5"/>
  <c r="AU77" i="5"/>
  <c r="AV77" i="5"/>
  <c r="AU78" i="5"/>
  <c r="AV78" i="5"/>
  <c r="AU79" i="5"/>
  <c r="AV79" i="5"/>
  <c r="AU80" i="5"/>
  <c r="AV80" i="5"/>
  <c r="AU81" i="5"/>
  <c r="AV81" i="5"/>
  <c r="AU82" i="5"/>
  <c r="AV82" i="5"/>
  <c r="AU83" i="5"/>
  <c r="AV83" i="5"/>
  <c r="AU84" i="5"/>
  <c r="AV84" i="5"/>
  <c r="AU85" i="5"/>
  <c r="AV85" i="5"/>
  <c r="AU86" i="5"/>
  <c r="AV86" i="5"/>
  <c r="AU87" i="5"/>
  <c r="AV87" i="5"/>
  <c r="AU88" i="5"/>
  <c r="AV88" i="5"/>
  <c r="AU89" i="5"/>
  <c r="AV89" i="5"/>
  <c r="AU90" i="5"/>
  <c r="AV90" i="5"/>
  <c r="AU91" i="5"/>
  <c r="AV91" i="5"/>
  <c r="AU92" i="5"/>
  <c r="AV92" i="5"/>
  <c r="AU93" i="5"/>
  <c r="AV93" i="5"/>
  <c r="AU94" i="5"/>
  <c r="AV94" i="5"/>
  <c r="AU95" i="5"/>
  <c r="AV95" i="5"/>
  <c r="AU96" i="5"/>
  <c r="AV96" i="5"/>
  <c r="AU97" i="5"/>
  <c r="AV97" i="5"/>
  <c r="AU98" i="5"/>
  <c r="AV98" i="5"/>
  <c r="AU99" i="5"/>
  <c r="AV99" i="5"/>
  <c r="AU100" i="5"/>
  <c r="AV100" i="5"/>
  <c r="AU101" i="5"/>
  <c r="AV101" i="5"/>
  <c r="AU102" i="5"/>
  <c r="AV102" i="5"/>
  <c r="AU103" i="5"/>
  <c r="AV103" i="5"/>
  <c r="AU104" i="5"/>
  <c r="AV104" i="5"/>
  <c r="AU105" i="5"/>
  <c r="AV105" i="5"/>
  <c r="AU106" i="5"/>
  <c r="AV106" i="5"/>
  <c r="AU107" i="5"/>
  <c r="AV107" i="5"/>
  <c r="AU108" i="5"/>
  <c r="AV108" i="5"/>
  <c r="AU109" i="5"/>
  <c r="AV109" i="5"/>
  <c r="AU110" i="5"/>
  <c r="AV110" i="5"/>
  <c r="AU111" i="5"/>
  <c r="AV111" i="5"/>
  <c r="AU112" i="5"/>
  <c r="AV112" i="5"/>
  <c r="AU113" i="5"/>
  <c r="AV113" i="5"/>
  <c r="AU114" i="5"/>
  <c r="AV114" i="5"/>
  <c r="AU115" i="5"/>
  <c r="AV115" i="5"/>
  <c r="AU116" i="5"/>
  <c r="AV116" i="5"/>
  <c r="AU117" i="5"/>
  <c r="AV117" i="5"/>
  <c r="AU118" i="5"/>
  <c r="AV118" i="5"/>
  <c r="AU119" i="5"/>
  <c r="AV119" i="5"/>
  <c r="AU120" i="5"/>
  <c r="AV120" i="5"/>
  <c r="AU121" i="5"/>
  <c r="AV121" i="5"/>
  <c r="AU122" i="5"/>
  <c r="AV122" i="5"/>
  <c r="AU123" i="5"/>
  <c r="AV123" i="5"/>
  <c r="AU124" i="5"/>
  <c r="AV124" i="5"/>
  <c r="AU125" i="5"/>
  <c r="AV125" i="5"/>
  <c r="AU126" i="5"/>
  <c r="AV126" i="5"/>
  <c r="AU127" i="5"/>
  <c r="AV127" i="5"/>
  <c r="AU128" i="5"/>
  <c r="AV128" i="5"/>
  <c r="AU129" i="5"/>
  <c r="AV129" i="5"/>
  <c r="AU130" i="5"/>
  <c r="AV130" i="5"/>
  <c r="AU131" i="5"/>
  <c r="AV131" i="5"/>
  <c r="AU132" i="5"/>
  <c r="AV132" i="5"/>
  <c r="AU133" i="5"/>
  <c r="AV133" i="5"/>
  <c r="AU134" i="5"/>
  <c r="AV134" i="5"/>
  <c r="AU135" i="5"/>
  <c r="AV135" i="5"/>
  <c r="AU136" i="5"/>
  <c r="AV136" i="5"/>
  <c r="AU137" i="5"/>
  <c r="AV137" i="5"/>
  <c r="AU138" i="5"/>
  <c r="AV138" i="5"/>
  <c r="AU139" i="5"/>
  <c r="AV139" i="5"/>
  <c r="AU140" i="5"/>
  <c r="AV140" i="5"/>
  <c r="AU141" i="5"/>
  <c r="AV141" i="5"/>
  <c r="AU142" i="5"/>
  <c r="AV142" i="5"/>
  <c r="AU143" i="5"/>
  <c r="AV143" i="5"/>
  <c r="AU144" i="5"/>
  <c r="AV144" i="5"/>
  <c r="AU145" i="5"/>
  <c r="AV145" i="5"/>
  <c r="AU146" i="5"/>
  <c r="AV146" i="5"/>
  <c r="AU147" i="5"/>
  <c r="AV147" i="5"/>
  <c r="AU148" i="5"/>
  <c r="AV148" i="5"/>
  <c r="AU149" i="5"/>
  <c r="AV149" i="5"/>
  <c r="AU150" i="5"/>
  <c r="AV150" i="5"/>
  <c r="AU151" i="5"/>
  <c r="AV151" i="5"/>
  <c r="AU152" i="5"/>
  <c r="AV152" i="5"/>
  <c r="AU153" i="5"/>
  <c r="AV153" i="5"/>
  <c r="AU154" i="5"/>
  <c r="AV154" i="5"/>
  <c r="AU155" i="5"/>
  <c r="AV155" i="5"/>
  <c r="AU156" i="5"/>
  <c r="AV156" i="5"/>
  <c r="AU157" i="5"/>
  <c r="AV157" i="5"/>
  <c r="AU158" i="5"/>
  <c r="AV158" i="5"/>
  <c r="AU159" i="5"/>
  <c r="AV159" i="5"/>
  <c r="AU160" i="5"/>
  <c r="AV160" i="5"/>
  <c r="AU161" i="5"/>
  <c r="AV161" i="5"/>
  <c r="AU162" i="5"/>
  <c r="AV162" i="5"/>
  <c r="AU163" i="5"/>
  <c r="AV163" i="5"/>
  <c r="AU164" i="5"/>
  <c r="AV164" i="5"/>
  <c r="AV6" i="5"/>
  <c r="AU6" i="5"/>
  <c r="AK3" i="5"/>
  <c r="AK2" i="5"/>
  <c r="U157" i="5"/>
  <c r="U155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120" i="5"/>
  <c r="T121" i="5"/>
  <c r="T119" i="5"/>
  <c r="AC3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6" i="5"/>
  <c r="AA3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6" i="5"/>
  <c r="AH5" i="1"/>
  <c r="AG4" i="1"/>
  <c r="AG5" i="1"/>
  <c r="AI5" i="1"/>
  <c r="AJ5" i="1"/>
  <c r="AG2" i="1"/>
  <c r="AK5" i="1"/>
  <c r="W4" i="1"/>
  <c r="W142" i="1"/>
  <c r="W140" i="1"/>
  <c r="Y142" i="1"/>
  <c r="X142" i="1"/>
  <c r="Z142" i="1"/>
  <c r="W22" i="1"/>
  <c r="W19" i="1"/>
  <c r="Y21" i="1"/>
  <c r="W21" i="1"/>
  <c r="X21" i="1"/>
  <c r="Z21" i="1"/>
  <c r="W23" i="1"/>
  <c r="Y22" i="1"/>
  <c r="X22" i="1"/>
  <c r="Z22" i="1"/>
  <c r="W24" i="1"/>
  <c r="Y23" i="1"/>
  <c r="X23" i="1"/>
  <c r="Z23" i="1"/>
  <c r="W25" i="1"/>
  <c r="Y24" i="1"/>
  <c r="X24" i="1"/>
  <c r="Z24" i="1"/>
  <c r="W26" i="1"/>
  <c r="Y25" i="1"/>
  <c r="X25" i="1"/>
  <c r="Z25" i="1"/>
  <c r="W27" i="1"/>
  <c r="Y26" i="1"/>
  <c r="X26" i="1"/>
  <c r="Z26" i="1"/>
  <c r="W28" i="1"/>
  <c r="Y27" i="1"/>
  <c r="X27" i="1"/>
  <c r="Z27" i="1"/>
  <c r="W29" i="1"/>
  <c r="Y28" i="1"/>
  <c r="X28" i="1"/>
  <c r="Z28" i="1"/>
  <c r="W30" i="1"/>
  <c r="Y29" i="1"/>
  <c r="X29" i="1"/>
  <c r="Z29" i="1"/>
  <c r="W31" i="1"/>
  <c r="Y30" i="1"/>
  <c r="X30" i="1"/>
  <c r="Z30" i="1"/>
  <c r="W32" i="1"/>
  <c r="Y31" i="1"/>
  <c r="X31" i="1"/>
  <c r="Z31" i="1"/>
  <c r="W33" i="1"/>
  <c r="Y32" i="1"/>
  <c r="X32" i="1"/>
  <c r="Z32" i="1"/>
  <c r="W34" i="1"/>
  <c r="Y33" i="1"/>
  <c r="X33" i="1"/>
  <c r="Z33" i="1"/>
  <c r="W35" i="1"/>
  <c r="Y34" i="1"/>
  <c r="X34" i="1"/>
  <c r="Z34" i="1"/>
  <c r="W36" i="1"/>
  <c r="Y35" i="1"/>
  <c r="X35" i="1"/>
  <c r="Z35" i="1"/>
  <c r="W37" i="1"/>
  <c r="Y36" i="1"/>
  <c r="X36" i="1"/>
  <c r="Z36" i="1"/>
  <c r="W38" i="1"/>
  <c r="Y37" i="1"/>
  <c r="X37" i="1"/>
  <c r="Z37" i="1"/>
  <c r="W39" i="1"/>
  <c r="Y38" i="1"/>
  <c r="X38" i="1"/>
  <c r="Z38" i="1"/>
  <c r="W40" i="1"/>
  <c r="Y39" i="1"/>
  <c r="X39" i="1"/>
  <c r="Z39" i="1"/>
  <c r="W41" i="1"/>
  <c r="Y40" i="1"/>
  <c r="X40" i="1"/>
  <c r="Z40" i="1"/>
  <c r="W42" i="1"/>
  <c r="Y41" i="1"/>
  <c r="X41" i="1"/>
  <c r="Z41" i="1"/>
  <c r="W43" i="1"/>
  <c r="Y42" i="1"/>
  <c r="X42" i="1"/>
  <c r="Z42" i="1"/>
  <c r="W44" i="1"/>
  <c r="Y43" i="1"/>
  <c r="X43" i="1"/>
  <c r="Z43" i="1"/>
  <c r="W45" i="1"/>
  <c r="Y44" i="1"/>
  <c r="X44" i="1"/>
  <c r="Z44" i="1"/>
  <c r="W46" i="1"/>
  <c r="Y45" i="1"/>
  <c r="X45" i="1"/>
  <c r="Z45" i="1"/>
  <c r="W47" i="1"/>
  <c r="Y46" i="1"/>
  <c r="X46" i="1"/>
  <c r="Z46" i="1"/>
  <c r="W48" i="1"/>
  <c r="Y47" i="1"/>
  <c r="X47" i="1"/>
  <c r="Z47" i="1"/>
  <c r="W49" i="1"/>
  <c r="Y48" i="1"/>
  <c r="X48" i="1"/>
  <c r="Z48" i="1"/>
  <c r="W50" i="1"/>
  <c r="Y49" i="1"/>
  <c r="X49" i="1"/>
  <c r="Z49" i="1"/>
  <c r="W51" i="1"/>
  <c r="Y50" i="1"/>
  <c r="X50" i="1"/>
  <c r="Z50" i="1"/>
  <c r="W52" i="1"/>
  <c r="Y51" i="1"/>
  <c r="X51" i="1"/>
  <c r="Z51" i="1"/>
  <c r="W53" i="1"/>
  <c r="Y52" i="1"/>
  <c r="X52" i="1"/>
  <c r="Z52" i="1"/>
  <c r="W54" i="1"/>
  <c r="Y53" i="1"/>
  <c r="X53" i="1"/>
  <c r="Z53" i="1"/>
  <c r="W55" i="1"/>
  <c r="Y54" i="1"/>
  <c r="X54" i="1"/>
  <c r="Z54" i="1"/>
  <c r="W56" i="1"/>
  <c r="Y55" i="1"/>
  <c r="X55" i="1"/>
  <c r="Z55" i="1"/>
  <c r="W57" i="1"/>
  <c r="Y56" i="1"/>
  <c r="X56" i="1"/>
  <c r="Z56" i="1"/>
  <c r="W58" i="1"/>
  <c r="Y57" i="1"/>
  <c r="X57" i="1"/>
  <c r="Z57" i="1"/>
  <c r="W59" i="1"/>
  <c r="Y58" i="1"/>
  <c r="X58" i="1"/>
  <c r="Z58" i="1"/>
  <c r="W60" i="1"/>
  <c r="Y59" i="1"/>
  <c r="X59" i="1"/>
  <c r="Z59" i="1"/>
  <c r="W61" i="1"/>
  <c r="Y60" i="1"/>
  <c r="X60" i="1"/>
  <c r="Z60" i="1"/>
  <c r="W62" i="1"/>
  <c r="Y61" i="1"/>
  <c r="X61" i="1"/>
  <c r="Z61" i="1"/>
  <c r="W63" i="1"/>
  <c r="Y62" i="1"/>
  <c r="X62" i="1"/>
  <c r="Z62" i="1"/>
  <c r="W64" i="1"/>
  <c r="Y63" i="1"/>
  <c r="X63" i="1"/>
  <c r="Z63" i="1"/>
  <c r="W65" i="1"/>
  <c r="Y64" i="1"/>
  <c r="X64" i="1"/>
  <c r="Z64" i="1"/>
  <c r="W66" i="1"/>
  <c r="Y65" i="1"/>
  <c r="X65" i="1"/>
  <c r="Z65" i="1"/>
  <c r="W67" i="1"/>
  <c r="Y66" i="1"/>
  <c r="X66" i="1"/>
  <c r="Z66" i="1"/>
  <c r="W68" i="1"/>
  <c r="Y67" i="1"/>
  <c r="X67" i="1"/>
  <c r="Z67" i="1"/>
  <c r="W69" i="1"/>
  <c r="Y68" i="1"/>
  <c r="X68" i="1"/>
  <c r="Z68" i="1"/>
  <c r="W70" i="1"/>
  <c r="Y69" i="1"/>
  <c r="X69" i="1"/>
  <c r="Z69" i="1"/>
  <c r="W71" i="1"/>
  <c r="Y70" i="1"/>
  <c r="X70" i="1"/>
  <c r="Z70" i="1"/>
  <c r="W72" i="1"/>
  <c r="Y71" i="1"/>
  <c r="X71" i="1"/>
  <c r="Z71" i="1"/>
  <c r="W73" i="1"/>
  <c r="Y72" i="1"/>
  <c r="X72" i="1"/>
  <c r="Z72" i="1"/>
  <c r="W74" i="1"/>
  <c r="Y73" i="1"/>
  <c r="X73" i="1"/>
  <c r="Z73" i="1"/>
  <c r="W75" i="1"/>
  <c r="Y74" i="1"/>
  <c r="X74" i="1"/>
  <c r="Z74" i="1"/>
  <c r="W76" i="1"/>
  <c r="Y75" i="1"/>
  <c r="X75" i="1"/>
  <c r="Z75" i="1"/>
  <c r="W77" i="1"/>
  <c r="Y76" i="1"/>
  <c r="X76" i="1"/>
  <c r="Z76" i="1"/>
  <c r="W78" i="1"/>
  <c r="Y77" i="1"/>
  <c r="X77" i="1"/>
  <c r="Z77" i="1"/>
  <c r="W79" i="1"/>
  <c r="Y78" i="1"/>
  <c r="X78" i="1"/>
  <c r="Z78" i="1"/>
  <c r="W80" i="1"/>
  <c r="Y79" i="1"/>
  <c r="X79" i="1"/>
  <c r="Z79" i="1"/>
  <c r="W81" i="1"/>
  <c r="Y80" i="1"/>
  <c r="X80" i="1"/>
  <c r="Z80" i="1"/>
  <c r="W82" i="1"/>
  <c r="Y81" i="1"/>
  <c r="X81" i="1"/>
  <c r="Z81" i="1"/>
  <c r="W83" i="1"/>
  <c r="Y82" i="1"/>
  <c r="X82" i="1"/>
  <c r="Z82" i="1"/>
  <c r="W84" i="1"/>
  <c r="Y83" i="1"/>
  <c r="X83" i="1"/>
  <c r="Z83" i="1"/>
  <c r="W85" i="1"/>
  <c r="Y84" i="1"/>
  <c r="X84" i="1"/>
  <c r="Z84" i="1"/>
  <c r="W86" i="1"/>
  <c r="Y85" i="1"/>
  <c r="X85" i="1"/>
  <c r="Z85" i="1"/>
  <c r="W87" i="1"/>
  <c r="Y86" i="1"/>
  <c r="X86" i="1"/>
  <c r="Z86" i="1"/>
  <c r="W88" i="1"/>
  <c r="Y87" i="1"/>
  <c r="X87" i="1"/>
  <c r="Z87" i="1"/>
  <c r="W89" i="1"/>
  <c r="Y88" i="1"/>
  <c r="X88" i="1"/>
  <c r="Z88" i="1"/>
  <c r="W90" i="1"/>
  <c r="Y89" i="1"/>
  <c r="X89" i="1"/>
  <c r="Z89" i="1"/>
  <c r="W91" i="1"/>
  <c r="Y90" i="1"/>
  <c r="X90" i="1"/>
  <c r="Z90" i="1"/>
  <c r="W92" i="1"/>
  <c r="Y91" i="1"/>
  <c r="X91" i="1"/>
  <c r="Z91" i="1"/>
  <c r="W93" i="1"/>
  <c r="Y92" i="1"/>
  <c r="X92" i="1"/>
  <c r="Z92" i="1"/>
  <c r="W94" i="1"/>
  <c r="Y93" i="1"/>
  <c r="X93" i="1"/>
  <c r="Z93" i="1"/>
  <c r="W95" i="1"/>
  <c r="Y94" i="1"/>
  <c r="X94" i="1"/>
  <c r="Z94" i="1"/>
  <c r="W96" i="1"/>
  <c r="Y95" i="1"/>
  <c r="X95" i="1"/>
  <c r="Z95" i="1"/>
  <c r="W97" i="1"/>
  <c r="Y96" i="1"/>
  <c r="X96" i="1"/>
  <c r="Z96" i="1"/>
  <c r="W98" i="1"/>
  <c r="Y97" i="1"/>
  <c r="X97" i="1"/>
  <c r="Z97" i="1"/>
  <c r="W99" i="1"/>
  <c r="Y98" i="1"/>
  <c r="X98" i="1"/>
  <c r="Z98" i="1"/>
  <c r="W100" i="1"/>
  <c r="Y99" i="1"/>
  <c r="X99" i="1"/>
  <c r="Z99" i="1"/>
  <c r="W101" i="1"/>
  <c r="Y100" i="1"/>
  <c r="X100" i="1"/>
  <c r="Z100" i="1"/>
  <c r="W102" i="1"/>
  <c r="Y101" i="1"/>
  <c r="X101" i="1"/>
  <c r="Z101" i="1"/>
  <c r="W103" i="1"/>
  <c r="Y102" i="1"/>
  <c r="X102" i="1"/>
  <c r="Z102" i="1"/>
  <c r="W104" i="1"/>
  <c r="Y103" i="1"/>
  <c r="X103" i="1"/>
  <c r="Z103" i="1"/>
  <c r="W105" i="1"/>
  <c r="Y104" i="1"/>
  <c r="X104" i="1"/>
  <c r="Z104" i="1"/>
  <c r="W106" i="1"/>
  <c r="Y105" i="1"/>
  <c r="X105" i="1"/>
  <c r="Z105" i="1"/>
  <c r="W107" i="1"/>
  <c r="Y106" i="1"/>
  <c r="X106" i="1"/>
  <c r="Z106" i="1"/>
  <c r="W108" i="1"/>
  <c r="Y107" i="1"/>
  <c r="X107" i="1"/>
  <c r="Z107" i="1"/>
  <c r="W109" i="1"/>
  <c r="Y108" i="1"/>
  <c r="X108" i="1"/>
  <c r="Z108" i="1"/>
  <c r="W110" i="1"/>
  <c r="Y109" i="1"/>
  <c r="X109" i="1"/>
  <c r="Z109" i="1"/>
  <c r="W111" i="1"/>
  <c r="Y110" i="1"/>
  <c r="X110" i="1"/>
  <c r="Z110" i="1"/>
  <c r="W112" i="1"/>
  <c r="Y111" i="1"/>
  <c r="X111" i="1"/>
  <c r="Z111" i="1"/>
  <c r="W113" i="1"/>
  <c r="Y112" i="1"/>
  <c r="X112" i="1"/>
  <c r="Z112" i="1"/>
  <c r="W114" i="1"/>
  <c r="Y113" i="1"/>
  <c r="X113" i="1"/>
  <c r="Z113" i="1"/>
  <c r="W115" i="1"/>
  <c r="Y114" i="1"/>
  <c r="X114" i="1"/>
  <c r="Z114" i="1"/>
  <c r="W116" i="1"/>
  <c r="Y115" i="1"/>
  <c r="X115" i="1"/>
  <c r="Z115" i="1"/>
  <c r="W117" i="1"/>
  <c r="Y116" i="1"/>
  <c r="X116" i="1"/>
  <c r="Z116" i="1"/>
  <c r="W118" i="1"/>
  <c r="Y117" i="1"/>
  <c r="X117" i="1"/>
  <c r="Z117" i="1"/>
  <c r="W119" i="1"/>
  <c r="Y118" i="1"/>
  <c r="X118" i="1"/>
  <c r="Z118" i="1"/>
  <c r="W120" i="1"/>
  <c r="Y119" i="1"/>
  <c r="X119" i="1"/>
  <c r="Z119" i="1"/>
  <c r="W121" i="1"/>
  <c r="Y120" i="1"/>
  <c r="X120" i="1"/>
  <c r="Z120" i="1"/>
  <c r="W122" i="1"/>
  <c r="Y121" i="1"/>
  <c r="X121" i="1"/>
  <c r="Z121" i="1"/>
  <c r="W123" i="1"/>
  <c r="Y122" i="1"/>
  <c r="X122" i="1"/>
  <c r="Z122" i="1"/>
  <c r="W124" i="1"/>
  <c r="Y123" i="1"/>
  <c r="X123" i="1"/>
  <c r="Z123" i="1"/>
  <c r="W125" i="1"/>
  <c r="Y124" i="1"/>
  <c r="X124" i="1"/>
  <c r="Z124" i="1"/>
  <c r="W126" i="1"/>
  <c r="Y125" i="1"/>
  <c r="X125" i="1"/>
  <c r="Z125" i="1"/>
  <c r="W127" i="1"/>
  <c r="Y126" i="1"/>
  <c r="X126" i="1"/>
  <c r="Z126" i="1"/>
  <c r="W128" i="1"/>
  <c r="Y127" i="1"/>
  <c r="X127" i="1"/>
  <c r="Z127" i="1"/>
  <c r="W129" i="1"/>
  <c r="Y128" i="1"/>
  <c r="X128" i="1"/>
  <c r="Z128" i="1"/>
  <c r="W130" i="1"/>
  <c r="Y129" i="1"/>
  <c r="X129" i="1"/>
  <c r="Z129" i="1"/>
  <c r="W131" i="1"/>
  <c r="Y130" i="1"/>
  <c r="X130" i="1"/>
  <c r="Z130" i="1"/>
  <c r="W132" i="1"/>
  <c r="Y131" i="1"/>
  <c r="X131" i="1"/>
  <c r="Z131" i="1"/>
  <c r="W133" i="1"/>
  <c r="Y132" i="1"/>
  <c r="X132" i="1"/>
  <c r="Z132" i="1"/>
  <c r="W134" i="1"/>
  <c r="Y133" i="1"/>
  <c r="X133" i="1"/>
  <c r="Z133" i="1"/>
  <c r="W135" i="1"/>
  <c r="Y134" i="1"/>
  <c r="X134" i="1"/>
  <c r="Z134" i="1"/>
  <c r="W136" i="1"/>
  <c r="Y135" i="1"/>
  <c r="X135" i="1"/>
  <c r="Z135" i="1"/>
  <c r="W137" i="1"/>
  <c r="Y136" i="1"/>
  <c r="X136" i="1"/>
  <c r="Z136" i="1"/>
  <c r="W138" i="1"/>
  <c r="Y137" i="1"/>
  <c r="X137" i="1"/>
  <c r="Z137" i="1"/>
  <c r="W139" i="1"/>
  <c r="Y138" i="1"/>
  <c r="X138" i="1"/>
  <c r="Z138" i="1"/>
  <c r="Y139" i="1"/>
  <c r="X139" i="1"/>
  <c r="Z139" i="1"/>
  <c r="Y140" i="1"/>
  <c r="X140" i="1"/>
  <c r="Z140" i="1"/>
  <c r="Y19" i="1"/>
  <c r="X19" i="1"/>
  <c r="Z19" i="1"/>
  <c r="Z144" i="1"/>
  <c r="Z146" i="1"/>
  <c r="Z4" i="1"/>
  <c r="AC116" i="1"/>
  <c r="AA4" i="1"/>
  <c r="AB4" i="1"/>
  <c r="AC4" i="1"/>
  <c r="AD4" i="1"/>
  <c r="AG1" i="1"/>
  <c r="AH4" i="1"/>
  <c r="AI4" i="1"/>
  <c r="AJ4" i="1"/>
  <c r="AE3" i="1"/>
  <c r="AE4" i="1"/>
  <c r="AK4" i="1"/>
  <c r="P4" i="1"/>
  <c r="R187" i="1"/>
  <c r="P187" i="1"/>
  <c r="Q187" i="1"/>
  <c r="S187" i="1"/>
  <c r="R39" i="1"/>
  <c r="P39" i="1"/>
  <c r="Q39" i="1"/>
  <c r="S39" i="1"/>
  <c r="R40" i="1"/>
  <c r="P40" i="1"/>
  <c r="Q40" i="1"/>
  <c r="S40" i="1"/>
  <c r="R41" i="1"/>
  <c r="P41" i="1"/>
  <c r="Q41" i="1"/>
  <c r="S41" i="1"/>
  <c r="R42" i="1"/>
  <c r="P42" i="1"/>
  <c r="Q42" i="1"/>
  <c r="S42" i="1"/>
  <c r="R43" i="1"/>
  <c r="P43" i="1"/>
  <c r="Q43" i="1"/>
  <c r="S43" i="1"/>
  <c r="R44" i="1"/>
  <c r="P44" i="1"/>
  <c r="Q44" i="1"/>
  <c r="S44" i="1"/>
  <c r="R45" i="1"/>
  <c r="P45" i="1"/>
  <c r="Q45" i="1"/>
  <c r="S45" i="1"/>
  <c r="R47" i="1"/>
  <c r="P47" i="1"/>
  <c r="Q47" i="1"/>
  <c r="S47" i="1"/>
  <c r="R49" i="1"/>
  <c r="P49" i="1"/>
  <c r="Q49" i="1"/>
  <c r="S49" i="1"/>
  <c r="R50" i="1"/>
  <c r="P50" i="1"/>
  <c r="Q50" i="1"/>
  <c r="S50" i="1"/>
  <c r="R51" i="1"/>
  <c r="P51" i="1"/>
  <c r="Q51" i="1"/>
  <c r="S51" i="1"/>
  <c r="R52" i="1"/>
  <c r="P52" i="1"/>
  <c r="Q52" i="1"/>
  <c r="S52" i="1"/>
  <c r="R53" i="1"/>
  <c r="P53" i="1"/>
  <c r="Q53" i="1"/>
  <c r="S53" i="1"/>
  <c r="R54" i="1"/>
  <c r="P54" i="1"/>
  <c r="Q54" i="1"/>
  <c r="S54" i="1"/>
  <c r="R55" i="1"/>
  <c r="P55" i="1"/>
  <c r="Q55" i="1"/>
  <c r="S55" i="1"/>
  <c r="R56" i="1"/>
  <c r="P56" i="1"/>
  <c r="Q56" i="1"/>
  <c r="S56" i="1"/>
  <c r="R57" i="1"/>
  <c r="P57" i="1"/>
  <c r="Q57" i="1"/>
  <c r="S57" i="1"/>
  <c r="R58" i="1"/>
  <c r="P58" i="1"/>
  <c r="Q58" i="1"/>
  <c r="S58" i="1"/>
  <c r="R59" i="1"/>
  <c r="P59" i="1"/>
  <c r="Q59" i="1"/>
  <c r="S59" i="1"/>
  <c r="R60" i="1"/>
  <c r="P60" i="1"/>
  <c r="Q60" i="1"/>
  <c r="S60" i="1"/>
  <c r="R61" i="1"/>
  <c r="P61" i="1"/>
  <c r="Q61" i="1"/>
  <c r="S61" i="1"/>
  <c r="R62" i="1"/>
  <c r="P62" i="1"/>
  <c r="Q62" i="1"/>
  <c r="S62" i="1"/>
  <c r="R63" i="1"/>
  <c r="P63" i="1"/>
  <c r="Q63" i="1"/>
  <c r="S63" i="1"/>
  <c r="R64" i="1"/>
  <c r="P64" i="1"/>
  <c r="Q64" i="1"/>
  <c r="S64" i="1"/>
  <c r="R65" i="1"/>
  <c r="P65" i="1"/>
  <c r="Q65" i="1"/>
  <c r="S65" i="1"/>
  <c r="R66" i="1"/>
  <c r="P66" i="1"/>
  <c r="Q66" i="1"/>
  <c r="S66" i="1"/>
  <c r="R67" i="1"/>
  <c r="P67" i="1"/>
  <c r="Q67" i="1"/>
  <c r="S67" i="1"/>
  <c r="R68" i="1"/>
  <c r="P68" i="1"/>
  <c r="Q68" i="1"/>
  <c r="S68" i="1"/>
  <c r="R69" i="1"/>
  <c r="P69" i="1"/>
  <c r="Q69" i="1"/>
  <c r="S69" i="1"/>
  <c r="R70" i="1"/>
  <c r="P70" i="1"/>
  <c r="Q70" i="1"/>
  <c r="S70" i="1"/>
  <c r="R71" i="1"/>
  <c r="P71" i="1"/>
  <c r="Q71" i="1"/>
  <c r="S71" i="1"/>
  <c r="R72" i="1"/>
  <c r="P72" i="1"/>
  <c r="Q72" i="1"/>
  <c r="S72" i="1"/>
  <c r="R73" i="1"/>
  <c r="P73" i="1"/>
  <c r="Q73" i="1"/>
  <c r="S73" i="1"/>
  <c r="R74" i="1"/>
  <c r="P74" i="1"/>
  <c r="Q74" i="1"/>
  <c r="S74" i="1"/>
  <c r="R75" i="1"/>
  <c r="P75" i="1"/>
  <c r="Q75" i="1"/>
  <c r="S75" i="1"/>
  <c r="R76" i="1"/>
  <c r="P76" i="1"/>
  <c r="Q76" i="1"/>
  <c r="S76" i="1"/>
  <c r="R77" i="1"/>
  <c r="P77" i="1"/>
  <c r="Q77" i="1"/>
  <c r="S77" i="1"/>
  <c r="R78" i="1"/>
  <c r="P78" i="1"/>
  <c r="Q78" i="1"/>
  <c r="S78" i="1"/>
  <c r="R79" i="1"/>
  <c r="P79" i="1"/>
  <c r="Q79" i="1"/>
  <c r="S79" i="1"/>
  <c r="R80" i="1"/>
  <c r="P80" i="1"/>
  <c r="Q80" i="1"/>
  <c r="S80" i="1"/>
  <c r="R81" i="1"/>
  <c r="P81" i="1"/>
  <c r="Q81" i="1"/>
  <c r="S81" i="1"/>
  <c r="R82" i="1"/>
  <c r="P82" i="1"/>
  <c r="Q82" i="1"/>
  <c r="S82" i="1"/>
  <c r="R83" i="1"/>
  <c r="P83" i="1"/>
  <c r="Q83" i="1"/>
  <c r="S83" i="1"/>
  <c r="R84" i="1"/>
  <c r="P84" i="1"/>
  <c r="Q84" i="1"/>
  <c r="S84" i="1"/>
  <c r="R85" i="1"/>
  <c r="P85" i="1"/>
  <c r="Q85" i="1"/>
  <c r="S85" i="1"/>
  <c r="R86" i="1"/>
  <c r="P86" i="1"/>
  <c r="Q86" i="1"/>
  <c r="S86" i="1"/>
  <c r="R87" i="1"/>
  <c r="P87" i="1"/>
  <c r="Q87" i="1"/>
  <c r="S87" i="1"/>
  <c r="R88" i="1"/>
  <c r="P88" i="1"/>
  <c r="Q88" i="1"/>
  <c r="S88" i="1"/>
  <c r="R89" i="1"/>
  <c r="P89" i="1"/>
  <c r="Q89" i="1"/>
  <c r="S89" i="1"/>
  <c r="R90" i="1"/>
  <c r="P90" i="1"/>
  <c r="Q90" i="1"/>
  <c r="S90" i="1"/>
  <c r="R91" i="1"/>
  <c r="P91" i="1"/>
  <c r="Q91" i="1"/>
  <c r="S91" i="1"/>
  <c r="R92" i="1"/>
  <c r="P92" i="1"/>
  <c r="Q92" i="1"/>
  <c r="S92" i="1"/>
  <c r="R93" i="1"/>
  <c r="P93" i="1"/>
  <c r="Q93" i="1"/>
  <c r="S93" i="1"/>
  <c r="R94" i="1"/>
  <c r="P94" i="1"/>
  <c r="Q94" i="1"/>
  <c r="S94" i="1"/>
  <c r="R95" i="1"/>
  <c r="P95" i="1"/>
  <c r="Q95" i="1"/>
  <c r="S95" i="1"/>
  <c r="R96" i="1"/>
  <c r="P96" i="1"/>
  <c r="Q96" i="1"/>
  <c r="S96" i="1"/>
  <c r="R97" i="1"/>
  <c r="P97" i="1"/>
  <c r="Q97" i="1"/>
  <c r="S97" i="1"/>
  <c r="R98" i="1"/>
  <c r="P98" i="1"/>
  <c r="Q98" i="1"/>
  <c r="S98" i="1"/>
  <c r="R99" i="1"/>
  <c r="P99" i="1"/>
  <c r="Q99" i="1"/>
  <c r="S99" i="1"/>
  <c r="R100" i="1"/>
  <c r="P100" i="1"/>
  <c r="Q100" i="1"/>
  <c r="S100" i="1"/>
  <c r="R101" i="1"/>
  <c r="P101" i="1"/>
  <c r="Q101" i="1"/>
  <c r="S101" i="1"/>
  <c r="R102" i="1"/>
  <c r="P102" i="1"/>
  <c r="Q102" i="1"/>
  <c r="S102" i="1"/>
  <c r="R103" i="1"/>
  <c r="P103" i="1"/>
  <c r="Q103" i="1"/>
  <c r="S103" i="1"/>
  <c r="R104" i="1"/>
  <c r="P104" i="1"/>
  <c r="Q104" i="1"/>
  <c r="S104" i="1"/>
  <c r="R105" i="1"/>
  <c r="P105" i="1"/>
  <c r="Q105" i="1"/>
  <c r="S105" i="1"/>
  <c r="R106" i="1"/>
  <c r="P106" i="1"/>
  <c r="Q106" i="1"/>
  <c r="S106" i="1"/>
  <c r="R107" i="1"/>
  <c r="P107" i="1"/>
  <c r="Q107" i="1"/>
  <c r="S107" i="1"/>
  <c r="R108" i="1"/>
  <c r="P108" i="1"/>
  <c r="Q108" i="1"/>
  <c r="S108" i="1"/>
  <c r="R109" i="1"/>
  <c r="P109" i="1"/>
  <c r="Q109" i="1"/>
  <c r="S109" i="1"/>
  <c r="R110" i="1"/>
  <c r="P110" i="1"/>
  <c r="Q110" i="1"/>
  <c r="S110" i="1"/>
  <c r="R111" i="1"/>
  <c r="P111" i="1"/>
  <c r="Q111" i="1"/>
  <c r="S111" i="1"/>
  <c r="R112" i="1"/>
  <c r="P112" i="1"/>
  <c r="Q112" i="1"/>
  <c r="S112" i="1"/>
  <c r="R113" i="1"/>
  <c r="P113" i="1"/>
  <c r="Q113" i="1"/>
  <c r="S113" i="1"/>
  <c r="R114" i="1"/>
  <c r="P114" i="1"/>
  <c r="Q114" i="1"/>
  <c r="S114" i="1"/>
  <c r="R115" i="1"/>
  <c r="P115" i="1"/>
  <c r="Q115" i="1"/>
  <c r="S115" i="1"/>
  <c r="R116" i="1"/>
  <c r="P116" i="1"/>
  <c r="Q116" i="1"/>
  <c r="S116" i="1"/>
  <c r="R117" i="1"/>
  <c r="P117" i="1"/>
  <c r="Q117" i="1"/>
  <c r="S117" i="1"/>
  <c r="R118" i="1"/>
  <c r="P118" i="1"/>
  <c r="Q118" i="1"/>
  <c r="S118" i="1"/>
  <c r="R119" i="1"/>
  <c r="P119" i="1"/>
  <c r="Q119" i="1"/>
  <c r="S119" i="1"/>
  <c r="R120" i="1"/>
  <c r="P120" i="1"/>
  <c r="Q120" i="1"/>
  <c r="S120" i="1"/>
  <c r="R121" i="1"/>
  <c r="P121" i="1"/>
  <c r="Q121" i="1"/>
  <c r="S121" i="1"/>
  <c r="R122" i="1"/>
  <c r="P122" i="1"/>
  <c r="Q122" i="1"/>
  <c r="S122" i="1"/>
  <c r="R123" i="1"/>
  <c r="P123" i="1"/>
  <c r="Q123" i="1"/>
  <c r="S123" i="1"/>
  <c r="R124" i="1"/>
  <c r="P124" i="1"/>
  <c r="Q124" i="1"/>
  <c r="S124" i="1"/>
  <c r="R125" i="1"/>
  <c r="P125" i="1"/>
  <c r="Q125" i="1"/>
  <c r="S125" i="1"/>
  <c r="R126" i="1"/>
  <c r="P126" i="1"/>
  <c r="Q126" i="1"/>
  <c r="S126" i="1"/>
  <c r="R127" i="1"/>
  <c r="P127" i="1"/>
  <c r="Q127" i="1"/>
  <c r="S127" i="1"/>
  <c r="R128" i="1"/>
  <c r="P128" i="1"/>
  <c r="Q128" i="1"/>
  <c r="S128" i="1"/>
  <c r="R129" i="1"/>
  <c r="P129" i="1"/>
  <c r="Q129" i="1"/>
  <c r="S129" i="1"/>
  <c r="R130" i="1"/>
  <c r="P130" i="1"/>
  <c r="Q130" i="1"/>
  <c r="S130" i="1"/>
  <c r="R131" i="1"/>
  <c r="P131" i="1"/>
  <c r="Q131" i="1"/>
  <c r="S131" i="1"/>
  <c r="R132" i="1"/>
  <c r="P132" i="1"/>
  <c r="Q132" i="1"/>
  <c r="S132" i="1"/>
  <c r="R133" i="1"/>
  <c r="P133" i="1"/>
  <c r="Q133" i="1"/>
  <c r="S133" i="1"/>
  <c r="R134" i="1"/>
  <c r="P134" i="1"/>
  <c r="Q134" i="1"/>
  <c r="S134" i="1"/>
  <c r="R135" i="1"/>
  <c r="P135" i="1"/>
  <c r="Q135" i="1"/>
  <c r="S135" i="1"/>
  <c r="R136" i="1"/>
  <c r="P136" i="1"/>
  <c r="Q136" i="1"/>
  <c r="S136" i="1"/>
  <c r="R137" i="1"/>
  <c r="P137" i="1"/>
  <c r="Q137" i="1"/>
  <c r="S137" i="1"/>
  <c r="R138" i="1"/>
  <c r="P138" i="1"/>
  <c r="Q138" i="1"/>
  <c r="S138" i="1"/>
  <c r="R139" i="1"/>
  <c r="P139" i="1"/>
  <c r="Q139" i="1"/>
  <c r="S139" i="1"/>
  <c r="R140" i="1"/>
  <c r="P140" i="1"/>
  <c r="Q140" i="1"/>
  <c r="S140" i="1"/>
  <c r="R141" i="1"/>
  <c r="P141" i="1"/>
  <c r="Q141" i="1"/>
  <c r="S141" i="1"/>
  <c r="R142" i="1"/>
  <c r="P142" i="1"/>
  <c r="Q142" i="1"/>
  <c r="S142" i="1"/>
  <c r="R143" i="1"/>
  <c r="P143" i="1"/>
  <c r="Q143" i="1"/>
  <c r="S143" i="1"/>
  <c r="R144" i="1"/>
  <c r="P144" i="1"/>
  <c r="Q144" i="1"/>
  <c r="S144" i="1"/>
  <c r="R145" i="1"/>
  <c r="P145" i="1"/>
  <c r="Q145" i="1"/>
  <c r="S145" i="1"/>
  <c r="R146" i="1"/>
  <c r="P146" i="1"/>
  <c r="Q146" i="1"/>
  <c r="S146" i="1"/>
  <c r="R147" i="1"/>
  <c r="P147" i="1"/>
  <c r="Q147" i="1"/>
  <c r="S147" i="1"/>
  <c r="R148" i="1"/>
  <c r="P148" i="1"/>
  <c r="Q148" i="1"/>
  <c r="S148" i="1"/>
  <c r="R149" i="1"/>
  <c r="P149" i="1"/>
  <c r="Q149" i="1"/>
  <c r="S149" i="1"/>
  <c r="R150" i="1"/>
  <c r="P150" i="1"/>
  <c r="Q150" i="1"/>
  <c r="S150" i="1"/>
  <c r="R151" i="1"/>
  <c r="P151" i="1"/>
  <c r="Q151" i="1"/>
  <c r="S151" i="1"/>
  <c r="R152" i="1"/>
  <c r="P152" i="1"/>
  <c r="Q152" i="1"/>
  <c r="S152" i="1"/>
  <c r="R153" i="1"/>
  <c r="P153" i="1"/>
  <c r="Q153" i="1"/>
  <c r="S153" i="1"/>
  <c r="R154" i="1"/>
  <c r="P154" i="1"/>
  <c r="Q154" i="1"/>
  <c r="S154" i="1"/>
  <c r="R155" i="1"/>
  <c r="P155" i="1"/>
  <c r="Q155" i="1"/>
  <c r="S155" i="1"/>
  <c r="R156" i="1"/>
  <c r="P156" i="1"/>
  <c r="Q156" i="1"/>
  <c r="S156" i="1"/>
  <c r="R157" i="1"/>
  <c r="P157" i="1"/>
  <c r="Q157" i="1"/>
  <c r="S157" i="1"/>
  <c r="R158" i="1"/>
  <c r="P158" i="1"/>
  <c r="Q158" i="1"/>
  <c r="S158" i="1"/>
  <c r="R159" i="1"/>
  <c r="P159" i="1"/>
  <c r="Q159" i="1"/>
  <c r="S159" i="1"/>
  <c r="R160" i="1"/>
  <c r="P160" i="1"/>
  <c r="Q160" i="1"/>
  <c r="S160" i="1"/>
  <c r="R161" i="1"/>
  <c r="P161" i="1"/>
  <c r="Q161" i="1"/>
  <c r="S161" i="1"/>
  <c r="R162" i="1"/>
  <c r="P162" i="1"/>
  <c r="Q162" i="1"/>
  <c r="S162" i="1"/>
  <c r="R163" i="1"/>
  <c r="P163" i="1"/>
  <c r="Q163" i="1"/>
  <c r="S163" i="1"/>
  <c r="R164" i="1"/>
  <c r="P164" i="1"/>
  <c r="Q164" i="1"/>
  <c r="S164" i="1"/>
  <c r="R165" i="1"/>
  <c r="P165" i="1"/>
  <c r="Q165" i="1"/>
  <c r="S165" i="1"/>
  <c r="R166" i="1"/>
  <c r="P166" i="1"/>
  <c r="Q166" i="1"/>
  <c r="S166" i="1"/>
  <c r="R167" i="1"/>
  <c r="P167" i="1"/>
  <c r="Q167" i="1"/>
  <c r="S167" i="1"/>
  <c r="R168" i="1"/>
  <c r="P168" i="1"/>
  <c r="Q168" i="1"/>
  <c r="S168" i="1"/>
  <c r="R169" i="1"/>
  <c r="P169" i="1"/>
  <c r="Q169" i="1"/>
  <c r="S169" i="1"/>
  <c r="R170" i="1"/>
  <c r="P170" i="1"/>
  <c r="Q170" i="1"/>
  <c r="S170" i="1"/>
  <c r="R171" i="1"/>
  <c r="P171" i="1"/>
  <c r="Q171" i="1"/>
  <c r="S171" i="1"/>
  <c r="R172" i="1"/>
  <c r="P172" i="1"/>
  <c r="Q172" i="1"/>
  <c r="S172" i="1"/>
  <c r="R173" i="1"/>
  <c r="P173" i="1"/>
  <c r="Q173" i="1"/>
  <c r="S173" i="1"/>
  <c r="R174" i="1"/>
  <c r="P174" i="1"/>
  <c r="Q174" i="1"/>
  <c r="S174" i="1"/>
  <c r="R175" i="1"/>
  <c r="P175" i="1"/>
  <c r="Q175" i="1"/>
  <c r="S175" i="1"/>
  <c r="R176" i="1"/>
  <c r="P176" i="1"/>
  <c r="Q176" i="1"/>
  <c r="S176" i="1"/>
  <c r="R177" i="1"/>
  <c r="P177" i="1"/>
  <c r="Q177" i="1"/>
  <c r="S177" i="1"/>
  <c r="R178" i="1"/>
  <c r="P178" i="1"/>
  <c r="Q178" i="1"/>
  <c r="S178" i="1"/>
  <c r="R179" i="1"/>
  <c r="P179" i="1"/>
  <c r="Q179" i="1"/>
  <c r="S179" i="1"/>
  <c r="R180" i="1"/>
  <c r="P180" i="1"/>
  <c r="Q180" i="1"/>
  <c r="S180" i="1"/>
  <c r="R181" i="1"/>
  <c r="P181" i="1"/>
  <c r="Q181" i="1"/>
  <c r="S181" i="1"/>
  <c r="R182" i="1"/>
  <c r="P182" i="1"/>
  <c r="Q182" i="1"/>
  <c r="S182" i="1"/>
  <c r="R183" i="1"/>
  <c r="P183" i="1"/>
  <c r="Q183" i="1"/>
  <c r="S183" i="1"/>
  <c r="R184" i="1"/>
  <c r="P184" i="1"/>
  <c r="Q184" i="1"/>
  <c r="S184" i="1"/>
  <c r="R185" i="1"/>
  <c r="P185" i="1"/>
  <c r="Q185" i="1"/>
  <c r="S185" i="1"/>
  <c r="S189" i="1"/>
  <c r="S191" i="1"/>
  <c r="Z3" i="1"/>
  <c r="N158" i="1"/>
  <c r="AA3" i="1"/>
  <c r="AB3" i="1"/>
  <c r="AC3" i="1"/>
  <c r="AD3" i="1"/>
  <c r="AE6" i="1"/>
  <c r="AL3" i="1"/>
  <c r="AL2" i="1"/>
  <c r="C187" i="3"/>
  <c r="F187" i="3"/>
  <c r="E187" i="3"/>
  <c r="B187" i="3"/>
  <c r="A187" i="3"/>
  <c r="C186" i="3"/>
  <c r="F186" i="3"/>
  <c r="E186" i="3"/>
  <c r="B186" i="3"/>
  <c r="A186" i="3"/>
  <c r="C185" i="3"/>
  <c r="F185" i="3"/>
  <c r="E185" i="3"/>
  <c r="B185" i="3"/>
  <c r="A185" i="3"/>
  <c r="C184" i="3"/>
  <c r="F184" i="3"/>
  <c r="E184" i="3"/>
  <c r="B184" i="3"/>
  <c r="A184" i="3"/>
  <c r="C183" i="3"/>
  <c r="F183" i="3"/>
  <c r="E183" i="3"/>
  <c r="B183" i="3"/>
  <c r="A183" i="3"/>
  <c r="C182" i="3"/>
  <c r="F182" i="3"/>
  <c r="E182" i="3"/>
  <c r="B182" i="3"/>
  <c r="A182" i="3"/>
  <c r="C181" i="3"/>
  <c r="F181" i="3"/>
  <c r="E181" i="3"/>
  <c r="B181" i="3"/>
  <c r="A181" i="3"/>
  <c r="C180" i="3"/>
  <c r="F180" i="3"/>
  <c r="E180" i="3"/>
  <c r="B180" i="3"/>
  <c r="A180" i="3"/>
  <c r="C179" i="3"/>
  <c r="F179" i="3"/>
  <c r="E179" i="3"/>
  <c r="B179" i="3"/>
  <c r="A179" i="3"/>
  <c r="C178" i="3"/>
  <c r="F178" i="3"/>
  <c r="E178" i="3"/>
  <c r="B178" i="3"/>
  <c r="A178" i="3"/>
  <c r="C177" i="3"/>
  <c r="F177" i="3"/>
  <c r="E177" i="3"/>
  <c r="B177" i="3"/>
  <c r="A177" i="3"/>
  <c r="C176" i="3"/>
  <c r="F176" i="3"/>
  <c r="E176" i="3"/>
  <c r="B176" i="3"/>
  <c r="A176" i="3"/>
  <c r="C175" i="3"/>
  <c r="F175" i="3"/>
  <c r="E175" i="3"/>
  <c r="B175" i="3"/>
  <c r="A175" i="3"/>
  <c r="C174" i="3"/>
  <c r="F174" i="3"/>
  <c r="E174" i="3"/>
  <c r="B174" i="3"/>
  <c r="A174" i="3"/>
  <c r="C173" i="3"/>
  <c r="F173" i="3"/>
  <c r="E173" i="3"/>
  <c r="B173" i="3"/>
  <c r="A173" i="3"/>
  <c r="C172" i="3"/>
  <c r="F172" i="3"/>
  <c r="E172" i="3"/>
  <c r="B172" i="3"/>
  <c r="A172" i="3"/>
  <c r="C171" i="3"/>
  <c r="F171" i="3"/>
  <c r="E171" i="3"/>
  <c r="B171" i="3"/>
  <c r="A171" i="3"/>
  <c r="C170" i="3"/>
  <c r="F170" i="3"/>
  <c r="E170" i="3"/>
  <c r="B170" i="3"/>
  <c r="A170" i="3"/>
  <c r="C169" i="3"/>
  <c r="F169" i="3"/>
  <c r="E169" i="3"/>
  <c r="B169" i="3"/>
  <c r="A169" i="3"/>
  <c r="C168" i="3"/>
  <c r="F168" i="3"/>
  <c r="E168" i="3"/>
  <c r="B168" i="3"/>
  <c r="A168" i="3"/>
  <c r="C167" i="3"/>
  <c r="F167" i="3"/>
  <c r="E167" i="3"/>
  <c r="B167" i="3"/>
  <c r="A167" i="3"/>
  <c r="C166" i="3"/>
  <c r="F166" i="3"/>
  <c r="E166" i="3"/>
  <c r="B166" i="3"/>
  <c r="A166" i="3"/>
  <c r="C165" i="3"/>
  <c r="F165" i="3"/>
  <c r="E165" i="3"/>
  <c r="B165" i="3"/>
  <c r="A165" i="3"/>
  <c r="C164" i="3"/>
  <c r="F164" i="3"/>
  <c r="E164" i="3"/>
  <c r="B164" i="3"/>
  <c r="A164" i="3"/>
  <c r="C163" i="3"/>
  <c r="F163" i="3"/>
  <c r="E163" i="3"/>
  <c r="B163" i="3"/>
  <c r="A163" i="3"/>
  <c r="C162" i="3"/>
  <c r="F162" i="3"/>
  <c r="E162" i="3"/>
  <c r="B162" i="3"/>
  <c r="A162" i="3"/>
  <c r="C161" i="3"/>
  <c r="F161" i="3"/>
  <c r="E161" i="3"/>
  <c r="B161" i="3"/>
  <c r="A161" i="3"/>
  <c r="C160" i="3"/>
  <c r="F160" i="3"/>
  <c r="E160" i="3"/>
  <c r="B160" i="3"/>
  <c r="A160" i="3"/>
  <c r="C159" i="3"/>
  <c r="F159" i="3"/>
  <c r="E159" i="3"/>
  <c r="B159" i="3"/>
  <c r="A159" i="3"/>
  <c r="C158" i="3"/>
  <c r="F158" i="3"/>
  <c r="E158" i="3"/>
  <c r="B158" i="3"/>
  <c r="A158" i="3"/>
  <c r="C157" i="3"/>
  <c r="F157" i="3"/>
  <c r="E157" i="3"/>
  <c r="B157" i="3"/>
  <c r="A157" i="3"/>
  <c r="C156" i="3"/>
  <c r="F156" i="3"/>
  <c r="E156" i="3"/>
  <c r="B156" i="3"/>
  <c r="A156" i="3"/>
  <c r="C155" i="3"/>
  <c r="F155" i="3"/>
  <c r="E155" i="3"/>
  <c r="B155" i="3"/>
  <c r="A155" i="3"/>
  <c r="C154" i="3"/>
  <c r="F154" i="3"/>
  <c r="E154" i="3"/>
  <c r="B154" i="3"/>
  <c r="A154" i="3"/>
  <c r="C153" i="3"/>
  <c r="F153" i="3"/>
  <c r="E153" i="3"/>
  <c r="B153" i="3"/>
  <c r="A153" i="3"/>
  <c r="C152" i="3"/>
  <c r="F152" i="3"/>
  <c r="E152" i="3"/>
  <c r="B152" i="3"/>
  <c r="A152" i="3"/>
  <c r="C151" i="3"/>
  <c r="F151" i="3"/>
  <c r="E151" i="3"/>
  <c r="B151" i="3"/>
  <c r="A151" i="3"/>
  <c r="C150" i="3"/>
  <c r="F150" i="3"/>
  <c r="E150" i="3"/>
  <c r="B150" i="3"/>
  <c r="A150" i="3"/>
  <c r="C149" i="3"/>
  <c r="F149" i="3"/>
  <c r="E149" i="3"/>
  <c r="B149" i="3"/>
  <c r="A149" i="3"/>
  <c r="C148" i="3"/>
  <c r="F148" i="3"/>
  <c r="E148" i="3"/>
  <c r="B148" i="3"/>
  <c r="A148" i="3"/>
  <c r="C147" i="3"/>
  <c r="F147" i="3"/>
  <c r="E147" i="3"/>
  <c r="B147" i="3"/>
  <c r="A147" i="3"/>
  <c r="C146" i="3"/>
  <c r="F146" i="3"/>
  <c r="E146" i="3"/>
  <c r="B146" i="3"/>
  <c r="A146" i="3"/>
  <c r="C145" i="3"/>
  <c r="F145" i="3"/>
  <c r="E145" i="3"/>
  <c r="B145" i="3"/>
  <c r="A145" i="3"/>
  <c r="C144" i="3"/>
  <c r="F144" i="3"/>
  <c r="E144" i="3"/>
  <c r="B144" i="3"/>
  <c r="A144" i="3"/>
  <c r="C143" i="3"/>
  <c r="F143" i="3"/>
  <c r="E143" i="3"/>
  <c r="B143" i="3"/>
  <c r="A143" i="3"/>
  <c r="C142" i="3"/>
  <c r="F142" i="3"/>
  <c r="E142" i="3"/>
  <c r="B142" i="3"/>
  <c r="A142" i="3"/>
  <c r="C141" i="3"/>
  <c r="F141" i="3"/>
  <c r="E141" i="3"/>
  <c r="B141" i="3"/>
  <c r="A141" i="3"/>
  <c r="C140" i="3"/>
  <c r="F140" i="3"/>
  <c r="E140" i="3"/>
  <c r="B140" i="3"/>
  <c r="A140" i="3"/>
  <c r="C139" i="3"/>
  <c r="F139" i="3"/>
  <c r="E139" i="3"/>
  <c r="B139" i="3"/>
  <c r="A139" i="3"/>
  <c r="C138" i="3"/>
  <c r="F138" i="3"/>
  <c r="E138" i="3"/>
  <c r="B138" i="3"/>
  <c r="A138" i="3"/>
  <c r="C137" i="3"/>
  <c r="F137" i="3"/>
  <c r="E137" i="3"/>
  <c r="B137" i="3"/>
  <c r="A137" i="3"/>
  <c r="C136" i="3"/>
  <c r="F136" i="3"/>
  <c r="E136" i="3"/>
  <c r="B136" i="3"/>
  <c r="A136" i="3"/>
  <c r="C135" i="3"/>
  <c r="F135" i="3"/>
  <c r="E135" i="3"/>
  <c r="B135" i="3"/>
  <c r="A135" i="3"/>
  <c r="C134" i="3"/>
  <c r="F134" i="3"/>
  <c r="E134" i="3"/>
  <c r="B134" i="3"/>
  <c r="A134" i="3"/>
  <c r="C133" i="3"/>
  <c r="F133" i="3"/>
  <c r="E133" i="3"/>
  <c r="B133" i="3"/>
  <c r="A133" i="3"/>
  <c r="C132" i="3"/>
  <c r="F132" i="3"/>
  <c r="E132" i="3"/>
  <c r="B132" i="3"/>
  <c r="A132" i="3"/>
  <c r="C131" i="3"/>
  <c r="F131" i="3"/>
  <c r="E131" i="3"/>
  <c r="B131" i="3"/>
  <c r="A131" i="3"/>
  <c r="C130" i="3"/>
  <c r="F130" i="3"/>
  <c r="E130" i="3"/>
  <c r="B130" i="3"/>
  <c r="A130" i="3"/>
  <c r="C129" i="3"/>
  <c r="F129" i="3"/>
  <c r="E129" i="3"/>
  <c r="B129" i="3"/>
  <c r="A129" i="3"/>
  <c r="C128" i="3"/>
  <c r="F128" i="3"/>
  <c r="E128" i="3"/>
  <c r="B128" i="3"/>
  <c r="A128" i="3"/>
  <c r="C127" i="3"/>
  <c r="F127" i="3"/>
  <c r="E127" i="3"/>
  <c r="B127" i="3"/>
  <c r="A127" i="3"/>
  <c r="C126" i="3"/>
  <c r="F126" i="3"/>
  <c r="E126" i="3"/>
  <c r="B126" i="3"/>
  <c r="A126" i="3"/>
  <c r="C125" i="3"/>
  <c r="F125" i="3"/>
  <c r="E125" i="3"/>
  <c r="B125" i="3"/>
  <c r="A125" i="3"/>
  <c r="C124" i="3"/>
  <c r="F124" i="3"/>
  <c r="E124" i="3"/>
  <c r="B124" i="3"/>
  <c r="A124" i="3"/>
  <c r="C123" i="3"/>
  <c r="F123" i="3"/>
  <c r="E123" i="3"/>
  <c r="B123" i="3"/>
  <c r="A123" i="3"/>
  <c r="C122" i="3"/>
  <c r="F122" i="3"/>
  <c r="E122" i="3"/>
  <c r="B122" i="3"/>
  <c r="A122" i="3"/>
  <c r="C121" i="3"/>
  <c r="F121" i="3"/>
  <c r="E121" i="3"/>
  <c r="B121" i="3"/>
  <c r="A121" i="3"/>
  <c r="C120" i="3"/>
  <c r="F120" i="3"/>
  <c r="E120" i="3"/>
  <c r="B120" i="3"/>
  <c r="A120" i="3"/>
  <c r="C119" i="3"/>
  <c r="F119" i="3"/>
  <c r="E119" i="3"/>
  <c r="B119" i="3"/>
  <c r="A119" i="3"/>
  <c r="C118" i="3"/>
  <c r="F118" i="3"/>
  <c r="E118" i="3"/>
  <c r="B118" i="3"/>
  <c r="A118" i="3"/>
  <c r="C117" i="3"/>
  <c r="F117" i="3"/>
  <c r="E117" i="3"/>
  <c r="B117" i="3"/>
  <c r="A117" i="3"/>
  <c r="C116" i="3"/>
  <c r="F116" i="3"/>
  <c r="E116" i="3"/>
  <c r="B116" i="3"/>
  <c r="A116" i="3"/>
  <c r="C115" i="3"/>
  <c r="F115" i="3"/>
  <c r="E115" i="3"/>
  <c r="B115" i="3"/>
  <c r="A115" i="3"/>
  <c r="C114" i="3"/>
  <c r="F114" i="3"/>
  <c r="E114" i="3"/>
  <c r="B114" i="3"/>
  <c r="A114" i="3"/>
  <c r="C113" i="3"/>
  <c r="F113" i="3"/>
  <c r="E113" i="3"/>
  <c r="B113" i="3"/>
  <c r="A113" i="3"/>
  <c r="C112" i="3"/>
  <c r="F112" i="3"/>
  <c r="E112" i="3"/>
  <c r="B112" i="3"/>
  <c r="A112" i="3"/>
  <c r="C111" i="3"/>
  <c r="F111" i="3"/>
  <c r="E111" i="3"/>
  <c r="B111" i="3"/>
  <c r="A111" i="3"/>
  <c r="C110" i="3"/>
  <c r="F110" i="3"/>
  <c r="E110" i="3"/>
  <c r="B110" i="3"/>
  <c r="A110" i="3"/>
  <c r="C109" i="3"/>
  <c r="F109" i="3"/>
  <c r="E109" i="3"/>
  <c r="B109" i="3"/>
  <c r="A109" i="3"/>
  <c r="C108" i="3"/>
  <c r="F108" i="3"/>
  <c r="E108" i="3"/>
  <c r="B108" i="3"/>
  <c r="A108" i="3"/>
  <c r="C107" i="3"/>
  <c r="F107" i="3"/>
  <c r="E107" i="3"/>
  <c r="B107" i="3"/>
  <c r="A107" i="3"/>
  <c r="C106" i="3"/>
  <c r="F106" i="3"/>
  <c r="E106" i="3"/>
  <c r="B106" i="3"/>
  <c r="A106" i="3"/>
  <c r="C105" i="3"/>
  <c r="F105" i="3"/>
  <c r="E105" i="3"/>
  <c r="B105" i="3"/>
  <c r="A105" i="3"/>
  <c r="C104" i="3"/>
  <c r="F104" i="3"/>
  <c r="E104" i="3"/>
  <c r="B104" i="3"/>
  <c r="A104" i="3"/>
  <c r="C103" i="3"/>
  <c r="F103" i="3"/>
  <c r="E103" i="3"/>
  <c r="B103" i="3"/>
  <c r="A103" i="3"/>
  <c r="C102" i="3"/>
  <c r="F102" i="3"/>
  <c r="E102" i="3"/>
  <c r="B102" i="3"/>
  <c r="A102" i="3"/>
  <c r="C101" i="3"/>
  <c r="F101" i="3"/>
  <c r="E101" i="3"/>
  <c r="B101" i="3"/>
  <c r="A101" i="3"/>
  <c r="C100" i="3"/>
  <c r="F100" i="3"/>
  <c r="E100" i="3"/>
  <c r="B100" i="3"/>
  <c r="A100" i="3"/>
  <c r="C99" i="3"/>
  <c r="F99" i="3"/>
  <c r="E99" i="3"/>
  <c r="B99" i="3"/>
  <c r="A99" i="3"/>
  <c r="C98" i="3"/>
  <c r="F98" i="3"/>
  <c r="E98" i="3"/>
  <c r="B98" i="3"/>
  <c r="A98" i="3"/>
  <c r="C97" i="3"/>
  <c r="F97" i="3"/>
  <c r="E97" i="3"/>
  <c r="B97" i="3"/>
  <c r="A97" i="3"/>
  <c r="C96" i="3"/>
  <c r="F96" i="3"/>
  <c r="E96" i="3"/>
  <c r="B96" i="3"/>
  <c r="A96" i="3"/>
  <c r="C95" i="3"/>
  <c r="F95" i="3"/>
  <c r="E95" i="3"/>
  <c r="B95" i="3"/>
  <c r="A95" i="3"/>
  <c r="C94" i="3"/>
  <c r="F94" i="3"/>
  <c r="E94" i="3"/>
  <c r="B94" i="3"/>
  <c r="A94" i="3"/>
  <c r="C93" i="3"/>
  <c r="F93" i="3"/>
  <c r="E93" i="3"/>
  <c r="B93" i="3"/>
  <c r="A93" i="3"/>
  <c r="C92" i="3"/>
  <c r="F92" i="3"/>
  <c r="E92" i="3"/>
  <c r="B92" i="3"/>
  <c r="A92" i="3"/>
  <c r="C91" i="3"/>
  <c r="F91" i="3"/>
  <c r="E91" i="3"/>
  <c r="B91" i="3"/>
  <c r="A91" i="3"/>
  <c r="C90" i="3"/>
  <c r="F90" i="3"/>
  <c r="E90" i="3"/>
  <c r="B90" i="3"/>
  <c r="A90" i="3"/>
  <c r="C89" i="3"/>
  <c r="F89" i="3"/>
  <c r="E89" i="3"/>
  <c r="B89" i="3"/>
  <c r="A89" i="3"/>
  <c r="C88" i="3"/>
  <c r="F88" i="3"/>
  <c r="E88" i="3"/>
  <c r="B88" i="3"/>
  <c r="A88" i="3"/>
  <c r="C87" i="3"/>
  <c r="F87" i="3"/>
  <c r="E87" i="3"/>
  <c r="B87" i="3"/>
  <c r="A87" i="3"/>
  <c r="C86" i="3"/>
  <c r="F86" i="3"/>
  <c r="E86" i="3"/>
  <c r="B86" i="3"/>
  <c r="A86" i="3"/>
  <c r="C85" i="3"/>
  <c r="F85" i="3"/>
  <c r="E85" i="3"/>
  <c r="B85" i="3"/>
  <c r="A85" i="3"/>
  <c r="C84" i="3"/>
  <c r="F84" i="3"/>
  <c r="E84" i="3"/>
  <c r="B84" i="3"/>
  <c r="A84" i="3"/>
  <c r="C83" i="3"/>
  <c r="F83" i="3"/>
  <c r="E83" i="3"/>
  <c r="B83" i="3"/>
  <c r="A83" i="3"/>
  <c r="C82" i="3"/>
  <c r="F82" i="3"/>
  <c r="E82" i="3"/>
  <c r="B82" i="3"/>
  <c r="A82" i="3"/>
  <c r="C81" i="3"/>
  <c r="F81" i="3"/>
  <c r="E81" i="3"/>
  <c r="B81" i="3"/>
  <c r="A81" i="3"/>
  <c r="C80" i="3"/>
  <c r="F80" i="3"/>
  <c r="E80" i="3"/>
  <c r="B80" i="3"/>
  <c r="A80" i="3"/>
  <c r="C79" i="3"/>
  <c r="F79" i="3"/>
  <c r="E79" i="3"/>
  <c r="B79" i="3"/>
  <c r="A79" i="3"/>
  <c r="C78" i="3"/>
  <c r="F78" i="3"/>
  <c r="E78" i="3"/>
  <c r="B78" i="3"/>
  <c r="A78" i="3"/>
  <c r="C77" i="3"/>
  <c r="F77" i="3"/>
  <c r="E77" i="3"/>
  <c r="B77" i="3"/>
  <c r="A77" i="3"/>
  <c r="C76" i="3"/>
  <c r="F76" i="3"/>
  <c r="E76" i="3"/>
  <c r="B76" i="3"/>
  <c r="A76" i="3"/>
  <c r="C75" i="3"/>
  <c r="F75" i="3"/>
  <c r="E75" i="3"/>
  <c r="B75" i="3"/>
  <c r="A75" i="3"/>
  <c r="C74" i="3"/>
  <c r="F74" i="3"/>
  <c r="E74" i="3"/>
  <c r="B74" i="3"/>
  <c r="A74" i="3"/>
  <c r="C73" i="3"/>
  <c r="F73" i="3"/>
  <c r="E73" i="3"/>
  <c r="B73" i="3"/>
  <c r="A73" i="3"/>
  <c r="C72" i="3"/>
  <c r="F72" i="3"/>
  <c r="E72" i="3"/>
  <c r="B72" i="3"/>
  <c r="A72" i="3"/>
  <c r="C71" i="3"/>
  <c r="F71" i="3"/>
  <c r="E71" i="3"/>
  <c r="B71" i="3"/>
  <c r="A71" i="3"/>
  <c r="C70" i="3"/>
  <c r="F70" i="3"/>
  <c r="E70" i="3"/>
  <c r="B70" i="3"/>
  <c r="A70" i="3"/>
  <c r="C69" i="3"/>
  <c r="F69" i="3"/>
  <c r="E69" i="3"/>
  <c r="B69" i="3"/>
  <c r="A69" i="3"/>
  <c r="C68" i="3"/>
  <c r="F68" i="3"/>
  <c r="E68" i="3"/>
  <c r="B68" i="3"/>
  <c r="A68" i="3"/>
  <c r="C67" i="3"/>
  <c r="F67" i="3"/>
  <c r="E67" i="3"/>
  <c r="B67" i="3"/>
  <c r="A67" i="3"/>
  <c r="C66" i="3"/>
  <c r="F66" i="3"/>
  <c r="E66" i="3"/>
  <c r="B66" i="3"/>
  <c r="A66" i="3"/>
  <c r="C65" i="3"/>
  <c r="F65" i="3"/>
  <c r="E65" i="3"/>
  <c r="B65" i="3"/>
  <c r="A65" i="3"/>
  <c r="C64" i="3"/>
  <c r="F64" i="3"/>
  <c r="E64" i="3"/>
  <c r="B64" i="3"/>
  <c r="A64" i="3"/>
  <c r="C63" i="3"/>
  <c r="F63" i="3"/>
  <c r="E63" i="3"/>
  <c r="B63" i="3"/>
  <c r="A63" i="3"/>
  <c r="C62" i="3"/>
  <c r="F62" i="3"/>
  <c r="E62" i="3"/>
  <c r="B62" i="3"/>
  <c r="A62" i="3"/>
  <c r="C61" i="3"/>
  <c r="F61" i="3"/>
  <c r="E61" i="3"/>
  <c r="B61" i="3"/>
  <c r="A61" i="3"/>
  <c r="C60" i="3"/>
  <c r="F60" i="3"/>
  <c r="E60" i="3"/>
  <c r="B60" i="3"/>
  <c r="A60" i="3"/>
  <c r="C59" i="3"/>
  <c r="F59" i="3"/>
  <c r="E59" i="3"/>
  <c r="B59" i="3"/>
  <c r="A59" i="3"/>
  <c r="C58" i="3"/>
  <c r="F58" i="3"/>
  <c r="E58" i="3"/>
  <c r="B58" i="3"/>
  <c r="A58" i="3"/>
  <c r="C57" i="3"/>
  <c r="F57" i="3"/>
  <c r="E57" i="3"/>
  <c r="B57" i="3"/>
  <c r="A57" i="3"/>
  <c r="C56" i="3"/>
  <c r="F56" i="3"/>
  <c r="E56" i="3"/>
  <c r="B56" i="3"/>
  <c r="A56" i="3"/>
  <c r="C55" i="3"/>
  <c r="F55" i="3"/>
  <c r="E55" i="3"/>
  <c r="B55" i="3"/>
  <c r="A55" i="3"/>
  <c r="C54" i="3"/>
  <c r="F54" i="3"/>
  <c r="E54" i="3"/>
  <c r="B54" i="3"/>
  <c r="A54" i="3"/>
  <c r="C53" i="3"/>
  <c r="F53" i="3"/>
  <c r="E53" i="3"/>
  <c r="B53" i="3"/>
  <c r="A53" i="3"/>
  <c r="C52" i="3"/>
  <c r="F52" i="3"/>
  <c r="E52" i="3"/>
  <c r="B52" i="3"/>
  <c r="A52" i="3"/>
  <c r="C51" i="3"/>
  <c r="F51" i="3"/>
  <c r="E51" i="3"/>
  <c r="B51" i="3"/>
  <c r="A51" i="3"/>
  <c r="C50" i="3"/>
  <c r="F50" i="3"/>
  <c r="E50" i="3"/>
  <c r="B50" i="3"/>
  <c r="A50" i="3"/>
  <c r="C49" i="3"/>
  <c r="F49" i="3"/>
  <c r="E49" i="3"/>
  <c r="B49" i="3"/>
  <c r="A49" i="3"/>
  <c r="C48" i="3"/>
  <c r="F48" i="3"/>
  <c r="E48" i="3"/>
  <c r="B48" i="3"/>
  <c r="A48" i="3"/>
  <c r="C47" i="3"/>
  <c r="F47" i="3"/>
  <c r="E47" i="3"/>
  <c r="B47" i="3"/>
  <c r="A47" i="3"/>
  <c r="C46" i="3"/>
  <c r="F46" i="3"/>
  <c r="E46" i="3"/>
  <c r="B46" i="3"/>
  <c r="A46" i="3"/>
  <c r="C45" i="3"/>
  <c r="F45" i="3"/>
  <c r="E45" i="3"/>
  <c r="B45" i="3"/>
  <c r="A45" i="3"/>
  <c r="C44" i="3"/>
  <c r="F44" i="3"/>
  <c r="E44" i="3"/>
  <c r="B44" i="3"/>
  <c r="A44" i="3"/>
  <c r="C43" i="3"/>
  <c r="F43" i="3"/>
  <c r="E43" i="3"/>
  <c r="B43" i="3"/>
  <c r="A43" i="3"/>
  <c r="C42" i="3"/>
  <c r="F42" i="3"/>
  <c r="E42" i="3"/>
  <c r="B42" i="3"/>
  <c r="A42" i="3"/>
  <c r="C41" i="3"/>
  <c r="F41" i="3"/>
  <c r="E41" i="3"/>
  <c r="B41" i="3"/>
  <c r="A41" i="3"/>
  <c r="C40" i="3"/>
  <c r="F40" i="3"/>
  <c r="E40" i="3"/>
  <c r="B40" i="3"/>
  <c r="A40" i="3"/>
  <c r="C39" i="3"/>
  <c r="F39" i="3"/>
  <c r="E39" i="3"/>
  <c r="B39" i="3"/>
  <c r="A39" i="3"/>
  <c r="C38" i="3"/>
  <c r="F38" i="3"/>
  <c r="E38" i="3"/>
  <c r="B38" i="3"/>
  <c r="A38" i="3"/>
  <c r="C37" i="3"/>
  <c r="F37" i="3"/>
  <c r="E37" i="3"/>
  <c r="B37" i="3"/>
  <c r="A37" i="3"/>
  <c r="C36" i="3"/>
  <c r="F36" i="3"/>
  <c r="E36" i="3"/>
  <c r="B36" i="3"/>
  <c r="A36" i="3"/>
  <c r="C35" i="3"/>
  <c r="F35" i="3"/>
  <c r="E35" i="3"/>
  <c r="B35" i="3"/>
  <c r="A35" i="3"/>
  <c r="C34" i="3"/>
  <c r="F34" i="3"/>
  <c r="E34" i="3"/>
  <c r="B34" i="3"/>
  <c r="A34" i="3"/>
  <c r="C33" i="3"/>
  <c r="F33" i="3"/>
  <c r="E33" i="3"/>
  <c r="B33" i="3"/>
  <c r="A33" i="3"/>
  <c r="C32" i="3"/>
  <c r="F32" i="3"/>
  <c r="E32" i="3"/>
  <c r="B32" i="3"/>
  <c r="A32" i="3"/>
  <c r="C31" i="3"/>
  <c r="F31" i="3"/>
  <c r="E31" i="3"/>
  <c r="B31" i="3"/>
  <c r="A31" i="3"/>
  <c r="C30" i="3"/>
  <c r="F30" i="3"/>
  <c r="E30" i="3"/>
  <c r="B30" i="3"/>
  <c r="A30" i="3"/>
  <c r="C29" i="3"/>
  <c r="F29" i="3"/>
  <c r="E29" i="3"/>
  <c r="B29" i="3"/>
  <c r="A29" i="3"/>
  <c r="C28" i="3"/>
  <c r="F28" i="3"/>
  <c r="E28" i="3"/>
  <c r="B28" i="3"/>
  <c r="A28" i="3"/>
  <c r="C27" i="3"/>
  <c r="F27" i="3"/>
  <c r="E27" i="3"/>
  <c r="B27" i="3"/>
  <c r="A27" i="3"/>
  <c r="C26" i="3"/>
  <c r="F26" i="3"/>
  <c r="E26" i="3"/>
  <c r="B26" i="3"/>
  <c r="A26" i="3"/>
  <c r="C25" i="3"/>
  <c r="F25" i="3"/>
  <c r="E25" i="3"/>
  <c r="B25" i="3"/>
  <c r="A25" i="3"/>
  <c r="C24" i="3"/>
  <c r="F24" i="3"/>
  <c r="E24" i="3"/>
  <c r="B24" i="3"/>
  <c r="A24" i="3"/>
  <c r="C23" i="3"/>
  <c r="F23" i="3"/>
  <c r="E23" i="3"/>
  <c r="B23" i="3"/>
  <c r="A23" i="3"/>
  <c r="C22" i="3"/>
  <c r="F22" i="3"/>
  <c r="E22" i="3"/>
  <c r="B22" i="3"/>
  <c r="A22" i="3"/>
  <c r="C21" i="3"/>
  <c r="F21" i="3"/>
  <c r="E21" i="3"/>
  <c r="B21" i="3"/>
  <c r="A21" i="3"/>
  <c r="C20" i="3"/>
  <c r="F20" i="3"/>
  <c r="E20" i="3"/>
  <c r="B20" i="3"/>
  <c r="A20" i="3"/>
  <c r="C19" i="3"/>
  <c r="F19" i="3"/>
  <c r="E19" i="3"/>
  <c r="B19" i="3"/>
  <c r="A19" i="3"/>
  <c r="C18" i="3"/>
  <c r="F18" i="3"/>
  <c r="E18" i="3"/>
  <c r="B18" i="3"/>
  <c r="A18" i="3"/>
  <c r="C17" i="3"/>
  <c r="F17" i="3"/>
  <c r="E17" i="3"/>
  <c r="B17" i="3"/>
  <c r="A17" i="3"/>
  <c r="C16" i="3"/>
  <c r="F16" i="3"/>
  <c r="E16" i="3"/>
  <c r="B16" i="3"/>
  <c r="A16" i="3"/>
  <c r="C15" i="3"/>
  <c r="F15" i="3"/>
  <c r="E15" i="3"/>
  <c r="B15" i="3"/>
  <c r="A15" i="3"/>
  <c r="C14" i="3"/>
  <c r="F14" i="3"/>
  <c r="E14" i="3"/>
  <c r="B14" i="3"/>
  <c r="A14" i="3"/>
  <c r="C13" i="3"/>
  <c r="F13" i="3"/>
  <c r="E13" i="3"/>
  <c r="B13" i="3"/>
  <c r="A13" i="3"/>
  <c r="C12" i="3"/>
  <c r="F12" i="3"/>
  <c r="E12" i="3"/>
  <c r="B12" i="3"/>
  <c r="A12" i="3"/>
  <c r="C11" i="3"/>
  <c r="F11" i="3"/>
  <c r="E11" i="3"/>
  <c r="B11" i="3"/>
  <c r="A11" i="3"/>
  <c r="C10" i="3"/>
  <c r="F10" i="3"/>
  <c r="E10" i="3"/>
  <c r="B10" i="3"/>
  <c r="A10" i="3"/>
  <c r="C9" i="3"/>
  <c r="F9" i="3"/>
  <c r="E9" i="3"/>
  <c r="B9" i="3"/>
  <c r="A9" i="3"/>
  <c r="C8" i="3"/>
  <c r="F8" i="3"/>
  <c r="E8" i="3"/>
  <c r="B8" i="3"/>
  <c r="A8" i="3"/>
  <c r="C7" i="3"/>
  <c r="F7" i="3"/>
  <c r="E7" i="3"/>
  <c r="B7" i="3"/>
  <c r="A7" i="3"/>
  <c r="C6" i="3"/>
  <c r="F6" i="3"/>
  <c r="E6" i="3"/>
  <c r="B6" i="3"/>
  <c r="A6" i="3"/>
  <c r="C5" i="3"/>
  <c r="F5" i="3"/>
  <c r="E5" i="3"/>
  <c r="B5" i="3"/>
  <c r="A5" i="3"/>
  <c r="C4" i="3"/>
  <c r="F4" i="3"/>
  <c r="E4" i="3"/>
  <c r="B4" i="3"/>
  <c r="A4" i="3"/>
  <c r="C3" i="3"/>
  <c r="F3" i="3"/>
  <c r="E3" i="3"/>
  <c r="B3" i="3"/>
  <c r="A3" i="3"/>
  <c r="C2" i="3"/>
  <c r="F2" i="3"/>
  <c r="E2" i="3"/>
  <c r="B2" i="3"/>
  <c r="AB117" i="1"/>
  <c r="AB115" i="1"/>
  <c r="AB116" i="1"/>
  <c r="M159" i="1"/>
  <c r="M158" i="1"/>
  <c r="M157" i="1"/>
  <c r="U187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7" i="1"/>
  <c r="R46" i="1"/>
  <c r="U45" i="1"/>
  <c r="U44" i="1"/>
  <c r="U43" i="1"/>
  <c r="U42" i="1"/>
  <c r="U41" i="1"/>
  <c r="U40" i="1"/>
  <c r="U39" i="1"/>
  <c r="R48" i="1"/>
  <c r="P48" i="1"/>
  <c r="Q48" i="1"/>
  <c r="P46" i="1"/>
  <c r="Q46" i="1"/>
</calcChain>
</file>

<file path=xl/sharedStrings.xml><?xml version="1.0" encoding="utf-8"?>
<sst xmlns="http://schemas.openxmlformats.org/spreadsheetml/2006/main" count="1013" uniqueCount="62">
  <si>
    <t>Strike</t>
  </si>
  <si>
    <t>Bid</t>
  </si>
  <si>
    <t>Ask</t>
  </si>
  <si>
    <t>Calls</t>
  </si>
  <si>
    <t>Puts</t>
  </si>
  <si>
    <t>Near term</t>
  </si>
  <si>
    <t>Next Term</t>
  </si>
  <si>
    <t>Put</t>
  </si>
  <si>
    <t>Put/Call</t>
  </si>
  <si>
    <t>Average</t>
  </si>
  <si>
    <t>Call</t>
  </si>
  <si>
    <t>BidAskAvg</t>
  </si>
  <si>
    <t>Delta_St</t>
  </si>
  <si>
    <t>K0</t>
  </si>
  <si>
    <t>F</t>
  </si>
  <si>
    <t>Near</t>
  </si>
  <si>
    <t>Far</t>
  </si>
  <si>
    <t>Min diff between abs (calls - puts)</t>
  </si>
  <si>
    <t>Not abs</t>
  </si>
  <si>
    <t>Delta Adj</t>
  </si>
  <si>
    <t>First strike under F</t>
  </si>
  <si>
    <t>Variance</t>
  </si>
  <si>
    <t>N30</t>
  </si>
  <si>
    <t>N365</t>
  </si>
  <si>
    <t>N1</t>
  </si>
  <si>
    <t>minutes until midnight tonight</t>
  </si>
  <si>
    <t>minutes in days between current and expiry day</t>
  </si>
  <si>
    <t>Now</t>
  </si>
  <si>
    <t>Mins to settle on settle day</t>
  </si>
  <si>
    <t>N2</t>
  </si>
  <si>
    <t>SPX expiry time</t>
  </si>
  <si>
    <t>SPXW expiry time</t>
  </si>
  <si>
    <t>c_bid</t>
  </si>
  <si>
    <t xml:space="preserve"> c_avgBidAsk</t>
  </si>
  <si>
    <t xml:space="preserve"> c_impVol</t>
  </si>
  <si>
    <t xml:space="preserve"> p_bid</t>
  </si>
  <si>
    <t xml:space="preserve"> p_avgBidAsk</t>
  </si>
  <si>
    <t xml:space="preserve"> p_impVol</t>
  </si>
  <si>
    <t xml:space="preserve"> c_avgBidAsk - p_avgBidAsk</t>
  </si>
  <si>
    <t>Expiration</t>
  </si>
  <si>
    <t>strike</t>
  </si>
  <si>
    <t>option_type</t>
  </si>
  <si>
    <t>bid_1545</t>
  </si>
  <si>
    <t>ask_1545</t>
  </si>
  <si>
    <t>(og.bid_1545 + og.ask_1545)/2</t>
  </si>
  <si>
    <t>implied_volatility_1545</t>
  </si>
  <si>
    <t>c</t>
  </si>
  <si>
    <t>p</t>
  </si>
  <si>
    <t>Row Labels</t>
  </si>
  <si>
    <t>Column Labels</t>
  </si>
  <si>
    <t>Sum of bid_1545</t>
  </si>
  <si>
    <t>Sum of ask_1545</t>
  </si>
  <si>
    <t>Sum of (og.bid_1545 + og.ask_1545)/2</t>
  </si>
  <si>
    <t>R</t>
  </si>
  <si>
    <t>T</t>
  </si>
  <si>
    <t>Abs min</t>
  </si>
  <si>
    <t>Avg Theo</t>
  </si>
  <si>
    <t>Strike Delta</t>
  </si>
  <si>
    <t>Contribution</t>
  </si>
  <si>
    <t>F Delta</t>
  </si>
  <si>
    <t>Weight</t>
  </si>
  <si>
    <t>T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</si>
</sst>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000"/>
    <numFmt numFmtId="166" formatCode="0.00000"/>
    <numFmt numFmtId="167" formatCode="0.0000000"/>
  </numFmts>
  <fonts count="2" x14ac:knownFonts="1">
    <font>
      <sz val="11"/>
      <color theme="1"/>
      <name val="Arial"/>
      <family val="2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2" fontId="1" fillId="3" borderId="0" xfId="1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7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78.875560069442" createdVersion="4" refreshedVersion="4" minRefreshableVersion="3" recordCount="634">
  <cacheSource type="worksheet">
    <worksheetSource ref="B2:H636" sheet="2014-10-06"/>
  </cacheSource>
  <cacheFields count="7">
    <cacheField name="Expiration" numFmtId="22">
      <sharedItems containsSemiMixedTypes="0" containsNonDate="0" containsDate="1" containsString="0" minDate="2014-10-31T15:00:00" maxDate="2014-11-07T15:00:00" count="2">
        <d v="2014-10-31T15:00:00"/>
        <d v="2014-11-07T15:00:00"/>
      </sharedItems>
    </cacheField>
    <cacheField name="strike" numFmtId="0">
      <sharedItems containsSemiMixedTypes="0" containsString="0" containsNumber="1" containsInteger="1" minValue="1000" maxValue="2325" count="163">
        <n v="1000"/>
        <n v="1025"/>
        <n v="1050"/>
        <n v="1075"/>
        <n v="1100"/>
        <n v="1125"/>
        <n v="1150"/>
        <n v="1175"/>
        <n v="1200"/>
        <n v="1225"/>
        <n v="1250"/>
        <n v="1275"/>
        <n v="1300"/>
        <n v="1325"/>
        <n v="1350"/>
        <n v="1375"/>
        <n v="1400"/>
        <n v="1425"/>
        <n v="1450"/>
        <n v="1460"/>
        <n v="1470"/>
        <n v="1475"/>
        <n v="1480"/>
        <n v="1490"/>
        <n v="1500"/>
        <n v="1510"/>
        <n v="1520"/>
        <n v="1525"/>
        <n v="1530"/>
        <n v="1535"/>
        <n v="1540"/>
        <n v="1545"/>
        <n v="1550"/>
        <n v="1555"/>
        <n v="1560"/>
        <n v="1565"/>
        <n v="1570"/>
        <n v="1575"/>
        <n v="1580"/>
        <n v="1585"/>
        <n v="1590"/>
        <n v="1595"/>
        <n v="1600"/>
        <n v="1605"/>
        <n v="1610"/>
        <n v="1615"/>
        <n v="1620"/>
        <n v="1625"/>
        <n v="1630"/>
        <n v="1635"/>
        <n v="1640"/>
        <n v="1645"/>
        <n v="1650"/>
        <n v="1655"/>
        <n v="1660"/>
        <n v="1665"/>
        <n v="1670"/>
        <n v="1675"/>
        <n v="1680"/>
        <n v="1685"/>
        <n v="1690"/>
        <n v="1695"/>
        <n v="1700"/>
        <n v="1705"/>
        <n v="1710"/>
        <n v="1715"/>
        <n v="1720"/>
        <n v="1725"/>
        <n v="1730"/>
        <n v="1735"/>
        <n v="1740"/>
        <n v="1745"/>
        <n v="1750"/>
        <n v="1755"/>
        <n v="1760"/>
        <n v="1765"/>
        <n v="1770"/>
        <n v="1775"/>
        <n v="1780"/>
        <n v="1785"/>
        <n v="1790"/>
        <n v="1795"/>
        <n v="1800"/>
        <n v="1805"/>
        <n v="1810"/>
        <n v="1815"/>
        <n v="1820"/>
        <n v="1825"/>
        <n v="1830"/>
        <n v="1835"/>
        <n v="1840"/>
        <n v="1845"/>
        <n v="1850"/>
        <n v="1855"/>
        <n v="1860"/>
        <n v="1865"/>
        <n v="1870"/>
        <n v="1875"/>
        <n v="1880"/>
        <n v="1885"/>
        <n v="1890"/>
        <n v="1895"/>
        <n v="1900"/>
        <n v="1905"/>
        <n v="1910"/>
        <n v="1915"/>
        <n v="1920"/>
        <n v="1925"/>
        <n v="1930"/>
        <n v="1935"/>
        <n v="1940"/>
        <n v="1945"/>
        <n v="1950"/>
        <n v="1955"/>
        <n v="1960"/>
        <n v="1965"/>
        <n v="1970"/>
        <n v="1975"/>
        <n v="1980"/>
        <n v="1985"/>
        <n v="1990"/>
        <n v="1995"/>
        <n v="2000"/>
        <n v="2005"/>
        <n v="2010"/>
        <n v="2015"/>
        <n v="2020"/>
        <n v="2025"/>
        <n v="2030"/>
        <n v="2035"/>
        <n v="2040"/>
        <n v="2045"/>
        <n v="2050"/>
        <n v="2055"/>
        <n v="2060"/>
        <n v="2065"/>
        <n v="2070"/>
        <n v="2075"/>
        <n v="2080"/>
        <n v="2085"/>
        <n v="2090"/>
        <n v="2095"/>
        <n v="2100"/>
        <n v="2105"/>
        <n v="2110"/>
        <n v="2115"/>
        <n v="2120"/>
        <n v="2125"/>
        <n v="2130"/>
        <n v="2135"/>
        <n v="2150"/>
        <n v="2175"/>
        <n v="2200"/>
        <n v="2225"/>
        <n v="2250"/>
        <n v="2275"/>
        <n v="2300"/>
        <n v="2325"/>
        <n v="2140"/>
        <n v="2145"/>
        <n v="2160"/>
        <n v="2170"/>
        <n v="2180"/>
      </sharedItems>
    </cacheField>
    <cacheField name="option_type" numFmtId="0">
      <sharedItems count="2">
        <s v="c"/>
        <s v="p"/>
      </sharedItems>
    </cacheField>
    <cacheField name="bid_1545" numFmtId="0">
      <sharedItems containsSemiMixedTypes="0" containsString="0" containsNumber="1" minValue="0" maxValue="962.5" count="437">
        <n v="962.5"/>
        <n v="0"/>
        <n v="937.5"/>
        <n v="912.5"/>
        <n v="887.8"/>
        <n v="862.5"/>
        <n v="837.8"/>
        <n v="812.5"/>
        <n v="787.8"/>
        <n v="762.8"/>
        <n v="737.8"/>
        <n v="712.8"/>
        <n v="687.8"/>
        <n v="663.1"/>
        <n v="637.79999999999995"/>
        <n v="0.05"/>
        <n v="613.1"/>
        <n v="587.9"/>
        <n v="563.20000000000005"/>
        <n v="0.1"/>
        <n v="538"/>
        <n v="0.2"/>
        <n v="513.1"/>
        <n v="503.2"/>
        <n v="493.2"/>
        <n v="488.1"/>
        <n v="483.1"/>
        <n v="0.25"/>
        <n v="473.3"/>
        <n v="463.1"/>
        <n v="453.1"/>
        <n v="443.1"/>
        <n v="438.2"/>
        <n v="433.2"/>
        <n v="428.2"/>
        <n v="423.2"/>
        <n v="418.4"/>
        <n v="413.2"/>
        <n v="408.2"/>
        <n v="0.3"/>
        <n v="403.3"/>
        <n v="398.2"/>
        <n v="393.3"/>
        <n v="388.3"/>
        <n v="383.3"/>
        <n v="378.3"/>
        <n v="0.35"/>
        <n v="373.6"/>
        <n v="368.3"/>
        <n v="363.3"/>
        <n v="0.4"/>
        <n v="358.3"/>
        <n v="353.4"/>
        <n v="348.4"/>
        <n v="343.6"/>
        <n v="0.45"/>
        <n v="338.4"/>
        <n v="333.4"/>
        <n v="328.7"/>
        <n v="0.5"/>
        <n v="323.5"/>
        <n v="318.7"/>
        <n v="313.60000000000002"/>
        <n v="0.55000000000000004"/>
        <n v="308.5"/>
        <n v="303.7"/>
        <n v="0.6"/>
        <n v="298.60000000000002"/>
        <n v="293.60000000000002"/>
        <n v="0.65"/>
        <n v="288.7"/>
        <n v="283.7"/>
        <n v="0.7"/>
        <n v="278.7"/>
        <n v="273.7"/>
        <n v="0.75"/>
        <n v="268.8"/>
        <n v="0.8"/>
        <n v="263.8"/>
        <n v="258.89999999999998"/>
        <n v="0.85"/>
        <n v="253.9"/>
        <n v="0.9"/>
        <n v="249.1"/>
        <n v="0.95"/>
        <n v="1"/>
        <n v="244"/>
        <n v="239.1"/>
        <n v="1.05"/>
        <n v="234.1"/>
        <n v="1.1000000000000001"/>
        <n v="229.2"/>
        <n v="1.1499999999999999"/>
        <n v="224.2"/>
        <n v="1.25"/>
        <n v="219.3"/>
        <n v="1.3"/>
        <n v="214.5"/>
        <n v="1.35"/>
        <n v="1.45"/>
        <n v="209.5"/>
        <n v="204.7"/>
        <n v="1.55"/>
        <n v="1.6"/>
        <n v="199.6"/>
        <n v="194.7"/>
        <n v="1.7"/>
        <n v="189.9"/>
        <n v="1.85"/>
        <n v="185.2"/>
        <n v="1.95"/>
        <n v="180.1"/>
        <n v="2.0499999999999998"/>
        <n v="175.5"/>
        <n v="2.2000000000000002"/>
        <n v="170.4"/>
        <n v="2.35"/>
        <n v="2.5"/>
        <n v="165.5"/>
        <n v="160.80000000000001"/>
        <n v="2.65"/>
        <n v="156.1"/>
        <n v="2.85"/>
        <n v="151.30000000000001"/>
        <n v="3.1"/>
        <n v="146.5"/>
        <n v="3.3"/>
        <n v="141.80000000000001"/>
        <n v="3.5"/>
        <n v="136.80000000000001"/>
        <n v="3.8"/>
        <n v="4"/>
        <n v="132.1"/>
        <n v="127.6"/>
        <n v="4.3"/>
        <n v="4.5999999999999996"/>
        <n v="122.7"/>
        <n v="118.3"/>
        <n v="5"/>
        <n v="113.7"/>
        <n v="5.4"/>
        <n v="109.2"/>
        <n v="5.8"/>
        <n v="104.7"/>
        <n v="6.2"/>
        <n v="100.2"/>
        <n v="6.7"/>
        <n v="95.6"/>
        <n v="7.2"/>
        <n v="7.8"/>
        <n v="91.2"/>
        <n v="86.9"/>
        <n v="8.4"/>
        <n v="82.5"/>
        <n v="9"/>
        <n v="78.2"/>
        <n v="9.6999999999999993"/>
        <n v="74.400000000000006"/>
        <n v="10.5"/>
        <n v="70.3"/>
        <n v="11.3"/>
        <n v="66.2"/>
        <n v="12.2"/>
        <n v="13.1"/>
        <n v="62.1"/>
        <n v="58.1"/>
        <n v="14.2"/>
        <n v="15.2"/>
        <n v="54.3"/>
        <n v="50.4"/>
        <n v="16.399999999999999"/>
        <n v="46.7"/>
        <n v="17.600000000000001"/>
        <n v="43.1"/>
        <n v="18.899999999999999"/>
        <n v="39.5"/>
        <n v="20.3"/>
        <n v="36.1"/>
        <n v="21.8"/>
        <n v="32.799999999999997"/>
        <n v="23.6"/>
        <n v="25.2"/>
        <n v="29.5"/>
        <n v="26.5"/>
        <n v="27.1"/>
        <n v="29"/>
        <n v="20.8"/>
        <n v="31.2"/>
        <n v="18.100000000000001"/>
        <n v="33.6"/>
        <n v="15.7"/>
        <n v="13.4"/>
        <n v="38.700000000000003"/>
        <n v="41.7"/>
        <n v="9.4"/>
        <n v="44.5"/>
        <n v="47.5"/>
        <n v="7.7"/>
        <n v="51"/>
        <n v="4.9000000000000004"/>
        <n v="54.8"/>
        <n v="58.7"/>
        <n v="2.95"/>
        <n v="62.7"/>
        <n v="66.8"/>
        <n v="1.65"/>
        <n v="71.400000000000006"/>
        <n v="75.7"/>
        <n v="1.2"/>
        <n v="80.400000000000006"/>
        <n v="85"/>
        <n v="89.7"/>
        <n v="94.6"/>
        <n v="99.5"/>
        <n v="104.3"/>
        <n v="109.3"/>
        <n v="0.15"/>
        <n v="114.5"/>
        <n v="119.5"/>
        <n v="124.3"/>
        <n v="129.30000000000001"/>
        <n v="134.5"/>
        <n v="139.19999999999999"/>
        <n v="144.5"/>
        <n v="149.5"/>
        <n v="154.4"/>
        <n v="159.4"/>
        <n v="164.4"/>
        <n v="169.2"/>
        <n v="184.4"/>
        <n v="209.3"/>
        <n v="234.3"/>
        <n v="259.3"/>
        <n v="284.3"/>
        <n v="309.3"/>
        <n v="334.3"/>
        <n v="359.3"/>
        <n v="960.5"/>
        <n v="935.5"/>
        <n v="910.5"/>
        <n v="885.5"/>
        <n v="860.5"/>
        <n v="835.5"/>
        <n v="810.5"/>
        <n v="785.5"/>
        <n v="760.5"/>
        <n v="735.5"/>
        <n v="710.5"/>
        <n v="685.5"/>
        <n v="660.5"/>
        <n v="635.5"/>
        <n v="610.5"/>
        <n v="585.5"/>
        <n v="560.5"/>
        <n v="535.6"/>
        <n v="510.6"/>
        <n v="485.6"/>
        <n v="460.7"/>
        <n v="450.7"/>
        <n v="440.7"/>
        <n v="435.7"/>
        <n v="430.7"/>
        <n v="425.7"/>
        <n v="420.8"/>
        <n v="415.8"/>
        <n v="410.8"/>
        <n v="405.8"/>
        <n v="400.8"/>
        <n v="395.8"/>
        <n v="390.9"/>
        <n v="385.9"/>
        <n v="380.9"/>
        <n v="375.9"/>
        <n v="370.9"/>
        <n v="366"/>
        <n v="361"/>
        <n v="356"/>
        <n v="351"/>
        <n v="346.1"/>
        <n v="341.1"/>
        <n v="336.1"/>
        <n v="331.2"/>
        <n v="326.2"/>
        <n v="321.2"/>
        <n v="316.3"/>
        <n v="311.3"/>
        <n v="306.39999999999998"/>
        <n v="301.39999999999998"/>
        <n v="296.5"/>
        <n v="291.5"/>
        <n v="286.60000000000002"/>
        <n v="281.60000000000002"/>
        <n v="276.7"/>
        <n v="271.7"/>
        <n v="266.8"/>
        <n v="261.89999999999998"/>
        <n v="1.4"/>
        <n v="256.89999999999998"/>
        <n v="252"/>
        <n v="1.5"/>
        <n v="247.1"/>
        <n v="242.2"/>
        <n v="237.3"/>
        <n v="1.75"/>
        <n v="232.4"/>
        <n v="227.5"/>
        <n v="222.6"/>
        <n v="217.7"/>
        <n v="2.15"/>
        <n v="2.25"/>
        <n v="213.5"/>
        <n v="208.6"/>
        <n v="2.4"/>
        <n v="203.7"/>
        <n v="198.9"/>
        <n v="194"/>
        <n v="2.8"/>
        <n v="189.2"/>
        <n v="180"/>
        <n v="175.2"/>
        <n v="3.7"/>
        <n v="165.6"/>
        <n v="3.9"/>
        <n v="160.9"/>
        <n v="4.2"/>
        <n v="4.4000000000000004"/>
        <n v="151.5"/>
        <n v="4.7"/>
        <n v="146.69999999999999"/>
        <n v="142"/>
        <n v="5.7"/>
        <n v="137.4"/>
        <n v="132.69999999999999"/>
        <n v="6.1"/>
        <n v="128.1"/>
        <n v="6.4"/>
        <n v="123.8"/>
        <n v="6.9"/>
        <n v="119.2"/>
        <n v="7.3"/>
        <n v="114.8"/>
        <n v="110.2"/>
        <n v="8.3000000000000007"/>
        <n v="8.8000000000000007"/>
        <n v="105.4"/>
        <n v="101"/>
        <n v="10"/>
        <n v="97"/>
        <n v="92.6"/>
        <n v="10.7"/>
        <n v="88.3"/>
        <n v="11.4"/>
        <n v="84.5"/>
        <n v="12.1"/>
        <n v="80.3"/>
        <n v="12.9"/>
        <n v="76.2"/>
        <n v="13.8"/>
        <n v="72.099999999999994"/>
        <n v="14.7"/>
        <n v="15.6"/>
        <n v="68.099999999999994"/>
        <n v="64.2"/>
        <n v="16.600000000000001"/>
        <n v="60.3"/>
        <n v="17.7"/>
        <n v="56.5"/>
        <n v="52.7"/>
        <n v="20.100000000000001"/>
        <n v="49.1"/>
        <n v="21.5"/>
        <n v="45.5"/>
        <n v="22.9"/>
        <n v="24.4"/>
        <n v="42"/>
        <n v="25.9"/>
        <n v="27.6"/>
        <n v="35.4"/>
        <n v="32.200000000000003"/>
        <n v="29.4"/>
        <n v="29.2"/>
        <n v="31.3"/>
        <n v="26.3"/>
        <n v="33.299999999999997"/>
        <n v="23.4"/>
        <n v="35.5"/>
        <n v="37.700000000000003"/>
        <n v="18.399999999999999"/>
        <n v="40.299999999999997"/>
        <n v="42.9"/>
        <n v="16"/>
        <n v="45.7"/>
        <n v="11.8"/>
        <n v="48.7"/>
        <n v="51.4"/>
        <n v="58.3"/>
        <n v="5.6"/>
        <n v="61.9"/>
        <n v="65.900000000000006"/>
        <n v="4.5"/>
        <n v="69.7"/>
        <n v="73.900000000000006"/>
        <n v="2.7"/>
        <n v="2.1"/>
        <n v="78.3"/>
        <n v="82.7"/>
        <n v="87.3"/>
        <n v="91.8"/>
        <n v="96.5"/>
        <n v="101.3"/>
        <n v="106.2"/>
        <n v="111.1"/>
        <n v="116"/>
        <n v="120.9"/>
        <n v="125.8"/>
        <n v="130.80000000000001"/>
        <n v="133.69999999999999"/>
        <n v="138.6"/>
        <n v="143.6"/>
        <n v="148.6"/>
        <n v="153.6"/>
        <n v="158.6"/>
        <n v="163.6"/>
        <n v="168.6"/>
        <n v="173.6"/>
        <n v="178.6"/>
        <n v="183.5"/>
        <n v="193.5"/>
        <n v="201.5"/>
        <n v="206.5"/>
        <n v="211.5"/>
        <n v="231.5"/>
        <n v="256.5"/>
        <n v="281.5"/>
        <n v="306.5"/>
        <n v="331.7"/>
        <n v="356.6"/>
      </sharedItems>
    </cacheField>
    <cacheField name="ask_1545" numFmtId="0">
      <sharedItems containsSemiMixedTypes="0" containsString="0" containsNumber="1" minValue="0.05" maxValue="968.1" count="438">
        <n v="965.4"/>
        <n v="0.1"/>
        <n v="940.4"/>
        <n v="915.5"/>
        <n v="890.7"/>
        <n v="865.5"/>
        <n v="840.7"/>
        <n v="815.5"/>
        <n v="790.7"/>
        <n v="765.6"/>
        <n v="0.05"/>
        <n v="740.6"/>
        <n v="715.6"/>
        <n v="690.6"/>
        <n v="665.5"/>
        <n v="640.79999999999995"/>
        <n v="615.6"/>
        <n v="590.79999999999995"/>
        <n v="565.6"/>
        <n v="0.15"/>
        <n v="540.9"/>
        <n v="0.2"/>
        <n v="0.25"/>
        <n v="515.9"/>
        <n v="505.9"/>
        <n v="495.9"/>
        <n v="0.3"/>
        <n v="491"/>
        <n v="486"/>
        <n v="475.8"/>
        <n v="466.1"/>
        <n v="0.35"/>
        <n v="456.1"/>
        <n v="446.1"/>
        <n v="0.4"/>
        <n v="441"/>
        <n v="436.1"/>
        <n v="431.1"/>
        <n v="426.1"/>
        <n v="420.9"/>
        <n v="416.2"/>
        <n v="411.1"/>
        <n v="0.45"/>
        <n v="406.1"/>
        <n v="401.2"/>
        <n v="396.2"/>
        <n v="391.1"/>
        <n v="386.2"/>
        <n v="0.5"/>
        <n v="381.2"/>
        <n v="376"/>
        <n v="371.3"/>
        <n v="366.2"/>
        <n v="361.3"/>
        <n v="356.3"/>
        <n v="0.55000000000000004"/>
        <n v="351.2"/>
        <n v="346.1"/>
        <n v="0.6"/>
        <n v="341.4"/>
        <n v="336.4"/>
        <n v="331.2"/>
        <n v="0.65"/>
        <n v="326.3"/>
        <n v="321.2"/>
        <n v="0.7"/>
        <n v="316.39999999999998"/>
        <n v="311.5"/>
        <n v="306.3"/>
        <n v="0.75"/>
        <n v="301.39999999999998"/>
        <n v="296.60000000000002"/>
        <n v="0.8"/>
        <n v="0.85"/>
        <n v="291.5"/>
        <n v="286.60000000000002"/>
        <n v="0.9"/>
        <n v="281.7"/>
        <n v="276.7"/>
        <n v="271.60000000000002"/>
        <n v="0.95"/>
        <n v="266.8"/>
        <n v="1"/>
        <n v="261.8"/>
        <n v="1.05"/>
        <n v="256.7"/>
        <n v="251.6"/>
        <n v="1.1000000000000001"/>
        <n v="1.1499999999999999"/>
        <n v="246.8"/>
        <n v="241.8"/>
        <n v="1.2"/>
        <n v="236.9"/>
        <n v="1.25"/>
        <n v="232"/>
        <n v="1.35"/>
        <n v="227"/>
        <n v="1.4"/>
        <n v="222.1"/>
        <n v="1.45"/>
        <n v="217.1"/>
        <n v="1.55"/>
        <n v="1.6"/>
        <n v="212.3"/>
        <n v="207.3"/>
        <n v="1.7"/>
        <n v="1.8"/>
        <n v="202.5"/>
        <n v="197.6"/>
        <n v="1.9"/>
        <n v="192.7"/>
        <n v="2"/>
        <n v="187.7"/>
        <n v="2.1"/>
        <n v="182.8"/>
        <n v="2.25"/>
        <n v="178"/>
        <n v="2.35"/>
        <n v="173.2"/>
        <n v="2.5"/>
        <n v="2.65"/>
        <n v="168.3"/>
        <n v="163.4"/>
        <n v="2.85"/>
        <n v="158.6"/>
        <n v="3"/>
        <n v="153.80000000000001"/>
        <n v="3.2"/>
        <n v="149"/>
        <n v="3.5"/>
        <n v="144.19999999999999"/>
        <n v="3.7"/>
        <n v="139.5"/>
        <n v="3.9"/>
        <n v="4.2"/>
        <n v="134.80000000000001"/>
        <n v="130.1"/>
        <n v="4.5"/>
        <n v="4.9000000000000004"/>
        <n v="125.5"/>
        <n v="120.6"/>
        <n v="5.2"/>
        <n v="116.1"/>
        <n v="5.6"/>
        <n v="111.5"/>
        <n v="6"/>
        <n v="106.9"/>
        <n v="6.5"/>
        <n v="102.5"/>
        <n v="6.9"/>
        <n v="98"/>
        <n v="7.5"/>
        <n v="8.1"/>
        <n v="93.6"/>
        <n v="89.2"/>
        <n v="8.6"/>
        <n v="84.7"/>
        <n v="9.3000000000000007"/>
        <n v="80.400000000000006"/>
        <n v="10"/>
        <n v="75.7"/>
        <n v="10.8"/>
        <n v="71.3"/>
        <n v="11.7"/>
        <n v="67.2"/>
        <n v="12.5"/>
        <n v="13.4"/>
        <n v="63.1"/>
        <n v="59.1"/>
        <n v="14.4"/>
        <n v="15.5"/>
        <n v="55.2"/>
        <n v="51.4"/>
        <n v="16.8"/>
        <n v="47.6"/>
        <n v="18.100000000000001"/>
        <n v="44"/>
        <n v="19.3"/>
        <n v="40.4"/>
        <n v="20.9"/>
        <n v="37"/>
        <n v="22.3"/>
        <n v="33.700000000000003"/>
        <n v="24"/>
        <n v="25.8"/>
        <n v="30.4"/>
        <n v="27"/>
        <n v="27.8"/>
        <n v="29.9"/>
        <n v="21.3"/>
        <n v="32.200000000000003"/>
        <n v="18.600000000000001"/>
        <n v="34.4"/>
        <n v="16.100000000000001"/>
        <n v="13.8"/>
        <n v="39.700000000000003"/>
        <n v="42.6"/>
        <n v="9.8000000000000007"/>
        <n v="45.7"/>
        <n v="49.6"/>
        <n v="6.6"/>
        <n v="53.2"/>
        <n v="5.3"/>
        <n v="56.8"/>
        <n v="4.0999999999999996"/>
        <n v="60.9"/>
        <n v="65"/>
        <n v="2.4500000000000002"/>
        <n v="69.2"/>
        <n v="73.8"/>
        <n v="78.400000000000006"/>
        <n v="83"/>
        <n v="87.7"/>
        <n v="92.4"/>
        <n v="97.2"/>
        <n v="102.1"/>
        <n v="107.3"/>
        <n v="112.3"/>
        <n v="117"/>
        <n v="122"/>
        <n v="126.9"/>
        <n v="131.9"/>
        <n v="136.9"/>
        <n v="142.19999999999999"/>
        <n v="146.9"/>
        <n v="151.9"/>
        <n v="156.9"/>
        <n v="161.9"/>
        <n v="166.9"/>
        <n v="172.1"/>
        <n v="186.8"/>
        <n v="211.8"/>
        <n v="286.7"/>
        <n v="311.7"/>
        <n v="336.7"/>
        <n v="361.7"/>
        <n v="968.1"/>
        <n v="943.1"/>
        <n v="918.1"/>
        <n v="892.9"/>
        <n v="868"/>
        <n v="843.2"/>
        <n v="818.2"/>
        <n v="793.2"/>
        <n v="768.2"/>
        <n v="743.2"/>
        <n v="718.2"/>
        <n v="693.1"/>
        <n v="668.3"/>
        <n v="643.29999999999995"/>
        <n v="618.29999999999995"/>
        <n v="593.20000000000005"/>
        <n v="568.4"/>
        <n v="543.4"/>
        <n v="518.5"/>
        <n v="493.5"/>
        <n v="468.6"/>
        <n v="458.6"/>
        <n v="448.7"/>
        <n v="443.7"/>
        <n v="438.7"/>
        <n v="433.7"/>
        <n v="428.7"/>
        <n v="423.8"/>
        <n v="418.8"/>
        <n v="413.8"/>
        <n v="408.8"/>
        <n v="403.6"/>
        <n v="398.9"/>
        <n v="393.9"/>
        <n v="388.9"/>
        <n v="383.9"/>
        <n v="379"/>
        <n v="374"/>
        <n v="369"/>
        <n v="363.9"/>
        <n v="359.1"/>
        <n v="354.1"/>
        <n v="349"/>
        <n v="344.2"/>
        <n v="339.2"/>
        <n v="334.1"/>
        <n v="329.3"/>
        <n v="324.3"/>
        <n v="319.39999999999998"/>
        <n v="314.39999999999998"/>
        <n v="309.3"/>
        <n v="304.5"/>
        <n v="1.3"/>
        <n v="299.39999999999998"/>
        <n v="294.60000000000002"/>
        <n v="289.39999999999998"/>
        <n v="284.7"/>
        <n v="279.60000000000002"/>
        <n v="1.5"/>
        <n v="274.8"/>
        <n v="269.7"/>
        <n v="1.65"/>
        <n v="264.89999999999998"/>
        <n v="260"/>
        <n v="254.9"/>
        <n v="250.1"/>
        <n v="245.2"/>
        <n v="240.3"/>
        <n v="235.4"/>
        <n v="2.2000000000000002"/>
        <n v="230.5"/>
        <n v="2.2999999999999998"/>
        <n v="225.6"/>
        <n v="2.4"/>
        <n v="216.4"/>
        <n v="206.7"/>
        <n v="2.75"/>
        <n v="201.8"/>
        <n v="2.9"/>
        <n v="197"/>
        <n v="3.1"/>
        <n v="192.1"/>
        <n v="187.3"/>
        <n v="3.4"/>
        <n v="3.6"/>
        <n v="182.5"/>
        <n v="177.7"/>
        <n v="3.8"/>
        <n v="4"/>
        <n v="172.9"/>
        <n v="168.1"/>
        <n v="4.3"/>
        <n v="163.5"/>
        <n v="4.8"/>
        <n v="153.9"/>
        <n v="5.0999999999999996"/>
        <n v="149.19999999999999"/>
        <n v="5.4"/>
        <n v="144.5"/>
        <n v="5.7"/>
        <n v="6.1"/>
        <n v="139.80000000000001"/>
        <n v="135.19999999999999"/>
        <n v="130.6"/>
        <n v="6.8"/>
        <n v="126"/>
        <n v="7.3"/>
        <n v="121.5"/>
        <n v="7.7"/>
        <n v="116.9"/>
        <n v="8.1999999999999993"/>
        <n v="112.5"/>
        <n v="8.6999999999999993"/>
        <n v="107.9"/>
        <n v="103.5"/>
        <n v="10.5"/>
        <n v="99.1"/>
        <n v="94.7"/>
        <n v="11.1"/>
        <n v="90.4"/>
        <n v="11.8"/>
        <n v="85.7"/>
        <n v="12.6"/>
        <n v="81.599999999999994"/>
        <n v="77.400000000000006"/>
        <n v="14.3"/>
        <n v="73.3"/>
        <n v="15.2"/>
        <n v="16.2"/>
        <n v="69.3"/>
        <n v="65.400000000000006"/>
        <n v="17.2"/>
        <n v="61.5"/>
        <n v="18.3"/>
        <n v="57.6"/>
        <n v="19.5"/>
        <n v="53.9"/>
        <n v="20.8"/>
        <n v="50.2"/>
        <n v="22.1"/>
        <n v="46.5"/>
        <n v="23.5"/>
        <n v="25"/>
        <n v="43"/>
        <n v="39.6"/>
        <n v="26.6"/>
        <n v="28.3"/>
        <n v="36.299999999999997"/>
        <n v="33"/>
        <n v="30.2"/>
        <n v="32.1"/>
        <n v="34.299999999999997"/>
        <n v="24.2"/>
        <n v="36.4"/>
        <n v="21.5"/>
        <n v="38.799999999999997"/>
        <n v="19"/>
        <n v="41.3"/>
        <n v="43.9"/>
        <n v="16.600000000000001"/>
        <n v="46.8"/>
        <n v="12.4"/>
        <n v="49.8"/>
        <n v="53.4"/>
        <n v="8.8000000000000007"/>
        <n v="60.4"/>
        <n v="64.099999999999994"/>
        <n v="68.2"/>
        <n v="72.2"/>
        <n v="76.400000000000006"/>
        <n v="80.7"/>
        <n v="85.2"/>
        <n v="90.1"/>
        <n v="99.7"/>
        <n v="104.6"/>
        <n v="109.4"/>
        <n v="114.3"/>
        <n v="119.2"/>
        <n v="124.1"/>
        <n v="129"/>
        <n v="134"/>
        <n v="139.6"/>
        <n v="144.6"/>
        <n v="149.6"/>
        <n v="154.6"/>
        <n v="159.6"/>
        <n v="164.5"/>
        <n v="169.5"/>
        <n v="174.5"/>
        <n v="179.5"/>
        <n v="184.5"/>
        <n v="189.5"/>
        <n v="199.5"/>
        <n v="209.5"/>
        <n v="214.5"/>
        <n v="219.5"/>
        <n v="239.5"/>
        <n v="264.5"/>
        <n v="289.5"/>
        <n v="314.5"/>
        <n v="339.5"/>
        <n v="364.5"/>
      </sharedItems>
    </cacheField>
    <cacheField name="(og.bid_1545 + og.ask_1545)/2" numFmtId="0">
      <sharedItems containsSemiMixedTypes="0" containsString="0" containsNumber="1" minValue="2.5000000000000001E-2" maxValue="964.3" count="472">
        <n v="963.95"/>
        <n v="0.05"/>
        <n v="938.95"/>
        <n v="914"/>
        <n v="889.25"/>
        <n v="864"/>
        <n v="839.25"/>
        <n v="814"/>
        <n v="789.25"/>
        <n v="764.2"/>
        <n v="2.5000000000000001E-2"/>
        <n v="739.2"/>
        <n v="714.2"/>
        <n v="689.2"/>
        <n v="664.3"/>
        <n v="639.29999999999995"/>
        <n v="7.4999999999999997E-2"/>
        <n v="614.35"/>
        <n v="589.349999999999"/>
        <n v="564.4"/>
        <n v="0.125"/>
        <n v="539.45000000000005"/>
        <n v="0.15"/>
        <n v="0.22500000000000001"/>
        <n v="514.5"/>
        <n v="504.54999999999899"/>
        <n v="494.54999999999899"/>
        <n v="0.25"/>
        <n v="489.55"/>
        <n v="484.55"/>
        <n v="0.27500000000000002"/>
        <n v="474.55"/>
        <n v="464.6"/>
        <n v="0.3"/>
        <n v="454.6"/>
        <n v="444.6"/>
        <n v="439.6"/>
        <n v="434.65"/>
        <n v="0.32500000000000001"/>
        <n v="429.65"/>
        <n v="424.65"/>
        <n v="419.65"/>
        <n v="414.7"/>
        <n v="409.65"/>
        <n v="0.35"/>
        <n v="0.375"/>
        <n v="404.7"/>
        <n v="399.7"/>
        <n v="394.75"/>
        <n v="389.7"/>
        <n v="384.75"/>
        <n v="0.4"/>
        <n v="379.75"/>
        <n v="0.42499999999999999"/>
        <n v="374.8"/>
        <n v="369.8"/>
        <n v="364.75"/>
        <n v="0.45"/>
        <n v="359.8"/>
        <n v="354.85"/>
        <n v="0.47499999999999998"/>
        <n v="349.79999999999899"/>
        <n v="344.85"/>
        <n v="0.52500000000000002"/>
        <n v="339.9"/>
        <n v="334.9"/>
        <n v="329.95"/>
        <n v="0.57499999999999996"/>
        <n v="324.89999999999998"/>
        <n v="319.95"/>
        <n v="0.6"/>
        <n v="315"/>
        <n v="0.625"/>
        <n v="310"/>
        <n v="305"/>
        <n v="0.67500000000000004"/>
        <n v="300"/>
        <n v="295.10000000000002"/>
        <n v="0.72499999999999998"/>
        <n v="0.75"/>
        <n v="290.10000000000002"/>
        <n v="285.14999999999998"/>
        <n v="0.77499999999999902"/>
        <n v="0.8"/>
        <n v="280.2"/>
        <n v="275.2"/>
        <n v="0.82499999999999996"/>
        <n v="270.2"/>
        <n v="0.875"/>
        <n v="265.3"/>
        <n v="0.9"/>
        <n v="260.35000000000002"/>
        <n v="0.95"/>
        <n v="255.3"/>
        <n v="0.97499999999999998"/>
        <n v="250.35"/>
        <n v="1.0249999999999999"/>
        <n v="1.075"/>
        <n v="245.4"/>
        <n v="240.45"/>
        <n v="1.125"/>
        <n v="235.5"/>
        <n v="1.175"/>
        <n v="230.6"/>
        <n v="1.25"/>
        <n v="225.6"/>
        <n v="1.325"/>
        <n v="220.7"/>
        <n v="1.375"/>
        <n v="215.8"/>
        <n v="1.45"/>
        <n v="1.5249999999999999"/>
        <n v="210.9"/>
        <n v="206"/>
        <n v="1.625"/>
        <n v="1.7"/>
        <n v="201.05"/>
        <n v="196.14999999999901"/>
        <n v="1.7999999999999901"/>
        <n v="191.3"/>
        <n v="1.925"/>
        <n v="186.45"/>
        <n v="2.0249999999999999"/>
        <n v="181.45"/>
        <n v="2.15"/>
        <n v="176.75"/>
        <n v="2.2749999999999999"/>
        <n v="171.8"/>
        <n v="2.4249999999999998"/>
        <n v="2.5750000000000002"/>
        <n v="166.9"/>
        <n v="162.1"/>
        <n v="2.75"/>
        <n v="157.35"/>
        <n v="2.9249999999999998"/>
        <n v="152.55000000000001"/>
        <n v="3.15"/>
        <n v="147.75"/>
        <n v="3.4"/>
        <n v="143"/>
        <n v="3.6"/>
        <n v="138.15"/>
        <n v="3.8499999999999899"/>
        <n v="4.0999999999999996"/>
        <n v="133.44999999999999"/>
        <n v="128.85"/>
        <n v="4.4000000000000004"/>
        <n v="4.75"/>
        <n v="124.1"/>
        <n v="119.44999999999899"/>
        <n v="5.0999999999999996"/>
        <n v="114.9"/>
        <n v="5.5"/>
        <n v="110.35"/>
        <n v="5.9"/>
        <n v="105.8"/>
        <n v="6.35"/>
        <n v="101.35"/>
        <n v="6.8"/>
        <n v="96.8"/>
        <n v="7.35"/>
        <n v="7.9499999999999904"/>
        <n v="92.4"/>
        <n v="88.05"/>
        <n v="8.5"/>
        <n v="83.6"/>
        <n v="9.15"/>
        <n v="79.3"/>
        <n v="9.85"/>
        <n v="75.05"/>
        <n v="10.65"/>
        <n v="70.8"/>
        <n v="11.5"/>
        <n v="66.7"/>
        <n v="12.35"/>
        <n v="13.25"/>
        <n v="62.6"/>
        <n v="58.6"/>
        <n v="14.3"/>
        <n v="15.35"/>
        <n v="54.75"/>
        <n v="50.9"/>
        <n v="16.600000000000001"/>
        <n v="47.15"/>
        <n v="17.850000000000001"/>
        <n v="43.55"/>
        <n v="19.100000000000001"/>
        <n v="39.950000000000003"/>
        <n v="20.6"/>
        <n v="36.549999999999997"/>
        <n v="22.05"/>
        <n v="33.25"/>
        <n v="23.8"/>
        <n v="25.5"/>
        <n v="29.95"/>
        <n v="26.75"/>
        <n v="27.45"/>
        <n v="29.45"/>
        <n v="21.05"/>
        <n v="31.7"/>
        <n v="18.350000000000001"/>
        <n v="34"/>
        <n v="15.9"/>
        <n v="13.6"/>
        <n v="39.200000000000003"/>
        <n v="42.15"/>
        <n v="9.6"/>
        <n v="45.1"/>
        <n v="48.55"/>
        <n v="7.9"/>
        <n v="6.4"/>
        <n v="52.1"/>
        <n v="55.8"/>
        <n v="3.94999999999999"/>
        <n v="59.8"/>
        <n v="3.0750000000000002"/>
        <n v="63.85"/>
        <n v="2.3250000000000002"/>
        <n v="68"/>
        <n v="1.7749999999999999"/>
        <n v="72.599999999999994"/>
        <n v="77.05"/>
        <n v="1"/>
        <n v="81.7"/>
        <n v="86.35"/>
        <n v="91.05"/>
        <n v="95.9"/>
        <n v="0.32499999999999901"/>
        <n v="100.8"/>
        <n v="110.8"/>
        <n v="0.2"/>
        <n v="115.75"/>
        <n v="120.75"/>
        <n v="0.17499999999999999"/>
        <n v="125.6"/>
        <n v="130.6"/>
        <n v="135.69999999999999"/>
        <n v="140.69999999999999"/>
        <n v="145.69999999999999"/>
        <n v="0.1"/>
        <n v="150.69999999999999"/>
        <n v="155.65"/>
        <n v="160.65"/>
        <n v="165.65"/>
        <n v="170.64999999999901"/>
        <n v="185.6"/>
        <n v="210.55"/>
        <n v="235.6"/>
        <n v="260.55"/>
        <n v="285.5"/>
        <n v="310.5"/>
        <n v="335.5"/>
        <n v="360.5"/>
        <n v="964.3"/>
        <n v="939.3"/>
        <n v="914.3"/>
        <n v="889.2"/>
        <n v="864.25"/>
        <n v="839.35"/>
        <n v="814.35"/>
        <n v="789.35"/>
        <n v="764.35"/>
        <n v="739.35"/>
        <n v="714.35"/>
        <n v="689.3"/>
        <n v="664.4"/>
        <n v="639.4"/>
        <n v="614.4"/>
        <n v="589.35"/>
        <n v="564.45000000000005"/>
        <n v="539.5"/>
        <n v="514.54999999999995"/>
        <n v="464.65"/>
        <n v="454.65"/>
        <n v="444.7"/>
        <n v="439.7"/>
        <n v="434.7"/>
        <n v="429.7"/>
        <n v="424.75"/>
        <n v="0.5"/>
        <n v="419.8"/>
        <n v="414.8"/>
        <n v="0.55000000000000004"/>
        <n v="409.8"/>
        <n v="404.8"/>
        <n v="394.9"/>
        <n v="389.9"/>
        <n v="384.9"/>
        <n v="379.9"/>
        <n v="0.65"/>
        <n v="374.95"/>
        <n v="370"/>
        <n v="0.7"/>
        <n v="365"/>
        <n v="359.95"/>
        <n v="355.05"/>
        <n v="350.1"/>
        <n v="0.77500000000000002"/>
        <n v="345.05"/>
        <n v="0.85"/>
        <n v="340.15"/>
        <n v="335.2"/>
        <n v="330.15"/>
        <n v="325.25"/>
        <n v="0.92500000000000004"/>
        <n v="320.3"/>
        <n v="315.35000000000002"/>
        <n v="310.39999999999998"/>
        <n v="1.0499999999999901"/>
        <n v="305.35000000000002"/>
        <n v="300.5"/>
        <n v="295.45"/>
        <n v="290.60000000000002"/>
        <n v="1.2250000000000001"/>
        <n v="1.2749999999999999"/>
        <n v="280.7"/>
        <n v="275.64999999999998"/>
        <n v="270.8"/>
        <n v="1.425"/>
        <n v="265.79999999999899"/>
        <n v="1.575"/>
        <n v="260.89999999999998"/>
        <n v="256"/>
        <n v="1.65"/>
        <n v="251"/>
        <n v="246.14999999999901"/>
        <n v="241.25"/>
        <n v="1.875"/>
        <n v="236.35"/>
        <n v="1.9750000000000001"/>
        <n v="231.45"/>
        <n v="2.0750000000000002"/>
        <n v="226.55"/>
        <n v="2.1749999999999998"/>
        <n v="221.64999999999901"/>
        <n v="2.375"/>
        <n v="214.95"/>
        <n v="210.2"/>
        <n v="2.5249999999999999"/>
        <n v="205.2"/>
        <n v="2.625"/>
        <n v="200.35"/>
        <n v="2.7749999999999999"/>
        <n v="195.5"/>
        <n v="2.95"/>
        <n v="190.64999999999901"/>
        <n v="185.85"/>
        <n v="3.25"/>
        <n v="3.45"/>
        <n v="181.25"/>
        <n v="176.45"/>
        <n v="3.65"/>
        <n v="3.85"/>
        <n v="171.65"/>
        <n v="166.85"/>
        <n v="162.19999999999999"/>
        <n v="4.3499999999999996"/>
        <n v="4.5999999999999996"/>
        <n v="152.69999999999999"/>
        <n v="4.9000000000000004"/>
        <n v="147.94999999999999"/>
        <n v="5.2"/>
        <n v="143.25"/>
        <n v="5.55"/>
        <n v="138.6"/>
        <n v="133.94999999999999"/>
        <n v="6.3"/>
        <n v="129.35"/>
        <n v="6.6"/>
        <n v="124.9"/>
        <n v="7.1"/>
        <n v="120.35"/>
        <n v="7.5"/>
        <n v="115.85"/>
        <n v="8"/>
        <n v="111.35"/>
        <n v="9.0500000000000007"/>
        <n v="106.65"/>
        <n v="102.25"/>
        <n v="10.25"/>
        <n v="98.05"/>
        <n v="93.65"/>
        <n v="10.899999999999901"/>
        <n v="89.35"/>
        <n v="11.6"/>
        <n v="85.1"/>
        <n v="80.949999999999903"/>
        <n v="13.15"/>
        <n v="76.8"/>
        <n v="14.05"/>
        <n v="72.699999999999903"/>
        <n v="14.95"/>
        <n v="15.899999999999901"/>
        <n v="68.699999999999903"/>
        <n v="64.8"/>
        <n v="16.899999999999999"/>
        <n v="60.9"/>
        <n v="18"/>
        <n v="57.05"/>
        <n v="19.2"/>
        <n v="53.3"/>
        <n v="20.45"/>
        <n v="49.65"/>
        <n v="21.8"/>
        <n v="46"/>
        <n v="23.2"/>
        <n v="24.7"/>
        <n v="42.5"/>
        <n v="39.15"/>
        <n v="26.25"/>
        <n v="27.95"/>
        <n v="35.849999999999902"/>
        <n v="32.6"/>
        <n v="29.799999999999901"/>
        <n v="29.549999999999901"/>
        <n v="26.65"/>
        <n v="33.799999999999997"/>
        <n v="23.799999999999901"/>
        <n v="35.950000000000003"/>
        <n v="21.15"/>
        <n v="38.25"/>
        <n v="18.7"/>
        <n v="40.799999999999997"/>
        <n v="43.4"/>
        <n v="16.3"/>
        <n v="14.1"/>
        <n v="46.25"/>
        <n v="12.1"/>
        <n v="49.25"/>
        <n v="52.4"/>
        <n v="8.5500000000000007"/>
        <n v="59.349999999999902"/>
        <n v="5.8"/>
        <n v="63"/>
        <n v="67.05"/>
        <n v="4.7"/>
        <n v="3.7"/>
        <n v="70.95"/>
        <n v="75.150000000000006"/>
        <n v="2.9"/>
        <n v="2.25"/>
        <n v="79.5"/>
        <n v="1.75"/>
        <n v="83.95"/>
        <n v="88.699999999999903"/>
        <n v="93.25"/>
        <n v="98.1"/>
        <n v="102.94999999999899"/>
        <n v="107.8"/>
        <n v="112.69999999999899"/>
        <n v="117.6"/>
        <n v="122.5"/>
        <n v="127.4"/>
        <n v="132.4"/>
        <n v="136.64999999999901"/>
        <n v="141.6"/>
        <n v="146.6"/>
        <n v="151.6"/>
        <n v="156.6"/>
        <n v="161.55000000000001"/>
        <n v="166.55"/>
        <n v="171.55"/>
        <n v="176.55"/>
        <n v="181.55"/>
        <n v="186.5"/>
        <n v="196.5"/>
        <n v="205.5"/>
        <n v="210.5"/>
        <n v="215.5"/>
        <n v="260.5"/>
        <n v="335.6"/>
        <n v="360.55"/>
      </sharedItems>
    </cacheField>
    <cacheField name="implied_volatility_1545" numFmtId="0">
      <sharedItems containsSemiMixedTypes="0" containsString="0" containsNumber="1" minValue="0" maxValue="1.0556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4">
  <r>
    <x v="0"/>
    <x v="0"/>
    <x v="0"/>
    <x v="0"/>
    <x v="0"/>
    <x v="0"/>
    <n v="0.96189999999999998"/>
  </r>
  <r>
    <x v="0"/>
    <x v="0"/>
    <x v="1"/>
    <x v="1"/>
    <x v="1"/>
    <x v="1"/>
    <n v="0.79959999999999998"/>
  </r>
  <r>
    <x v="0"/>
    <x v="1"/>
    <x v="0"/>
    <x v="2"/>
    <x v="2"/>
    <x v="2"/>
    <n v="0.92769999999999997"/>
  </r>
  <r>
    <x v="0"/>
    <x v="1"/>
    <x v="1"/>
    <x v="1"/>
    <x v="1"/>
    <x v="1"/>
    <n v="0.77180000000000004"/>
  </r>
  <r>
    <x v="0"/>
    <x v="2"/>
    <x v="1"/>
    <x v="1"/>
    <x v="1"/>
    <x v="1"/>
    <n v="0.74460000000000004"/>
  </r>
  <r>
    <x v="0"/>
    <x v="2"/>
    <x v="0"/>
    <x v="3"/>
    <x v="3"/>
    <x v="3"/>
    <n v="0.90590000000000004"/>
  </r>
  <r>
    <x v="0"/>
    <x v="3"/>
    <x v="0"/>
    <x v="4"/>
    <x v="4"/>
    <x v="4"/>
    <n v="0.91779999999999995"/>
  </r>
  <r>
    <x v="0"/>
    <x v="3"/>
    <x v="1"/>
    <x v="1"/>
    <x v="1"/>
    <x v="1"/>
    <n v="0.71809999999999996"/>
  </r>
  <r>
    <x v="0"/>
    <x v="4"/>
    <x v="0"/>
    <x v="5"/>
    <x v="5"/>
    <x v="5"/>
    <n v="0.84099999999999997"/>
  </r>
  <r>
    <x v="0"/>
    <x v="4"/>
    <x v="1"/>
    <x v="1"/>
    <x v="1"/>
    <x v="1"/>
    <n v="0.69140000000000001"/>
  </r>
  <r>
    <x v="0"/>
    <x v="5"/>
    <x v="0"/>
    <x v="6"/>
    <x v="6"/>
    <x v="6"/>
    <n v="0.85229999999999995"/>
  </r>
  <r>
    <x v="0"/>
    <x v="5"/>
    <x v="1"/>
    <x v="1"/>
    <x v="1"/>
    <x v="1"/>
    <n v="0.66749999999999998"/>
  </r>
  <r>
    <x v="0"/>
    <x v="6"/>
    <x v="0"/>
    <x v="7"/>
    <x v="7"/>
    <x v="7"/>
    <n v="0.77900000000000003"/>
  </r>
  <r>
    <x v="0"/>
    <x v="6"/>
    <x v="1"/>
    <x v="1"/>
    <x v="1"/>
    <x v="1"/>
    <n v="0.64119999999999999"/>
  </r>
  <r>
    <x v="0"/>
    <x v="7"/>
    <x v="0"/>
    <x v="8"/>
    <x v="8"/>
    <x v="8"/>
    <n v="0.78959999999999997"/>
  </r>
  <r>
    <x v="0"/>
    <x v="7"/>
    <x v="1"/>
    <x v="1"/>
    <x v="1"/>
    <x v="1"/>
    <n v="0.61799999999999999"/>
  </r>
  <r>
    <x v="0"/>
    <x v="8"/>
    <x v="0"/>
    <x v="9"/>
    <x v="9"/>
    <x v="9"/>
    <n v="0.75229999999999997"/>
  </r>
  <r>
    <x v="0"/>
    <x v="8"/>
    <x v="1"/>
    <x v="1"/>
    <x v="10"/>
    <x v="10"/>
    <n v="0.56279999999999997"/>
  </r>
  <r>
    <x v="0"/>
    <x v="9"/>
    <x v="1"/>
    <x v="1"/>
    <x v="1"/>
    <x v="1"/>
    <n v="0.57069999999999999"/>
  </r>
  <r>
    <x v="0"/>
    <x v="9"/>
    <x v="0"/>
    <x v="10"/>
    <x v="11"/>
    <x v="11"/>
    <n v="0.72270000000000001"/>
  </r>
  <r>
    <x v="0"/>
    <x v="10"/>
    <x v="0"/>
    <x v="11"/>
    <x v="12"/>
    <x v="12"/>
    <n v="0.69359999999999999"/>
  </r>
  <r>
    <x v="0"/>
    <x v="10"/>
    <x v="1"/>
    <x v="1"/>
    <x v="10"/>
    <x v="10"/>
    <n v="0.51839999999999997"/>
  </r>
  <r>
    <x v="0"/>
    <x v="11"/>
    <x v="1"/>
    <x v="1"/>
    <x v="10"/>
    <x v="10"/>
    <n v="0.49669999999999997"/>
  </r>
  <r>
    <x v="0"/>
    <x v="11"/>
    <x v="0"/>
    <x v="12"/>
    <x v="13"/>
    <x v="13"/>
    <n v="0.66510000000000002"/>
  </r>
  <r>
    <x v="0"/>
    <x v="12"/>
    <x v="0"/>
    <x v="13"/>
    <x v="14"/>
    <x v="14"/>
    <n v="0.6492"/>
  </r>
  <r>
    <x v="0"/>
    <x v="12"/>
    <x v="1"/>
    <x v="1"/>
    <x v="10"/>
    <x v="10"/>
    <n v="0.47720000000000001"/>
  </r>
  <r>
    <x v="0"/>
    <x v="13"/>
    <x v="0"/>
    <x v="14"/>
    <x v="15"/>
    <x v="15"/>
    <n v="0.62139999999999995"/>
  </r>
  <r>
    <x v="0"/>
    <x v="13"/>
    <x v="1"/>
    <x v="15"/>
    <x v="1"/>
    <x v="16"/>
    <n v="0.49780000000000002"/>
  </r>
  <r>
    <x v="0"/>
    <x v="14"/>
    <x v="0"/>
    <x v="16"/>
    <x v="16"/>
    <x v="17"/>
    <n v="0.59930000000000005"/>
  </r>
  <r>
    <x v="0"/>
    <x v="14"/>
    <x v="1"/>
    <x v="1"/>
    <x v="1"/>
    <x v="1"/>
    <n v="0.45979999999999999"/>
  </r>
  <r>
    <x v="0"/>
    <x v="15"/>
    <x v="0"/>
    <x v="17"/>
    <x v="17"/>
    <x v="18"/>
    <n v="0.57230000000000003"/>
  </r>
  <r>
    <x v="0"/>
    <x v="15"/>
    <x v="1"/>
    <x v="1"/>
    <x v="1"/>
    <x v="1"/>
    <n v="0.43869999999999998"/>
  </r>
  <r>
    <x v="0"/>
    <x v="16"/>
    <x v="0"/>
    <x v="18"/>
    <x v="18"/>
    <x v="19"/>
    <n v="0.5504"/>
  </r>
  <r>
    <x v="0"/>
    <x v="16"/>
    <x v="1"/>
    <x v="19"/>
    <x v="19"/>
    <x v="20"/>
    <n v="0.45290000000000002"/>
  </r>
  <r>
    <x v="0"/>
    <x v="17"/>
    <x v="0"/>
    <x v="20"/>
    <x v="20"/>
    <x v="21"/>
    <n v="0.52829999999999999"/>
  </r>
  <r>
    <x v="0"/>
    <x v="17"/>
    <x v="1"/>
    <x v="19"/>
    <x v="21"/>
    <x v="22"/>
    <n v="0.43869999999999998"/>
  </r>
  <r>
    <x v="0"/>
    <x v="18"/>
    <x v="1"/>
    <x v="21"/>
    <x v="22"/>
    <x v="23"/>
    <n v="0.43390000000000001"/>
  </r>
  <r>
    <x v="0"/>
    <x v="18"/>
    <x v="0"/>
    <x v="22"/>
    <x v="23"/>
    <x v="24"/>
    <n v="0.50609999999999999"/>
  </r>
  <r>
    <x v="0"/>
    <x v="19"/>
    <x v="0"/>
    <x v="23"/>
    <x v="24"/>
    <x v="25"/>
    <n v="0.49959999999999999"/>
  </r>
  <r>
    <x v="0"/>
    <x v="19"/>
    <x v="1"/>
    <x v="21"/>
    <x v="22"/>
    <x v="23"/>
    <n v="0.4249"/>
  </r>
  <r>
    <x v="0"/>
    <x v="20"/>
    <x v="0"/>
    <x v="24"/>
    <x v="25"/>
    <x v="26"/>
    <n v="0.48920000000000002"/>
  </r>
  <r>
    <x v="0"/>
    <x v="20"/>
    <x v="1"/>
    <x v="21"/>
    <x v="26"/>
    <x v="27"/>
    <n v="0.42080000000000001"/>
  </r>
  <r>
    <x v="0"/>
    <x v="21"/>
    <x v="0"/>
    <x v="25"/>
    <x v="27"/>
    <x v="28"/>
    <n v="0.48399999999999999"/>
  </r>
  <r>
    <x v="0"/>
    <x v="21"/>
    <x v="1"/>
    <x v="21"/>
    <x v="22"/>
    <x v="23"/>
    <n v="0.41160000000000002"/>
  </r>
  <r>
    <x v="0"/>
    <x v="22"/>
    <x v="0"/>
    <x v="26"/>
    <x v="28"/>
    <x v="29"/>
    <n v="0.47889999999999999"/>
  </r>
  <r>
    <x v="0"/>
    <x v="22"/>
    <x v="1"/>
    <x v="27"/>
    <x v="26"/>
    <x v="30"/>
    <n v="0.41589999999999999"/>
  </r>
  <r>
    <x v="0"/>
    <x v="23"/>
    <x v="0"/>
    <x v="28"/>
    <x v="29"/>
    <x v="31"/>
    <n v="0.46850000000000003"/>
  </r>
  <r>
    <x v="0"/>
    <x v="23"/>
    <x v="1"/>
    <x v="27"/>
    <x v="26"/>
    <x v="30"/>
    <n v="0.40689999999999998"/>
  </r>
  <r>
    <x v="0"/>
    <x v="24"/>
    <x v="0"/>
    <x v="29"/>
    <x v="30"/>
    <x v="32"/>
    <n v="0.46179999999999999"/>
  </r>
  <r>
    <x v="0"/>
    <x v="24"/>
    <x v="1"/>
    <x v="27"/>
    <x v="31"/>
    <x v="33"/>
    <n v="0.4017"/>
  </r>
  <r>
    <x v="0"/>
    <x v="25"/>
    <x v="1"/>
    <x v="21"/>
    <x v="31"/>
    <x v="30"/>
    <n v="0.38950000000000001"/>
  </r>
  <r>
    <x v="0"/>
    <x v="25"/>
    <x v="0"/>
    <x v="30"/>
    <x v="32"/>
    <x v="34"/>
    <n v="0.4516"/>
  </r>
  <r>
    <x v="0"/>
    <x v="26"/>
    <x v="0"/>
    <x v="31"/>
    <x v="33"/>
    <x v="35"/>
    <n v="0.44140000000000001"/>
  </r>
  <r>
    <x v="0"/>
    <x v="26"/>
    <x v="1"/>
    <x v="21"/>
    <x v="31"/>
    <x v="30"/>
    <n v="0.38040000000000002"/>
  </r>
  <r>
    <x v="0"/>
    <x v="27"/>
    <x v="1"/>
    <x v="21"/>
    <x v="34"/>
    <x v="33"/>
    <n v="0.37990000000000002"/>
  </r>
  <r>
    <x v="0"/>
    <x v="27"/>
    <x v="0"/>
    <x v="32"/>
    <x v="35"/>
    <x v="36"/>
    <n v="0.43630000000000002"/>
  </r>
  <r>
    <x v="0"/>
    <x v="28"/>
    <x v="0"/>
    <x v="33"/>
    <x v="36"/>
    <x v="37"/>
    <n v="0.43440000000000001"/>
  </r>
  <r>
    <x v="0"/>
    <x v="28"/>
    <x v="1"/>
    <x v="27"/>
    <x v="34"/>
    <x v="38"/>
    <n v="0.37869999999999998"/>
  </r>
  <r>
    <x v="0"/>
    <x v="29"/>
    <x v="0"/>
    <x v="34"/>
    <x v="37"/>
    <x v="39"/>
    <n v="0.42930000000000001"/>
  </r>
  <r>
    <x v="0"/>
    <x v="29"/>
    <x v="1"/>
    <x v="27"/>
    <x v="34"/>
    <x v="38"/>
    <n v="0.37390000000000001"/>
  </r>
  <r>
    <x v="0"/>
    <x v="30"/>
    <x v="0"/>
    <x v="35"/>
    <x v="38"/>
    <x v="40"/>
    <n v="0.42430000000000001"/>
  </r>
  <r>
    <x v="0"/>
    <x v="30"/>
    <x v="1"/>
    <x v="27"/>
    <x v="34"/>
    <x v="38"/>
    <n v="0.36959999999999998"/>
  </r>
  <r>
    <x v="0"/>
    <x v="31"/>
    <x v="0"/>
    <x v="36"/>
    <x v="39"/>
    <x v="41"/>
    <n v="0.41930000000000001"/>
  </r>
  <r>
    <x v="0"/>
    <x v="31"/>
    <x v="1"/>
    <x v="27"/>
    <x v="34"/>
    <x v="38"/>
    <n v="0.36520000000000002"/>
  </r>
  <r>
    <x v="0"/>
    <x v="32"/>
    <x v="0"/>
    <x v="37"/>
    <x v="40"/>
    <x v="42"/>
    <n v="0.41710000000000003"/>
  </r>
  <r>
    <x v="0"/>
    <x v="32"/>
    <x v="1"/>
    <x v="27"/>
    <x v="34"/>
    <x v="38"/>
    <n v="0.36080000000000001"/>
  </r>
  <r>
    <x v="0"/>
    <x v="33"/>
    <x v="0"/>
    <x v="38"/>
    <x v="41"/>
    <x v="43"/>
    <n v="0.40920000000000001"/>
  </r>
  <r>
    <x v="0"/>
    <x v="33"/>
    <x v="1"/>
    <x v="27"/>
    <x v="42"/>
    <x v="44"/>
    <n v="0.3594"/>
  </r>
  <r>
    <x v="0"/>
    <x v="34"/>
    <x v="1"/>
    <x v="39"/>
    <x v="42"/>
    <x v="45"/>
    <n v="0.35780000000000001"/>
  </r>
  <r>
    <x v="0"/>
    <x v="34"/>
    <x v="0"/>
    <x v="40"/>
    <x v="43"/>
    <x v="46"/>
    <n v="0.40710000000000002"/>
  </r>
  <r>
    <x v="0"/>
    <x v="35"/>
    <x v="0"/>
    <x v="41"/>
    <x v="44"/>
    <x v="47"/>
    <n v="0.40210000000000001"/>
  </r>
  <r>
    <x v="0"/>
    <x v="35"/>
    <x v="1"/>
    <x v="39"/>
    <x v="42"/>
    <x v="45"/>
    <n v="0.35339999999999999"/>
  </r>
  <r>
    <x v="0"/>
    <x v="36"/>
    <x v="0"/>
    <x v="42"/>
    <x v="45"/>
    <x v="48"/>
    <n v="0.39979999999999999"/>
  </r>
  <r>
    <x v="0"/>
    <x v="36"/>
    <x v="1"/>
    <x v="39"/>
    <x v="42"/>
    <x v="45"/>
    <n v="0.34889999999999999"/>
  </r>
  <r>
    <x v="0"/>
    <x v="37"/>
    <x v="0"/>
    <x v="43"/>
    <x v="46"/>
    <x v="49"/>
    <n v="0.39200000000000002"/>
  </r>
  <r>
    <x v="0"/>
    <x v="37"/>
    <x v="1"/>
    <x v="39"/>
    <x v="42"/>
    <x v="45"/>
    <n v="0.34449999999999997"/>
  </r>
  <r>
    <x v="0"/>
    <x v="38"/>
    <x v="0"/>
    <x v="44"/>
    <x v="47"/>
    <x v="50"/>
    <n v="0.38969999999999999"/>
  </r>
  <r>
    <x v="0"/>
    <x v="38"/>
    <x v="1"/>
    <x v="39"/>
    <x v="48"/>
    <x v="51"/>
    <n v="0.34279999999999999"/>
  </r>
  <r>
    <x v="0"/>
    <x v="39"/>
    <x v="0"/>
    <x v="45"/>
    <x v="49"/>
    <x v="52"/>
    <n v="0.38469999999999999"/>
  </r>
  <r>
    <x v="0"/>
    <x v="39"/>
    <x v="1"/>
    <x v="46"/>
    <x v="48"/>
    <x v="53"/>
    <n v="0.3407"/>
  </r>
  <r>
    <x v="0"/>
    <x v="40"/>
    <x v="0"/>
    <x v="47"/>
    <x v="50"/>
    <x v="54"/>
    <n v="0.38229999999999997"/>
  </r>
  <r>
    <x v="0"/>
    <x v="40"/>
    <x v="1"/>
    <x v="46"/>
    <x v="42"/>
    <x v="51"/>
    <n v="0.33360000000000001"/>
  </r>
  <r>
    <x v="0"/>
    <x v="41"/>
    <x v="1"/>
    <x v="46"/>
    <x v="48"/>
    <x v="53"/>
    <n v="0.33179999999999998"/>
  </r>
  <r>
    <x v="0"/>
    <x v="41"/>
    <x v="0"/>
    <x v="48"/>
    <x v="51"/>
    <x v="55"/>
    <n v="0.37730000000000002"/>
  </r>
  <r>
    <x v="0"/>
    <x v="42"/>
    <x v="0"/>
    <x v="49"/>
    <x v="52"/>
    <x v="56"/>
    <n v="0.36980000000000002"/>
  </r>
  <r>
    <x v="0"/>
    <x v="42"/>
    <x v="1"/>
    <x v="46"/>
    <x v="48"/>
    <x v="53"/>
    <n v="0.32729999999999998"/>
  </r>
  <r>
    <x v="0"/>
    <x v="43"/>
    <x v="1"/>
    <x v="50"/>
    <x v="48"/>
    <x v="57"/>
    <n v="0.32490000000000002"/>
  </r>
  <r>
    <x v="0"/>
    <x v="43"/>
    <x v="0"/>
    <x v="51"/>
    <x v="53"/>
    <x v="58"/>
    <n v="0.36730000000000002"/>
  </r>
  <r>
    <x v="0"/>
    <x v="44"/>
    <x v="0"/>
    <x v="52"/>
    <x v="54"/>
    <x v="59"/>
    <n v="0.36470000000000002"/>
  </r>
  <r>
    <x v="0"/>
    <x v="44"/>
    <x v="1"/>
    <x v="50"/>
    <x v="55"/>
    <x v="60"/>
    <n v="0.32290000000000002"/>
  </r>
  <r>
    <x v="0"/>
    <x v="45"/>
    <x v="0"/>
    <x v="53"/>
    <x v="56"/>
    <x v="61"/>
    <n v="0.3574"/>
  </r>
  <r>
    <x v="0"/>
    <x v="45"/>
    <x v="1"/>
    <x v="50"/>
    <x v="55"/>
    <x v="60"/>
    <n v="0.31840000000000002"/>
  </r>
  <r>
    <x v="0"/>
    <x v="46"/>
    <x v="0"/>
    <x v="54"/>
    <x v="57"/>
    <x v="62"/>
    <n v="0.3548"/>
  </r>
  <r>
    <x v="0"/>
    <x v="46"/>
    <x v="1"/>
    <x v="55"/>
    <x v="58"/>
    <x v="63"/>
    <n v="0.31790000000000002"/>
  </r>
  <r>
    <x v="0"/>
    <x v="47"/>
    <x v="0"/>
    <x v="56"/>
    <x v="59"/>
    <x v="64"/>
    <n v="0.35199999999999998"/>
  </r>
  <r>
    <x v="0"/>
    <x v="47"/>
    <x v="1"/>
    <x v="55"/>
    <x v="58"/>
    <x v="63"/>
    <n v="0.3135"/>
  </r>
  <r>
    <x v="0"/>
    <x v="48"/>
    <x v="0"/>
    <x v="57"/>
    <x v="60"/>
    <x v="65"/>
    <n v="0.34699999999999998"/>
  </r>
  <r>
    <x v="0"/>
    <x v="48"/>
    <x v="1"/>
    <x v="55"/>
    <x v="58"/>
    <x v="63"/>
    <n v="0.309"/>
  </r>
  <r>
    <x v="0"/>
    <x v="49"/>
    <x v="0"/>
    <x v="58"/>
    <x v="61"/>
    <x v="66"/>
    <n v="0.34420000000000001"/>
  </r>
  <r>
    <x v="0"/>
    <x v="49"/>
    <x v="1"/>
    <x v="59"/>
    <x v="62"/>
    <x v="67"/>
    <n v="0.30809999999999998"/>
  </r>
  <r>
    <x v="0"/>
    <x v="50"/>
    <x v="1"/>
    <x v="59"/>
    <x v="62"/>
    <x v="67"/>
    <n v="0.30359999999999998"/>
  </r>
  <r>
    <x v="0"/>
    <x v="50"/>
    <x v="0"/>
    <x v="60"/>
    <x v="63"/>
    <x v="68"/>
    <n v="0.33710000000000001"/>
  </r>
  <r>
    <x v="0"/>
    <x v="51"/>
    <x v="0"/>
    <x v="61"/>
    <x v="64"/>
    <x v="69"/>
    <n v="0.3342"/>
  </r>
  <r>
    <x v="0"/>
    <x v="51"/>
    <x v="1"/>
    <x v="59"/>
    <x v="65"/>
    <x v="70"/>
    <n v="0.30059999999999998"/>
  </r>
  <r>
    <x v="0"/>
    <x v="52"/>
    <x v="0"/>
    <x v="62"/>
    <x v="66"/>
    <x v="71"/>
    <n v="0.33129999999999998"/>
  </r>
  <r>
    <x v="0"/>
    <x v="52"/>
    <x v="1"/>
    <x v="63"/>
    <x v="65"/>
    <x v="72"/>
    <n v="0.29770000000000002"/>
  </r>
  <r>
    <x v="0"/>
    <x v="53"/>
    <x v="0"/>
    <x v="64"/>
    <x v="67"/>
    <x v="73"/>
    <n v="0.32619999999999999"/>
  </r>
  <r>
    <x v="0"/>
    <x v="53"/>
    <x v="1"/>
    <x v="63"/>
    <x v="65"/>
    <x v="72"/>
    <n v="0.29330000000000001"/>
  </r>
  <r>
    <x v="0"/>
    <x v="54"/>
    <x v="0"/>
    <x v="65"/>
    <x v="68"/>
    <x v="74"/>
    <n v="0.32129999999999997"/>
  </r>
  <r>
    <x v="0"/>
    <x v="54"/>
    <x v="1"/>
    <x v="66"/>
    <x v="69"/>
    <x v="75"/>
    <n v="0.29170000000000001"/>
  </r>
  <r>
    <x v="0"/>
    <x v="55"/>
    <x v="0"/>
    <x v="67"/>
    <x v="70"/>
    <x v="76"/>
    <n v="0.31640000000000001"/>
  </r>
  <r>
    <x v="0"/>
    <x v="55"/>
    <x v="1"/>
    <x v="66"/>
    <x v="69"/>
    <x v="75"/>
    <n v="0.2873"/>
  </r>
  <r>
    <x v="0"/>
    <x v="56"/>
    <x v="0"/>
    <x v="68"/>
    <x v="71"/>
    <x v="77"/>
    <n v="0.31509999999999999"/>
  </r>
  <r>
    <x v="0"/>
    <x v="56"/>
    <x v="1"/>
    <x v="69"/>
    <x v="72"/>
    <x v="78"/>
    <n v="0.28549999999999998"/>
  </r>
  <r>
    <x v="0"/>
    <x v="57"/>
    <x v="1"/>
    <x v="69"/>
    <x v="73"/>
    <x v="79"/>
    <n v="0.28220000000000001"/>
  </r>
  <r>
    <x v="0"/>
    <x v="57"/>
    <x v="0"/>
    <x v="70"/>
    <x v="74"/>
    <x v="80"/>
    <n v="0.31009999999999999"/>
  </r>
  <r>
    <x v="0"/>
    <x v="58"/>
    <x v="0"/>
    <x v="71"/>
    <x v="75"/>
    <x v="81"/>
    <n v="0.30690000000000001"/>
  </r>
  <r>
    <x v="0"/>
    <x v="58"/>
    <x v="1"/>
    <x v="72"/>
    <x v="73"/>
    <x v="82"/>
    <n v="0.27900000000000003"/>
  </r>
  <r>
    <x v="0"/>
    <x v="59"/>
    <x v="1"/>
    <x v="72"/>
    <x v="76"/>
    <x v="83"/>
    <n v="0.2757"/>
  </r>
  <r>
    <x v="0"/>
    <x v="59"/>
    <x v="0"/>
    <x v="73"/>
    <x v="77"/>
    <x v="84"/>
    <n v="0.30359999999999998"/>
  </r>
  <r>
    <x v="0"/>
    <x v="60"/>
    <x v="0"/>
    <x v="74"/>
    <x v="78"/>
    <x v="85"/>
    <n v="0.29859999999999998"/>
  </r>
  <r>
    <x v="0"/>
    <x v="60"/>
    <x v="1"/>
    <x v="75"/>
    <x v="76"/>
    <x v="86"/>
    <n v="0.27229999999999999"/>
  </r>
  <r>
    <x v="0"/>
    <x v="61"/>
    <x v="0"/>
    <x v="76"/>
    <x v="79"/>
    <x v="87"/>
    <n v="0.29360000000000003"/>
  </r>
  <r>
    <x v="0"/>
    <x v="61"/>
    <x v="1"/>
    <x v="77"/>
    <x v="80"/>
    <x v="88"/>
    <n v="0.27"/>
  </r>
  <r>
    <x v="0"/>
    <x v="62"/>
    <x v="0"/>
    <x v="78"/>
    <x v="81"/>
    <x v="89"/>
    <n v="0.29170000000000001"/>
  </r>
  <r>
    <x v="0"/>
    <x v="62"/>
    <x v="1"/>
    <x v="77"/>
    <x v="82"/>
    <x v="90"/>
    <n v="0.26640000000000003"/>
  </r>
  <r>
    <x v="0"/>
    <x v="63"/>
    <x v="0"/>
    <x v="79"/>
    <x v="83"/>
    <x v="91"/>
    <n v="0.28810000000000002"/>
  </r>
  <r>
    <x v="0"/>
    <x v="63"/>
    <x v="1"/>
    <x v="80"/>
    <x v="84"/>
    <x v="92"/>
    <n v="0.26390000000000002"/>
  </r>
  <r>
    <x v="0"/>
    <x v="64"/>
    <x v="0"/>
    <x v="81"/>
    <x v="85"/>
    <x v="93"/>
    <n v="0.28160000000000002"/>
  </r>
  <r>
    <x v="0"/>
    <x v="64"/>
    <x v="1"/>
    <x v="82"/>
    <x v="84"/>
    <x v="94"/>
    <n v="0.26029999999999998"/>
  </r>
  <r>
    <x v="0"/>
    <x v="65"/>
    <x v="0"/>
    <x v="83"/>
    <x v="86"/>
    <x v="95"/>
    <n v="0.27810000000000001"/>
  </r>
  <r>
    <x v="0"/>
    <x v="65"/>
    <x v="1"/>
    <x v="84"/>
    <x v="87"/>
    <x v="96"/>
    <n v="0.25740000000000002"/>
  </r>
  <r>
    <x v="0"/>
    <x v="66"/>
    <x v="1"/>
    <x v="85"/>
    <x v="88"/>
    <x v="97"/>
    <n v="0.25459999999999999"/>
  </r>
  <r>
    <x v="0"/>
    <x v="66"/>
    <x v="0"/>
    <x v="86"/>
    <x v="89"/>
    <x v="98"/>
    <n v="0.27439999999999998"/>
  </r>
  <r>
    <x v="0"/>
    <x v="67"/>
    <x v="0"/>
    <x v="87"/>
    <x v="90"/>
    <x v="99"/>
    <n v="0.27079999999999999"/>
  </r>
  <r>
    <x v="0"/>
    <x v="67"/>
    <x v="1"/>
    <x v="88"/>
    <x v="91"/>
    <x v="100"/>
    <n v="0.25169999999999998"/>
  </r>
  <r>
    <x v="0"/>
    <x v="68"/>
    <x v="0"/>
    <x v="89"/>
    <x v="92"/>
    <x v="101"/>
    <n v="0.26700000000000002"/>
  </r>
  <r>
    <x v="0"/>
    <x v="68"/>
    <x v="1"/>
    <x v="90"/>
    <x v="93"/>
    <x v="102"/>
    <n v="0.24859999999999999"/>
  </r>
  <r>
    <x v="0"/>
    <x v="69"/>
    <x v="0"/>
    <x v="91"/>
    <x v="94"/>
    <x v="103"/>
    <n v="0.26450000000000001"/>
  </r>
  <r>
    <x v="0"/>
    <x v="69"/>
    <x v="1"/>
    <x v="92"/>
    <x v="95"/>
    <x v="104"/>
    <n v="0.24640000000000001"/>
  </r>
  <r>
    <x v="0"/>
    <x v="70"/>
    <x v="0"/>
    <x v="93"/>
    <x v="96"/>
    <x v="105"/>
    <n v="0.25950000000000001"/>
  </r>
  <r>
    <x v="0"/>
    <x v="70"/>
    <x v="1"/>
    <x v="94"/>
    <x v="97"/>
    <x v="106"/>
    <n v="0.24399999999999999"/>
  </r>
  <r>
    <x v="0"/>
    <x v="71"/>
    <x v="0"/>
    <x v="95"/>
    <x v="98"/>
    <x v="107"/>
    <n v="0.25669999999999998"/>
  </r>
  <r>
    <x v="0"/>
    <x v="71"/>
    <x v="1"/>
    <x v="96"/>
    <x v="99"/>
    <x v="108"/>
    <n v="0.24049999999999999"/>
  </r>
  <r>
    <x v="0"/>
    <x v="72"/>
    <x v="0"/>
    <x v="97"/>
    <x v="100"/>
    <x v="109"/>
    <n v="0.254"/>
  </r>
  <r>
    <x v="0"/>
    <x v="72"/>
    <x v="1"/>
    <x v="98"/>
    <x v="101"/>
    <x v="110"/>
    <n v="0.23780000000000001"/>
  </r>
  <r>
    <x v="0"/>
    <x v="73"/>
    <x v="1"/>
    <x v="99"/>
    <x v="102"/>
    <x v="111"/>
    <n v="0.23499999999999999"/>
  </r>
  <r>
    <x v="0"/>
    <x v="73"/>
    <x v="0"/>
    <x v="100"/>
    <x v="103"/>
    <x v="112"/>
    <n v="0.251"/>
  </r>
  <r>
    <x v="0"/>
    <x v="74"/>
    <x v="0"/>
    <x v="101"/>
    <x v="104"/>
    <x v="113"/>
    <n v="0.248"/>
  </r>
  <r>
    <x v="0"/>
    <x v="74"/>
    <x v="1"/>
    <x v="102"/>
    <x v="105"/>
    <x v="114"/>
    <n v="0.23269999999999999"/>
  </r>
  <r>
    <x v="0"/>
    <x v="75"/>
    <x v="1"/>
    <x v="103"/>
    <x v="106"/>
    <x v="115"/>
    <n v="0.2296"/>
  </r>
  <r>
    <x v="0"/>
    <x v="75"/>
    <x v="0"/>
    <x v="104"/>
    <x v="107"/>
    <x v="116"/>
    <n v="0.2437"/>
  </r>
  <r>
    <x v="0"/>
    <x v="76"/>
    <x v="0"/>
    <x v="105"/>
    <x v="108"/>
    <x v="117"/>
    <n v="0.24049999999999999"/>
  </r>
  <r>
    <x v="0"/>
    <x v="76"/>
    <x v="1"/>
    <x v="106"/>
    <x v="109"/>
    <x v="118"/>
    <n v="0.22689999999999999"/>
  </r>
  <r>
    <x v="0"/>
    <x v="77"/>
    <x v="0"/>
    <x v="107"/>
    <x v="110"/>
    <x v="119"/>
    <n v="0.23810000000000001"/>
  </r>
  <r>
    <x v="0"/>
    <x v="77"/>
    <x v="1"/>
    <x v="108"/>
    <x v="111"/>
    <x v="120"/>
    <n v="0.22470000000000001"/>
  </r>
  <r>
    <x v="0"/>
    <x v="78"/>
    <x v="0"/>
    <x v="109"/>
    <x v="112"/>
    <x v="121"/>
    <n v="0.23549999999999999"/>
  </r>
  <r>
    <x v="0"/>
    <x v="78"/>
    <x v="1"/>
    <x v="110"/>
    <x v="113"/>
    <x v="122"/>
    <n v="0.2218"/>
  </r>
  <r>
    <x v="0"/>
    <x v="79"/>
    <x v="0"/>
    <x v="111"/>
    <x v="114"/>
    <x v="123"/>
    <n v="0.2301"/>
  </r>
  <r>
    <x v="0"/>
    <x v="79"/>
    <x v="1"/>
    <x v="112"/>
    <x v="115"/>
    <x v="124"/>
    <n v="0.21920000000000001"/>
  </r>
  <r>
    <x v="0"/>
    <x v="80"/>
    <x v="0"/>
    <x v="113"/>
    <x v="116"/>
    <x v="125"/>
    <n v="0.2298"/>
  </r>
  <r>
    <x v="0"/>
    <x v="80"/>
    <x v="1"/>
    <x v="114"/>
    <x v="117"/>
    <x v="126"/>
    <n v="0.2165"/>
  </r>
  <r>
    <x v="0"/>
    <x v="81"/>
    <x v="0"/>
    <x v="115"/>
    <x v="118"/>
    <x v="127"/>
    <n v="0.22509999999999999"/>
  </r>
  <r>
    <x v="0"/>
    <x v="81"/>
    <x v="1"/>
    <x v="116"/>
    <x v="119"/>
    <x v="128"/>
    <n v="0.214"/>
  </r>
  <r>
    <x v="0"/>
    <x v="82"/>
    <x v="1"/>
    <x v="117"/>
    <x v="120"/>
    <x v="129"/>
    <n v="0.2114"/>
  </r>
  <r>
    <x v="0"/>
    <x v="82"/>
    <x v="0"/>
    <x v="118"/>
    <x v="121"/>
    <x v="130"/>
    <n v="0.22120000000000001"/>
  </r>
  <r>
    <x v="0"/>
    <x v="83"/>
    <x v="0"/>
    <x v="119"/>
    <x v="122"/>
    <x v="131"/>
    <n v="0.21870000000000001"/>
  </r>
  <r>
    <x v="0"/>
    <x v="83"/>
    <x v="1"/>
    <x v="120"/>
    <x v="123"/>
    <x v="132"/>
    <n v="0.20899999999999999"/>
  </r>
  <r>
    <x v="0"/>
    <x v="84"/>
    <x v="0"/>
    <x v="121"/>
    <x v="124"/>
    <x v="133"/>
    <n v="0.2167"/>
  </r>
  <r>
    <x v="0"/>
    <x v="84"/>
    <x v="1"/>
    <x v="122"/>
    <x v="125"/>
    <x v="134"/>
    <n v="0.2064"/>
  </r>
  <r>
    <x v="0"/>
    <x v="85"/>
    <x v="0"/>
    <x v="123"/>
    <x v="126"/>
    <x v="135"/>
    <n v="0.21379999999999999"/>
  </r>
  <r>
    <x v="0"/>
    <x v="85"/>
    <x v="1"/>
    <x v="124"/>
    <x v="127"/>
    <x v="136"/>
    <n v="0.20430000000000001"/>
  </r>
  <r>
    <x v="0"/>
    <x v="86"/>
    <x v="0"/>
    <x v="125"/>
    <x v="128"/>
    <x v="137"/>
    <n v="0.2107"/>
  </r>
  <r>
    <x v="0"/>
    <x v="86"/>
    <x v="1"/>
    <x v="126"/>
    <x v="129"/>
    <x v="138"/>
    <n v="0.20230000000000001"/>
  </r>
  <r>
    <x v="0"/>
    <x v="87"/>
    <x v="0"/>
    <x v="127"/>
    <x v="130"/>
    <x v="139"/>
    <n v="0.20810000000000001"/>
  </r>
  <r>
    <x v="0"/>
    <x v="87"/>
    <x v="1"/>
    <x v="128"/>
    <x v="131"/>
    <x v="140"/>
    <n v="0.19939999999999999"/>
  </r>
  <r>
    <x v="0"/>
    <x v="88"/>
    <x v="0"/>
    <x v="129"/>
    <x v="132"/>
    <x v="141"/>
    <n v="0.20399999999999999"/>
  </r>
  <r>
    <x v="0"/>
    <x v="88"/>
    <x v="1"/>
    <x v="130"/>
    <x v="133"/>
    <x v="142"/>
    <n v="0.19700000000000001"/>
  </r>
  <r>
    <x v="0"/>
    <x v="89"/>
    <x v="1"/>
    <x v="131"/>
    <x v="134"/>
    <x v="143"/>
    <n v="0.1943"/>
  </r>
  <r>
    <x v="0"/>
    <x v="89"/>
    <x v="0"/>
    <x v="132"/>
    <x v="135"/>
    <x v="144"/>
    <n v="0.2016"/>
  </r>
  <r>
    <x v="0"/>
    <x v="90"/>
    <x v="0"/>
    <x v="133"/>
    <x v="136"/>
    <x v="145"/>
    <n v="0.2"/>
  </r>
  <r>
    <x v="0"/>
    <x v="90"/>
    <x v="1"/>
    <x v="134"/>
    <x v="137"/>
    <x v="146"/>
    <n v="0.192"/>
  </r>
  <r>
    <x v="0"/>
    <x v="91"/>
    <x v="1"/>
    <x v="135"/>
    <x v="138"/>
    <x v="147"/>
    <n v="0.19"/>
  </r>
  <r>
    <x v="0"/>
    <x v="91"/>
    <x v="0"/>
    <x v="136"/>
    <x v="139"/>
    <x v="148"/>
    <n v="0.19650000000000001"/>
  </r>
  <r>
    <x v="0"/>
    <x v="92"/>
    <x v="0"/>
    <x v="137"/>
    <x v="140"/>
    <x v="149"/>
    <n v="0.19389999999999999"/>
  </r>
  <r>
    <x v="0"/>
    <x v="92"/>
    <x v="1"/>
    <x v="138"/>
    <x v="141"/>
    <x v="150"/>
    <n v="0.18770000000000001"/>
  </r>
  <r>
    <x v="0"/>
    <x v="93"/>
    <x v="0"/>
    <x v="139"/>
    <x v="142"/>
    <x v="151"/>
    <n v="0.19189999999999999"/>
  </r>
  <r>
    <x v="0"/>
    <x v="93"/>
    <x v="1"/>
    <x v="140"/>
    <x v="143"/>
    <x v="152"/>
    <n v="0.18559999999999999"/>
  </r>
  <r>
    <x v="0"/>
    <x v="94"/>
    <x v="0"/>
    <x v="141"/>
    <x v="144"/>
    <x v="153"/>
    <n v="0.18970000000000001"/>
  </r>
  <r>
    <x v="0"/>
    <x v="94"/>
    <x v="1"/>
    <x v="142"/>
    <x v="145"/>
    <x v="154"/>
    <n v="0.18310000000000001"/>
  </r>
  <r>
    <x v="0"/>
    <x v="95"/>
    <x v="0"/>
    <x v="143"/>
    <x v="146"/>
    <x v="155"/>
    <n v="0.18709999999999999"/>
  </r>
  <r>
    <x v="0"/>
    <x v="95"/>
    <x v="1"/>
    <x v="144"/>
    <x v="147"/>
    <x v="156"/>
    <n v="0.18090000000000001"/>
  </r>
  <r>
    <x v="0"/>
    <x v="96"/>
    <x v="0"/>
    <x v="145"/>
    <x v="148"/>
    <x v="157"/>
    <n v="0.18509999999999999"/>
  </r>
  <r>
    <x v="0"/>
    <x v="96"/>
    <x v="1"/>
    <x v="146"/>
    <x v="149"/>
    <x v="158"/>
    <n v="0.17829999999999999"/>
  </r>
  <r>
    <x v="0"/>
    <x v="97"/>
    <x v="0"/>
    <x v="147"/>
    <x v="150"/>
    <x v="159"/>
    <n v="0.182"/>
  </r>
  <r>
    <x v="0"/>
    <x v="97"/>
    <x v="1"/>
    <x v="148"/>
    <x v="151"/>
    <x v="160"/>
    <n v="0.17630000000000001"/>
  </r>
  <r>
    <x v="0"/>
    <x v="98"/>
    <x v="1"/>
    <x v="149"/>
    <x v="152"/>
    <x v="161"/>
    <n v="0.17430000000000001"/>
  </r>
  <r>
    <x v="0"/>
    <x v="98"/>
    <x v="0"/>
    <x v="150"/>
    <x v="153"/>
    <x v="162"/>
    <n v="0.1797"/>
  </r>
  <r>
    <x v="0"/>
    <x v="99"/>
    <x v="0"/>
    <x v="151"/>
    <x v="154"/>
    <x v="163"/>
    <n v="0.17749999999999999"/>
  </r>
  <r>
    <x v="0"/>
    <x v="99"/>
    <x v="1"/>
    <x v="152"/>
    <x v="155"/>
    <x v="164"/>
    <n v="0.1716"/>
  </r>
  <r>
    <x v="0"/>
    <x v="100"/>
    <x v="0"/>
    <x v="153"/>
    <x v="156"/>
    <x v="165"/>
    <n v="0.17419999999999999"/>
  </r>
  <r>
    <x v="0"/>
    <x v="100"/>
    <x v="1"/>
    <x v="154"/>
    <x v="157"/>
    <x v="166"/>
    <n v="0.16919999999999999"/>
  </r>
  <r>
    <x v="0"/>
    <x v="101"/>
    <x v="0"/>
    <x v="155"/>
    <x v="158"/>
    <x v="167"/>
    <n v="0.1716"/>
  </r>
  <r>
    <x v="0"/>
    <x v="101"/>
    <x v="1"/>
    <x v="156"/>
    <x v="159"/>
    <x v="168"/>
    <n v="0.16689999999999999"/>
  </r>
  <r>
    <x v="0"/>
    <x v="102"/>
    <x v="0"/>
    <x v="157"/>
    <x v="160"/>
    <x v="169"/>
    <n v="0.16900000000000001"/>
  </r>
  <r>
    <x v="0"/>
    <x v="102"/>
    <x v="1"/>
    <x v="158"/>
    <x v="161"/>
    <x v="170"/>
    <n v="0.1648"/>
  </r>
  <r>
    <x v="0"/>
    <x v="103"/>
    <x v="0"/>
    <x v="159"/>
    <x v="162"/>
    <x v="171"/>
    <n v="0.1661"/>
  </r>
  <r>
    <x v="0"/>
    <x v="103"/>
    <x v="1"/>
    <x v="160"/>
    <x v="163"/>
    <x v="172"/>
    <n v="0.16259999999999999"/>
  </r>
  <r>
    <x v="0"/>
    <x v="104"/>
    <x v="0"/>
    <x v="161"/>
    <x v="164"/>
    <x v="173"/>
    <n v="0.16370000000000001"/>
  </r>
  <r>
    <x v="0"/>
    <x v="104"/>
    <x v="1"/>
    <x v="162"/>
    <x v="165"/>
    <x v="174"/>
    <n v="0.16"/>
  </r>
  <r>
    <x v="0"/>
    <x v="105"/>
    <x v="1"/>
    <x v="163"/>
    <x v="166"/>
    <x v="175"/>
    <n v="0.15740000000000001"/>
  </r>
  <r>
    <x v="0"/>
    <x v="105"/>
    <x v="0"/>
    <x v="164"/>
    <x v="167"/>
    <x v="176"/>
    <n v="0.16089999999999999"/>
  </r>
  <r>
    <x v="0"/>
    <x v="106"/>
    <x v="0"/>
    <x v="165"/>
    <x v="168"/>
    <x v="177"/>
    <n v="0.15820000000000001"/>
  </r>
  <r>
    <x v="0"/>
    <x v="106"/>
    <x v="1"/>
    <x v="166"/>
    <x v="169"/>
    <x v="178"/>
    <n v="0.15509999999999999"/>
  </r>
  <r>
    <x v="0"/>
    <x v="107"/>
    <x v="1"/>
    <x v="167"/>
    <x v="170"/>
    <x v="179"/>
    <n v="0.15240000000000001"/>
  </r>
  <r>
    <x v="0"/>
    <x v="107"/>
    <x v="0"/>
    <x v="168"/>
    <x v="171"/>
    <x v="180"/>
    <n v="0.15590000000000001"/>
  </r>
  <r>
    <x v="0"/>
    <x v="108"/>
    <x v="0"/>
    <x v="169"/>
    <x v="172"/>
    <x v="181"/>
    <n v="0.1532"/>
  </r>
  <r>
    <x v="0"/>
    <x v="108"/>
    <x v="1"/>
    <x v="170"/>
    <x v="173"/>
    <x v="182"/>
    <n v="0.15029999999999999"/>
  </r>
  <r>
    <x v="0"/>
    <x v="109"/>
    <x v="0"/>
    <x v="171"/>
    <x v="174"/>
    <x v="183"/>
    <n v="0.15049999999999999"/>
  </r>
  <r>
    <x v="0"/>
    <x v="109"/>
    <x v="1"/>
    <x v="172"/>
    <x v="175"/>
    <x v="184"/>
    <n v="0.1477"/>
  </r>
  <r>
    <x v="0"/>
    <x v="110"/>
    <x v="0"/>
    <x v="173"/>
    <x v="176"/>
    <x v="185"/>
    <n v="0.14810000000000001"/>
  </r>
  <r>
    <x v="0"/>
    <x v="110"/>
    <x v="1"/>
    <x v="174"/>
    <x v="177"/>
    <x v="186"/>
    <n v="0.14460000000000001"/>
  </r>
  <r>
    <x v="0"/>
    <x v="111"/>
    <x v="0"/>
    <x v="175"/>
    <x v="178"/>
    <x v="187"/>
    <n v="0.1452"/>
  </r>
  <r>
    <x v="0"/>
    <x v="111"/>
    <x v="1"/>
    <x v="176"/>
    <x v="179"/>
    <x v="188"/>
    <n v="0.14219999999999999"/>
  </r>
  <r>
    <x v="0"/>
    <x v="112"/>
    <x v="0"/>
    <x v="177"/>
    <x v="180"/>
    <x v="189"/>
    <n v="0.1426"/>
  </r>
  <r>
    <x v="0"/>
    <x v="112"/>
    <x v="1"/>
    <x v="178"/>
    <x v="181"/>
    <x v="190"/>
    <n v="0.13900000000000001"/>
  </r>
  <r>
    <x v="0"/>
    <x v="113"/>
    <x v="0"/>
    <x v="179"/>
    <x v="182"/>
    <x v="191"/>
    <n v="0.14000000000000001"/>
  </r>
  <r>
    <x v="0"/>
    <x v="113"/>
    <x v="1"/>
    <x v="180"/>
    <x v="183"/>
    <x v="192"/>
    <n v="0.13669999999999999"/>
  </r>
  <r>
    <x v="0"/>
    <x v="114"/>
    <x v="1"/>
    <x v="181"/>
    <x v="184"/>
    <x v="193"/>
    <n v="0.13339999999999999"/>
  </r>
  <r>
    <x v="0"/>
    <x v="114"/>
    <x v="0"/>
    <x v="182"/>
    <x v="185"/>
    <x v="194"/>
    <n v="0.1368"/>
  </r>
  <r>
    <x v="0"/>
    <x v="115"/>
    <x v="0"/>
    <x v="183"/>
    <x v="186"/>
    <x v="195"/>
    <n v="0.13339999999999999"/>
  </r>
  <r>
    <x v="0"/>
    <x v="115"/>
    <x v="1"/>
    <x v="184"/>
    <x v="187"/>
    <x v="196"/>
    <n v="0.1308"/>
  </r>
  <r>
    <x v="0"/>
    <x v="116"/>
    <x v="0"/>
    <x v="180"/>
    <x v="183"/>
    <x v="192"/>
    <n v="0.1305"/>
  </r>
  <r>
    <x v="0"/>
    <x v="116"/>
    <x v="1"/>
    <x v="185"/>
    <x v="188"/>
    <x v="197"/>
    <n v="0.12759999999999999"/>
  </r>
  <r>
    <x v="0"/>
    <x v="117"/>
    <x v="0"/>
    <x v="186"/>
    <x v="189"/>
    <x v="198"/>
    <n v="0.1278"/>
  </r>
  <r>
    <x v="0"/>
    <x v="117"/>
    <x v="1"/>
    <x v="187"/>
    <x v="190"/>
    <x v="199"/>
    <n v="0.1249"/>
  </r>
  <r>
    <x v="0"/>
    <x v="118"/>
    <x v="0"/>
    <x v="188"/>
    <x v="191"/>
    <x v="200"/>
    <n v="0.1246"/>
  </r>
  <r>
    <x v="0"/>
    <x v="118"/>
    <x v="1"/>
    <x v="189"/>
    <x v="192"/>
    <x v="201"/>
    <n v="0.1217"/>
  </r>
  <r>
    <x v="0"/>
    <x v="119"/>
    <x v="0"/>
    <x v="190"/>
    <x v="193"/>
    <x v="202"/>
    <n v="0.1217"/>
  </r>
  <r>
    <x v="0"/>
    <x v="119"/>
    <x v="1"/>
    <x v="177"/>
    <x v="180"/>
    <x v="189"/>
    <n v="0.1187"/>
  </r>
  <r>
    <x v="0"/>
    <x v="120"/>
    <x v="0"/>
    <x v="191"/>
    <x v="194"/>
    <x v="203"/>
    <n v="0.1187"/>
  </r>
  <r>
    <x v="0"/>
    <x v="120"/>
    <x v="1"/>
    <x v="192"/>
    <x v="195"/>
    <x v="204"/>
    <n v="0.1154"/>
  </r>
  <r>
    <x v="0"/>
    <x v="121"/>
    <x v="1"/>
    <x v="193"/>
    <x v="196"/>
    <x v="205"/>
    <n v="0.11260000000000001"/>
  </r>
  <r>
    <x v="0"/>
    <x v="121"/>
    <x v="0"/>
    <x v="160"/>
    <x v="163"/>
    <x v="172"/>
    <n v="0.1158"/>
  </r>
  <r>
    <x v="0"/>
    <x v="122"/>
    <x v="0"/>
    <x v="194"/>
    <x v="197"/>
    <x v="206"/>
    <n v="0.113"/>
  </r>
  <r>
    <x v="0"/>
    <x v="122"/>
    <x v="1"/>
    <x v="195"/>
    <x v="198"/>
    <x v="207"/>
    <n v="0.1087"/>
  </r>
  <r>
    <x v="0"/>
    <x v="123"/>
    <x v="1"/>
    <x v="196"/>
    <x v="199"/>
    <x v="208"/>
    <n v="0.1066"/>
  </r>
  <r>
    <x v="0"/>
    <x v="123"/>
    <x v="0"/>
    <x v="197"/>
    <x v="152"/>
    <x v="209"/>
    <n v="0.11020000000000001"/>
  </r>
  <r>
    <x v="0"/>
    <x v="124"/>
    <x v="0"/>
    <x v="144"/>
    <x v="200"/>
    <x v="210"/>
    <n v="0.1074"/>
  </r>
  <r>
    <x v="0"/>
    <x v="124"/>
    <x v="1"/>
    <x v="198"/>
    <x v="201"/>
    <x v="211"/>
    <n v="0.1038"/>
  </r>
  <r>
    <x v="0"/>
    <x v="125"/>
    <x v="0"/>
    <x v="199"/>
    <x v="202"/>
    <x v="150"/>
    <n v="0.1048"/>
  </r>
  <r>
    <x v="0"/>
    <x v="125"/>
    <x v="1"/>
    <x v="200"/>
    <x v="203"/>
    <x v="212"/>
    <n v="0.1008"/>
  </r>
  <r>
    <x v="0"/>
    <x v="126"/>
    <x v="0"/>
    <x v="130"/>
    <x v="204"/>
    <x v="213"/>
    <n v="0.1018"/>
  </r>
  <r>
    <x v="0"/>
    <x v="126"/>
    <x v="1"/>
    <x v="201"/>
    <x v="205"/>
    <x v="214"/>
    <n v="9.8699999999999996E-2"/>
  </r>
  <r>
    <x v="0"/>
    <x v="127"/>
    <x v="0"/>
    <x v="202"/>
    <x v="127"/>
    <x v="215"/>
    <n v="9.98E-2"/>
  </r>
  <r>
    <x v="0"/>
    <x v="127"/>
    <x v="1"/>
    <x v="203"/>
    <x v="206"/>
    <x v="216"/>
    <n v="9.5399999999999999E-2"/>
  </r>
  <r>
    <x v="0"/>
    <x v="128"/>
    <x v="0"/>
    <x v="114"/>
    <x v="207"/>
    <x v="217"/>
    <n v="9.7500000000000003E-2"/>
  </r>
  <r>
    <x v="0"/>
    <x v="128"/>
    <x v="1"/>
    <x v="204"/>
    <x v="208"/>
    <x v="218"/>
    <n v="9.11E-2"/>
  </r>
  <r>
    <x v="0"/>
    <x v="129"/>
    <x v="0"/>
    <x v="205"/>
    <x v="109"/>
    <x v="219"/>
    <n v="9.6000000000000002E-2"/>
  </r>
  <r>
    <x v="0"/>
    <x v="129"/>
    <x v="1"/>
    <x v="206"/>
    <x v="209"/>
    <x v="220"/>
    <n v="9.06E-2"/>
  </r>
  <r>
    <x v="0"/>
    <x v="130"/>
    <x v="1"/>
    <x v="207"/>
    <x v="210"/>
    <x v="221"/>
    <n v="8.5900000000000004E-2"/>
  </r>
  <r>
    <x v="0"/>
    <x v="130"/>
    <x v="0"/>
    <x v="208"/>
    <x v="99"/>
    <x v="106"/>
    <n v="9.4500000000000001E-2"/>
  </r>
  <r>
    <x v="0"/>
    <x v="131"/>
    <x v="0"/>
    <x v="82"/>
    <x v="87"/>
    <x v="222"/>
    <n v="9.35E-2"/>
  </r>
  <r>
    <x v="0"/>
    <x v="131"/>
    <x v="1"/>
    <x v="209"/>
    <x v="211"/>
    <x v="223"/>
    <n v="8.1900000000000001E-2"/>
  </r>
  <r>
    <x v="0"/>
    <x v="132"/>
    <x v="0"/>
    <x v="69"/>
    <x v="73"/>
    <x v="79"/>
    <n v="9.2700000000000005E-2"/>
  </r>
  <r>
    <x v="0"/>
    <x v="132"/>
    <x v="1"/>
    <x v="210"/>
    <x v="212"/>
    <x v="224"/>
    <n v="7.1400000000000005E-2"/>
  </r>
  <r>
    <x v="0"/>
    <x v="133"/>
    <x v="0"/>
    <x v="59"/>
    <x v="55"/>
    <x v="63"/>
    <n v="9.11E-2"/>
  </r>
  <r>
    <x v="0"/>
    <x v="133"/>
    <x v="1"/>
    <x v="211"/>
    <x v="213"/>
    <x v="225"/>
    <n v="0"/>
  </r>
  <r>
    <x v="0"/>
    <x v="134"/>
    <x v="0"/>
    <x v="46"/>
    <x v="42"/>
    <x v="51"/>
    <n v="9.0999999999999998E-2"/>
  </r>
  <r>
    <x v="0"/>
    <x v="134"/>
    <x v="1"/>
    <x v="212"/>
    <x v="214"/>
    <x v="226"/>
    <n v="0"/>
  </r>
  <r>
    <x v="0"/>
    <x v="135"/>
    <x v="0"/>
    <x v="39"/>
    <x v="31"/>
    <x v="227"/>
    <n v="9.1999999999999998E-2"/>
  </r>
  <r>
    <x v="0"/>
    <x v="135"/>
    <x v="1"/>
    <x v="213"/>
    <x v="215"/>
    <x v="228"/>
    <n v="0"/>
  </r>
  <r>
    <x v="0"/>
    <x v="136"/>
    <x v="0"/>
    <x v="27"/>
    <x v="31"/>
    <x v="33"/>
    <n v="9.4600000000000004E-2"/>
  </r>
  <r>
    <x v="0"/>
    <x v="136"/>
    <x v="1"/>
    <x v="214"/>
    <x v="216"/>
    <x v="155"/>
    <n v="0"/>
  </r>
  <r>
    <x v="0"/>
    <x v="137"/>
    <x v="1"/>
    <x v="215"/>
    <x v="217"/>
    <x v="229"/>
    <n v="0"/>
  </r>
  <r>
    <x v="0"/>
    <x v="137"/>
    <x v="0"/>
    <x v="21"/>
    <x v="26"/>
    <x v="27"/>
    <n v="9.5799999999999996E-2"/>
  </r>
  <r>
    <x v="0"/>
    <x v="138"/>
    <x v="0"/>
    <x v="216"/>
    <x v="22"/>
    <x v="230"/>
    <n v="9.6299999999999997E-2"/>
  </r>
  <r>
    <x v="0"/>
    <x v="138"/>
    <x v="1"/>
    <x v="217"/>
    <x v="218"/>
    <x v="231"/>
    <n v="0"/>
  </r>
  <r>
    <x v="0"/>
    <x v="139"/>
    <x v="1"/>
    <x v="218"/>
    <x v="219"/>
    <x v="232"/>
    <n v="0"/>
  </r>
  <r>
    <x v="0"/>
    <x v="139"/>
    <x v="0"/>
    <x v="19"/>
    <x v="22"/>
    <x v="233"/>
    <n v="9.8100000000000007E-2"/>
  </r>
  <r>
    <x v="0"/>
    <x v="140"/>
    <x v="0"/>
    <x v="19"/>
    <x v="21"/>
    <x v="22"/>
    <n v="9.9599999999999994E-2"/>
  </r>
  <r>
    <x v="0"/>
    <x v="140"/>
    <x v="1"/>
    <x v="219"/>
    <x v="220"/>
    <x v="234"/>
    <n v="0"/>
  </r>
  <r>
    <x v="0"/>
    <x v="141"/>
    <x v="0"/>
    <x v="19"/>
    <x v="21"/>
    <x v="22"/>
    <n v="0.10290000000000001"/>
  </r>
  <r>
    <x v="0"/>
    <x v="141"/>
    <x v="1"/>
    <x v="220"/>
    <x v="221"/>
    <x v="235"/>
    <n v="0"/>
  </r>
  <r>
    <x v="0"/>
    <x v="142"/>
    <x v="0"/>
    <x v="19"/>
    <x v="21"/>
    <x v="22"/>
    <n v="0.1062"/>
  </r>
  <r>
    <x v="0"/>
    <x v="142"/>
    <x v="1"/>
    <x v="221"/>
    <x v="222"/>
    <x v="236"/>
    <n v="0"/>
  </r>
  <r>
    <x v="0"/>
    <x v="143"/>
    <x v="0"/>
    <x v="15"/>
    <x v="21"/>
    <x v="20"/>
    <n v="0.1072"/>
  </r>
  <r>
    <x v="0"/>
    <x v="143"/>
    <x v="1"/>
    <x v="222"/>
    <x v="223"/>
    <x v="237"/>
    <n v="0"/>
  </r>
  <r>
    <x v="0"/>
    <x v="144"/>
    <x v="0"/>
    <x v="19"/>
    <x v="19"/>
    <x v="20"/>
    <n v="0.1104"/>
  </r>
  <r>
    <x v="0"/>
    <x v="144"/>
    <x v="1"/>
    <x v="223"/>
    <x v="224"/>
    <x v="238"/>
    <n v="0"/>
  </r>
  <r>
    <x v="0"/>
    <x v="145"/>
    <x v="0"/>
    <x v="15"/>
    <x v="19"/>
    <x v="239"/>
    <n v="0.1108"/>
  </r>
  <r>
    <x v="0"/>
    <x v="145"/>
    <x v="1"/>
    <x v="224"/>
    <x v="225"/>
    <x v="240"/>
    <n v="0"/>
  </r>
  <r>
    <x v="0"/>
    <x v="146"/>
    <x v="1"/>
    <x v="225"/>
    <x v="226"/>
    <x v="241"/>
    <n v="0"/>
  </r>
  <r>
    <x v="0"/>
    <x v="146"/>
    <x v="0"/>
    <x v="15"/>
    <x v="19"/>
    <x v="239"/>
    <n v="0.1139"/>
  </r>
  <r>
    <x v="0"/>
    <x v="147"/>
    <x v="0"/>
    <x v="15"/>
    <x v="19"/>
    <x v="239"/>
    <n v="0.11700000000000001"/>
  </r>
  <r>
    <x v="0"/>
    <x v="147"/>
    <x v="1"/>
    <x v="226"/>
    <x v="227"/>
    <x v="242"/>
    <n v="0"/>
  </r>
  <r>
    <x v="0"/>
    <x v="148"/>
    <x v="0"/>
    <x v="1"/>
    <x v="19"/>
    <x v="16"/>
    <n v="0.1164"/>
  </r>
  <r>
    <x v="0"/>
    <x v="148"/>
    <x v="1"/>
    <x v="227"/>
    <x v="228"/>
    <x v="243"/>
    <n v="0"/>
  </r>
  <r>
    <x v="0"/>
    <x v="149"/>
    <x v="0"/>
    <x v="15"/>
    <x v="19"/>
    <x v="239"/>
    <n v="0.1232"/>
  </r>
  <r>
    <x v="0"/>
    <x v="149"/>
    <x v="1"/>
    <x v="228"/>
    <x v="229"/>
    <x v="244"/>
    <n v="0"/>
  </r>
  <r>
    <x v="0"/>
    <x v="150"/>
    <x v="0"/>
    <x v="1"/>
    <x v="19"/>
    <x v="16"/>
    <n v="0.12839999999999999"/>
  </r>
  <r>
    <x v="0"/>
    <x v="150"/>
    <x v="1"/>
    <x v="229"/>
    <x v="230"/>
    <x v="245"/>
    <n v="0"/>
  </r>
  <r>
    <x v="0"/>
    <x v="151"/>
    <x v="0"/>
    <x v="15"/>
    <x v="1"/>
    <x v="16"/>
    <n v="0.14280000000000001"/>
  </r>
  <r>
    <x v="0"/>
    <x v="151"/>
    <x v="1"/>
    <x v="230"/>
    <x v="231"/>
    <x v="246"/>
    <n v="0"/>
  </r>
  <r>
    <x v="0"/>
    <x v="152"/>
    <x v="0"/>
    <x v="1"/>
    <x v="1"/>
    <x v="1"/>
    <n v="0.15060000000000001"/>
  </r>
  <r>
    <x v="0"/>
    <x v="152"/>
    <x v="1"/>
    <x v="231"/>
    <x v="92"/>
    <x v="247"/>
    <n v="0"/>
  </r>
  <r>
    <x v="0"/>
    <x v="153"/>
    <x v="1"/>
    <x v="232"/>
    <x v="83"/>
    <x v="248"/>
    <n v="0"/>
  </r>
  <r>
    <x v="0"/>
    <x v="153"/>
    <x v="0"/>
    <x v="1"/>
    <x v="1"/>
    <x v="1"/>
    <n v="0.16450000000000001"/>
  </r>
  <r>
    <x v="0"/>
    <x v="154"/>
    <x v="0"/>
    <x v="1"/>
    <x v="1"/>
    <x v="1"/>
    <n v="0.17749999999999999"/>
  </r>
  <r>
    <x v="0"/>
    <x v="154"/>
    <x v="1"/>
    <x v="233"/>
    <x v="232"/>
    <x v="249"/>
    <n v="0"/>
  </r>
  <r>
    <x v="0"/>
    <x v="155"/>
    <x v="1"/>
    <x v="234"/>
    <x v="233"/>
    <x v="250"/>
    <n v="0"/>
  </r>
  <r>
    <x v="0"/>
    <x v="155"/>
    <x v="0"/>
    <x v="1"/>
    <x v="1"/>
    <x v="1"/>
    <n v="0.19040000000000001"/>
  </r>
  <r>
    <x v="0"/>
    <x v="156"/>
    <x v="0"/>
    <x v="1"/>
    <x v="1"/>
    <x v="1"/>
    <n v="0.2031"/>
  </r>
  <r>
    <x v="0"/>
    <x v="156"/>
    <x v="1"/>
    <x v="235"/>
    <x v="234"/>
    <x v="251"/>
    <n v="0"/>
  </r>
  <r>
    <x v="0"/>
    <x v="157"/>
    <x v="0"/>
    <x v="1"/>
    <x v="1"/>
    <x v="1"/>
    <n v="0.21629999999999999"/>
  </r>
  <r>
    <x v="0"/>
    <x v="157"/>
    <x v="1"/>
    <x v="236"/>
    <x v="235"/>
    <x v="252"/>
    <n v="0"/>
  </r>
  <r>
    <x v="1"/>
    <x v="0"/>
    <x v="0"/>
    <x v="237"/>
    <x v="236"/>
    <x v="253"/>
    <n v="1.0556000000000001"/>
  </r>
  <r>
    <x v="1"/>
    <x v="0"/>
    <x v="1"/>
    <x v="1"/>
    <x v="10"/>
    <x v="10"/>
    <n v="0.67330000000000001"/>
  </r>
  <r>
    <x v="1"/>
    <x v="1"/>
    <x v="0"/>
    <x v="238"/>
    <x v="237"/>
    <x v="254"/>
    <n v="1.02"/>
  </r>
  <r>
    <x v="1"/>
    <x v="1"/>
    <x v="1"/>
    <x v="1"/>
    <x v="1"/>
    <x v="1"/>
    <n v="0.68169999999999997"/>
  </r>
  <r>
    <x v="1"/>
    <x v="2"/>
    <x v="0"/>
    <x v="239"/>
    <x v="238"/>
    <x v="255"/>
    <n v="0.98509999999999998"/>
  </r>
  <r>
    <x v="1"/>
    <x v="2"/>
    <x v="1"/>
    <x v="1"/>
    <x v="10"/>
    <x v="10"/>
    <n v="0.62670000000000003"/>
  </r>
  <r>
    <x v="1"/>
    <x v="3"/>
    <x v="0"/>
    <x v="240"/>
    <x v="239"/>
    <x v="256"/>
    <n v="0.94540000000000002"/>
  </r>
  <r>
    <x v="1"/>
    <x v="3"/>
    <x v="1"/>
    <x v="1"/>
    <x v="10"/>
    <x v="10"/>
    <n v="0.60429999999999995"/>
  </r>
  <r>
    <x v="1"/>
    <x v="4"/>
    <x v="1"/>
    <x v="1"/>
    <x v="10"/>
    <x v="10"/>
    <n v="0.58240000000000003"/>
  </r>
  <r>
    <x v="1"/>
    <x v="4"/>
    <x v="0"/>
    <x v="241"/>
    <x v="240"/>
    <x v="257"/>
    <n v="0.91520000000000001"/>
  </r>
  <r>
    <x v="1"/>
    <x v="5"/>
    <x v="0"/>
    <x v="242"/>
    <x v="241"/>
    <x v="258"/>
    <n v="0.88819999999999999"/>
  </r>
  <r>
    <x v="1"/>
    <x v="5"/>
    <x v="1"/>
    <x v="1"/>
    <x v="10"/>
    <x v="10"/>
    <n v="0.56100000000000005"/>
  </r>
  <r>
    <x v="1"/>
    <x v="6"/>
    <x v="0"/>
    <x v="243"/>
    <x v="242"/>
    <x v="259"/>
    <n v="0.85640000000000005"/>
  </r>
  <r>
    <x v="1"/>
    <x v="6"/>
    <x v="1"/>
    <x v="1"/>
    <x v="10"/>
    <x v="10"/>
    <n v="0.54010000000000002"/>
  </r>
  <r>
    <x v="1"/>
    <x v="7"/>
    <x v="0"/>
    <x v="244"/>
    <x v="243"/>
    <x v="260"/>
    <n v="0.82509999999999994"/>
  </r>
  <r>
    <x v="1"/>
    <x v="7"/>
    <x v="1"/>
    <x v="1"/>
    <x v="1"/>
    <x v="1"/>
    <n v="0.54559999999999997"/>
  </r>
  <r>
    <x v="1"/>
    <x v="8"/>
    <x v="0"/>
    <x v="245"/>
    <x v="244"/>
    <x v="261"/>
    <n v="0.79449999999999998"/>
  </r>
  <r>
    <x v="1"/>
    <x v="8"/>
    <x v="1"/>
    <x v="1"/>
    <x v="19"/>
    <x v="16"/>
    <n v="0.54159999999999997"/>
  </r>
  <r>
    <x v="1"/>
    <x v="9"/>
    <x v="0"/>
    <x v="246"/>
    <x v="245"/>
    <x v="262"/>
    <n v="0.76449999999999996"/>
  </r>
  <r>
    <x v="1"/>
    <x v="9"/>
    <x v="1"/>
    <x v="15"/>
    <x v="19"/>
    <x v="239"/>
    <n v="0.53390000000000004"/>
  </r>
  <r>
    <x v="1"/>
    <x v="10"/>
    <x v="0"/>
    <x v="247"/>
    <x v="246"/>
    <x v="263"/>
    <n v="0.73509999999999998"/>
  </r>
  <r>
    <x v="1"/>
    <x v="10"/>
    <x v="1"/>
    <x v="15"/>
    <x v="1"/>
    <x v="16"/>
    <n v="0.49930000000000002"/>
  </r>
  <r>
    <x v="1"/>
    <x v="11"/>
    <x v="1"/>
    <x v="15"/>
    <x v="1"/>
    <x v="16"/>
    <n v="0.47870000000000001"/>
  </r>
  <r>
    <x v="1"/>
    <x v="11"/>
    <x v="0"/>
    <x v="248"/>
    <x v="247"/>
    <x v="264"/>
    <n v="0.70389999999999997"/>
  </r>
  <r>
    <x v="1"/>
    <x v="12"/>
    <x v="0"/>
    <x v="249"/>
    <x v="248"/>
    <x v="265"/>
    <n v="0.67989999999999995"/>
  </r>
  <r>
    <x v="1"/>
    <x v="12"/>
    <x v="1"/>
    <x v="15"/>
    <x v="1"/>
    <x v="16"/>
    <n v="0.45929999999999999"/>
  </r>
  <r>
    <x v="1"/>
    <x v="13"/>
    <x v="1"/>
    <x v="19"/>
    <x v="19"/>
    <x v="20"/>
    <n v="0.45989999999999998"/>
  </r>
  <r>
    <x v="1"/>
    <x v="13"/>
    <x v="0"/>
    <x v="250"/>
    <x v="249"/>
    <x v="266"/>
    <n v="0.65190000000000003"/>
  </r>
  <r>
    <x v="1"/>
    <x v="14"/>
    <x v="0"/>
    <x v="251"/>
    <x v="250"/>
    <x v="267"/>
    <n v="0.62429999999999997"/>
  </r>
  <r>
    <x v="1"/>
    <x v="14"/>
    <x v="1"/>
    <x v="15"/>
    <x v="22"/>
    <x v="22"/>
    <n v="0.44640000000000002"/>
  </r>
  <r>
    <x v="1"/>
    <x v="15"/>
    <x v="0"/>
    <x v="252"/>
    <x v="251"/>
    <x v="268"/>
    <n v="0.59519999999999995"/>
  </r>
  <r>
    <x v="1"/>
    <x v="15"/>
    <x v="1"/>
    <x v="216"/>
    <x v="22"/>
    <x v="230"/>
    <n v="0.438"/>
  </r>
  <r>
    <x v="1"/>
    <x v="16"/>
    <x v="0"/>
    <x v="253"/>
    <x v="252"/>
    <x v="269"/>
    <n v="0.57230000000000003"/>
  </r>
  <r>
    <x v="1"/>
    <x v="16"/>
    <x v="1"/>
    <x v="21"/>
    <x v="26"/>
    <x v="27"/>
    <n v="0.42720000000000002"/>
  </r>
  <r>
    <x v="1"/>
    <x v="17"/>
    <x v="0"/>
    <x v="254"/>
    <x v="253"/>
    <x v="270"/>
    <n v="0.54769999999999996"/>
  </r>
  <r>
    <x v="1"/>
    <x v="17"/>
    <x v="1"/>
    <x v="27"/>
    <x v="31"/>
    <x v="33"/>
    <n v="0.41470000000000001"/>
  </r>
  <r>
    <x v="1"/>
    <x v="18"/>
    <x v="0"/>
    <x v="255"/>
    <x v="254"/>
    <x v="271"/>
    <n v="0.52329999999999999"/>
  </r>
  <r>
    <x v="1"/>
    <x v="18"/>
    <x v="1"/>
    <x v="21"/>
    <x v="34"/>
    <x v="33"/>
    <n v="0.39419999999999999"/>
  </r>
  <r>
    <x v="1"/>
    <x v="21"/>
    <x v="0"/>
    <x v="256"/>
    <x v="255"/>
    <x v="28"/>
    <n v="0.4975"/>
  </r>
  <r>
    <x v="1"/>
    <x v="21"/>
    <x v="1"/>
    <x v="27"/>
    <x v="42"/>
    <x v="44"/>
    <n v="0.38069999999999998"/>
  </r>
  <r>
    <x v="1"/>
    <x v="24"/>
    <x v="1"/>
    <x v="39"/>
    <x v="48"/>
    <x v="51"/>
    <n v="0.36599999999999999"/>
  </r>
  <r>
    <x v="1"/>
    <x v="24"/>
    <x v="0"/>
    <x v="257"/>
    <x v="256"/>
    <x v="272"/>
    <n v="0.47510000000000002"/>
  </r>
  <r>
    <x v="1"/>
    <x v="25"/>
    <x v="0"/>
    <x v="258"/>
    <x v="257"/>
    <x v="273"/>
    <n v="0.46500000000000002"/>
  </r>
  <r>
    <x v="1"/>
    <x v="25"/>
    <x v="1"/>
    <x v="39"/>
    <x v="48"/>
    <x v="51"/>
    <n v="0.3579"/>
  </r>
  <r>
    <x v="1"/>
    <x v="26"/>
    <x v="0"/>
    <x v="259"/>
    <x v="258"/>
    <x v="274"/>
    <n v="0.45639999999999997"/>
  </r>
  <r>
    <x v="1"/>
    <x v="26"/>
    <x v="1"/>
    <x v="46"/>
    <x v="55"/>
    <x v="57"/>
    <n v="0.35449999999999998"/>
  </r>
  <r>
    <x v="1"/>
    <x v="27"/>
    <x v="0"/>
    <x v="260"/>
    <x v="259"/>
    <x v="275"/>
    <n v="0.45129999999999998"/>
  </r>
  <r>
    <x v="1"/>
    <x v="27"/>
    <x v="1"/>
    <x v="46"/>
    <x v="55"/>
    <x v="57"/>
    <n v="0.35039999999999999"/>
  </r>
  <r>
    <x v="1"/>
    <x v="28"/>
    <x v="0"/>
    <x v="261"/>
    <x v="260"/>
    <x v="276"/>
    <n v="0.44629999999999997"/>
  </r>
  <r>
    <x v="1"/>
    <x v="28"/>
    <x v="1"/>
    <x v="46"/>
    <x v="55"/>
    <x v="57"/>
    <n v="0.3463"/>
  </r>
  <r>
    <x v="1"/>
    <x v="29"/>
    <x v="0"/>
    <x v="262"/>
    <x v="261"/>
    <x v="277"/>
    <n v="0.44119999999999998"/>
  </r>
  <r>
    <x v="1"/>
    <x v="29"/>
    <x v="1"/>
    <x v="46"/>
    <x v="58"/>
    <x v="60"/>
    <n v="0.34449999999999997"/>
  </r>
  <r>
    <x v="1"/>
    <x v="30"/>
    <x v="0"/>
    <x v="263"/>
    <x v="262"/>
    <x v="278"/>
    <n v="0.43759999999999999"/>
  </r>
  <r>
    <x v="1"/>
    <x v="30"/>
    <x v="1"/>
    <x v="50"/>
    <x v="58"/>
    <x v="279"/>
    <n v="0.34260000000000002"/>
  </r>
  <r>
    <x v="1"/>
    <x v="31"/>
    <x v="1"/>
    <x v="50"/>
    <x v="58"/>
    <x v="279"/>
    <n v="0.33850000000000002"/>
  </r>
  <r>
    <x v="1"/>
    <x v="31"/>
    <x v="0"/>
    <x v="264"/>
    <x v="263"/>
    <x v="280"/>
    <n v="0.434"/>
  </r>
  <r>
    <x v="1"/>
    <x v="32"/>
    <x v="0"/>
    <x v="265"/>
    <x v="264"/>
    <x v="281"/>
    <n v="0.42899999999999999"/>
  </r>
  <r>
    <x v="1"/>
    <x v="32"/>
    <x v="1"/>
    <x v="50"/>
    <x v="58"/>
    <x v="279"/>
    <n v="0.33439999999999998"/>
  </r>
  <r>
    <x v="1"/>
    <x v="33"/>
    <x v="1"/>
    <x v="55"/>
    <x v="62"/>
    <x v="282"/>
    <n v="0.33429999999999999"/>
  </r>
  <r>
    <x v="1"/>
    <x v="33"/>
    <x v="0"/>
    <x v="266"/>
    <x v="265"/>
    <x v="283"/>
    <n v="0.42399999999999999"/>
  </r>
  <r>
    <x v="1"/>
    <x v="34"/>
    <x v="0"/>
    <x v="267"/>
    <x v="266"/>
    <x v="284"/>
    <n v="0.41899999999999998"/>
  </r>
  <r>
    <x v="1"/>
    <x v="34"/>
    <x v="1"/>
    <x v="55"/>
    <x v="62"/>
    <x v="282"/>
    <n v="0.33019999999999999"/>
  </r>
  <r>
    <x v="1"/>
    <x v="35"/>
    <x v="0"/>
    <x v="268"/>
    <x v="267"/>
    <x v="47"/>
    <n v="0.4113"/>
  </r>
  <r>
    <x v="1"/>
    <x v="35"/>
    <x v="1"/>
    <x v="55"/>
    <x v="62"/>
    <x v="282"/>
    <n v="0.3261"/>
  </r>
  <r>
    <x v="1"/>
    <x v="36"/>
    <x v="0"/>
    <x v="269"/>
    <x v="268"/>
    <x v="285"/>
    <n v="0.41160000000000002"/>
  </r>
  <r>
    <x v="1"/>
    <x v="36"/>
    <x v="1"/>
    <x v="59"/>
    <x v="65"/>
    <x v="70"/>
    <n v="0.32540000000000002"/>
  </r>
  <r>
    <x v="1"/>
    <x v="37"/>
    <x v="0"/>
    <x v="270"/>
    <x v="269"/>
    <x v="286"/>
    <n v="0.40660000000000002"/>
  </r>
  <r>
    <x v="1"/>
    <x v="37"/>
    <x v="1"/>
    <x v="59"/>
    <x v="65"/>
    <x v="70"/>
    <n v="0.32150000000000001"/>
  </r>
  <r>
    <x v="1"/>
    <x v="38"/>
    <x v="0"/>
    <x v="271"/>
    <x v="270"/>
    <x v="287"/>
    <n v="0.4017"/>
  </r>
  <r>
    <x v="1"/>
    <x v="38"/>
    <x v="1"/>
    <x v="59"/>
    <x v="69"/>
    <x v="72"/>
    <n v="0.31900000000000001"/>
  </r>
  <r>
    <x v="1"/>
    <x v="39"/>
    <x v="0"/>
    <x v="272"/>
    <x v="271"/>
    <x v="288"/>
    <n v="0.3967"/>
  </r>
  <r>
    <x v="1"/>
    <x v="39"/>
    <x v="1"/>
    <x v="63"/>
    <x v="69"/>
    <x v="289"/>
    <n v="0.3165"/>
  </r>
  <r>
    <x v="1"/>
    <x v="40"/>
    <x v="1"/>
    <x v="63"/>
    <x v="72"/>
    <x v="75"/>
    <n v="0.31390000000000001"/>
  </r>
  <r>
    <x v="1"/>
    <x v="40"/>
    <x v="0"/>
    <x v="273"/>
    <x v="272"/>
    <x v="290"/>
    <n v="0.39300000000000002"/>
  </r>
  <r>
    <x v="1"/>
    <x v="41"/>
    <x v="0"/>
    <x v="274"/>
    <x v="273"/>
    <x v="291"/>
    <n v="0.38919999999999999"/>
  </r>
  <r>
    <x v="1"/>
    <x v="41"/>
    <x v="1"/>
    <x v="66"/>
    <x v="72"/>
    <x v="292"/>
    <n v="0.31130000000000002"/>
  </r>
  <r>
    <x v="1"/>
    <x v="42"/>
    <x v="0"/>
    <x v="275"/>
    <x v="274"/>
    <x v="293"/>
    <n v="0.38419999999999999"/>
  </r>
  <r>
    <x v="1"/>
    <x v="42"/>
    <x v="1"/>
    <x v="66"/>
    <x v="72"/>
    <x v="292"/>
    <n v="0.30719999999999997"/>
  </r>
  <r>
    <x v="1"/>
    <x v="43"/>
    <x v="0"/>
    <x v="276"/>
    <x v="275"/>
    <x v="294"/>
    <n v="0.37809999999999999"/>
  </r>
  <r>
    <x v="1"/>
    <x v="43"/>
    <x v="1"/>
    <x v="66"/>
    <x v="73"/>
    <x v="78"/>
    <n v="0.30449999999999999"/>
  </r>
  <r>
    <x v="1"/>
    <x v="44"/>
    <x v="0"/>
    <x v="277"/>
    <x v="276"/>
    <x v="295"/>
    <n v="0.3755"/>
  </r>
  <r>
    <x v="1"/>
    <x v="44"/>
    <x v="1"/>
    <x v="69"/>
    <x v="73"/>
    <x v="79"/>
    <n v="0.30180000000000001"/>
  </r>
  <r>
    <x v="1"/>
    <x v="45"/>
    <x v="0"/>
    <x v="278"/>
    <x v="277"/>
    <x v="296"/>
    <n v="0.37169999999999997"/>
  </r>
  <r>
    <x v="1"/>
    <x v="45"/>
    <x v="1"/>
    <x v="69"/>
    <x v="76"/>
    <x v="297"/>
    <n v="0.29899999999999999"/>
  </r>
  <r>
    <x v="1"/>
    <x v="46"/>
    <x v="0"/>
    <x v="279"/>
    <x v="278"/>
    <x v="298"/>
    <n v="0.36559999999999998"/>
  </r>
  <r>
    <x v="1"/>
    <x v="46"/>
    <x v="1"/>
    <x v="72"/>
    <x v="80"/>
    <x v="86"/>
    <n v="0.29730000000000001"/>
  </r>
  <r>
    <x v="1"/>
    <x v="47"/>
    <x v="1"/>
    <x v="75"/>
    <x v="80"/>
    <x v="299"/>
    <n v="0.2944"/>
  </r>
  <r>
    <x v="1"/>
    <x v="47"/>
    <x v="0"/>
    <x v="280"/>
    <x v="279"/>
    <x v="300"/>
    <n v="0.3629"/>
  </r>
  <r>
    <x v="1"/>
    <x v="48"/>
    <x v="0"/>
    <x v="281"/>
    <x v="280"/>
    <x v="301"/>
    <n v="0.35899999999999999"/>
  </r>
  <r>
    <x v="1"/>
    <x v="48"/>
    <x v="1"/>
    <x v="75"/>
    <x v="82"/>
    <x v="88"/>
    <n v="0.29149999999999998"/>
  </r>
  <r>
    <x v="1"/>
    <x v="49"/>
    <x v="1"/>
    <x v="77"/>
    <x v="82"/>
    <x v="90"/>
    <n v="0.28839999999999999"/>
  </r>
  <r>
    <x v="1"/>
    <x v="49"/>
    <x v="0"/>
    <x v="282"/>
    <x v="281"/>
    <x v="302"/>
    <n v="0.35299999999999998"/>
  </r>
  <r>
    <x v="1"/>
    <x v="50"/>
    <x v="0"/>
    <x v="283"/>
    <x v="282"/>
    <x v="303"/>
    <n v="0.35020000000000001"/>
  </r>
  <r>
    <x v="1"/>
    <x v="50"/>
    <x v="1"/>
    <x v="77"/>
    <x v="84"/>
    <x v="304"/>
    <n v="0.28539999999999999"/>
  </r>
  <r>
    <x v="1"/>
    <x v="51"/>
    <x v="0"/>
    <x v="284"/>
    <x v="283"/>
    <x v="305"/>
    <n v="0.3463"/>
  </r>
  <r>
    <x v="1"/>
    <x v="51"/>
    <x v="1"/>
    <x v="80"/>
    <x v="87"/>
    <x v="94"/>
    <n v="0.2833"/>
  </r>
  <r>
    <x v="1"/>
    <x v="52"/>
    <x v="0"/>
    <x v="285"/>
    <x v="284"/>
    <x v="306"/>
    <n v="0.34229999999999999"/>
  </r>
  <r>
    <x v="1"/>
    <x v="52"/>
    <x v="1"/>
    <x v="82"/>
    <x v="82"/>
    <x v="92"/>
    <n v="0.27800000000000002"/>
  </r>
  <r>
    <x v="1"/>
    <x v="53"/>
    <x v="0"/>
    <x v="286"/>
    <x v="285"/>
    <x v="307"/>
    <n v="0.33839999999999998"/>
  </r>
  <r>
    <x v="1"/>
    <x v="53"/>
    <x v="1"/>
    <x v="84"/>
    <x v="88"/>
    <x v="308"/>
    <n v="0.27779999999999999"/>
  </r>
  <r>
    <x v="1"/>
    <x v="54"/>
    <x v="0"/>
    <x v="287"/>
    <x v="286"/>
    <x v="309"/>
    <n v="0.33239999999999997"/>
  </r>
  <r>
    <x v="1"/>
    <x v="54"/>
    <x v="1"/>
    <x v="84"/>
    <x v="91"/>
    <x v="97"/>
    <n v="0.27460000000000001"/>
  </r>
  <r>
    <x v="1"/>
    <x v="55"/>
    <x v="0"/>
    <x v="288"/>
    <x v="287"/>
    <x v="310"/>
    <n v="0.33040000000000003"/>
  </r>
  <r>
    <x v="1"/>
    <x v="55"/>
    <x v="1"/>
    <x v="85"/>
    <x v="93"/>
    <x v="100"/>
    <n v="0.2722"/>
  </r>
  <r>
    <x v="1"/>
    <x v="56"/>
    <x v="1"/>
    <x v="88"/>
    <x v="288"/>
    <x v="102"/>
    <n v="0.2697"/>
  </r>
  <r>
    <x v="1"/>
    <x v="56"/>
    <x v="0"/>
    <x v="289"/>
    <x v="289"/>
    <x v="311"/>
    <n v="0.32450000000000001"/>
  </r>
  <r>
    <x v="1"/>
    <x v="57"/>
    <x v="0"/>
    <x v="290"/>
    <x v="290"/>
    <x v="312"/>
    <n v="0.32229999999999998"/>
  </r>
  <r>
    <x v="1"/>
    <x v="57"/>
    <x v="1"/>
    <x v="90"/>
    <x v="95"/>
    <x v="313"/>
    <n v="0.26719999999999999"/>
  </r>
  <r>
    <x v="1"/>
    <x v="58"/>
    <x v="0"/>
    <x v="291"/>
    <x v="291"/>
    <x v="249"/>
    <n v="0.3155"/>
  </r>
  <r>
    <x v="1"/>
    <x v="58"/>
    <x v="1"/>
    <x v="92"/>
    <x v="97"/>
    <x v="314"/>
    <n v="0.26450000000000001"/>
  </r>
  <r>
    <x v="1"/>
    <x v="59"/>
    <x v="0"/>
    <x v="292"/>
    <x v="292"/>
    <x v="315"/>
    <n v="0.31409999999999999"/>
  </r>
  <r>
    <x v="1"/>
    <x v="59"/>
    <x v="1"/>
    <x v="208"/>
    <x v="99"/>
    <x v="106"/>
    <n v="0.26179999999999998"/>
  </r>
  <r>
    <x v="1"/>
    <x v="60"/>
    <x v="0"/>
    <x v="293"/>
    <x v="293"/>
    <x v="316"/>
    <n v="0.30830000000000002"/>
  </r>
  <r>
    <x v="1"/>
    <x v="60"/>
    <x v="1"/>
    <x v="94"/>
    <x v="294"/>
    <x v="108"/>
    <n v="0.2591"/>
  </r>
  <r>
    <x v="1"/>
    <x v="61"/>
    <x v="0"/>
    <x v="294"/>
    <x v="295"/>
    <x v="317"/>
    <n v="0.30590000000000001"/>
  </r>
  <r>
    <x v="1"/>
    <x v="61"/>
    <x v="1"/>
    <x v="96"/>
    <x v="101"/>
    <x v="318"/>
    <n v="0.25619999999999998"/>
  </r>
  <r>
    <x v="1"/>
    <x v="62"/>
    <x v="0"/>
    <x v="295"/>
    <x v="296"/>
    <x v="319"/>
    <n v="0.3009"/>
  </r>
  <r>
    <x v="1"/>
    <x v="62"/>
    <x v="1"/>
    <x v="296"/>
    <x v="297"/>
    <x v="111"/>
    <n v="0.25469999999999998"/>
  </r>
  <r>
    <x v="1"/>
    <x v="63"/>
    <x v="1"/>
    <x v="99"/>
    <x v="105"/>
    <x v="320"/>
    <n v="0.25169999999999998"/>
  </r>
  <r>
    <x v="1"/>
    <x v="63"/>
    <x v="0"/>
    <x v="297"/>
    <x v="298"/>
    <x v="321"/>
    <n v="0.29749999999999999"/>
  </r>
  <r>
    <x v="1"/>
    <x v="64"/>
    <x v="0"/>
    <x v="298"/>
    <x v="299"/>
    <x v="322"/>
    <n v="0.29409999999999997"/>
  </r>
  <r>
    <x v="1"/>
    <x v="64"/>
    <x v="1"/>
    <x v="299"/>
    <x v="106"/>
    <x v="323"/>
    <n v="0.2492"/>
  </r>
  <r>
    <x v="1"/>
    <x v="65"/>
    <x v="1"/>
    <x v="103"/>
    <x v="106"/>
    <x v="115"/>
    <n v="0.24610000000000001"/>
  </r>
  <r>
    <x v="1"/>
    <x v="65"/>
    <x v="0"/>
    <x v="300"/>
    <x v="300"/>
    <x v="324"/>
    <n v="0.28910000000000002"/>
  </r>
  <r>
    <x v="1"/>
    <x v="66"/>
    <x v="0"/>
    <x v="301"/>
    <x v="301"/>
    <x v="325"/>
    <n v="0.28639999999999999"/>
  </r>
  <r>
    <x v="1"/>
    <x v="66"/>
    <x v="1"/>
    <x v="205"/>
    <x v="109"/>
    <x v="219"/>
    <n v="0.24349999999999999"/>
  </r>
  <r>
    <x v="1"/>
    <x v="67"/>
    <x v="0"/>
    <x v="302"/>
    <x v="302"/>
    <x v="326"/>
    <n v="0.2828"/>
  </r>
  <r>
    <x v="1"/>
    <x v="67"/>
    <x v="1"/>
    <x v="303"/>
    <x v="111"/>
    <x v="327"/>
    <n v="0.2414"/>
  </r>
  <r>
    <x v="1"/>
    <x v="68"/>
    <x v="0"/>
    <x v="304"/>
    <x v="303"/>
    <x v="328"/>
    <n v="0.2792"/>
  </r>
  <r>
    <x v="1"/>
    <x v="68"/>
    <x v="1"/>
    <x v="108"/>
    <x v="113"/>
    <x v="329"/>
    <n v="0.23910000000000001"/>
  </r>
  <r>
    <x v="1"/>
    <x v="69"/>
    <x v="0"/>
    <x v="305"/>
    <x v="304"/>
    <x v="330"/>
    <n v="0.27560000000000001"/>
  </r>
  <r>
    <x v="1"/>
    <x v="69"/>
    <x v="1"/>
    <x v="110"/>
    <x v="305"/>
    <x v="331"/>
    <n v="0.23669999999999999"/>
  </r>
  <r>
    <x v="1"/>
    <x v="70"/>
    <x v="0"/>
    <x v="306"/>
    <x v="306"/>
    <x v="332"/>
    <n v="0.27189999999999998"/>
  </r>
  <r>
    <x v="1"/>
    <x v="70"/>
    <x v="1"/>
    <x v="112"/>
    <x v="307"/>
    <x v="333"/>
    <n v="0.23419999999999999"/>
  </r>
  <r>
    <x v="1"/>
    <x v="71"/>
    <x v="0"/>
    <x v="307"/>
    <x v="308"/>
    <x v="334"/>
    <n v="0.2681"/>
  </r>
  <r>
    <x v="1"/>
    <x v="71"/>
    <x v="1"/>
    <x v="308"/>
    <x v="309"/>
    <x v="126"/>
    <n v="0.2316"/>
  </r>
  <r>
    <x v="1"/>
    <x v="72"/>
    <x v="1"/>
    <x v="309"/>
    <x v="119"/>
    <x v="335"/>
    <n v="0.22889999999999999"/>
  </r>
  <r>
    <x v="1"/>
    <x v="72"/>
    <x v="0"/>
    <x v="310"/>
    <x v="310"/>
    <x v="336"/>
    <n v="0.2374"/>
  </r>
  <r>
    <x v="1"/>
    <x v="73"/>
    <x v="0"/>
    <x v="311"/>
    <x v="231"/>
    <x v="337"/>
    <n v="0.23669999999999999"/>
  </r>
  <r>
    <x v="1"/>
    <x v="73"/>
    <x v="1"/>
    <x v="312"/>
    <x v="120"/>
    <x v="338"/>
    <n v="0.22700000000000001"/>
  </r>
  <r>
    <x v="1"/>
    <x v="74"/>
    <x v="0"/>
    <x v="313"/>
    <x v="311"/>
    <x v="339"/>
    <n v="0.23180000000000001"/>
  </r>
  <r>
    <x v="1"/>
    <x v="74"/>
    <x v="1"/>
    <x v="117"/>
    <x v="312"/>
    <x v="340"/>
    <n v="0.22409999999999999"/>
  </r>
  <r>
    <x v="1"/>
    <x v="75"/>
    <x v="0"/>
    <x v="314"/>
    <x v="313"/>
    <x v="341"/>
    <n v="0.2293"/>
  </r>
  <r>
    <x v="1"/>
    <x v="75"/>
    <x v="1"/>
    <x v="120"/>
    <x v="314"/>
    <x v="342"/>
    <n v="0.22189999999999999"/>
  </r>
  <r>
    <x v="1"/>
    <x v="76"/>
    <x v="0"/>
    <x v="315"/>
    <x v="315"/>
    <x v="343"/>
    <n v="0.2266"/>
  </r>
  <r>
    <x v="1"/>
    <x v="76"/>
    <x v="1"/>
    <x v="316"/>
    <x v="316"/>
    <x v="344"/>
    <n v="0.21990000000000001"/>
  </r>
  <r>
    <x v="1"/>
    <x v="77"/>
    <x v="0"/>
    <x v="317"/>
    <x v="317"/>
    <x v="345"/>
    <n v="0.22389999999999999"/>
  </r>
  <r>
    <x v="1"/>
    <x v="77"/>
    <x v="1"/>
    <x v="202"/>
    <x v="127"/>
    <x v="215"/>
    <n v="0.21709999999999999"/>
  </r>
  <r>
    <x v="1"/>
    <x v="78"/>
    <x v="0"/>
    <x v="229"/>
    <x v="318"/>
    <x v="346"/>
    <n v="0.22159999999999999"/>
  </r>
  <r>
    <x v="1"/>
    <x v="78"/>
    <x v="1"/>
    <x v="124"/>
    <x v="319"/>
    <x v="347"/>
    <n v="0.21479999999999999"/>
  </r>
  <r>
    <x v="1"/>
    <x v="79"/>
    <x v="1"/>
    <x v="126"/>
    <x v="320"/>
    <x v="348"/>
    <n v="0.2127"/>
  </r>
  <r>
    <x v="1"/>
    <x v="79"/>
    <x v="0"/>
    <x v="318"/>
    <x v="321"/>
    <x v="349"/>
    <n v="0.22189999999999999"/>
  </r>
  <r>
    <x v="1"/>
    <x v="80"/>
    <x v="0"/>
    <x v="319"/>
    <x v="322"/>
    <x v="350"/>
    <n v="0.21920000000000001"/>
  </r>
  <r>
    <x v="1"/>
    <x v="80"/>
    <x v="1"/>
    <x v="128"/>
    <x v="323"/>
    <x v="351"/>
    <n v="0.21049999999999999"/>
  </r>
  <r>
    <x v="1"/>
    <x v="81"/>
    <x v="1"/>
    <x v="320"/>
    <x v="324"/>
    <x v="352"/>
    <n v="0.20810000000000001"/>
  </r>
  <r>
    <x v="1"/>
    <x v="81"/>
    <x v="0"/>
    <x v="115"/>
    <x v="325"/>
    <x v="353"/>
    <n v="0.21640000000000001"/>
  </r>
  <r>
    <x v="1"/>
    <x v="82"/>
    <x v="0"/>
    <x v="321"/>
    <x v="326"/>
    <x v="354"/>
    <n v="0.21360000000000001"/>
  </r>
  <r>
    <x v="1"/>
    <x v="82"/>
    <x v="1"/>
    <x v="322"/>
    <x v="327"/>
    <x v="143"/>
    <n v="0.20610000000000001"/>
  </r>
  <r>
    <x v="1"/>
    <x v="83"/>
    <x v="0"/>
    <x v="323"/>
    <x v="328"/>
    <x v="355"/>
    <n v="0.2122"/>
  </r>
  <r>
    <x v="1"/>
    <x v="83"/>
    <x v="1"/>
    <x v="324"/>
    <x v="137"/>
    <x v="356"/>
    <n v="0.20399999999999999"/>
  </r>
  <r>
    <x v="1"/>
    <x v="84"/>
    <x v="0"/>
    <x v="121"/>
    <x v="124"/>
    <x v="133"/>
    <n v="0.20849999999999999"/>
  </r>
  <r>
    <x v="1"/>
    <x v="84"/>
    <x v="1"/>
    <x v="325"/>
    <x v="329"/>
    <x v="357"/>
    <n v="0.2016"/>
  </r>
  <r>
    <x v="1"/>
    <x v="85"/>
    <x v="0"/>
    <x v="326"/>
    <x v="330"/>
    <x v="358"/>
    <n v="0.20669999999999999"/>
  </r>
  <r>
    <x v="1"/>
    <x v="85"/>
    <x v="1"/>
    <x v="327"/>
    <x v="331"/>
    <x v="359"/>
    <n v="0.19969999999999999"/>
  </r>
  <r>
    <x v="1"/>
    <x v="86"/>
    <x v="0"/>
    <x v="328"/>
    <x v="332"/>
    <x v="360"/>
    <n v="0.20369999999999999"/>
  </r>
  <r>
    <x v="1"/>
    <x v="86"/>
    <x v="1"/>
    <x v="138"/>
    <x v="333"/>
    <x v="361"/>
    <n v="0.19750000000000001"/>
  </r>
  <r>
    <x v="1"/>
    <x v="87"/>
    <x v="0"/>
    <x v="329"/>
    <x v="334"/>
    <x v="362"/>
    <n v="0.2011"/>
  </r>
  <r>
    <x v="1"/>
    <x v="87"/>
    <x v="1"/>
    <x v="140"/>
    <x v="335"/>
    <x v="363"/>
    <n v="0.1956"/>
  </r>
  <r>
    <x v="1"/>
    <x v="88"/>
    <x v="1"/>
    <x v="330"/>
    <x v="336"/>
    <x v="154"/>
    <n v="0.19350000000000001"/>
  </r>
  <r>
    <x v="1"/>
    <x v="88"/>
    <x v="0"/>
    <x v="331"/>
    <x v="337"/>
    <x v="364"/>
    <n v="0.19869999999999999"/>
  </r>
  <r>
    <x v="1"/>
    <x v="89"/>
    <x v="0"/>
    <x v="332"/>
    <x v="338"/>
    <x v="365"/>
    <n v="0.19620000000000001"/>
  </r>
  <r>
    <x v="1"/>
    <x v="89"/>
    <x v="1"/>
    <x v="333"/>
    <x v="147"/>
    <x v="366"/>
    <n v="0.19159999999999999"/>
  </r>
  <r>
    <x v="1"/>
    <x v="90"/>
    <x v="0"/>
    <x v="334"/>
    <x v="339"/>
    <x v="367"/>
    <n v="0.19389999999999999"/>
  </r>
  <r>
    <x v="1"/>
    <x v="90"/>
    <x v="1"/>
    <x v="335"/>
    <x v="340"/>
    <x v="368"/>
    <n v="0.18859999999999999"/>
  </r>
  <r>
    <x v="1"/>
    <x v="91"/>
    <x v="0"/>
    <x v="336"/>
    <x v="341"/>
    <x v="369"/>
    <n v="0.19259999999999999"/>
  </r>
  <r>
    <x v="1"/>
    <x v="91"/>
    <x v="1"/>
    <x v="337"/>
    <x v="342"/>
    <x v="370"/>
    <n v="0.18709999999999999"/>
  </r>
  <r>
    <x v="1"/>
    <x v="92"/>
    <x v="0"/>
    <x v="338"/>
    <x v="343"/>
    <x v="371"/>
    <n v="0.19020000000000001"/>
  </r>
  <r>
    <x v="1"/>
    <x v="92"/>
    <x v="1"/>
    <x v="339"/>
    <x v="344"/>
    <x v="372"/>
    <n v="0.18459999999999999"/>
  </r>
  <r>
    <x v="1"/>
    <x v="93"/>
    <x v="0"/>
    <x v="340"/>
    <x v="345"/>
    <x v="373"/>
    <n v="0.188"/>
  </r>
  <r>
    <x v="1"/>
    <x v="93"/>
    <x v="1"/>
    <x v="149"/>
    <x v="346"/>
    <x v="374"/>
    <n v="0.18260000000000001"/>
  </r>
  <r>
    <x v="1"/>
    <x v="94"/>
    <x v="0"/>
    <x v="341"/>
    <x v="347"/>
    <x v="375"/>
    <n v="0.1855"/>
  </r>
  <r>
    <x v="1"/>
    <x v="94"/>
    <x v="1"/>
    <x v="342"/>
    <x v="348"/>
    <x v="164"/>
    <n v="0.18029999999999999"/>
  </r>
  <r>
    <x v="1"/>
    <x v="95"/>
    <x v="1"/>
    <x v="343"/>
    <x v="157"/>
    <x v="376"/>
    <n v="0.1782"/>
  </r>
  <r>
    <x v="1"/>
    <x v="95"/>
    <x v="0"/>
    <x v="344"/>
    <x v="349"/>
    <x v="377"/>
    <n v="0.18140000000000001"/>
  </r>
  <r>
    <x v="1"/>
    <x v="96"/>
    <x v="0"/>
    <x v="345"/>
    <x v="350"/>
    <x v="378"/>
    <n v="0.1792"/>
  </r>
  <r>
    <x v="1"/>
    <x v="96"/>
    <x v="1"/>
    <x v="194"/>
    <x v="197"/>
    <x v="206"/>
    <n v="0.17580000000000001"/>
  </r>
  <r>
    <x v="1"/>
    <x v="97"/>
    <x v="1"/>
    <x v="346"/>
    <x v="351"/>
    <x v="379"/>
    <n v="0.17380000000000001"/>
  </r>
  <r>
    <x v="1"/>
    <x v="97"/>
    <x v="0"/>
    <x v="347"/>
    <x v="352"/>
    <x v="380"/>
    <n v="0.17810000000000001"/>
  </r>
  <r>
    <x v="1"/>
    <x v="98"/>
    <x v="0"/>
    <x v="348"/>
    <x v="353"/>
    <x v="381"/>
    <n v="0.17530000000000001"/>
  </r>
  <r>
    <x v="1"/>
    <x v="98"/>
    <x v="1"/>
    <x v="349"/>
    <x v="354"/>
    <x v="382"/>
    <n v="0.17150000000000001"/>
  </r>
  <r>
    <x v="1"/>
    <x v="99"/>
    <x v="0"/>
    <x v="350"/>
    <x v="355"/>
    <x v="383"/>
    <n v="0.1729"/>
  </r>
  <r>
    <x v="1"/>
    <x v="99"/>
    <x v="1"/>
    <x v="351"/>
    <x v="356"/>
    <x v="384"/>
    <n v="0.16930000000000001"/>
  </r>
  <r>
    <x v="1"/>
    <x v="100"/>
    <x v="0"/>
    <x v="352"/>
    <x v="357"/>
    <x v="385"/>
    <n v="0.17050000000000001"/>
  </r>
  <r>
    <x v="1"/>
    <x v="100"/>
    <x v="1"/>
    <x v="353"/>
    <x v="358"/>
    <x v="174"/>
    <n v="0.16700000000000001"/>
  </r>
  <r>
    <x v="1"/>
    <x v="101"/>
    <x v="0"/>
    <x v="354"/>
    <x v="359"/>
    <x v="386"/>
    <n v="0.16839999999999999"/>
  </r>
  <r>
    <x v="1"/>
    <x v="101"/>
    <x v="1"/>
    <x v="355"/>
    <x v="166"/>
    <x v="387"/>
    <n v="0.16470000000000001"/>
  </r>
  <r>
    <x v="1"/>
    <x v="102"/>
    <x v="0"/>
    <x v="356"/>
    <x v="360"/>
    <x v="388"/>
    <n v="0.16600000000000001"/>
  </r>
  <r>
    <x v="1"/>
    <x v="102"/>
    <x v="1"/>
    <x v="357"/>
    <x v="361"/>
    <x v="389"/>
    <n v="0.16270000000000001"/>
  </r>
  <r>
    <x v="1"/>
    <x v="103"/>
    <x v="0"/>
    <x v="358"/>
    <x v="362"/>
    <x v="390"/>
    <n v="0.1636"/>
  </r>
  <r>
    <x v="1"/>
    <x v="103"/>
    <x v="1"/>
    <x v="359"/>
    <x v="363"/>
    <x v="391"/>
    <n v="0.16039999999999999"/>
  </r>
  <r>
    <x v="1"/>
    <x v="104"/>
    <x v="1"/>
    <x v="360"/>
    <x v="364"/>
    <x v="392"/>
    <n v="0.15790000000000001"/>
  </r>
  <r>
    <x v="1"/>
    <x v="104"/>
    <x v="0"/>
    <x v="361"/>
    <x v="365"/>
    <x v="393"/>
    <n v="0.1613"/>
  </r>
  <r>
    <x v="1"/>
    <x v="105"/>
    <x v="0"/>
    <x v="362"/>
    <x v="366"/>
    <x v="394"/>
    <n v="0.15920000000000001"/>
  </r>
  <r>
    <x v="1"/>
    <x v="105"/>
    <x v="1"/>
    <x v="363"/>
    <x v="367"/>
    <x v="395"/>
    <n v="0.15540000000000001"/>
  </r>
  <r>
    <x v="1"/>
    <x v="106"/>
    <x v="0"/>
    <x v="364"/>
    <x v="368"/>
    <x v="396"/>
    <n v="0.15670000000000001"/>
  </r>
  <r>
    <x v="1"/>
    <x v="106"/>
    <x v="1"/>
    <x v="365"/>
    <x v="369"/>
    <x v="397"/>
    <n v="0.15310000000000001"/>
  </r>
  <r>
    <x v="1"/>
    <x v="107"/>
    <x v="0"/>
    <x v="366"/>
    <x v="370"/>
    <x v="398"/>
    <n v="0.15409999999999999"/>
  </r>
  <r>
    <x v="1"/>
    <x v="107"/>
    <x v="1"/>
    <x v="174"/>
    <x v="371"/>
    <x v="399"/>
    <n v="0.15079999999999999"/>
  </r>
  <r>
    <x v="1"/>
    <x v="108"/>
    <x v="0"/>
    <x v="367"/>
    <x v="372"/>
    <x v="400"/>
    <n v="0.1517"/>
  </r>
  <r>
    <x v="1"/>
    <x v="108"/>
    <x v="1"/>
    <x v="368"/>
    <x v="373"/>
    <x v="401"/>
    <n v="0.1484"/>
  </r>
  <r>
    <x v="1"/>
    <x v="109"/>
    <x v="0"/>
    <x v="369"/>
    <x v="374"/>
    <x v="402"/>
    <n v="0.1492"/>
  </r>
  <r>
    <x v="1"/>
    <x v="109"/>
    <x v="1"/>
    <x v="370"/>
    <x v="375"/>
    <x v="403"/>
    <n v="0.14610000000000001"/>
  </r>
  <r>
    <x v="1"/>
    <x v="110"/>
    <x v="0"/>
    <x v="371"/>
    <x v="376"/>
    <x v="404"/>
    <n v="0.1464"/>
  </r>
  <r>
    <x v="1"/>
    <x v="110"/>
    <x v="1"/>
    <x v="372"/>
    <x v="377"/>
    <x v="405"/>
    <n v="0.14349999999999999"/>
  </r>
  <r>
    <x v="1"/>
    <x v="111"/>
    <x v="1"/>
    <x v="373"/>
    <x v="378"/>
    <x v="406"/>
    <n v="0.14099999999999999"/>
  </r>
  <r>
    <x v="1"/>
    <x v="111"/>
    <x v="0"/>
    <x v="374"/>
    <x v="379"/>
    <x v="407"/>
    <n v="0.14380000000000001"/>
  </r>
  <r>
    <x v="1"/>
    <x v="112"/>
    <x v="0"/>
    <x v="192"/>
    <x v="380"/>
    <x v="408"/>
    <n v="0.14149999999999999"/>
  </r>
  <r>
    <x v="1"/>
    <x v="112"/>
    <x v="1"/>
    <x v="375"/>
    <x v="381"/>
    <x v="409"/>
    <n v="0.13819999999999999"/>
  </r>
  <r>
    <x v="1"/>
    <x v="113"/>
    <x v="1"/>
    <x v="376"/>
    <x v="382"/>
    <x v="410"/>
    <n v="0.1356"/>
  </r>
  <r>
    <x v="1"/>
    <x v="113"/>
    <x v="0"/>
    <x v="377"/>
    <x v="383"/>
    <x v="411"/>
    <n v="0.13880000000000001"/>
  </r>
  <r>
    <x v="1"/>
    <x v="114"/>
    <x v="0"/>
    <x v="378"/>
    <x v="384"/>
    <x v="412"/>
    <n v="0.13589999999999999"/>
  </r>
  <r>
    <x v="1"/>
    <x v="114"/>
    <x v="1"/>
    <x v="379"/>
    <x v="385"/>
    <x v="413"/>
    <n v="0.13320000000000001"/>
  </r>
  <r>
    <x v="1"/>
    <x v="115"/>
    <x v="0"/>
    <x v="380"/>
    <x v="188"/>
    <x v="414"/>
    <n v="0.1333"/>
  </r>
  <r>
    <x v="1"/>
    <x v="115"/>
    <x v="1"/>
    <x v="381"/>
    <x v="386"/>
    <x v="199"/>
    <n v="0.13039999999999999"/>
  </r>
  <r>
    <x v="1"/>
    <x v="116"/>
    <x v="0"/>
    <x v="382"/>
    <x v="186"/>
    <x v="415"/>
    <n v="0.1308"/>
  </r>
  <r>
    <x v="1"/>
    <x v="116"/>
    <x v="1"/>
    <x v="383"/>
    <x v="387"/>
    <x v="416"/>
    <n v="0.12790000000000001"/>
  </r>
  <r>
    <x v="1"/>
    <x v="117"/>
    <x v="0"/>
    <x v="384"/>
    <x v="388"/>
    <x v="417"/>
    <n v="0.128"/>
  </r>
  <r>
    <x v="1"/>
    <x v="117"/>
    <x v="1"/>
    <x v="385"/>
    <x v="389"/>
    <x v="418"/>
    <n v="0.125"/>
  </r>
  <r>
    <x v="1"/>
    <x v="118"/>
    <x v="0"/>
    <x v="186"/>
    <x v="390"/>
    <x v="419"/>
    <n v="0.12529999999999999"/>
  </r>
  <r>
    <x v="1"/>
    <x v="118"/>
    <x v="1"/>
    <x v="386"/>
    <x v="391"/>
    <x v="420"/>
    <n v="0.1221"/>
  </r>
  <r>
    <x v="1"/>
    <x v="119"/>
    <x v="0"/>
    <x v="387"/>
    <x v="392"/>
    <x v="421"/>
    <n v="0.1229"/>
  </r>
  <r>
    <x v="1"/>
    <x v="119"/>
    <x v="1"/>
    <x v="388"/>
    <x v="393"/>
    <x v="422"/>
    <n v="0.1196"/>
  </r>
  <r>
    <x v="1"/>
    <x v="120"/>
    <x v="1"/>
    <x v="389"/>
    <x v="394"/>
    <x v="423"/>
    <n v="0.1167"/>
  </r>
  <r>
    <x v="1"/>
    <x v="120"/>
    <x v="0"/>
    <x v="390"/>
    <x v="395"/>
    <x v="424"/>
    <n v="0.1201"/>
  </r>
  <r>
    <x v="1"/>
    <x v="121"/>
    <x v="0"/>
    <x v="357"/>
    <x v="169"/>
    <x v="425"/>
    <n v="0.1173"/>
  </r>
  <r>
    <x v="1"/>
    <x v="121"/>
    <x v="1"/>
    <x v="391"/>
    <x v="396"/>
    <x v="426"/>
    <n v="0.11409999999999999"/>
  </r>
  <r>
    <x v="1"/>
    <x v="122"/>
    <x v="0"/>
    <x v="392"/>
    <x v="397"/>
    <x v="427"/>
    <n v="0.1148"/>
  </r>
  <r>
    <x v="1"/>
    <x v="122"/>
    <x v="1"/>
    <x v="393"/>
    <x v="398"/>
    <x v="428"/>
    <n v="0.1114"/>
  </r>
  <r>
    <x v="1"/>
    <x v="123"/>
    <x v="0"/>
    <x v="346"/>
    <x v="351"/>
    <x v="379"/>
    <n v="0.11219999999999999"/>
  </r>
  <r>
    <x v="1"/>
    <x v="123"/>
    <x v="1"/>
    <x v="394"/>
    <x v="399"/>
    <x v="429"/>
    <n v="0.1086"/>
  </r>
  <r>
    <x v="1"/>
    <x v="124"/>
    <x v="0"/>
    <x v="342"/>
    <x v="400"/>
    <x v="430"/>
    <n v="0.1094"/>
  </r>
  <r>
    <x v="1"/>
    <x v="124"/>
    <x v="1"/>
    <x v="200"/>
    <x v="203"/>
    <x v="212"/>
    <n v="0.1062"/>
  </r>
  <r>
    <x v="1"/>
    <x v="125"/>
    <x v="0"/>
    <x v="337"/>
    <x v="342"/>
    <x v="370"/>
    <n v="0.1071"/>
  </r>
  <r>
    <x v="1"/>
    <x v="125"/>
    <x v="1"/>
    <x v="395"/>
    <x v="401"/>
    <x v="431"/>
    <n v="0.1036"/>
  </r>
  <r>
    <x v="1"/>
    <x v="126"/>
    <x v="0"/>
    <x v="396"/>
    <x v="145"/>
    <x v="432"/>
    <n v="0.1047"/>
  </r>
  <r>
    <x v="1"/>
    <x v="126"/>
    <x v="1"/>
    <x v="397"/>
    <x v="402"/>
    <x v="433"/>
    <n v="0.10050000000000001"/>
  </r>
  <r>
    <x v="1"/>
    <x v="127"/>
    <x v="1"/>
    <x v="398"/>
    <x v="403"/>
    <x v="434"/>
    <n v="9.9099999999999994E-2"/>
  </r>
  <r>
    <x v="1"/>
    <x v="127"/>
    <x v="0"/>
    <x v="399"/>
    <x v="138"/>
    <x v="435"/>
    <n v="0.10249999999999999"/>
  </r>
  <r>
    <x v="1"/>
    <x v="128"/>
    <x v="0"/>
    <x v="128"/>
    <x v="133"/>
    <x v="436"/>
    <n v="0.1"/>
  </r>
  <r>
    <x v="1"/>
    <x v="128"/>
    <x v="1"/>
    <x v="400"/>
    <x v="404"/>
    <x v="437"/>
    <n v="9.5200000000000007E-2"/>
  </r>
  <r>
    <x v="1"/>
    <x v="129"/>
    <x v="1"/>
    <x v="401"/>
    <x v="405"/>
    <x v="438"/>
    <n v="9.2399999999999996E-2"/>
  </r>
  <r>
    <x v="1"/>
    <x v="129"/>
    <x v="0"/>
    <x v="402"/>
    <x v="316"/>
    <x v="439"/>
    <n v="9.7900000000000001E-2"/>
  </r>
  <r>
    <x v="1"/>
    <x v="130"/>
    <x v="0"/>
    <x v="403"/>
    <x v="309"/>
    <x v="440"/>
    <n v="9.6100000000000005E-2"/>
  </r>
  <r>
    <x v="1"/>
    <x v="130"/>
    <x v="1"/>
    <x v="404"/>
    <x v="406"/>
    <x v="441"/>
    <n v="8.9599999999999999E-2"/>
  </r>
  <r>
    <x v="1"/>
    <x v="131"/>
    <x v="0"/>
    <x v="103"/>
    <x v="109"/>
    <x v="442"/>
    <n v="9.4700000000000006E-2"/>
  </r>
  <r>
    <x v="1"/>
    <x v="131"/>
    <x v="1"/>
    <x v="405"/>
    <x v="407"/>
    <x v="443"/>
    <n v="8.6199999999999999E-2"/>
  </r>
  <r>
    <x v="1"/>
    <x v="132"/>
    <x v="0"/>
    <x v="208"/>
    <x v="99"/>
    <x v="106"/>
    <n v="9.3100000000000002E-2"/>
  </r>
  <r>
    <x v="1"/>
    <x v="132"/>
    <x v="1"/>
    <x v="406"/>
    <x v="408"/>
    <x v="444"/>
    <n v="8.5900000000000004E-2"/>
  </r>
  <r>
    <x v="1"/>
    <x v="133"/>
    <x v="0"/>
    <x v="82"/>
    <x v="88"/>
    <x v="96"/>
    <n v="9.2200000000000004E-2"/>
  </r>
  <r>
    <x v="1"/>
    <x v="133"/>
    <x v="1"/>
    <x v="407"/>
    <x v="353"/>
    <x v="445"/>
    <n v="7.9399999999999998E-2"/>
  </r>
  <r>
    <x v="1"/>
    <x v="134"/>
    <x v="0"/>
    <x v="69"/>
    <x v="80"/>
    <x v="83"/>
    <n v="9.1700000000000004E-2"/>
  </r>
  <r>
    <x v="1"/>
    <x v="134"/>
    <x v="1"/>
    <x v="408"/>
    <x v="409"/>
    <x v="446"/>
    <n v="7.7899999999999997E-2"/>
  </r>
  <r>
    <x v="1"/>
    <x v="135"/>
    <x v="0"/>
    <x v="59"/>
    <x v="69"/>
    <x v="72"/>
    <n v="9.1300000000000006E-2"/>
  </r>
  <r>
    <x v="1"/>
    <x v="135"/>
    <x v="1"/>
    <x v="409"/>
    <x v="410"/>
    <x v="447"/>
    <n v="7.3700000000000002E-2"/>
  </r>
  <r>
    <x v="1"/>
    <x v="136"/>
    <x v="1"/>
    <x v="410"/>
    <x v="411"/>
    <x v="448"/>
    <n v="0"/>
  </r>
  <r>
    <x v="1"/>
    <x v="136"/>
    <x v="0"/>
    <x v="50"/>
    <x v="62"/>
    <x v="63"/>
    <n v="9.2200000000000004E-2"/>
  </r>
  <r>
    <x v="1"/>
    <x v="137"/>
    <x v="0"/>
    <x v="39"/>
    <x v="55"/>
    <x v="53"/>
    <n v="9.2499999999999999E-2"/>
  </r>
  <r>
    <x v="1"/>
    <x v="137"/>
    <x v="1"/>
    <x v="411"/>
    <x v="412"/>
    <x v="449"/>
    <n v="0"/>
  </r>
  <r>
    <x v="1"/>
    <x v="138"/>
    <x v="0"/>
    <x v="21"/>
    <x v="42"/>
    <x v="38"/>
    <n v="9.2200000000000004E-2"/>
  </r>
  <r>
    <x v="1"/>
    <x v="138"/>
    <x v="1"/>
    <x v="412"/>
    <x v="413"/>
    <x v="450"/>
    <n v="0"/>
  </r>
  <r>
    <x v="1"/>
    <x v="139"/>
    <x v="0"/>
    <x v="21"/>
    <x v="34"/>
    <x v="33"/>
    <n v="9.4299999999999995E-2"/>
  </r>
  <r>
    <x v="1"/>
    <x v="139"/>
    <x v="1"/>
    <x v="413"/>
    <x v="414"/>
    <x v="451"/>
    <n v="0"/>
  </r>
  <r>
    <x v="1"/>
    <x v="140"/>
    <x v="0"/>
    <x v="216"/>
    <x v="31"/>
    <x v="27"/>
    <n v="9.5100000000000004E-2"/>
  </r>
  <r>
    <x v="1"/>
    <x v="140"/>
    <x v="1"/>
    <x v="414"/>
    <x v="415"/>
    <x v="452"/>
    <n v="0"/>
  </r>
  <r>
    <x v="1"/>
    <x v="141"/>
    <x v="0"/>
    <x v="19"/>
    <x v="26"/>
    <x v="230"/>
    <n v="9.5399999999999999E-2"/>
  </r>
  <r>
    <x v="1"/>
    <x v="141"/>
    <x v="1"/>
    <x v="415"/>
    <x v="416"/>
    <x v="453"/>
    <n v="0"/>
  </r>
  <r>
    <x v="1"/>
    <x v="142"/>
    <x v="0"/>
    <x v="19"/>
    <x v="26"/>
    <x v="230"/>
    <n v="9.8299999999999998E-2"/>
  </r>
  <r>
    <x v="1"/>
    <x v="142"/>
    <x v="1"/>
    <x v="416"/>
    <x v="417"/>
    <x v="454"/>
    <n v="0"/>
  </r>
  <r>
    <x v="1"/>
    <x v="143"/>
    <x v="1"/>
    <x v="417"/>
    <x v="418"/>
    <x v="455"/>
    <n v="0"/>
  </r>
  <r>
    <x v="1"/>
    <x v="143"/>
    <x v="0"/>
    <x v="19"/>
    <x v="26"/>
    <x v="230"/>
    <n v="0.1012"/>
  </r>
  <r>
    <x v="1"/>
    <x v="144"/>
    <x v="0"/>
    <x v="15"/>
    <x v="22"/>
    <x v="22"/>
    <n v="0.10059999999999999"/>
  </r>
  <r>
    <x v="1"/>
    <x v="144"/>
    <x v="1"/>
    <x v="418"/>
    <x v="419"/>
    <x v="456"/>
    <n v="0"/>
  </r>
  <r>
    <x v="1"/>
    <x v="145"/>
    <x v="1"/>
    <x v="419"/>
    <x v="420"/>
    <x v="457"/>
    <n v="0"/>
  </r>
  <r>
    <x v="1"/>
    <x v="145"/>
    <x v="0"/>
    <x v="15"/>
    <x v="22"/>
    <x v="22"/>
    <n v="0.10349999999999999"/>
  </r>
  <r>
    <x v="1"/>
    <x v="146"/>
    <x v="0"/>
    <x v="15"/>
    <x v="22"/>
    <x v="22"/>
    <n v="0.10630000000000001"/>
  </r>
  <r>
    <x v="1"/>
    <x v="146"/>
    <x v="1"/>
    <x v="420"/>
    <x v="421"/>
    <x v="458"/>
    <n v="0"/>
  </r>
  <r>
    <x v="1"/>
    <x v="147"/>
    <x v="0"/>
    <x v="15"/>
    <x v="22"/>
    <x v="22"/>
    <n v="0.10920000000000001"/>
  </r>
  <r>
    <x v="1"/>
    <x v="147"/>
    <x v="1"/>
    <x v="421"/>
    <x v="422"/>
    <x v="459"/>
    <n v="0"/>
  </r>
  <r>
    <x v="1"/>
    <x v="148"/>
    <x v="0"/>
    <x v="1"/>
    <x v="22"/>
    <x v="20"/>
    <n v="0.10970000000000001"/>
  </r>
  <r>
    <x v="1"/>
    <x v="148"/>
    <x v="1"/>
    <x v="422"/>
    <x v="423"/>
    <x v="460"/>
    <n v="0"/>
  </r>
  <r>
    <x v="1"/>
    <x v="149"/>
    <x v="0"/>
    <x v="1"/>
    <x v="22"/>
    <x v="20"/>
    <n v="0.1125"/>
  </r>
  <r>
    <x v="1"/>
    <x v="149"/>
    <x v="1"/>
    <x v="423"/>
    <x v="424"/>
    <x v="461"/>
    <n v="0"/>
  </r>
  <r>
    <x v="1"/>
    <x v="158"/>
    <x v="0"/>
    <x v="1"/>
    <x v="21"/>
    <x v="239"/>
    <n v="0.1124"/>
  </r>
  <r>
    <x v="1"/>
    <x v="158"/>
    <x v="1"/>
    <x v="424"/>
    <x v="425"/>
    <x v="462"/>
    <n v="0"/>
  </r>
  <r>
    <x v="1"/>
    <x v="159"/>
    <x v="0"/>
    <x v="1"/>
    <x v="21"/>
    <x v="239"/>
    <n v="0.11509999999999999"/>
  </r>
  <r>
    <x v="1"/>
    <x v="159"/>
    <x v="1"/>
    <x v="425"/>
    <x v="426"/>
    <x v="463"/>
    <n v="0"/>
  </r>
  <r>
    <x v="1"/>
    <x v="150"/>
    <x v="1"/>
    <x v="426"/>
    <x v="427"/>
    <x v="464"/>
    <n v="0"/>
  </r>
  <r>
    <x v="1"/>
    <x v="150"/>
    <x v="0"/>
    <x v="1"/>
    <x v="21"/>
    <x v="239"/>
    <n v="0.1179"/>
  </r>
  <r>
    <x v="1"/>
    <x v="160"/>
    <x v="0"/>
    <x v="1"/>
    <x v="21"/>
    <x v="239"/>
    <n v="0.1232"/>
  </r>
  <r>
    <x v="1"/>
    <x v="160"/>
    <x v="1"/>
    <x v="427"/>
    <x v="428"/>
    <x v="465"/>
    <n v="0"/>
  </r>
  <r>
    <x v="1"/>
    <x v="161"/>
    <x v="0"/>
    <x v="1"/>
    <x v="21"/>
    <x v="239"/>
    <n v="0.12839999999999999"/>
  </r>
  <r>
    <x v="1"/>
    <x v="161"/>
    <x v="1"/>
    <x v="428"/>
    <x v="429"/>
    <x v="466"/>
    <n v="0"/>
  </r>
  <r>
    <x v="1"/>
    <x v="151"/>
    <x v="0"/>
    <x v="1"/>
    <x v="21"/>
    <x v="239"/>
    <n v="0.13109999999999999"/>
  </r>
  <r>
    <x v="1"/>
    <x v="151"/>
    <x v="1"/>
    <x v="429"/>
    <x v="430"/>
    <x v="467"/>
    <n v="0"/>
  </r>
  <r>
    <x v="1"/>
    <x v="162"/>
    <x v="0"/>
    <x v="1"/>
    <x v="19"/>
    <x v="16"/>
    <n v="0.12959999999999999"/>
  </r>
  <r>
    <x v="1"/>
    <x v="162"/>
    <x v="1"/>
    <x v="430"/>
    <x v="431"/>
    <x v="468"/>
    <n v="0"/>
  </r>
  <r>
    <x v="1"/>
    <x v="152"/>
    <x v="0"/>
    <x v="1"/>
    <x v="19"/>
    <x v="16"/>
    <n v="0.13969999999999999"/>
  </r>
  <r>
    <x v="1"/>
    <x v="152"/>
    <x v="1"/>
    <x v="431"/>
    <x v="432"/>
    <x v="101"/>
    <n v="0"/>
  </r>
  <r>
    <x v="1"/>
    <x v="153"/>
    <x v="0"/>
    <x v="1"/>
    <x v="19"/>
    <x v="16"/>
    <n v="0.15210000000000001"/>
  </r>
  <r>
    <x v="1"/>
    <x v="153"/>
    <x v="1"/>
    <x v="432"/>
    <x v="433"/>
    <x v="469"/>
    <n v="0"/>
  </r>
  <r>
    <x v="1"/>
    <x v="154"/>
    <x v="1"/>
    <x v="433"/>
    <x v="434"/>
    <x v="249"/>
    <n v="0"/>
  </r>
  <r>
    <x v="1"/>
    <x v="154"/>
    <x v="0"/>
    <x v="1"/>
    <x v="1"/>
    <x v="1"/>
    <n v="0.15770000000000001"/>
  </r>
  <r>
    <x v="1"/>
    <x v="155"/>
    <x v="0"/>
    <x v="1"/>
    <x v="1"/>
    <x v="1"/>
    <n v="0.16950000000000001"/>
  </r>
  <r>
    <x v="1"/>
    <x v="155"/>
    <x v="1"/>
    <x v="434"/>
    <x v="435"/>
    <x v="250"/>
    <n v="0"/>
  </r>
  <r>
    <x v="1"/>
    <x v="156"/>
    <x v="1"/>
    <x v="435"/>
    <x v="436"/>
    <x v="470"/>
    <n v="0"/>
  </r>
  <r>
    <x v="1"/>
    <x v="156"/>
    <x v="0"/>
    <x v="1"/>
    <x v="1"/>
    <x v="1"/>
    <n v="0.1804"/>
  </r>
  <r>
    <x v="1"/>
    <x v="157"/>
    <x v="0"/>
    <x v="1"/>
    <x v="10"/>
    <x v="10"/>
    <n v="0.18099999999999999"/>
  </r>
  <r>
    <x v="1"/>
    <x v="157"/>
    <x v="1"/>
    <x v="436"/>
    <x v="437"/>
    <x v="47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N3:AT164" firstHeaderRow="1" firstDataRow="3" firstDataCol="1" rowPageCount="1" colPageCount="1"/>
  <pivotFields count="7">
    <pivotField axis="axisPage" numFmtId="22" multipleItemSelectionAllowed="1" showAll="0" defaultSubtotal="0">
      <items count="2">
        <item h="1" x="0"/>
        <item x="1"/>
      </items>
    </pivotField>
    <pivotField axis="axisRow" showAll="0" defaultSubtota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8"/>
        <item x="159"/>
        <item x="150"/>
        <item x="160"/>
        <item x="161"/>
        <item x="151"/>
        <item x="162"/>
        <item x="152"/>
        <item x="153"/>
        <item x="154"/>
        <item x="155"/>
        <item x="156"/>
        <item x="157"/>
      </items>
    </pivotField>
    <pivotField axis="axisCol" showAll="0" defaultSubtotal="0">
      <items count="2">
        <item x="0"/>
        <item x="1"/>
      </items>
    </pivotField>
    <pivotField dataField="1" showAll="0" defaultSubtotal="0">
      <items count="437">
        <item x="1"/>
        <item x="15"/>
        <item x="19"/>
        <item x="216"/>
        <item x="21"/>
        <item x="27"/>
        <item x="39"/>
        <item x="46"/>
        <item x="50"/>
        <item x="55"/>
        <item x="59"/>
        <item x="63"/>
        <item x="66"/>
        <item x="69"/>
        <item x="72"/>
        <item x="75"/>
        <item x="77"/>
        <item x="80"/>
        <item x="82"/>
        <item x="84"/>
        <item x="85"/>
        <item x="88"/>
        <item x="90"/>
        <item x="92"/>
        <item x="208"/>
        <item x="94"/>
        <item x="96"/>
        <item x="98"/>
        <item x="296"/>
        <item x="99"/>
        <item x="299"/>
        <item x="102"/>
        <item x="103"/>
        <item x="205"/>
        <item x="106"/>
        <item x="303"/>
        <item x="108"/>
        <item x="110"/>
        <item x="112"/>
        <item x="403"/>
        <item x="308"/>
        <item x="114"/>
        <item x="309"/>
        <item x="116"/>
        <item x="312"/>
        <item x="117"/>
        <item x="120"/>
        <item x="402"/>
        <item x="316"/>
        <item x="122"/>
        <item x="202"/>
        <item x="124"/>
        <item x="126"/>
        <item x="128"/>
        <item x="320"/>
        <item x="130"/>
        <item x="322"/>
        <item x="131"/>
        <item x="324"/>
        <item x="134"/>
        <item x="325"/>
        <item x="399"/>
        <item x="135"/>
        <item x="327"/>
        <item x="199"/>
        <item x="138"/>
        <item x="140"/>
        <item x="396"/>
        <item x="330"/>
        <item x="142"/>
        <item x="333"/>
        <item x="144"/>
        <item x="335"/>
        <item x="146"/>
        <item x="337"/>
        <item x="148"/>
        <item x="339"/>
        <item x="197"/>
        <item x="149"/>
        <item x="342"/>
        <item x="152"/>
        <item x="343"/>
        <item x="154"/>
        <item x="194"/>
        <item x="156"/>
        <item x="346"/>
        <item x="158"/>
        <item x="349"/>
        <item x="160"/>
        <item x="351"/>
        <item x="392"/>
        <item x="353"/>
        <item x="162"/>
        <item x="355"/>
        <item x="163"/>
        <item x="191"/>
        <item x="357"/>
        <item x="166"/>
        <item x="359"/>
        <item x="167"/>
        <item x="360"/>
        <item x="190"/>
        <item x="390"/>
        <item x="170"/>
        <item x="363"/>
        <item x="172"/>
        <item x="365"/>
        <item x="188"/>
        <item x="387"/>
        <item x="174"/>
        <item x="368"/>
        <item x="176"/>
        <item x="186"/>
        <item x="370"/>
        <item x="178"/>
        <item x="372"/>
        <item x="384"/>
        <item x="180"/>
        <item x="373"/>
        <item x="181"/>
        <item x="375"/>
        <item x="382"/>
        <item x="183"/>
        <item x="184"/>
        <item x="376"/>
        <item x="185"/>
        <item x="380"/>
        <item x="379"/>
        <item x="182"/>
        <item x="187"/>
        <item x="381"/>
        <item x="378"/>
        <item x="179"/>
        <item x="383"/>
        <item x="189"/>
        <item x="377"/>
        <item x="385"/>
        <item x="177"/>
        <item x="386"/>
        <item x="192"/>
        <item x="175"/>
        <item x="388"/>
        <item x="193"/>
        <item x="374"/>
        <item x="389"/>
        <item x="173"/>
        <item x="195"/>
        <item x="371"/>
        <item x="391"/>
        <item x="171"/>
        <item x="196"/>
        <item x="393"/>
        <item x="369"/>
        <item x="169"/>
        <item x="198"/>
        <item x="394"/>
        <item x="367"/>
        <item x="168"/>
        <item x="200"/>
        <item x="366"/>
        <item x="165"/>
        <item x="395"/>
        <item x="201"/>
        <item x="364"/>
        <item x="397"/>
        <item x="164"/>
        <item x="203"/>
        <item x="362"/>
        <item x="398"/>
        <item x="161"/>
        <item x="204"/>
        <item x="361"/>
        <item x="400"/>
        <item x="159"/>
        <item x="206"/>
        <item x="358"/>
        <item x="401"/>
        <item x="157"/>
        <item x="207"/>
        <item x="356"/>
        <item x="155"/>
        <item x="404"/>
        <item x="354"/>
        <item x="209"/>
        <item x="153"/>
        <item x="405"/>
        <item x="352"/>
        <item x="210"/>
        <item x="151"/>
        <item x="406"/>
        <item x="350"/>
        <item x="211"/>
        <item x="150"/>
        <item x="407"/>
        <item x="348"/>
        <item x="212"/>
        <item x="147"/>
        <item x="408"/>
        <item x="347"/>
        <item x="213"/>
        <item x="145"/>
        <item x="345"/>
        <item x="409"/>
        <item x="214"/>
        <item x="143"/>
        <item x="344"/>
        <item x="410"/>
        <item x="141"/>
        <item x="215"/>
        <item x="341"/>
        <item x="411"/>
        <item x="139"/>
        <item x="217"/>
        <item x="340"/>
        <item x="412"/>
        <item x="137"/>
        <item x="338"/>
        <item x="218"/>
        <item x="413"/>
        <item x="136"/>
        <item x="336"/>
        <item x="219"/>
        <item x="414"/>
        <item x="133"/>
        <item x="334"/>
        <item x="220"/>
        <item x="415"/>
        <item x="132"/>
        <item x="332"/>
        <item x="416"/>
        <item x="221"/>
        <item x="129"/>
        <item x="331"/>
        <item x="417"/>
        <item x="222"/>
        <item x="127"/>
        <item x="329"/>
        <item x="418"/>
        <item x="223"/>
        <item x="125"/>
        <item x="328"/>
        <item x="419"/>
        <item x="224"/>
        <item x="123"/>
        <item x="326"/>
        <item x="420"/>
        <item x="225"/>
        <item x="121"/>
        <item x="421"/>
        <item x="226"/>
        <item x="119"/>
        <item x="323"/>
        <item x="422"/>
        <item x="227"/>
        <item x="118"/>
        <item x="321"/>
        <item x="423"/>
        <item x="228"/>
        <item x="115"/>
        <item x="424"/>
        <item x="319"/>
        <item x="113"/>
        <item x="425"/>
        <item x="318"/>
        <item x="111"/>
        <item x="426"/>
        <item x="229"/>
        <item x="109"/>
        <item x="317"/>
        <item x="107"/>
        <item x="427"/>
        <item x="315"/>
        <item x="105"/>
        <item x="314"/>
        <item x="104"/>
        <item x="428"/>
        <item x="313"/>
        <item x="101"/>
        <item x="429"/>
        <item x="311"/>
        <item x="230"/>
        <item x="100"/>
        <item x="430"/>
        <item x="310"/>
        <item x="97"/>
        <item x="307"/>
        <item x="95"/>
        <item x="306"/>
        <item x="93"/>
        <item x="305"/>
        <item x="91"/>
        <item x="431"/>
        <item x="304"/>
        <item x="89"/>
        <item x="231"/>
        <item x="302"/>
        <item x="87"/>
        <item x="301"/>
        <item x="86"/>
        <item x="300"/>
        <item x="83"/>
        <item x="298"/>
        <item x="81"/>
        <item x="432"/>
        <item x="297"/>
        <item x="79"/>
        <item x="232"/>
        <item x="295"/>
        <item x="78"/>
        <item x="294"/>
        <item x="76"/>
        <item x="293"/>
        <item x="74"/>
        <item x="292"/>
        <item x="73"/>
        <item x="433"/>
        <item x="291"/>
        <item x="71"/>
        <item x="233"/>
        <item x="290"/>
        <item x="70"/>
        <item x="289"/>
        <item x="68"/>
        <item x="288"/>
        <item x="67"/>
        <item x="287"/>
        <item x="65"/>
        <item x="286"/>
        <item x="434"/>
        <item x="64"/>
        <item x="234"/>
        <item x="285"/>
        <item x="62"/>
        <item x="284"/>
        <item x="61"/>
        <item x="283"/>
        <item x="60"/>
        <item x="282"/>
        <item x="58"/>
        <item x="281"/>
        <item x="435"/>
        <item x="57"/>
        <item x="235"/>
        <item x="280"/>
        <item x="56"/>
        <item x="279"/>
        <item x="54"/>
        <item x="278"/>
        <item x="53"/>
        <item x="277"/>
        <item x="52"/>
        <item x="276"/>
        <item x="436"/>
        <item x="51"/>
        <item x="236"/>
        <item x="275"/>
        <item x="49"/>
        <item x="274"/>
        <item x="48"/>
        <item x="273"/>
        <item x="47"/>
        <item x="272"/>
        <item x="45"/>
        <item x="271"/>
        <item x="44"/>
        <item x="270"/>
        <item x="43"/>
        <item x="269"/>
        <item x="42"/>
        <item x="268"/>
        <item x="41"/>
        <item x="267"/>
        <item x="40"/>
        <item x="266"/>
        <item x="38"/>
        <item x="265"/>
        <item x="37"/>
        <item x="264"/>
        <item x="36"/>
        <item x="263"/>
        <item x="35"/>
        <item x="262"/>
        <item x="34"/>
        <item x="261"/>
        <item x="33"/>
        <item x="260"/>
        <item x="32"/>
        <item x="259"/>
        <item x="31"/>
        <item x="258"/>
        <item x="30"/>
        <item x="257"/>
        <item x="29"/>
        <item x="28"/>
        <item x="26"/>
        <item x="256"/>
        <item x="25"/>
        <item x="24"/>
        <item x="23"/>
        <item x="255"/>
        <item x="22"/>
        <item x="254"/>
        <item x="20"/>
        <item x="253"/>
        <item x="18"/>
        <item x="252"/>
        <item x="17"/>
        <item x="251"/>
        <item x="16"/>
        <item x="250"/>
        <item x="14"/>
        <item x="249"/>
        <item x="13"/>
        <item x="248"/>
        <item x="12"/>
        <item x="247"/>
        <item x="11"/>
        <item x="246"/>
        <item x="10"/>
        <item x="245"/>
        <item x="9"/>
        <item x="244"/>
        <item x="8"/>
        <item x="243"/>
        <item x="7"/>
        <item x="242"/>
        <item x="6"/>
        <item x="241"/>
        <item x="5"/>
        <item x="240"/>
        <item x="4"/>
        <item x="239"/>
        <item x="3"/>
        <item x="238"/>
        <item x="2"/>
        <item x="237"/>
        <item x="0"/>
      </items>
    </pivotField>
    <pivotField dataField="1" showAll="0" defaultSubtotal="0">
      <items count="438">
        <item x="10"/>
        <item x="1"/>
        <item x="19"/>
        <item x="21"/>
        <item x="22"/>
        <item x="26"/>
        <item x="31"/>
        <item x="34"/>
        <item x="42"/>
        <item x="48"/>
        <item x="55"/>
        <item x="58"/>
        <item x="62"/>
        <item x="65"/>
        <item x="69"/>
        <item x="72"/>
        <item x="73"/>
        <item x="76"/>
        <item x="80"/>
        <item x="82"/>
        <item x="84"/>
        <item x="87"/>
        <item x="88"/>
        <item x="91"/>
        <item x="93"/>
        <item x="288"/>
        <item x="95"/>
        <item x="97"/>
        <item x="99"/>
        <item x="294"/>
        <item x="101"/>
        <item x="102"/>
        <item x="297"/>
        <item x="105"/>
        <item x="106"/>
        <item x="109"/>
        <item x="111"/>
        <item x="113"/>
        <item x="305"/>
        <item x="115"/>
        <item x="307"/>
        <item x="117"/>
        <item x="309"/>
        <item x="207"/>
        <item x="119"/>
        <item x="120"/>
        <item x="312"/>
        <item x="123"/>
        <item x="314"/>
        <item x="125"/>
        <item x="316"/>
        <item x="127"/>
        <item x="319"/>
        <item x="129"/>
        <item x="320"/>
        <item x="131"/>
        <item x="323"/>
        <item x="133"/>
        <item x="324"/>
        <item x="204"/>
        <item x="134"/>
        <item x="327"/>
        <item x="137"/>
        <item x="329"/>
        <item x="138"/>
        <item x="331"/>
        <item x="141"/>
        <item x="202"/>
        <item x="333"/>
        <item x="143"/>
        <item x="335"/>
        <item x="145"/>
        <item x="336"/>
        <item x="147"/>
        <item x="200"/>
        <item x="340"/>
        <item x="149"/>
        <item x="342"/>
        <item x="151"/>
        <item x="344"/>
        <item x="152"/>
        <item x="346"/>
        <item x="155"/>
        <item x="348"/>
        <item x="400"/>
        <item x="157"/>
        <item x="197"/>
        <item x="159"/>
        <item x="351"/>
        <item x="161"/>
        <item x="354"/>
        <item x="163"/>
        <item x="356"/>
        <item x="397"/>
        <item x="165"/>
        <item x="358"/>
        <item x="166"/>
        <item x="194"/>
        <item x="361"/>
        <item x="169"/>
        <item x="363"/>
        <item x="170"/>
        <item x="193"/>
        <item x="364"/>
        <item x="395"/>
        <item x="173"/>
        <item x="367"/>
        <item x="175"/>
        <item x="369"/>
        <item x="191"/>
        <item x="392"/>
        <item x="177"/>
        <item x="371"/>
        <item x="373"/>
        <item x="179"/>
        <item x="189"/>
        <item x="390"/>
        <item x="375"/>
        <item x="181"/>
        <item x="377"/>
        <item x="183"/>
        <item x="388"/>
        <item x="378"/>
        <item x="184"/>
        <item x="381"/>
        <item x="186"/>
        <item x="187"/>
        <item x="382"/>
        <item x="188"/>
        <item x="385"/>
        <item x="185"/>
        <item x="386"/>
        <item x="190"/>
        <item x="384"/>
        <item x="182"/>
        <item x="387"/>
        <item x="192"/>
        <item x="383"/>
        <item x="389"/>
        <item x="180"/>
        <item x="391"/>
        <item x="380"/>
        <item x="195"/>
        <item x="178"/>
        <item x="393"/>
        <item x="196"/>
        <item x="379"/>
        <item x="394"/>
        <item x="176"/>
        <item x="198"/>
        <item x="376"/>
        <item x="396"/>
        <item x="174"/>
        <item x="199"/>
        <item x="398"/>
        <item x="374"/>
        <item x="172"/>
        <item x="201"/>
        <item x="399"/>
        <item x="372"/>
        <item x="171"/>
        <item x="203"/>
        <item x="370"/>
        <item x="168"/>
        <item x="401"/>
        <item x="205"/>
        <item x="368"/>
        <item x="167"/>
        <item x="402"/>
        <item x="206"/>
        <item x="366"/>
        <item x="164"/>
        <item x="403"/>
        <item x="208"/>
        <item x="365"/>
        <item x="162"/>
        <item x="404"/>
        <item x="362"/>
        <item x="209"/>
        <item x="160"/>
        <item x="405"/>
        <item x="360"/>
        <item x="210"/>
        <item x="158"/>
        <item x="406"/>
        <item x="359"/>
        <item x="211"/>
        <item x="156"/>
        <item x="407"/>
        <item x="357"/>
        <item x="212"/>
        <item x="154"/>
        <item x="408"/>
        <item x="355"/>
        <item x="213"/>
        <item x="153"/>
        <item x="353"/>
        <item x="214"/>
        <item x="150"/>
        <item x="352"/>
        <item x="409"/>
        <item x="215"/>
        <item x="148"/>
        <item x="350"/>
        <item x="410"/>
        <item x="146"/>
        <item x="216"/>
        <item x="349"/>
        <item x="411"/>
        <item x="144"/>
        <item x="217"/>
        <item x="347"/>
        <item x="412"/>
        <item x="142"/>
        <item x="345"/>
        <item x="218"/>
        <item x="413"/>
        <item x="140"/>
        <item x="343"/>
        <item x="219"/>
        <item x="414"/>
        <item x="139"/>
        <item x="341"/>
        <item x="220"/>
        <item x="415"/>
        <item x="136"/>
        <item x="339"/>
        <item x="221"/>
        <item x="416"/>
        <item x="135"/>
        <item x="338"/>
        <item x="222"/>
        <item x="132"/>
        <item x="417"/>
        <item x="337"/>
        <item x="223"/>
        <item x="130"/>
        <item x="334"/>
        <item x="418"/>
        <item x="224"/>
        <item x="128"/>
        <item x="332"/>
        <item x="419"/>
        <item x="225"/>
        <item x="126"/>
        <item x="330"/>
        <item x="420"/>
        <item x="226"/>
        <item x="124"/>
        <item x="421"/>
        <item x="227"/>
        <item x="122"/>
        <item x="328"/>
        <item x="422"/>
        <item x="228"/>
        <item x="326"/>
        <item x="121"/>
        <item x="423"/>
        <item x="229"/>
        <item x="325"/>
        <item x="118"/>
        <item x="424"/>
        <item x="322"/>
        <item x="116"/>
        <item x="425"/>
        <item x="321"/>
        <item x="114"/>
        <item x="426"/>
        <item x="230"/>
        <item x="318"/>
        <item x="112"/>
        <item x="427"/>
        <item x="317"/>
        <item x="110"/>
        <item x="315"/>
        <item x="108"/>
        <item x="428"/>
        <item x="313"/>
        <item x="107"/>
        <item x="311"/>
        <item x="104"/>
        <item x="429"/>
        <item x="231"/>
        <item x="103"/>
        <item x="430"/>
        <item x="310"/>
        <item x="100"/>
        <item x="431"/>
        <item x="98"/>
        <item x="308"/>
        <item x="96"/>
        <item x="306"/>
        <item x="94"/>
        <item x="304"/>
        <item x="92"/>
        <item x="432"/>
        <item x="303"/>
        <item x="90"/>
        <item x="302"/>
        <item x="89"/>
        <item x="301"/>
        <item x="86"/>
        <item x="300"/>
        <item x="85"/>
        <item x="299"/>
        <item x="83"/>
        <item x="433"/>
        <item x="298"/>
        <item x="81"/>
        <item x="296"/>
        <item x="79"/>
        <item x="295"/>
        <item x="78"/>
        <item x="293"/>
        <item x="77"/>
        <item x="292"/>
        <item x="75"/>
        <item x="232"/>
        <item x="291"/>
        <item x="434"/>
        <item x="74"/>
        <item x="290"/>
        <item x="71"/>
        <item x="289"/>
        <item x="70"/>
        <item x="287"/>
        <item x="68"/>
        <item x="286"/>
        <item x="67"/>
        <item x="233"/>
        <item x="285"/>
        <item x="435"/>
        <item x="66"/>
        <item x="284"/>
        <item x="64"/>
        <item x="283"/>
        <item x="63"/>
        <item x="282"/>
        <item x="61"/>
        <item x="281"/>
        <item x="60"/>
        <item x="234"/>
        <item x="280"/>
        <item x="436"/>
        <item x="59"/>
        <item x="279"/>
        <item x="57"/>
        <item x="278"/>
        <item x="56"/>
        <item x="277"/>
        <item x="54"/>
        <item x="276"/>
        <item x="53"/>
        <item x="235"/>
        <item x="275"/>
        <item x="437"/>
        <item x="52"/>
        <item x="274"/>
        <item x="51"/>
        <item x="273"/>
        <item x="50"/>
        <item x="272"/>
        <item x="49"/>
        <item x="271"/>
        <item x="47"/>
        <item x="270"/>
        <item x="46"/>
        <item x="269"/>
        <item x="45"/>
        <item x="268"/>
        <item x="44"/>
        <item x="267"/>
        <item x="43"/>
        <item x="266"/>
        <item x="41"/>
        <item x="265"/>
        <item x="40"/>
        <item x="264"/>
        <item x="39"/>
        <item x="263"/>
        <item x="38"/>
        <item x="262"/>
        <item x="37"/>
        <item x="261"/>
        <item x="36"/>
        <item x="260"/>
        <item x="35"/>
        <item x="259"/>
        <item x="33"/>
        <item x="258"/>
        <item x="32"/>
        <item x="257"/>
        <item x="30"/>
        <item x="256"/>
        <item x="29"/>
        <item x="28"/>
        <item x="27"/>
        <item x="255"/>
        <item x="25"/>
        <item x="24"/>
        <item x="23"/>
        <item x="254"/>
        <item x="20"/>
        <item x="253"/>
        <item x="18"/>
        <item x="252"/>
        <item x="17"/>
        <item x="251"/>
        <item x="16"/>
        <item x="250"/>
        <item x="15"/>
        <item x="249"/>
        <item x="14"/>
        <item x="248"/>
        <item x="13"/>
        <item x="247"/>
        <item x="12"/>
        <item x="246"/>
        <item x="11"/>
        <item x="245"/>
        <item x="9"/>
        <item x="244"/>
        <item x="8"/>
        <item x="243"/>
        <item x="7"/>
        <item x="242"/>
        <item x="6"/>
        <item x="241"/>
        <item x="5"/>
        <item x="240"/>
        <item x="4"/>
        <item x="239"/>
        <item x="3"/>
        <item x="238"/>
        <item x="2"/>
        <item x="237"/>
        <item x="0"/>
        <item x="236"/>
      </items>
    </pivotField>
    <pivotField dataField="1" showAll="0" defaultSubtotal="0">
      <items count="472">
        <item x="10"/>
        <item x="1"/>
        <item x="16"/>
        <item x="239"/>
        <item x="20"/>
        <item x="22"/>
        <item x="233"/>
        <item x="230"/>
        <item x="23"/>
        <item x="27"/>
        <item x="30"/>
        <item x="33"/>
        <item x="227"/>
        <item x="38"/>
        <item x="44"/>
        <item x="45"/>
        <item x="51"/>
        <item x="53"/>
        <item x="57"/>
        <item x="60"/>
        <item x="279"/>
        <item x="63"/>
        <item x="282"/>
        <item x="67"/>
        <item x="70"/>
        <item x="72"/>
        <item x="289"/>
        <item x="75"/>
        <item x="292"/>
        <item x="78"/>
        <item x="79"/>
        <item x="82"/>
        <item x="297"/>
        <item x="83"/>
        <item x="86"/>
        <item x="299"/>
        <item x="88"/>
        <item x="90"/>
        <item x="304"/>
        <item x="92"/>
        <item x="94"/>
        <item x="222"/>
        <item x="96"/>
        <item x="308"/>
        <item x="97"/>
        <item x="100"/>
        <item x="102"/>
        <item x="313"/>
        <item x="104"/>
        <item x="314"/>
        <item x="106"/>
        <item x="108"/>
        <item x="318"/>
        <item x="110"/>
        <item x="111"/>
        <item x="320"/>
        <item x="114"/>
        <item x="323"/>
        <item x="115"/>
        <item x="442"/>
        <item x="219"/>
        <item x="118"/>
        <item x="327"/>
        <item x="120"/>
        <item x="329"/>
        <item x="122"/>
        <item x="331"/>
        <item x="124"/>
        <item x="333"/>
        <item x="440"/>
        <item x="126"/>
        <item x="217"/>
        <item x="335"/>
        <item x="128"/>
        <item x="338"/>
        <item x="129"/>
        <item x="340"/>
        <item x="132"/>
        <item x="342"/>
        <item x="439"/>
        <item x="134"/>
        <item x="344"/>
        <item x="215"/>
        <item x="136"/>
        <item x="347"/>
        <item x="138"/>
        <item x="348"/>
        <item x="140"/>
        <item x="351"/>
        <item x="436"/>
        <item x="142"/>
        <item x="352"/>
        <item x="213"/>
        <item x="143"/>
        <item x="356"/>
        <item x="146"/>
        <item x="357"/>
        <item x="435"/>
        <item x="147"/>
        <item x="359"/>
        <item x="150"/>
        <item x="361"/>
        <item x="152"/>
        <item x="363"/>
        <item x="432"/>
        <item x="154"/>
        <item x="366"/>
        <item x="156"/>
        <item x="210"/>
        <item x="368"/>
        <item x="158"/>
        <item x="370"/>
        <item x="160"/>
        <item x="372"/>
        <item x="209"/>
        <item x="161"/>
        <item x="374"/>
        <item x="164"/>
        <item x="430"/>
        <item x="376"/>
        <item x="166"/>
        <item x="206"/>
        <item x="168"/>
        <item x="379"/>
        <item x="170"/>
        <item x="382"/>
        <item x="172"/>
        <item x="384"/>
        <item x="427"/>
        <item x="174"/>
        <item x="387"/>
        <item x="175"/>
        <item x="203"/>
        <item x="389"/>
        <item x="425"/>
        <item x="178"/>
        <item x="391"/>
        <item x="179"/>
        <item x="392"/>
        <item x="202"/>
        <item x="424"/>
        <item x="182"/>
        <item x="395"/>
        <item x="184"/>
        <item x="397"/>
        <item x="200"/>
        <item x="421"/>
        <item x="186"/>
        <item x="399"/>
        <item x="401"/>
        <item x="188"/>
        <item x="198"/>
        <item x="419"/>
        <item x="403"/>
        <item x="190"/>
        <item x="405"/>
        <item x="417"/>
        <item x="192"/>
        <item x="406"/>
        <item x="193"/>
        <item x="409"/>
        <item x="415"/>
        <item x="195"/>
        <item x="196"/>
        <item x="410"/>
        <item x="197"/>
        <item x="414"/>
        <item x="413"/>
        <item x="194"/>
        <item x="199"/>
        <item x="412"/>
        <item x="191"/>
        <item x="416"/>
        <item x="201"/>
        <item x="411"/>
        <item x="418"/>
        <item x="189"/>
        <item x="420"/>
        <item x="408"/>
        <item x="204"/>
        <item x="187"/>
        <item x="422"/>
        <item x="205"/>
        <item x="407"/>
        <item x="423"/>
        <item x="185"/>
        <item x="207"/>
        <item x="404"/>
        <item x="426"/>
        <item x="183"/>
        <item x="208"/>
        <item x="428"/>
        <item x="402"/>
        <item x="181"/>
        <item x="211"/>
        <item x="429"/>
        <item x="400"/>
        <item x="180"/>
        <item x="212"/>
        <item x="398"/>
        <item x="177"/>
        <item x="431"/>
        <item x="214"/>
        <item x="396"/>
        <item x="176"/>
        <item x="433"/>
        <item x="216"/>
        <item x="394"/>
        <item x="173"/>
        <item x="434"/>
        <item x="218"/>
        <item x="393"/>
        <item x="171"/>
        <item x="437"/>
        <item x="220"/>
        <item x="390"/>
        <item x="169"/>
        <item x="438"/>
        <item x="388"/>
        <item x="221"/>
        <item x="167"/>
        <item x="441"/>
        <item x="386"/>
        <item x="223"/>
        <item x="165"/>
        <item x="443"/>
        <item x="385"/>
        <item x="224"/>
        <item x="163"/>
        <item x="444"/>
        <item x="383"/>
        <item x="225"/>
        <item x="162"/>
        <item x="445"/>
        <item x="381"/>
        <item x="226"/>
        <item x="159"/>
        <item x="380"/>
        <item x="446"/>
        <item x="228"/>
        <item x="157"/>
        <item x="378"/>
        <item x="447"/>
        <item x="155"/>
        <item x="377"/>
        <item x="448"/>
        <item x="153"/>
        <item x="229"/>
        <item x="375"/>
        <item x="449"/>
        <item x="151"/>
        <item x="231"/>
        <item x="373"/>
        <item x="450"/>
        <item x="149"/>
        <item x="371"/>
        <item x="232"/>
        <item x="451"/>
        <item x="148"/>
        <item x="369"/>
        <item x="234"/>
        <item x="452"/>
        <item x="145"/>
        <item x="367"/>
        <item x="235"/>
        <item x="453"/>
        <item x="144"/>
        <item x="365"/>
        <item x="236"/>
        <item x="454"/>
        <item x="141"/>
        <item x="364"/>
        <item x="237"/>
        <item x="455"/>
        <item x="139"/>
        <item x="362"/>
        <item x="238"/>
        <item x="456"/>
        <item x="137"/>
        <item x="360"/>
        <item x="240"/>
        <item x="457"/>
        <item x="135"/>
        <item x="358"/>
        <item x="241"/>
        <item x="458"/>
        <item x="133"/>
        <item x="242"/>
        <item x="459"/>
        <item x="131"/>
        <item x="355"/>
        <item x="243"/>
        <item x="460"/>
        <item x="354"/>
        <item x="130"/>
        <item x="244"/>
        <item x="461"/>
        <item x="353"/>
        <item x="127"/>
        <item x="350"/>
        <item x="462"/>
        <item x="125"/>
        <item x="349"/>
        <item x="123"/>
        <item x="463"/>
        <item x="245"/>
        <item x="346"/>
        <item x="121"/>
        <item x="464"/>
        <item x="345"/>
        <item x="119"/>
        <item x="343"/>
        <item x="117"/>
        <item x="465"/>
        <item x="341"/>
        <item x="116"/>
        <item x="339"/>
        <item x="466"/>
        <item x="113"/>
        <item x="337"/>
        <item x="467"/>
        <item x="246"/>
        <item x="112"/>
        <item x="336"/>
        <item x="468"/>
        <item x="109"/>
        <item x="107"/>
        <item x="334"/>
        <item x="105"/>
        <item x="332"/>
        <item x="103"/>
        <item x="330"/>
        <item x="101"/>
        <item x="247"/>
        <item x="328"/>
        <item x="99"/>
        <item x="326"/>
        <item x="98"/>
        <item x="325"/>
        <item x="95"/>
        <item x="324"/>
        <item x="93"/>
        <item x="322"/>
        <item x="91"/>
        <item x="469"/>
        <item x="248"/>
        <item x="321"/>
        <item x="89"/>
        <item x="319"/>
        <item x="87"/>
        <item x="317"/>
        <item x="85"/>
        <item x="316"/>
        <item x="84"/>
        <item x="315"/>
        <item x="81"/>
        <item x="249"/>
        <item x="80"/>
        <item x="312"/>
        <item x="77"/>
        <item x="311"/>
        <item x="76"/>
        <item x="310"/>
        <item x="74"/>
        <item x="309"/>
        <item x="73"/>
        <item x="307"/>
        <item x="250"/>
        <item x="71"/>
        <item x="306"/>
        <item x="69"/>
        <item x="305"/>
        <item x="68"/>
        <item x="303"/>
        <item x="66"/>
        <item x="302"/>
        <item x="65"/>
        <item x="301"/>
        <item x="251"/>
        <item x="470"/>
        <item x="64"/>
        <item x="300"/>
        <item x="62"/>
        <item x="298"/>
        <item x="61"/>
        <item x="296"/>
        <item x="59"/>
        <item x="295"/>
        <item x="58"/>
        <item x="294"/>
        <item x="252"/>
        <item x="471"/>
        <item x="56"/>
        <item x="293"/>
        <item x="55"/>
        <item x="291"/>
        <item x="54"/>
        <item x="290"/>
        <item x="52"/>
        <item x="288"/>
        <item x="50"/>
        <item x="287"/>
        <item x="49"/>
        <item x="286"/>
        <item x="48"/>
        <item x="285"/>
        <item x="47"/>
        <item x="46"/>
        <item x="284"/>
        <item x="43"/>
        <item x="283"/>
        <item x="42"/>
        <item x="281"/>
        <item x="41"/>
        <item x="280"/>
        <item x="40"/>
        <item x="278"/>
        <item x="39"/>
        <item x="277"/>
        <item x="37"/>
        <item x="276"/>
        <item x="36"/>
        <item x="275"/>
        <item x="35"/>
        <item x="274"/>
        <item x="34"/>
        <item x="273"/>
        <item x="32"/>
        <item x="272"/>
        <item x="31"/>
        <item x="29"/>
        <item x="28"/>
        <item x="26"/>
        <item x="25"/>
        <item x="24"/>
        <item x="271"/>
        <item x="21"/>
        <item x="270"/>
        <item x="19"/>
        <item x="269"/>
        <item x="18"/>
        <item x="268"/>
        <item x="17"/>
        <item x="267"/>
        <item x="15"/>
        <item x="266"/>
        <item x="14"/>
        <item x="265"/>
        <item x="13"/>
        <item x="264"/>
        <item x="12"/>
        <item x="263"/>
        <item x="11"/>
        <item x="262"/>
        <item x="9"/>
        <item x="261"/>
        <item x="8"/>
        <item x="260"/>
        <item x="7"/>
        <item x="259"/>
        <item x="6"/>
        <item x="258"/>
        <item x="5"/>
        <item x="257"/>
        <item x="256"/>
        <item x="4"/>
        <item x="3"/>
        <item x="255"/>
        <item x="2"/>
        <item x="254"/>
        <item x="0"/>
        <item x="253"/>
      </items>
    </pivotField>
    <pivotField showAll="0" defaultSubtotal="0"/>
  </pivotFields>
  <rowFields count="1">
    <field x="1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</rowItems>
  <colFields count="2">
    <field x="2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pageFields count="1">
    <pageField fld="0" hier="-1"/>
  </pageFields>
  <dataFields count="3">
    <dataField name="Sum of bid_1545" fld="3" baseField="0" baseItem="0"/>
    <dataField name="Sum of ask_1545" fld="4" baseField="0" baseItem="0"/>
    <dataField name="Sum of (og.bid_1545 + og.ask_1545)/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3:P163" firstHeaderRow="1" firstDataRow="3" firstDataCol="1" rowPageCount="1" colPageCount="1"/>
  <pivotFields count="7">
    <pivotField axis="axisPage" numFmtId="22" multipleItemSelectionAllowed="1" showAll="0" defaultSubtotal="0">
      <items count="2">
        <item x="0"/>
        <item h="1" x="1"/>
      </items>
    </pivotField>
    <pivotField axis="axisRow" showAll="0" defaultSubtota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8"/>
        <item x="159"/>
        <item x="150"/>
        <item x="160"/>
        <item x="161"/>
        <item x="151"/>
        <item x="162"/>
        <item x="152"/>
        <item x="153"/>
        <item x="154"/>
        <item x="155"/>
        <item x="156"/>
        <item x="157"/>
      </items>
    </pivotField>
    <pivotField axis="axisCol" showAll="0" defaultSubtotal="0">
      <items count="2">
        <item x="0"/>
        <item x="1"/>
      </items>
    </pivotField>
    <pivotField dataField="1" showAll="0" defaultSubtotal="0">
      <items count="437">
        <item x="1"/>
        <item x="15"/>
        <item x="19"/>
        <item x="216"/>
        <item x="21"/>
        <item x="27"/>
        <item x="39"/>
        <item x="46"/>
        <item x="50"/>
        <item x="55"/>
        <item x="59"/>
        <item x="63"/>
        <item x="66"/>
        <item x="69"/>
        <item x="72"/>
        <item x="75"/>
        <item x="77"/>
        <item x="80"/>
        <item x="82"/>
        <item x="84"/>
        <item x="85"/>
        <item x="88"/>
        <item x="90"/>
        <item x="92"/>
        <item x="208"/>
        <item x="94"/>
        <item x="96"/>
        <item x="98"/>
        <item x="296"/>
        <item x="99"/>
        <item x="299"/>
        <item x="102"/>
        <item x="103"/>
        <item x="205"/>
        <item x="106"/>
        <item x="303"/>
        <item x="108"/>
        <item x="110"/>
        <item x="112"/>
        <item x="403"/>
        <item x="308"/>
        <item x="114"/>
        <item x="309"/>
        <item x="116"/>
        <item x="312"/>
        <item x="117"/>
        <item x="120"/>
        <item x="402"/>
        <item x="316"/>
        <item x="122"/>
        <item x="202"/>
        <item x="124"/>
        <item x="126"/>
        <item x="128"/>
        <item x="320"/>
        <item x="130"/>
        <item x="322"/>
        <item x="131"/>
        <item x="324"/>
        <item x="134"/>
        <item x="325"/>
        <item x="399"/>
        <item x="135"/>
        <item x="327"/>
        <item x="199"/>
        <item x="138"/>
        <item x="140"/>
        <item x="396"/>
        <item x="330"/>
        <item x="142"/>
        <item x="333"/>
        <item x="144"/>
        <item x="335"/>
        <item x="146"/>
        <item x="337"/>
        <item x="148"/>
        <item x="339"/>
        <item x="197"/>
        <item x="149"/>
        <item x="342"/>
        <item x="152"/>
        <item x="343"/>
        <item x="154"/>
        <item x="194"/>
        <item x="156"/>
        <item x="346"/>
        <item x="158"/>
        <item x="349"/>
        <item x="160"/>
        <item x="351"/>
        <item x="392"/>
        <item x="353"/>
        <item x="162"/>
        <item x="355"/>
        <item x="163"/>
        <item x="191"/>
        <item x="357"/>
        <item x="166"/>
        <item x="359"/>
        <item x="167"/>
        <item x="360"/>
        <item x="190"/>
        <item x="390"/>
        <item x="170"/>
        <item x="363"/>
        <item x="172"/>
        <item x="365"/>
        <item x="188"/>
        <item x="387"/>
        <item x="174"/>
        <item x="368"/>
        <item x="176"/>
        <item x="186"/>
        <item x="370"/>
        <item x="178"/>
        <item x="372"/>
        <item x="384"/>
        <item x="180"/>
        <item x="373"/>
        <item x="181"/>
        <item x="375"/>
        <item x="382"/>
        <item x="183"/>
        <item x="184"/>
        <item x="376"/>
        <item x="185"/>
        <item x="380"/>
        <item x="379"/>
        <item x="182"/>
        <item x="187"/>
        <item x="381"/>
        <item x="378"/>
        <item x="179"/>
        <item x="383"/>
        <item x="189"/>
        <item x="377"/>
        <item x="385"/>
        <item x="177"/>
        <item x="386"/>
        <item x="192"/>
        <item x="175"/>
        <item x="388"/>
        <item x="193"/>
        <item x="374"/>
        <item x="389"/>
        <item x="173"/>
        <item x="195"/>
        <item x="371"/>
        <item x="391"/>
        <item x="171"/>
        <item x="196"/>
        <item x="393"/>
        <item x="369"/>
        <item x="169"/>
        <item x="198"/>
        <item x="394"/>
        <item x="367"/>
        <item x="168"/>
        <item x="200"/>
        <item x="366"/>
        <item x="165"/>
        <item x="395"/>
        <item x="201"/>
        <item x="364"/>
        <item x="397"/>
        <item x="164"/>
        <item x="203"/>
        <item x="362"/>
        <item x="398"/>
        <item x="161"/>
        <item x="204"/>
        <item x="361"/>
        <item x="400"/>
        <item x="159"/>
        <item x="206"/>
        <item x="358"/>
        <item x="401"/>
        <item x="157"/>
        <item x="207"/>
        <item x="356"/>
        <item x="155"/>
        <item x="404"/>
        <item x="354"/>
        <item x="209"/>
        <item x="153"/>
        <item x="405"/>
        <item x="352"/>
        <item x="210"/>
        <item x="151"/>
        <item x="406"/>
        <item x="350"/>
        <item x="211"/>
        <item x="150"/>
        <item x="407"/>
        <item x="348"/>
        <item x="212"/>
        <item x="147"/>
        <item x="408"/>
        <item x="347"/>
        <item x="213"/>
        <item x="145"/>
        <item x="345"/>
        <item x="409"/>
        <item x="214"/>
        <item x="143"/>
        <item x="344"/>
        <item x="410"/>
        <item x="141"/>
        <item x="215"/>
        <item x="341"/>
        <item x="411"/>
        <item x="139"/>
        <item x="217"/>
        <item x="340"/>
        <item x="412"/>
        <item x="137"/>
        <item x="338"/>
        <item x="218"/>
        <item x="413"/>
        <item x="136"/>
        <item x="336"/>
        <item x="219"/>
        <item x="414"/>
        <item x="133"/>
        <item x="334"/>
        <item x="220"/>
        <item x="415"/>
        <item x="132"/>
        <item x="332"/>
        <item x="416"/>
        <item x="221"/>
        <item x="129"/>
        <item x="331"/>
        <item x="417"/>
        <item x="222"/>
        <item x="127"/>
        <item x="329"/>
        <item x="418"/>
        <item x="223"/>
        <item x="125"/>
        <item x="328"/>
        <item x="419"/>
        <item x="224"/>
        <item x="123"/>
        <item x="326"/>
        <item x="420"/>
        <item x="225"/>
        <item x="121"/>
        <item x="421"/>
        <item x="226"/>
        <item x="119"/>
        <item x="323"/>
        <item x="422"/>
        <item x="227"/>
        <item x="118"/>
        <item x="321"/>
        <item x="423"/>
        <item x="228"/>
        <item x="115"/>
        <item x="424"/>
        <item x="319"/>
        <item x="113"/>
        <item x="425"/>
        <item x="318"/>
        <item x="111"/>
        <item x="426"/>
        <item x="229"/>
        <item x="109"/>
        <item x="317"/>
        <item x="107"/>
        <item x="427"/>
        <item x="315"/>
        <item x="105"/>
        <item x="314"/>
        <item x="104"/>
        <item x="428"/>
        <item x="313"/>
        <item x="101"/>
        <item x="429"/>
        <item x="311"/>
        <item x="230"/>
        <item x="100"/>
        <item x="430"/>
        <item x="310"/>
        <item x="97"/>
        <item x="307"/>
        <item x="95"/>
        <item x="306"/>
        <item x="93"/>
        <item x="305"/>
        <item x="91"/>
        <item x="431"/>
        <item x="304"/>
        <item x="89"/>
        <item x="231"/>
        <item x="302"/>
        <item x="87"/>
        <item x="301"/>
        <item x="86"/>
        <item x="300"/>
        <item x="83"/>
        <item x="298"/>
        <item x="81"/>
        <item x="432"/>
        <item x="297"/>
        <item x="79"/>
        <item x="232"/>
        <item x="295"/>
        <item x="78"/>
        <item x="294"/>
        <item x="76"/>
        <item x="293"/>
        <item x="74"/>
        <item x="292"/>
        <item x="73"/>
        <item x="433"/>
        <item x="291"/>
        <item x="71"/>
        <item x="233"/>
        <item x="290"/>
        <item x="70"/>
        <item x="289"/>
        <item x="68"/>
        <item x="288"/>
        <item x="67"/>
        <item x="287"/>
        <item x="65"/>
        <item x="286"/>
        <item x="434"/>
        <item x="64"/>
        <item x="234"/>
        <item x="285"/>
        <item x="62"/>
        <item x="284"/>
        <item x="61"/>
        <item x="283"/>
        <item x="60"/>
        <item x="282"/>
        <item x="58"/>
        <item x="281"/>
        <item x="435"/>
        <item x="57"/>
        <item x="235"/>
        <item x="280"/>
        <item x="56"/>
        <item x="279"/>
        <item x="54"/>
        <item x="278"/>
        <item x="53"/>
        <item x="277"/>
        <item x="52"/>
        <item x="276"/>
        <item x="436"/>
        <item x="51"/>
        <item x="236"/>
        <item x="275"/>
        <item x="49"/>
        <item x="274"/>
        <item x="48"/>
        <item x="273"/>
        <item x="47"/>
        <item x="272"/>
        <item x="45"/>
        <item x="271"/>
        <item x="44"/>
        <item x="270"/>
        <item x="43"/>
        <item x="269"/>
        <item x="42"/>
        <item x="268"/>
        <item x="41"/>
        <item x="267"/>
        <item x="40"/>
        <item x="266"/>
        <item x="38"/>
        <item x="265"/>
        <item x="37"/>
        <item x="264"/>
        <item x="36"/>
        <item x="263"/>
        <item x="35"/>
        <item x="262"/>
        <item x="34"/>
        <item x="261"/>
        <item x="33"/>
        <item x="260"/>
        <item x="32"/>
        <item x="259"/>
        <item x="31"/>
        <item x="258"/>
        <item x="30"/>
        <item x="257"/>
        <item x="29"/>
        <item x="28"/>
        <item x="26"/>
        <item x="256"/>
        <item x="25"/>
        <item x="24"/>
        <item x="23"/>
        <item x="255"/>
        <item x="22"/>
        <item x="254"/>
        <item x="20"/>
        <item x="253"/>
        <item x="18"/>
        <item x="252"/>
        <item x="17"/>
        <item x="251"/>
        <item x="16"/>
        <item x="250"/>
        <item x="14"/>
        <item x="249"/>
        <item x="13"/>
        <item x="248"/>
        <item x="12"/>
        <item x="247"/>
        <item x="11"/>
        <item x="246"/>
        <item x="10"/>
        <item x="245"/>
        <item x="9"/>
        <item x="244"/>
        <item x="8"/>
        <item x="243"/>
        <item x="7"/>
        <item x="242"/>
        <item x="6"/>
        <item x="241"/>
        <item x="5"/>
        <item x="240"/>
        <item x="4"/>
        <item x="239"/>
        <item x="3"/>
        <item x="238"/>
        <item x="2"/>
        <item x="237"/>
        <item x="0"/>
      </items>
    </pivotField>
    <pivotField dataField="1" showAll="0" defaultSubtotal="0">
      <items count="438">
        <item x="10"/>
        <item x="1"/>
        <item x="19"/>
        <item x="21"/>
        <item x="22"/>
        <item x="26"/>
        <item x="31"/>
        <item x="34"/>
        <item x="42"/>
        <item x="48"/>
        <item x="55"/>
        <item x="58"/>
        <item x="62"/>
        <item x="65"/>
        <item x="69"/>
        <item x="72"/>
        <item x="73"/>
        <item x="76"/>
        <item x="80"/>
        <item x="82"/>
        <item x="84"/>
        <item x="87"/>
        <item x="88"/>
        <item x="91"/>
        <item x="93"/>
        <item x="288"/>
        <item x="95"/>
        <item x="97"/>
        <item x="99"/>
        <item x="294"/>
        <item x="101"/>
        <item x="102"/>
        <item x="297"/>
        <item x="105"/>
        <item x="106"/>
        <item x="109"/>
        <item x="111"/>
        <item x="113"/>
        <item x="305"/>
        <item x="115"/>
        <item x="307"/>
        <item x="117"/>
        <item x="309"/>
        <item x="207"/>
        <item x="119"/>
        <item x="120"/>
        <item x="312"/>
        <item x="123"/>
        <item x="314"/>
        <item x="125"/>
        <item x="316"/>
        <item x="127"/>
        <item x="319"/>
        <item x="129"/>
        <item x="320"/>
        <item x="131"/>
        <item x="323"/>
        <item x="133"/>
        <item x="324"/>
        <item x="204"/>
        <item x="134"/>
        <item x="327"/>
        <item x="137"/>
        <item x="329"/>
        <item x="138"/>
        <item x="331"/>
        <item x="141"/>
        <item x="202"/>
        <item x="333"/>
        <item x="143"/>
        <item x="335"/>
        <item x="145"/>
        <item x="336"/>
        <item x="147"/>
        <item x="200"/>
        <item x="340"/>
        <item x="149"/>
        <item x="342"/>
        <item x="151"/>
        <item x="344"/>
        <item x="152"/>
        <item x="346"/>
        <item x="155"/>
        <item x="348"/>
        <item x="400"/>
        <item x="157"/>
        <item x="197"/>
        <item x="159"/>
        <item x="351"/>
        <item x="161"/>
        <item x="354"/>
        <item x="163"/>
        <item x="356"/>
        <item x="397"/>
        <item x="165"/>
        <item x="358"/>
        <item x="166"/>
        <item x="194"/>
        <item x="361"/>
        <item x="169"/>
        <item x="363"/>
        <item x="170"/>
        <item x="193"/>
        <item x="364"/>
        <item x="395"/>
        <item x="173"/>
        <item x="367"/>
        <item x="175"/>
        <item x="369"/>
        <item x="191"/>
        <item x="392"/>
        <item x="177"/>
        <item x="371"/>
        <item x="373"/>
        <item x="179"/>
        <item x="189"/>
        <item x="390"/>
        <item x="375"/>
        <item x="181"/>
        <item x="377"/>
        <item x="183"/>
        <item x="388"/>
        <item x="378"/>
        <item x="184"/>
        <item x="381"/>
        <item x="186"/>
        <item x="187"/>
        <item x="382"/>
        <item x="188"/>
        <item x="385"/>
        <item x="185"/>
        <item x="386"/>
        <item x="190"/>
        <item x="384"/>
        <item x="182"/>
        <item x="387"/>
        <item x="192"/>
        <item x="383"/>
        <item x="389"/>
        <item x="180"/>
        <item x="391"/>
        <item x="380"/>
        <item x="195"/>
        <item x="178"/>
        <item x="393"/>
        <item x="196"/>
        <item x="379"/>
        <item x="394"/>
        <item x="176"/>
        <item x="198"/>
        <item x="376"/>
        <item x="396"/>
        <item x="174"/>
        <item x="199"/>
        <item x="398"/>
        <item x="374"/>
        <item x="172"/>
        <item x="201"/>
        <item x="399"/>
        <item x="372"/>
        <item x="171"/>
        <item x="203"/>
        <item x="370"/>
        <item x="168"/>
        <item x="401"/>
        <item x="205"/>
        <item x="368"/>
        <item x="167"/>
        <item x="402"/>
        <item x="206"/>
        <item x="366"/>
        <item x="164"/>
        <item x="403"/>
        <item x="208"/>
        <item x="365"/>
        <item x="162"/>
        <item x="404"/>
        <item x="362"/>
        <item x="209"/>
        <item x="160"/>
        <item x="405"/>
        <item x="360"/>
        <item x="210"/>
        <item x="158"/>
        <item x="406"/>
        <item x="359"/>
        <item x="211"/>
        <item x="156"/>
        <item x="407"/>
        <item x="357"/>
        <item x="212"/>
        <item x="154"/>
        <item x="408"/>
        <item x="355"/>
        <item x="213"/>
        <item x="153"/>
        <item x="353"/>
        <item x="214"/>
        <item x="150"/>
        <item x="352"/>
        <item x="409"/>
        <item x="215"/>
        <item x="148"/>
        <item x="350"/>
        <item x="410"/>
        <item x="146"/>
        <item x="216"/>
        <item x="349"/>
        <item x="411"/>
        <item x="144"/>
        <item x="217"/>
        <item x="347"/>
        <item x="412"/>
        <item x="142"/>
        <item x="345"/>
        <item x="218"/>
        <item x="413"/>
        <item x="140"/>
        <item x="343"/>
        <item x="219"/>
        <item x="414"/>
        <item x="139"/>
        <item x="341"/>
        <item x="220"/>
        <item x="415"/>
        <item x="136"/>
        <item x="339"/>
        <item x="221"/>
        <item x="416"/>
        <item x="135"/>
        <item x="338"/>
        <item x="222"/>
        <item x="132"/>
        <item x="417"/>
        <item x="337"/>
        <item x="223"/>
        <item x="130"/>
        <item x="334"/>
        <item x="418"/>
        <item x="224"/>
        <item x="128"/>
        <item x="332"/>
        <item x="419"/>
        <item x="225"/>
        <item x="126"/>
        <item x="330"/>
        <item x="420"/>
        <item x="226"/>
        <item x="124"/>
        <item x="421"/>
        <item x="227"/>
        <item x="122"/>
        <item x="328"/>
        <item x="422"/>
        <item x="228"/>
        <item x="326"/>
        <item x="121"/>
        <item x="423"/>
        <item x="229"/>
        <item x="325"/>
        <item x="118"/>
        <item x="424"/>
        <item x="322"/>
        <item x="116"/>
        <item x="425"/>
        <item x="321"/>
        <item x="114"/>
        <item x="426"/>
        <item x="230"/>
        <item x="318"/>
        <item x="112"/>
        <item x="427"/>
        <item x="317"/>
        <item x="110"/>
        <item x="315"/>
        <item x="108"/>
        <item x="428"/>
        <item x="313"/>
        <item x="107"/>
        <item x="311"/>
        <item x="104"/>
        <item x="429"/>
        <item x="231"/>
        <item x="103"/>
        <item x="430"/>
        <item x="310"/>
        <item x="100"/>
        <item x="431"/>
        <item x="98"/>
        <item x="308"/>
        <item x="96"/>
        <item x="306"/>
        <item x="94"/>
        <item x="304"/>
        <item x="92"/>
        <item x="432"/>
        <item x="303"/>
        <item x="90"/>
        <item x="302"/>
        <item x="89"/>
        <item x="301"/>
        <item x="86"/>
        <item x="300"/>
        <item x="85"/>
        <item x="299"/>
        <item x="83"/>
        <item x="433"/>
        <item x="298"/>
        <item x="81"/>
        <item x="296"/>
        <item x="79"/>
        <item x="295"/>
        <item x="78"/>
        <item x="293"/>
        <item x="77"/>
        <item x="292"/>
        <item x="75"/>
        <item x="232"/>
        <item x="291"/>
        <item x="434"/>
        <item x="74"/>
        <item x="290"/>
        <item x="71"/>
        <item x="289"/>
        <item x="70"/>
        <item x="287"/>
        <item x="68"/>
        <item x="286"/>
        <item x="67"/>
        <item x="233"/>
        <item x="285"/>
        <item x="435"/>
        <item x="66"/>
        <item x="284"/>
        <item x="64"/>
        <item x="283"/>
        <item x="63"/>
        <item x="282"/>
        <item x="61"/>
        <item x="281"/>
        <item x="60"/>
        <item x="234"/>
        <item x="280"/>
        <item x="436"/>
        <item x="59"/>
        <item x="279"/>
        <item x="57"/>
        <item x="278"/>
        <item x="56"/>
        <item x="277"/>
        <item x="54"/>
        <item x="276"/>
        <item x="53"/>
        <item x="235"/>
        <item x="275"/>
        <item x="437"/>
        <item x="52"/>
        <item x="274"/>
        <item x="51"/>
        <item x="273"/>
        <item x="50"/>
        <item x="272"/>
        <item x="49"/>
        <item x="271"/>
        <item x="47"/>
        <item x="270"/>
        <item x="46"/>
        <item x="269"/>
        <item x="45"/>
        <item x="268"/>
        <item x="44"/>
        <item x="267"/>
        <item x="43"/>
        <item x="266"/>
        <item x="41"/>
        <item x="265"/>
        <item x="40"/>
        <item x="264"/>
        <item x="39"/>
        <item x="263"/>
        <item x="38"/>
        <item x="262"/>
        <item x="37"/>
        <item x="261"/>
        <item x="36"/>
        <item x="260"/>
        <item x="35"/>
        <item x="259"/>
        <item x="33"/>
        <item x="258"/>
        <item x="32"/>
        <item x="257"/>
        <item x="30"/>
        <item x="256"/>
        <item x="29"/>
        <item x="28"/>
        <item x="27"/>
        <item x="255"/>
        <item x="25"/>
        <item x="24"/>
        <item x="23"/>
        <item x="254"/>
        <item x="20"/>
        <item x="253"/>
        <item x="18"/>
        <item x="252"/>
        <item x="17"/>
        <item x="251"/>
        <item x="16"/>
        <item x="250"/>
        <item x="15"/>
        <item x="249"/>
        <item x="14"/>
        <item x="248"/>
        <item x="13"/>
        <item x="247"/>
        <item x="12"/>
        <item x="246"/>
        <item x="11"/>
        <item x="245"/>
        <item x="9"/>
        <item x="244"/>
        <item x="8"/>
        <item x="243"/>
        <item x="7"/>
        <item x="242"/>
        <item x="6"/>
        <item x="241"/>
        <item x="5"/>
        <item x="240"/>
        <item x="4"/>
        <item x="239"/>
        <item x="3"/>
        <item x="238"/>
        <item x="2"/>
        <item x="237"/>
        <item x="0"/>
        <item x="236"/>
      </items>
    </pivotField>
    <pivotField dataField="1" showAll="0" defaultSubtotal="0">
      <items count="472">
        <item x="10"/>
        <item x="1"/>
        <item x="16"/>
        <item x="239"/>
        <item x="20"/>
        <item x="22"/>
        <item x="233"/>
        <item x="230"/>
        <item x="23"/>
        <item x="27"/>
        <item x="30"/>
        <item x="33"/>
        <item x="227"/>
        <item x="38"/>
        <item x="44"/>
        <item x="45"/>
        <item x="51"/>
        <item x="53"/>
        <item x="57"/>
        <item x="60"/>
        <item x="279"/>
        <item x="63"/>
        <item x="282"/>
        <item x="67"/>
        <item x="70"/>
        <item x="72"/>
        <item x="289"/>
        <item x="75"/>
        <item x="292"/>
        <item x="78"/>
        <item x="79"/>
        <item x="82"/>
        <item x="297"/>
        <item x="83"/>
        <item x="86"/>
        <item x="299"/>
        <item x="88"/>
        <item x="90"/>
        <item x="304"/>
        <item x="92"/>
        <item x="94"/>
        <item x="222"/>
        <item x="96"/>
        <item x="308"/>
        <item x="97"/>
        <item x="100"/>
        <item x="102"/>
        <item x="313"/>
        <item x="104"/>
        <item x="314"/>
        <item x="106"/>
        <item x="108"/>
        <item x="318"/>
        <item x="110"/>
        <item x="111"/>
        <item x="320"/>
        <item x="114"/>
        <item x="323"/>
        <item x="115"/>
        <item x="442"/>
        <item x="219"/>
        <item x="118"/>
        <item x="327"/>
        <item x="120"/>
        <item x="329"/>
        <item x="122"/>
        <item x="331"/>
        <item x="124"/>
        <item x="333"/>
        <item x="440"/>
        <item x="126"/>
        <item x="217"/>
        <item x="335"/>
        <item x="128"/>
        <item x="338"/>
        <item x="129"/>
        <item x="340"/>
        <item x="132"/>
        <item x="342"/>
        <item x="439"/>
        <item x="134"/>
        <item x="344"/>
        <item x="215"/>
        <item x="136"/>
        <item x="347"/>
        <item x="138"/>
        <item x="348"/>
        <item x="140"/>
        <item x="351"/>
        <item x="436"/>
        <item x="142"/>
        <item x="352"/>
        <item x="213"/>
        <item x="143"/>
        <item x="356"/>
        <item x="146"/>
        <item x="357"/>
        <item x="435"/>
        <item x="147"/>
        <item x="359"/>
        <item x="150"/>
        <item x="361"/>
        <item x="152"/>
        <item x="363"/>
        <item x="432"/>
        <item x="154"/>
        <item x="366"/>
        <item x="156"/>
        <item x="210"/>
        <item x="368"/>
        <item x="158"/>
        <item x="370"/>
        <item x="160"/>
        <item x="372"/>
        <item x="209"/>
        <item x="161"/>
        <item x="374"/>
        <item x="164"/>
        <item x="430"/>
        <item x="376"/>
        <item x="166"/>
        <item x="206"/>
        <item x="168"/>
        <item x="379"/>
        <item x="170"/>
        <item x="382"/>
        <item x="172"/>
        <item x="384"/>
        <item x="427"/>
        <item x="174"/>
        <item x="387"/>
        <item x="175"/>
        <item x="203"/>
        <item x="389"/>
        <item x="425"/>
        <item x="178"/>
        <item x="391"/>
        <item x="179"/>
        <item x="392"/>
        <item x="202"/>
        <item x="424"/>
        <item x="182"/>
        <item x="395"/>
        <item x="184"/>
        <item x="397"/>
        <item x="200"/>
        <item x="421"/>
        <item x="186"/>
        <item x="399"/>
        <item x="401"/>
        <item x="188"/>
        <item x="198"/>
        <item x="419"/>
        <item x="403"/>
        <item x="190"/>
        <item x="405"/>
        <item x="417"/>
        <item x="192"/>
        <item x="406"/>
        <item x="193"/>
        <item x="409"/>
        <item x="415"/>
        <item x="195"/>
        <item x="196"/>
        <item x="410"/>
        <item x="197"/>
        <item x="414"/>
        <item x="413"/>
        <item x="194"/>
        <item x="199"/>
        <item x="412"/>
        <item x="191"/>
        <item x="416"/>
        <item x="201"/>
        <item x="411"/>
        <item x="418"/>
        <item x="189"/>
        <item x="420"/>
        <item x="408"/>
        <item x="204"/>
        <item x="187"/>
        <item x="422"/>
        <item x="205"/>
        <item x="407"/>
        <item x="423"/>
        <item x="185"/>
        <item x="207"/>
        <item x="404"/>
        <item x="426"/>
        <item x="183"/>
        <item x="208"/>
        <item x="428"/>
        <item x="402"/>
        <item x="181"/>
        <item x="211"/>
        <item x="429"/>
        <item x="400"/>
        <item x="180"/>
        <item x="212"/>
        <item x="398"/>
        <item x="177"/>
        <item x="431"/>
        <item x="214"/>
        <item x="396"/>
        <item x="176"/>
        <item x="433"/>
        <item x="216"/>
        <item x="394"/>
        <item x="173"/>
        <item x="434"/>
        <item x="218"/>
        <item x="393"/>
        <item x="171"/>
        <item x="437"/>
        <item x="220"/>
        <item x="390"/>
        <item x="169"/>
        <item x="438"/>
        <item x="388"/>
        <item x="221"/>
        <item x="167"/>
        <item x="441"/>
        <item x="386"/>
        <item x="223"/>
        <item x="165"/>
        <item x="443"/>
        <item x="385"/>
        <item x="224"/>
        <item x="163"/>
        <item x="444"/>
        <item x="383"/>
        <item x="225"/>
        <item x="162"/>
        <item x="445"/>
        <item x="381"/>
        <item x="226"/>
        <item x="159"/>
        <item x="380"/>
        <item x="446"/>
        <item x="228"/>
        <item x="157"/>
        <item x="378"/>
        <item x="447"/>
        <item x="155"/>
        <item x="377"/>
        <item x="448"/>
        <item x="153"/>
        <item x="229"/>
        <item x="375"/>
        <item x="449"/>
        <item x="151"/>
        <item x="231"/>
        <item x="373"/>
        <item x="450"/>
        <item x="149"/>
        <item x="371"/>
        <item x="232"/>
        <item x="451"/>
        <item x="148"/>
        <item x="369"/>
        <item x="234"/>
        <item x="452"/>
        <item x="145"/>
        <item x="367"/>
        <item x="235"/>
        <item x="453"/>
        <item x="144"/>
        <item x="365"/>
        <item x="236"/>
        <item x="454"/>
        <item x="141"/>
        <item x="364"/>
        <item x="237"/>
        <item x="455"/>
        <item x="139"/>
        <item x="362"/>
        <item x="238"/>
        <item x="456"/>
        <item x="137"/>
        <item x="360"/>
        <item x="240"/>
        <item x="457"/>
        <item x="135"/>
        <item x="358"/>
        <item x="241"/>
        <item x="458"/>
        <item x="133"/>
        <item x="242"/>
        <item x="459"/>
        <item x="131"/>
        <item x="355"/>
        <item x="243"/>
        <item x="460"/>
        <item x="354"/>
        <item x="130"/>
        <item x="244"/>
        <item x="461"/>
        <item x="353"/>
        <item x="127"/>
        <item x="350"/>
        <item x="462"/>
        <item x="125"/>
        <item x="349"/>
        <item x="123"/>
        <item x="463"/>
        <item x="245"/>
        <item x="346"/>
        <item x="121"/>
        <item x="464"/>
        <item x="345"/>
        <item x="119"/>
        <item x="343"/>
        <item x="117"/>
        <item x="465"/>
        <item x="341"/>
        <item x="116"/>
        <item x="339"/>
        <item x="466"/>
        <item x="113"/>
        <item x="337"/>
        <item x="467"/>
        <item x="246"/>
        <item x="112"/>
        <item x="336"/>
        <item x="468"/>
        <item x="109"/>
        <item x="107"/>
        <item x="334"/>
        <item x="105"/>
        <item x="332"/>
        <item x="103"/>
        <item x="330"/>
        <item x="101"/>
        <item x="247"/>
        <item x="328"/>
        <item x="99"/>
        <item x="326"/>
        <item x="98"/>
        <item x="325"/>
        <item x="95"/>
        <item x="324"/>
        <item x="93"/>
        <item x="322"/>
        <item x="91"/>
        <item x="469"/>
        <item x="248"/>
        <item x="321"/>
        <item x="89"/>
        <item x="319"/>
        <item x="87"/>
        <item x="317"/>
        <item x="85"/>
        <item x="316"/>
        <item x="84"/>
        <item x="315"/>
        <item x="81"/>
        <item x="249"/>
        <item x="80"/>
        <item x="312"/>
        <item x="77"/>
        <item x="311"/>
        <item x="76"/>
        <item x="310"/>
        <item x="74"/>
        <item x="309"/>
        <item x="73"/>
        <item x="307"/>
        <item x="250"/>
        <item x="71"/>
        <item x="306"/>
        <item x="69"/>
        <item x="305"/>
        <item x="68"/>
        <item x="303"/>
        <item x="66"/>
        <item x="302"/>
        <item x="65"/>
        <item x="301"/>
        <item x="251"/>
        <item x="470"/>
        <item x="64"/>
        <item x="300"/>
        <item x="62"/>
        <item x="298"/>
        <item x="61"/>
        <item x="296"/>
        <item x="59"/>
        <item x="295"/>
        <item x="58"/>
        <item x="294"/>
        <item x="252"/>
        <item x="471"/>
        <item x="56"/>
        <item x="293"/>
        <item x="55"/>
        <item x="291"/>
        <item x="54"/>
        <item x="290"/>
        <item x="52"/>
        <item x="288"/>
        <item x="50"/>
        <item x="287"/>
        <item x="49"/>
        <item x="286"/>
        <item x="48"/>
        <item x="285"/>
        <item x="47"/>
        <item x="46"/>
        <item x="284"/>
        <item x="43"/>
        <item x="283"/>
        <item x="42"/>
        <item x="281"/>
        <item x="41"/>
        <item x="280"/>
        <item x="40"/>
        <item x="278"/>
        <item x="39"/>
        <item x="277"/>
        <item x="37"/>
        <item x="276"/>
        <item x="36"/>
        <item x="275"/>
        <item x="35"/>
        <item x="274"/>
        <item x="34"/>
        <item x="273"/>
        <item x="32"/>
        <item x="272"/>
        <item x="31"/>
        <item x="29"/>
        <item x="28"/>
        <item x="26"/>
        <item x="25"/>
        <item x="24"/>
        <item x="271"/>
        <item x="21"/>
        <item x="270"/>
        <item x="19"/>
        <item x="269"/>
        <item x="18"/>
        <item x="268"/>
        <item x="17"/>
        <item x="267"/>
        <item x="15"/>
        <item x="266"/>
        <item x="14"/>
        <item x="265"/>
        <item x="13"/>
        <item x="264"/>
        <item x="12"/>
        <item x="263"/>
        <item x="11"/>
        <item x="262"/>
        <item x="9"/>
        <item x="261"/>
        <item x="8"/>
        <item x="260"/>
        <item x="7"/>
        <item x="259"/>
        <item x="6"/>
        <item x="258"/>
        <item x="5"/>
        <item x="257"/>
        <item x="256"/>
        <item x="4"/>
        <item x="3"/>
        <item x="255"/>
        <item x="2"/>
        <item x="254"/>
        <item x="0"/>
        <item x="253"/>
      </items>
    </pivotField>
    <pivotField showAll="0" defaultSubtotal="0"/>
  </pivotFields>
  <rowFields count="1">
    <field x="1"/>
  </rowFields>
  <rowItems count="1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2"/>
    </i>
    <i>
      <x v="155"/>
    </i>
    <i>
      <x v="157"/>
    </i>
    <i>
      <x v="158"/>
    </i>
    <i>
      <x v="159"/>
    </i>
    <i>
      <x v="160"/>
    </i>
    <i>
      <x v="161"/>
    </i>
    <i>
      <x v="162"/>
    </i>
  </rowItems>
  <colFields count="2">
    <field x="2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pageFields count="1">
    <pageField fld="0" hier="-1"/>
  </pageFields>
  <dataFields count="3">
    <dataField name="Sum of bid_1545" fld="3" baseField="0" baseItem="0"/>
    <dataField name="Sum of ask_1545" fld="4" baseField="0" baseItem="0"/>
    <dataField name="Sum of (og.bid_1545 + og.ask_1545)/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36"/>
  <sheetViews>
    <sheetView topLeftCell="U1" workbookViewId="0">
      <pane ySplit="5" topLeftCell="A154" activePane="bottomLeft" state="frozen"/>
      <selection pane="bottomLeft" activeCell="AA158" sqref="AA158"/>
    </sheetView>
  </sheetViews>
  <sheetFormatPr baseColWidth="10" defaultColWidth="8.83203125" defaultRowHeight="14" x14ac:dyDescent="0.15"/>
  <cols>
    <col min="2" max="2" width="13.33203125" bestFit="1" customWidth="1"/>
    <col min="3" max="3" width="5.5" bestFit="1" customWidth="1"/>
    <col min="4" max="4" width="10.5" bestFit="1" customWidth="1"/>
    <col min="5" max="5" width="8.6640625" bestFit="1" customWidth="1"/>
    <col min="6" max="6" width="9" bestFit="1" customWidth="1"/>
    <col min="7" max="7" width="26.5" bestFit="1" customWidth="1"/>
    <col min="8" max="8" width="19.5" bestFit="1" customWidth="1"/>
    <col min="10" max="10" width="14" customWidth="1"/>
    <col min="11" max="11" width="16.83203125" customWidth="1"/>
    <col min="12" max="12" width="16" customWidth="1"/>
    <col min="13" max="13" width="34.1640625" bestFit="1" customWidth="1"/>
    <col min="14" max="14" width="15.6640625" customWidth="1"/>
    <col min="15" max="15" width="16" customWidth="1"/>
    <col min="16" max="16" width="34.1640625" bestFit="1" customWidth="1"/>
    <col min="17" max="17" width="20.5" bestFit="1" customWidth="1"/>
    <col min="18" max="23" width="20.5" customWidth="1"/>
    <col min="24" max="24" width="20.83203125" bestFit="1" customWidth="1"/>
    <col min="25" max="25" width="39" bestFit="1" customWidth="1"/>
    <col min="28" max="28" width="12.83203125" bestFit="1" customWidth="1"/>
    <col min="30" max="30" width="12.33203125" bestFit="1" customWidth="1"/>
    <col min="40" max="40" width="14" bestFit="1" customWidth="1"/>
    <col min="41" max="41" width="16.83203125" customWidth="1"/>
    <col min="42" max="42" width="16" bestFit="1" customWidth="1"/>
    <col min="43" max="43" width="34.1640625" bestFit="1" customWidth="1"/>
    <col min="44" max="44" width="15.6640625" bestFit="1" customWidth="1"/>
    <col min="45" max="45" width="16" bestFit="1" customWidth="1"/>
    <col min="46" max="46" width="34.1640625" bestFit="1" customWidth="1"/>
    <col min="52" max="52" width="12.33203125" bestFit="1" customWidth="1"/>
  </cols>
  <sheetData>
    <row r="1" spans="2:52" x14ac:dyDescent="0.15">
      <c r="J1" s="10" t="s">
        <v>39</v>
      </c>
      <c r="K1" s="12">
        <v>41943.625</v>
      </c>
      <c r="AA1" t="s">
        <v>55</v>
      </c>
      <c r="AB1" t="s">
        <v>18</v>
      </c>
      <c r="AC1" t="s">
        <v>20</v>
      </c>
      <c r="AN1" s="10" t="s">
        <v>39</v>
      </c>
      <c r="AO1" s="12">
        <v>41950.625</v>
      </c>
    </row>
    <row r="2" spans="2:52" x14ac:dyDescent="0.15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W2" t="s">
        <v>61</v>
      </c>
      <c r="X2" t="s">
        <v>53</v>
      </c>
      <c r="Y2" t="s">
        <v>54</v>
      </c>
      <c r="AA2" t="s">
        <v>17</v>
      </c>
      <c r="AB2" t="s">
        <v>14</v>
      </c>
      <c r="AC2" t="s">
        <v>13</v>
      </c>
      <c r="AD2" t="s">
        <v>59</v>
      </c>
      <c r="AE2" t="s">
        <v>58</v>
      </c>
      <c r="AF2" t="s">
        <v>21</v>
      </c>
      <c r="AG2" t="s">
        <v>60</v>
      </c>
      <c r="AJ2" t="s">
        <v>22</v>
      </c>
      <c r="AK2">
        <f>30*24*60</f>
        <v>43200</v>
      </c>
    </row>
    <row r="3" spans="2:52" x14ac:dyDescent="0.15">
      <c r="B3" s="6">
        <v>41943.625</v>
      </c>
      <c r="C3">
        <v>1000</v>
      </c>
      <c r="D3" t="s">
        <v>46</v>
      </c>
      <c r="E3">
        <v>962.5</v>
      </c>
      <c r="F3">
        <v>965.4</v>
      </c>
      <c r="G3">
        <v>963.95</v>
      </c>
      <c r="H3">
        <v>0.96189999999999998</v>
      </c>
      <c r="K3" s="10" t="s">
        <v>49</v>
      </c>
      <c r="V3">
        <f>SUM(V22:V157)</f>
        <v>7.7876191986107045E-4</v>
      </c>
      <c r="W3">
        <f>Y3*365*24*60</f>
        <v>37395</v>
      </c>
      <c r="X3">
        <v>3.0499999999999999E-4</v>
      </c>
      <c r="Y3">
        <v>7.1147260273972598E-2</v>
      </c>
      <c r="Z3" t="s">
        <v>15</v>
      </c>
      <c r="AA3">
        <f>J121</f>
        <v>1965</v>
      </c>
      <c r="AB3" s="13">
        <f>AA3+EXP(X3*Y3)*R121</f>
        <v>1964.299984809895</v>
      </c>
      <c r="AC3">
        <f>J120</f>
        <v>1960</v>
      </c>
      <c r="AD3">
        <f>1/Y3*(AB3/AC3-1)^2</f>
        <v>6.7649333018032803E-5</v>
      </c>
      <c r="AE3">
        <f>2/Y3*V3</f>
        <v>2.1891550478886409E-2</v>
      </c>
      <c r="AF3">
        <f>AE3-AD3</f>
        <v>2.1823901145868376E-2</v>
      </c>
      <c r="AG3">
        <f>(W4-AK2)/(W4-W3)</f>
        <v>0.42410714285714202</v>
      </c>
      <c r="AJ3" t="s">
        <v>23</v>
      </c>
      <c r="AK3">
        <f>365*24*60</f>
        <v>525600</v>
      </c>
      <c r="AO3" s="10" t="s">
        <v>49</v>
      </c>
    </row>
    <row r="4" spans="2:52" x14ac:dyDescent="0.15">
      <c r="B4" s="6">
        <v>41943.625</v>
      </c>
      <c r="C4">
        <v>1000</v>
      </c>
      <c r="D4" t="s">
        <v>47</v>
      </c>
      <c r="E4">
        <v>0</v>
      </c>
      <c r="F4">
        <v>0.1</v>
      </c>
      <c r="G4">
        <v>0.05</v>
      </c>
      <c r="H4">
        <v>0.79959999999999998</v>
      </c>
      <c r="K4" t="s">
        <v>46</v>
      </c>
      <c r="N4" t="s">
        <v>47</v>
      </c>
      <c r="W4">
        <f>Y4*365*24*60</f>
        <v>47474.999999999985</v>
      </c>
      <c r="X4">
        <v>2.8600000000000001E-4</v>
      </c>
      <c r="Y4">
        <v>9.0325342465753397E-2</v>
      </c>
      <c r="Z4" t="s">
        <v>16</v>
      </c>
      <c r="AA4">
        <f>AN117</f>
        <v>1965</v>
      </c>
      <c r="AB4" s="13">
        <f>AA4+EXP(X4*Y4)*AV117</f>
        <v>1962.8499444582294</v>
      </c>
      <c r="AC4">
        <f>AN116</f>
        <v>1960</v>
      </c>
      <c r="AD4">
        <f>1/Y4*(AB4/AC4-1)^2</f>
        <v>2.340728445668881E-5</v>
      </c>
      <c r="AE4">
        <f>2/Y4*SUM(AZ15:AZ149)</f>
        <v>2.2845746167411241E-2</v>
      </c>
      <c r="AF4">
        <f>AE4-AD4</f>
        <v>2.2822338882954551E-2</v>
      </c>
      <c r="AG4">
        <f>1-AG3</f>
        <v>0.57589285714285798</v>
      </c>
      <c r="AO4" t="s">
        <v>46</v>
      </c>
      <c r="AR4" t="s">
        <v>47</v>
      </c>
    </row>
    <row r="5" spans="2:52" x14ac:dyDescent="0.15">
      <c r="B5" s="6">
        <v>41943.625</v>
      </c>
      <c r="C5">
        <v>1025</v>
      </c>
      <c r="D5" t="s">
        <v>46</v>
      </c>
      <c r="E5">
        <v>937.5</v>
      </c>
      <c r="F5">
        <v>940.4</v>
      </c>
      <c r="G5">
        <v>938.95</v>
      </c>
      <c r="H5">
        <v>0.92769999999999997</v>
      </c>
      <c r="J5" s="10" t="s">
        <v>48</v>
      </c>
      <c r="K5" t="s">
        <v>50</v>
      </c>
      <c r="L5" t="s">
        <v>51</v>
      </c>
      <c r="M5" t="s">
        <v>52</v>
      </c>
      <c r="N5" t="s">
        <v>50</v>
      </c>
      <c r="O5" t="s">
        <v>51</v>
      </c>
      <c r="P5" t="s">
        <v>52</v>
      </c>
      <c r="T5" t="s">
        <v>56</v>
      </c>
      <c r="U5" t="s">
        <v>57</v>
      </c>
      <c r="V5" t="s">
        <v>58</v>
      </c>
      <c r="AH5">
        <f>100*SQRT((AG3*AF3*Y3+AG4*AF4*Y4)*AK3/AK2)</f>
        <v>14.985257646052569</v>
      </c>
      <c r="AN5" s="10" t="s">
        <v>48</v>
      </c>
      <c r="AO5" t="s">
        <v>50</v>
      </c>
      <c r="AP5" t="s">
        <v>51</v>
      </c>
      <c r="AQ5" t="s">
        <v>52</v>
      </c>
      <c r="AR5" t="s">
        <v>50</v>
      </c>
      <c r="AS5" t="s">
        <v>51</v>
      </c>
      <c r="AT5" t="s">
        <v>52</v>
      </c>
      <c r="AX5" t="s">
        <v>56</v>
      </c>
      <c r="AY5" t="s">
        <v>57</v>
      </c>
      <c r="AZ5" t="s">
        <v>58</v>
      </c>
    </row>
    <row r="6" spans="2:52" x14ac:dyDescent="0.15">
      <c r="B6" s="6">
        <v>41943.625</v>
      </c>
      <c r="C6">
        <v>1025</v>
      </c>
      <c r="D6" t="s">
        <v>47</v>
      </c>
      <c r="E6">
        <v>0</v>
      </c>
      <c r="F6">
        <v>0.1</v>
      </c>
      <c r="G6">
        <v>0.05</v>
      </c>
      <c r="H6">
        <v>0.77180000000000004</v>
      </c>
      <c r="J6" s="11">
        <v>1000</v>
      </c>
      <c r="K6" s="9">
        <v>962.5</v>
      </c>
      <c r="L6" s="9">
        <v>965.4</v>
      </c>
      <c r="M6" s="9">
        <v>963.95</v>
      </c>
      <c r="N6" s="9">
        <v>0</v>
      </c>
      <c r="O6" s="9">
        <v>0.1</v>
      </c>
      <c r="P6" s="9">
        <v>0.05</v>
      </c>
      <c r="Q6">
        <f>ABS(M6-P6)</f>
        <v>963.90000000000009</v>
      </c>
      <c r="R6">
        <f>M6-P6</f>
        <v>963.90000000000009</v>
      </c>
      <c r="T6">
        <f t="shared" ref="T6:T69" si="0">P6</f>
        <v>0.05</v>
      </c>
      <c r="AN6" s="11">
        <v>1000</v>
      </c>
      <c r="AO6" s="9">
        <v>960.5</v>
      </c>
      <c r="AP6" s="9">
        <v>968.1</v>
      </c>
      <c r="AQ6" s="9">
        <v>964.3</v>
      </c>
      <c r="AR6" s="9">
        <v>0</v>
      </c>
      <c r="AS6" s="9">
        <v>0.05</v>
      </c>
      <c r="AT6" s="9">
        <v>2.5000000000000001E-2</v>
      </c>
      <c r="AU6">
        <f>ABS(AQ6-AT6)</f>
        <v>964.27499999999998</v>
      </c>
      <c r="AV6">
        <f>AQ6-AT6</f>
        <v>964.27499999999998</v>
      </c>
    </row>
    <row r="7" spans="2:52" x14ac:dyDescent="0.15">
      <c r="B7" s="6">
        <v>41943.625</v>
      </c>
      <c r="C7">
        <v>1050</v>
      </c>
      <c r="D7" t="s">
        <v>47</v>
      </c>
      <c r="E7">
        <v>0</v>
      </c>
      <c r="F7">
        <v>0.1</v>
      </c>
      <c r="G7">
        <v>0.05</v>
      </c>
      <c r="H7">
        <v>0.74460000000000004</v>
      </c>
      <c r="J7" s="11">
        <v>1025</v>
      </c>
      <c r="K7" s="9">
        <v>937.5</v>
      </c>
      <c r="L7" s="9">
        <v>940.4</v>
      </c>
      <c r="M7" s="9">
        <v>938.95</v>
      </c>
      <c r="N7" s="9">
        <v>0</v>
      </c>
      <c r="O7" s="9">
        <v>0.1</v>
      </c>
      <c r="P7" s="9">
        <v>0.05</v>
      </c>
      <c r="Q7">
        <f t="shared" ref="Q7:Q70" si="1">ABS(M7-P7)</f>
        <v>938.90000000000009</v>
      </c>
      <c r="R7">
        <f t="shared" ref="R7:R70" si="2">M7-P7</f>
        <v>938.90000000000009</v>
      </c>
      <c r="T7">
        <f t="shared" si="0"/>
        <v>0.05</v>
      </c>
      <c r="AN7" s="11">
        <v>1025</v>
      </c>
      <c r="AO7" s="9">
        <v>935.5</v>
      </c>
      <c r="AP7" s="9">
        <v>943.1</v>
      </c>
      <c r="AQ7" s="9">
        <v>939.3</v>
      </c>
      <c r="AR7" s="9">
        <v>0</v>
      </c>
      <c r="AS7" s="9">
        <v>0.1</v>
      </c>
      <c r="AT7" s="9">
        <v>0.05</v>
      </c>
      <c r="AU7">
        <f t="shared" ref="AU7:AU70" si="3">ABS(AQ7-AT7)</f>
        <v>939.25</v>
      </c>
      <c r="AV7">
        <f t="shared" ref="AV7:AV70" si="4">AQ7-AT7</f>
        <v>939.25</v>
      </c>
    </row>
    <row r="8" spans="2:52" x14ac:dyDescent="0.15">
      <c r="B8" s="6">
        <v>41943.625</v>
      </c>
      <c r="C8">
        <v>1050</v>
      </c>
      <c r="D8" t="s">
        <v>46</v>
      </c>
      <c r="E8">
        <v>912.5</v>
      </c>
      <c r="F8">
        <v>915.5</v>
      </c>
      <c r="G8">
        <v>914</v>
      </c>
      <c r="H8">
        <v>0.90590000000000004</v>
      </c>
      <c r="J8" s="11">
        <v>1050</v>
      </c>
      <c r="K8" s="9">
        <v>912.5</v>
      </c>
      <c r="L8" s="9">
        <v>915.5</v>
      </c>
      <c r="M8" s="9">
        <v>914</v>
      </c>
      <c r="N8" s="9">
        <v>0</v>
      </c>
      <c r="O8" s="9">
        <v>0.1</v>
      </c>
      <c r="P8" s="9">
        <v>0.05</v>
      </c>
      <c r="Q8">
        <f t="shared" si="1"/>
        <v>913.95</v>
      </c>
      <c r="R8">
        <f t="shared" si="2"/>
        <v>913.95</v>
      </c>
      <c r="T8">
        <f t="shared" si="0"/>
        <v>0.05</v>
      </c>
      <c r="AN8" s="11">
        <v>1050</v>
      </c>
      <c r="AO8" s="9">
        <v>910.5</v>
      </c>
      <c r="AP8" s="9">
        <v>918.1</v>
      </c>
      <c r="AQ8" s="9">
        <v>914.3</v>
      </c>
      <c r="AR8" s="9">
        <v>0</v>
      </c>
      <c r="AS8" s="9">
        <v>0.05</v>
      </c>
      <c r="AT8" s="9">
        <v>2.5000000000000001E-2</v>
      </c>
      <c r="AU8">
        <f t="shared" si="3"/>
        <v>914.27499999999998</v>
      </c>
      <c r="AV8">
        <f t="shared" si="4"/>
        <v>914.27499999999998</v>
      </c>
    </row>
    <row r="9" spans="2:52" x14ac:dyDescent="0.15">
      <c r="B9" s="6">
        <v>41943.625</v>
      </c>
      <c r="C9">
        <v>1075</v>
      </c>
      <c r="D9" t="s">
        <v>46</v>
      </c>
      <c r="E9">
        <v>887.8</v>
      </c>
      <c r="F9">
        <v>890.7</v>
      </c>
      <c r="G9">
        <v>889.25</v>
      </c>
      <c r="H9">
        <v>0.91779999999999995</v>
      </c>
      <c r="J9" s="11">
        <v>1075</v>
      </c>
      <c r="K9" s="9">
        <v>887.8</v>
      </c>
      <c r="L9" s="9">
        <v>890.7</v>
      </c>
      <c r="M9" s="9">
        <v>889.25</v>
      </c>
      <c r="N9" s="9">
        <v>0</v>
      </c>
      <c r="O9" s="9">
        <v>0.1</v>
      </c>
      <c r="P9" s="9">
        <v>0.05</v>
      </c>
      <c r="Q9">
        <f t="shared" si="1"/>
        <v>889.2</v>
      </c>
      <c r="R9">
        <f t="shared" si="2"/>
        <v>889.2</v>
      </c>
      <c r="T9">
        <f t="shared" si="0"/>
        <v>0.05</v>
      </c>
      <c r="AN9" s="11">
        <v>1075</v>
      </c>
      <c r="AO9" s="9">
        <v>885.5</v>
      </c>
      <c r="AP9" s="9">
        <v>892.9</v>
      </c>
      <c r="AQ9" s="9">
        <v>889.2</v>
      </c>
      <c r="AR9" s="9">
        <v>0</v>
      </c>
      <c r="AS9" s="9">
        <v>0.05</v>
      </c>
      <c r="AT9" s="9">
        <v>2.5000000000000001E-2</v>
      </c>
      <c r="AU9">
        <f t="shared" si="3"/>
        <v>889.17500000000007</v>
      </c>
      <c r="AV9">
        <f t="shared" si="4"/>
        <v>889.17500000000007</v>
      </c>
    </row>
    <row r="10" spans="2:52" x14ac:dyDescent="0.15">
      <c r="B10" s="6">
        <v>41943.625</v>
      </c>
      <c r="C10">
        <v>1075</v>
      </c>
      <c r="D10" t="s">
        <v>47</v>
      </c>
      <c r="E10">
        <v>0</v>
      </c>
      <c r="F10">
        <v>0.1</v>
      </c>
      <c r="G10">
        <v>0.05</v>
      </c>
      <c r="H10">
        <v>0.71809999999999996</v>
      </c>
      <c r="J10" s="11">
        <v>1100</v>
      </c>
      <c r="K10" s="9">
        <v>862.5</v>
      </c>
      <c r="L10" s="9">
        <v>865.5</v>
      </c>
      <c r="M10" s="9">
        <v>864</v>
      </c>
      <c r="N10" s="9">
        <v>0</v>
      </c>
      <c r="O10" s="9">
        <v>0.1</v>
      </c>
      <c r="P10" s="9">
        <v>0.05</v>
      </c>
      <c r="Q10">
        <f t="shared" si="1"/>
        <v>863.95</v>
      </c>
      <c r="R10">
        <f t="shared" si="2"/>
        <v>863.95</v>
      </c>
      <c r="T10">
        <f t="shared" si="0"/>
        <v>0.05</v>
      </c>
      <c r="AN10" s="11">
        <v>1100</v>
      </c>
      <c r="AO10" s="9">
        <v>860.5</v>
      </c>
      <c r="AP10" s="9">
        <v>868</v>
      </c>
      <c r="AQ10" s="9">
        <v>864.25</v>
      </c>
      <c r="AR10" s="9">
        <v>0</v>
      </c>
      <c r="AS10" s="9">
        <v>0.05</v>
      </c>
      <c r="AT10" s="9">
        <v>2.5000000000000001E-2</v>
      </c>
      <c r="AU10">
        <f t="shared" si="3"/>
        <v>864.22500000000002</v>
      </c>
      <c r="AV10">
        <f t="shared" si="4"/>
        <v>864.22500000000002</v>
      </c>
    </row>
    <row r="11" spans="2:52" x14ac:dyDescent="0.15">
      <c r="B11" s="6">
        <v>41943.625</v>
      </c>
      <c r="C11">
        <v>1100</v>
      </c>
      <c r="D11" t="s">
        <v>46</v>
      </c>
      <c r="E11">
        <v>862.5</v>
      </c>
      <c r="F11">
        <v>865.5</v>
      </c>
      <c r="G11">
        <v>864</v>
      </c>
      <c r="H11">
        <v>0.84099999999999997</v>
      </c>
      <c r="J11" s="11">
        <v>1125</v>
      </c>
      <c r="K11" s="9">
        <v>837.8</v>
      </c>
      <c r="L11" s="9">
        <v>840.7</v>
      </c>
      <c r="M11" s="9">
        <v>839.25</v>
      </c>
      <c r="N11" s="9">
        <v>0</v>
      </c>
      <c r="O11" s="9">
        <v>0.1</v>
      </c>
      <c r="P11" s="9">
        <v>0.05</v>
      </c>
      <c r="Q11">
        <f t="shared" si="1"/>
        <v>839.2</v>
      </c>
      <c r="R11">
        <f t="shared" si="2"/>
        <v>839.2</v>
      </c>
      <c r="T11">
        <f t="shared" si="0"/>
        <v>0.05</v>
      </c>
      <c r="AN11" s="11">
        <v>1125</v>
      </c>
      <c r="AO11" s="9">
        <v>835.5</v>
      </c>
      <c r="AP11" s="9">
        <v>843.2</v>
      </c>
      <c r="AQ11" s="9">
        <v>839.35</v>
      </c>
      <c r="AR11" s="9">
        <v>0</v>
      </c>
      <c r="AS11" s="9">
        <v>0.05</v>
      </c>
      <c r="AT11" s="9">
        <v>2.5000000000000001E-2</v>
      </c>
      <c r="AU11">
        <f t="shared" si="3"/>
        <v>839.32500000000005</v>
      </c>
      <c r="AV11">
        <f t="shared" si="4"/>
        <v>839.32500000000005</v>
      </c>
    </row>
    <row r="12" spans="2:52" x14ac:dyDescent="0.15">
      <c r="B12" s="6">
        <v>41943.625</v>
      </c>
      <c r="C12">
        <v>1100</v>
      </c>
      <c r="D12" t="s">
        <v>47</v>
      </c>
      <c r="E12">
        <v>0</v>
      </c>
      <c r="F12">
        <v>0.1</v>
      </c>
      <c r="G12">
        <v>0.05</v>
      </c>
      <c r="H12">
        <v>0.69140000000000001</v>
      </c>
      <c r="J12" s="11">
        <v>1150</v>
      </c>
      <c r="K12" s="9">
        <v>812.5</v>
      </c>
      <c r="L12" s="9">
        <v>815.5</v>
      </c>
      <c r="M12" s="9">
        <v>814</v>
      </c>
      <c r="N12" s="9">
        <v>0</v>
      </c>
      <c r="O12" s="9">
        <v>0.1</v>
      </c>
      <c r="P12" s="9">
        <v>0.05</v>
      </c>
      <c r="Q12">
        <f t="shared" si="1"/>
        <v>813.95</v>
      </c>
      <c r="R12">
        <f t="shared" si="2"/>
        <v>813.95</v>
      </c>
      <c r="T12">
        <f t="shared" si="0"/>
        <v>0.05</v>
      </c>
      <c r="AN12" s="11">
        <v>1150</v>
      </c>
      <c r="AO12" s="9">
        <v>810.5</v>
      </c>
      <c r="AP12" s="9">
        <v>818.2</v>
      </c>
      <c r="AQ12" s="9">
        <v>814.35</v>
      </c>
      <c r="AR12" s="9">
        <v>0</v>
      </c>
      <c r="AS12" s="9">
        <v>0.05</v>
      </c>
      <c r="AT12" s="9">
        <v>2.5000000000000001E-2</v>
      </c>
      <c r="AU12">
        <f t="shared" si="3"/>
        <v>814.32500000000005</v>
      </c>
      <c r="AV12">
        <f t="shared" si="4"/>
        <v>814.32500000000005</v>
      </c>
    </row>
    <row r="13" spans="2:52" x14ac:dyDescent="0.15">
      <c r="B13" s="6">
        <v>41943.625</v>
      </c>
      <c r="C13">
        <v>1125</v>
      </c>
      <c r="D13" t="s">
        <v>46</v>
      </c>
      <c r="E13">
        <v>837.8</v>
      </c>
      <c r="F13">
        <v>840.7</v>
      </c>
      <c r="G13">
        <v>839.25</v>
      </c>
      <c r="H13">
        <v>0.85229999999999995</v>
      </c>
      <c r="J13" s="11">
        <v>1175</v>
      </c>
      <c r="K13" s="9">
        <v>787.8</v>
      </c>
      <c r="L13" s="9">
        <v>790.7</v>
      </c>
      <c r="M13" s="9">
        <v>789.25</v>
      </c>
      <c r="N13" s="9">
        <v>0</v>
      </c>
      <c r="O13" s="9">
        <v>0.1</v>
      </c>
      <c r="P13" s="9">
        <v>0.05</v>
      </c>
      <c r="Q13">
        <f t="shared" si="1"/>
        <v>789.2</v>
      </c>
      <c r="R13">
        <f t="shared" si="2"/>
        <v>789.2</v>
      </c>
      <c r="T13">
        <f t="shared" si="0"/>
        <v>0.05</v>
      </c>
      <c r="AN13" s="11">
        <v>1175</v>
      </c>
      <c r="AO13" s="9">
        <v>785.5</v>
      </c>
      <c r="AP13" s="9">
        <v>793.2</v>
      </c>
      <c r="AQ13" s="9">
        <v>789.35</v>
      </c>
      <c r="AR13" s="9">
        <v>0</v>
      </c>
      <c r="AS13" s="9">
        <v>0.1</v>
      </c>
      <c r="AT13" s="9">
        <v>0.05</v>
      </c>
      <c r="AU13">
        <f t="shared" si="3"/>
        <v>789.30000000000007</v>
      </c>
      <c r="AV13">
        <f t="shared" si="4"/>
        <v>789.30000000000007</v>
      </c>
    </row>
    <row r="14" spans="2:52" x14ac:dyDescent="0.15">
      <c r="B14" s="6">
        <v>41943.625</v>
      </c>
      <c r="C14">
        <v>1125</v>
      </c>
      <c r="D14" t="s">
        <v>47</v>
      </c>
      <c r="E14">
        <v>0</v>
      </c>
      <c r="F14">
        <v>0.1</v>
      </c>
      <c r="G14">
        <v>0.05</v>
      </c>
      <c r="H14">
        <v>0.66749999999999998</v>
      </c>
      <c r="J14" s="11">
        <v>1200</v>
      </c>
      <c r="K14" s="9">
        <v>762.8</v>
      </c>
      <c r="L14" s="9">
        <v>765.6</v>
      </c>
      <c r="M14" s="9">
        <v>764.2</v>
      </c>
      <c r="N14" s="9">
        <v>0</v>
      </c>
      <c r="O14" s="9">
        <v>0.05</v>
      </c>
      <c r="P14" s="9">
        <v>2.5000000000000001E-2</v>
      </c>
      <c r="Q14">
        <f t="shared" si="1"/>
        <v>764.17500000000007</v>
      </c>
      <c r="R14">
        <f t="shared" si="2"/>
        <v>764.17500000000007</v>
      </c>
      <c r="T14">
        <f t="shared" si="0"/>
        <v>2.5000000000000001E-2</v>
      </c>
      <c r="AN14" s="11">
        <v>1200</v>
      </c>
      <c r="AO14" s="9">
        <v>760.5</v>
      </c>
      <c r="AP14" s="9">
        <v>768.2</v>
      </c>
      <c r="AQ14" s="9">
        <v>764.35</v>
      </c>
      <c r="AR14" s="9">
        <v>0</v>
      </c>
      <c r="AS14" s="9">
        <v>0.15</v>
      </c>
      <c r="AT14" s="9">
        <v>7.4999999999999997E-2</v>
      </c>
      <c r="AU14">
        <f t="shared" si="3"/>
        <v>764.27499999999998</v>
      </c>
      <c r="AV14">
        <f t="shared" si="4"/>
        <v>764.27499999999998</v>
      </c>
    </row>
    <row r="15" spans="2:52" x14ac:dyDescent="0.15">
      <c r="B15" s="6">
        <v>41943.625</v>
      </c>
      <c r="C15">
        <v>1150</v>
      </c>
      <c r="D15" t="s">
        <v>46</v>
      </c>
      <c r="E15">
        <v>812.5</v>
      </c>
      <c r="F15">
        <v>815.5</v>
      </c>
      <c r="G15">
        <v>814</v>
      </c>
      <c r="H15">
        <v>0.77900000000000003</v>
      </c>
      <c r="J15" s="11">
        <v>1225</v>
      </c>
      <c r="K15" s="9">
        <v>737.8</v>
      </c>
      <c r="L15" s="9">
        <v>740.6</v>
      </c>
      <c r="M15" s="9">
        <v>739.2</v>
      </c>
      <c r="N15" s="9">
        <v>0</v>
      </c>
      <c r="O15" s="9">
        <v>0.1</v>
      </c>
      <c r="P15" s="9">
        <v>0.05</v>
      </c>
      <c r="Q15">
        <f t="shared" si="1"/>
        <v>739.15000000000009</v>
      </c>
      <c r="R15">
        <f t="shared" si="2"/>
        <v>739.15000000000009</v>
      </c>
      <c r="T15">
        <f t="shared" si="0"/>
        <v>0.05</v>
      </c>
      <c r="AN15" s="11">
        <v>1225</v>
      </c>
      <c r="AO15" s="9">
        <v>735.5</v>
      </c>
      <c r="AP15" s="9">
        <v>743.2</v>
      </c>
      <c r="AQ15" s="9">
        <v>739.35</v>
      </c>
      <c r="AR15" s="9">
        <v>0.05</v>
      </c>
      <c r="AS15" s="9">
        <v>0.15</v>
      </c>
      <c r="AT15" s="9">
        <v>0.1</v>
      </c>
      <c r="AU15">
        <f t="shared" si="3"/>
        <v>739.25</v>
      </c>
      <c r="AV15">
        <f t="shared" si="4"/>
        <v>739.25</v>
      </c>
      <c r="AX15">
        <f t="shared" ref="AX15:AX69" si="5">AT15</f>
        <v>0.1</v>
      </c>
      <c r="AY15">
        <f>AN16-AN15</f>
        <v>25</v>
      </c>
      <c r="AZ15" s="4">
        <f>AY15/AN15^2*EXP($X$4*$Y$4)*AX15</f>
        <v>1.6660155491572197E-6</v>
      </c>
    </row>
    <row r="16" spans="2:52" x14ac:dyDescent="0.15">
      <c r="B16" s="6">
        <v>41943.625</v>
      </c>
      <c r="C16">
        <v>1150</v>
      </c>
      <c r="D16" t="s">
        <v>47</v>
      </c>
      <c r="E16">
        <v>0</v>
      </c>
      <c r="F16">
        <v>0.1</v>
      </c>
      <c r="G16">
        <v>0.05</v>
      </c>
      <c r="H16">
        <v>0.64119999999999999</v>
      </c>
      <c r="J16" s="11">
        <v>1250</v>
      </c>
      <c r="K16" s="9">
        <v>712.8</v>
      </c>
      <c r="L16" s="9">
        <v>715.6</v>
      </c>
      <c r="M16" s="9">
        <v>714.2</v>
      </c>
      <c r="N16" s="9">
        <v>0</v>
      </c>
      <c r="O16" s="9">
        <v>0.05</v>
      </c>
      <c r="P16" s="9">
        <v>2.5000000000000001E-2</v>
      </c>
      <c r="Q16">
        <f t="shared" si="1"/>
        <v>714.17500000000007</v>
      </c>
      <c r="R16">
        <f t="shared" si="2"/>
        <v>714.17500000000007</v>
      </c>
      <c r="T16">
        <f t="shared" si="0"/>
        <v>2.5000000000000001E-2</v>
      </c>
      <c r="AN16" s="11">
        <v>1250</v>
      </c>
      <c r="AO16" s="9">
        <v>710.5</v>
      </c>
      <c r="AP16" s="9">
        <v>718.2</v>
      </c>
      <c r="AQ16" s="9">
        <v>714.35</v>
      </c>
      <c r="AR16" s="9">
        <v>0.05</v>
      </c>
      <c r="AS16" s="9">
        <v>0.1</v>
      </c>
      <c r="AT16" s="9">
        <v>7.4999999999999997E-2</v>
      </c>
      <c r="AU16">
        <f t="shared" si="3"/>
        <v>714.27499999999998</v>
      </c>
      <c r="AV16">
        <f t="shared" si="4"/>
        <v>714.27499999999998</v>
      </c>
      <c r="AX16">
        <f t="shared" si="5"/>
        <v>7.4999999999999997E-2</v>
      </c>
      <c r="AY16">
        <f>(AN17-AN15)/2</f>
        <v>25</v>
      </c>
      <c r="AZ16" s="4">
        <f t="shared" ref="AZ16:AZ79" si="6">AY16/AN16^2*EXP($X$4*$Y$4)*AX16</f>
        <v>1.2000310000579453E-6</v>
      </c>
    </row>
    <row r="17" spans="2:52" x14ac:dyDescent="0.15">
      <c r="B17" s="6">
        <v>41943.625</v>
      </c>
      <c r="C17">
        <v>1175</v>
      </c>
      <c r="D17" t="s">
        <v>46</v>
      </c>
      <c r="E17">
        <v>787.8</v>
      </c>
      <c r="F17">
        <v>790.7</v>
      </c>
      <c r="G17">
        <v>789.25</v>
      </c>
      <c r="H17">
        <v>0.78959999999999997</v>
      </c>
      <c r="J17" s="11">
        <v>1275</v>
      </c>
      <c r="K17" s="9">
        <v>687.8</v>
      </c>
      <c r="L17" s="9">
        <v>690.6</v>
      </c>
      <c r="M17" s="9">
        <v>689.2</v>
      </c>
      <c r="N17" s="9">
        <v>0</v>
      </c>
      <c r="O17" s="9">
        <v>0.05</v>
      </c>
      <c r="P17" s="9">
        <v>2.5000000000000001E-2</v>
      </c>
      <c r="Q17">
        <f t="shared" si="1"/>
        <v>689.17500000000007</v>
      </c>
      <c r="R17">
        <f t="shared" si="2"/>
        <v>689.17500000000007</v>
      </c>
      <c r="T17">
        <f t="shared" si="0"/>
        <v>2.5000000000000001E-2</v>
      </c>
      <c r="AN17" s="11">
        <v>1275</v>
      </c>
      <c r="AO17" s="9">
        <v>685.5</v>
      </c>
      <c r="AP17" s="9">
        <v>693.1</v>
      </c>
      <c r="AQ17" s="9">
        <v>689.3</v>
      </c>
      <c r="AR17" s="9">
        <v>0.05</v>
      </c>
      <c r="AS17" s="9">
        <v>0.1</v>
      </c>
      <c r="AT17" s="9">
        <v>7.4999999999999997E-2</v>
      </c>
      <c r="AU17">
        <f t="shared" si="3"/>
        <v>689.22499999999991</v>
      </c>
      <c r="AV17">
        <f t="shared" si="4"/>
        <v>689.22499999999991</v>
      </c>
      <c r="AX17">
        <f t="shared" si="5"/>
        <v>7.4999999999999997E-2</v>
      </c>
      <c r="AY17">
        <f t="shared" ref="AY17:AY80" si="7">(AN18-AN16)/2</f>
        <v>25</v>
      </c>
      <c r="AZ17" s="4">
        <f t="shared" si="6"/>
        <v>1.1534323337734962E-6</v>
      </c>
    </row>
    <row r="18" spans="2:52" x14ac:dyDescent="0.15">
      <c r="B18" s="6">
        <v>41943.625</v>
      </c>
      <c r="C18">
        <v>1175</v>
      </c>
      <c r="D18" t="s">
        <v>47</v>
      </c>
      <c r="E18">
        <v>0</v>
      </c>
      <c r="F18">
        <v>0.1</v>
      </c>
      <c r="G18">
        <v>0.05</v>
      </c>
      <c r="H18">
        <v>0.61799999999999999</v>
      </c>
      <c r="J18" s="11">
        <v>1300</v>
      </c>
      <c r="K18" s="9">
        <v>663.1</v>
      </c>
      <c r="L18" s="9">
        <v>665.5</v>
      </c>
      <c r="M18" s="9">
        <v>664.3</v>
      </c>
      <c r="N18" s="9">
        <v>0</v>
      </c>
      <c r="O18" s="9">
        <v>0.05</v>
      </c>
      <c r="P18" s="9">
        <v>2.5000000000000001E-2</v>
      </c>
      <c r="Q18">
        <f t="shared" si="1"/>
        <v>664.27499999999998</v>
      </c>
      <c r="R18">
        <f t="shared" si="2"/>
        <v>664.27499999999998</v>
      </c>
      <c r="T18">
        <f t="shared" si="0"/>
        <v>2.5000000000000001E-2</v>
      </c>
      <c r="AN18" s="11">
        <v>1300</v>
      </c>
      <c r="AO18" s="9">
        <v>660.5</v>
      </c>
      <c r="AP18" s="9">
        <v>668.3</v>
      </c>
      <c r="AQ18" s="9">
        <v>664.4</v>
      </c>
      <c r="AR18" s="9">
        <v>0.05</v>
      </c>
      <c r="AS18" s="9">
        <v>0.1</v>
      </c>
      <c r="AT18" s="9">
        <v>7.4999999999999997E-2</v>
      </c>
      <c r="AU18">
        <f t="shared" si="3"/>
        <v>664.32499999999993</v>
      </c>
      <c r="AV18">
        <f t="shared" si="4"/>
        <v>664.32499999999993</v>
      </c>
      <c r="AX18">
        <f t="shared" si="5"/>
        <v>7.4999999999999997E-2</v>
      </c>
      <c r="AY18">
        <f t="shared" si="7"/>
        <v>25</v>
      </c>
      <c r="AZ18" s="4">
        <f t="shared" si="6"/>
        <v>1.1094961169174792E-6</v>
      </c>
    </row>
    <row r="19" spans="2:52" x14ac:dyDescent="0.15">
      <c r="B19" s="6">
        <v>41943.625</v>
      </c>
      <c r="C19">
        <v>1200</v>
      </c>
      <c r="D19" t="s">
        <v>46</v>
      </c>
      <c r="E19">
        <v>762.8</v>
      </c>
      <c r="F19">
        <v>765.6</v>
      </c>
      <c r="G19">
        <v>764.2</v>
      </c>
      <c r="H19">
        <v>0.75229999999999997</v>
      </c>
      <c r="J19" s="11">
        <v>1325</v>
      </c>
      <c r="K19" s="9">
        <v>637.79999999999995</v>
      </c>
      <c r="L19" s="9">
        <v>640.79999999999995</v>
      </c>
      <c r="M19" s="9">
        <v>639.29999999999995</v>
      </c>
      <c r="N19" s="9">
        <v>0.05</v>
      </c>
      <c r="O19" s="9">
        <v>0.1</v>
      </c>
      <c r="P19" s="9">
        <v>7.4999999999999997E-2</v>
      </c>
      <c r="Q19">
        <f t="shared" si="1"/>
        <v>639.22499999999991</v>
      </c>
      <c r="R19">
        <f t="shared" si="2"/>
        <v>639.22499999999991</v>
      </c>
      <c r="T19">
        <f t="shared" si="0"/>
        <v>7.4999999999999997E-2</v>
      </c>
      <c r="AN19" s="11">
        <v>1325</v>
      </c>
      <c r="AO19" s="9">
        <v>635.5</v>
      </c>
      <c r="AP19" s="9">
        <v>643.29999999999995</v>
      </c>
      <c r="AQ19" s="9">
        <v>639.4</v>
      </c>
      <c r="AR19" s="9">
        <v>0.1</v>
      </c>
      <c r="AS19" s="9">
        <v>0.15</v>
      </c>
      <c r="AT19" s="9">
        <v>0.125</v>
      </c>
      <c r="AU19">
        <f t="shared" si="3"/>
        <v>639.27499999999998</v>
      </c>
      <c r="AV19">
        <f t="shared" si="4"/>
        <v>639.27499999999998</v>
      </c>
      <c r="AX19">
        <f t="shared" si="5"/>
        <v>0.125</v>
      </c>
      <c r="AY19">
        <f t="shared" si="7"/>
        <v>25</v>
      </c>
      <c r="AZ19" s="4">
        <f t="shared" si="6"/>
        <v>1.7800388632638327E-6</v>
      </c>
    </row>
    <row r="20" spans="2:52" x14ac:dyDescent="0.15">
      <c r="B20" s="6">
        <v>41943.625</v>
      </c>
      <c r="C20">
        <v>1200</v>
      </c>
      <c r="D20" t="s">
        <v>47</v>
      </c>
      <c r="E20">
        <v>0</v>
      </c>
      <c r="F20">
        <v>0.05</v>
      </c>
      <c r="G20">
        <v>2.5000000000000001E-2</v>
      </c>
      <c r="H20">
        <v>0.56279999999999997</v>
      </c>
      <c r="J20" s="11">
        <v>1350</v>
      </c>
      <c r="K20" s="9">
        <v>613.1</v>
      </c>
      <c r="L20" s="9">
        <v>615.6</v>
      </c>
      <c r="M20" s="9">
        <v>614.35</v>
      </c>
      <c r="N20" s="9">
        <v>0</v>
      </c>
      <c r="O20" s="9">
        <v>0.1</v>
      </c>
      <c r="P20" s="9">
        <v>0.05</v>
      </c>
      <c r="Q20">
        <f t="shared" si="1"/>
        <v>614.30000000000007</v>
      </c>
      <c r="R20">
        <f t="shared" si="2"/>
        <v>614.30000000000007</v>
      </c>
      <c r="T20">
        <f t="shared" si="0"/>
        <v>0.05</v>
      </c>
      <c r="AN20" s="11">
        <v>1350</v>
      </c>
      <c r="AO20" s="9">
        <v>610.5</v>
      </c>
      <c r="AP20" s="9">
        <v>618.29999999999995</v>
      </c>
      <c r="AQ20" s="9">
        <v>614.4</v>
      </c>
      <c r="AR20" s="9">
        <v>0.05</v>
      </c>
      <c r="AS20" s="9">
        <v>0.25</v>
      </c>
      <c r="AT20" s="9">
        <v>0.15</v>
      </c>
      <c r="AU20">
        <f t="shared" si="3"/>
        <v>614.25</v>
      </c>
      <c r="AV20">
        <f t="shared" si="4"/>
        <v>614.25</v>
      </c>
      <c r="AX20">
        <f t="shared" si="5"/>
        <v>0.15</v>
      </c>
      <c r="AY20">
        <f t="shared" si="7"/>
        <v>25</v>
      </c>
      <c r="AZ20" s="4">
        <f t="shared" si="6"/>
        <v>2.057666323830496E-6</v>
      </c>
    </row>
    <row r="21" spans="2:52" x14ac:dyDescent="0.15">
      <c r="B21" s="6">
        <v>41943.625</v>
      </c>
      <c r="C21">
        <v>1225</v>
      </c>
      <c r="D21" t="s">
        <v>47</v>
      </c>
      <c r="E21">
        <v>0</v>
      </c>
      <c r="F21">
        <v>0.1</v>
      </c>
      <c r="G21">
        <v>0.05</v>
      </c>
      <c r="H21">
        <v>0.57069999999999999</v>
      </c>
      <c r="J21" s="11">
        <v>1375</v>
      </c>
      <c r="K21" s="9">
        <v>587.9</v>
      </c>
      <c r="L21" s="9">
        <v>590.79999999999995</v>
      </c>
      <c r="M21" s="9">
        <v>589.349999999999</v>
      </c>
      <c r="N21" s="9">
        <v>0</v>
      </c>
      <c r="O21" s="9">
        <v>0.1</v>
      </c>
      <c r="P21" s="9">
        <v>0.05</v>
      </c>
      <c r="Q21">
        <f t="shared" si="1"/>
        <v>589.29999999999905</v>
      </c>
      <c r="R21">
        <f t="shared" si="2"/>
        <v>589.29999999999905</v>
      </c>
      <c r="T21">
        <f t="shared" si="0"/>
        <v>0.05</v>
      </c>
      <c r="AN21" s="11">
        <v>1375</v>
      </c>
      <c r="AO21" s="9">
        <v>585.5</v>
      </c>
      <c r="AP21" s="9">
        <v>593.20000000000005</v>
      </c>
      <c r="AQ21" s="9">
        <v>589.35</v>
      </c>
      <c r="AR21" s="9">
        <v>0.15</v>
      </c>
      <c r="AS21" s="9">
        <v>0.25</v>
      </c>
      <c r="AT21" s="9">
        <v>0.2</v>
      </c>
      <c r="AU21">
        <f t="shared" si="3"/>
        <v>589.15</v>
      </c>
      <c r="AV21">
        <f t="shared" si="4"/>
        <v>589.15</v>
      </c>
      <c r="AX21">
        <f t="shared" si="5"/>
        <v>0.2</v>
      </c>
      <c r="AY21">
        <f t="shared" si="7"/>
        <v>25</v>
      </c>
      <c r="AZ21" s="4">
        <f t="shared" si="6"/>
        <v>2.6446964188604857E-6</v>
      </c>
    </row>
    <row r="22" spans="2:52" x14ac:dyDescent="0.15">
      <c r="B22" s="6">
        <v>41943.625</v>
      </c>
      <c r="C22">
        <v>1225</v>
      </c>
      <c r="D22" t="s">
        <v>46</v>
      </c>
      <c r="E22">
        <v>737.8</v>
      </c>
      <c r="F22">
        <v>740.6</v>
      </c>
      <c r="G22">
        <v>739.2</v>
      </c>
      <c r="H22">
        <v>0.72270000000000001</v>
      </c>
      <c r="J22" s="11">
        <v>1400</v>
      </c>
      <c r="K22" s="9">
        <v>563.20000000000005</v>
      </c>
      <c r="L22" s="9">
        <v>565.6</v>
      </c>
      <c r="M22" s="9">
        <v>564.4</v>
      </c>
      <c r="N22" s="9">
        <v>0.1</v>
      </c>
      <c r="O22" s="9">
        <v>0.15</v>
      </c>
      <c r="P22" s="9">
        <v>0.125</v>
      </c>
      <c r="Q22">
        <f t="shared" si="1"/>
        <v>564.27499999999998</v>
      </c>
      <c r="R22">
        <f t="shared" si="2"/>
        <v>564.27499999999998</v>
      </c>
      <c r="T22">
        <f t="shared" si="0"/>
        <v>0.125</v>
      </c>
      <c r="U22">
        <f>J23-J22</f>
        <v>25</v>
      </c>
      <c r="V22" s="4">
        <f>U22/J22^2*EXP($X$3*$Y$3)*T22</f>
        <v>1.5944223535552111E-6</v>
      </c>
      <c r="AN22" s="11">
        <v>1400</v>
      </c>
      <c r="AO22" s="9">
        <v>560.5</v>
      </c>
      <c r="AP22" s="9">
        <v>568.4</v>
      </c>
      <c r="AQ22" s="9">
        <v>564.45000000000005</v>
      </c>
      <c r="AR22" s="9">
        <v>0.2</v>
      </c>
      <c r="AS22" s="9">
        <v>0.3</v>
      </c>
      <c r="AT22" s="9">
        <v>0.25</v>
      </c>
      <c r="AU22">
        <f t="shared" si="3"/>
        <v>564.20000000000005</v>
      </c>
      <c r="AV22">
        <f t="shared" si="4"/>
        <v>564.20000000000005</v>
      </c>
      <c r="AX22">
        <f t="shared" si="5"/>
        <v>0.25</v>
      </c>
      <c r="AY22">
        <f t="shared" si="7"/>
        <v>25</v>
      </c>
      <c r="AZ22" s="4">
        <f t="shared" si="6"/>
        <v>3.1888578870587412E-6</v>
      </c>
    </row>
    <row r="23" spans="2:52" x14ac:dyDescent="0.15">
      <c r="B23" s="6">
        <v>41943.625</v>
      </c>
      <c r="C23">
        <v>1250</v>
      </c>
      <c r="D23" t="s">
        <v>46</v>
      </c>
      <c r="E23">
        <v>712.8</v>
      </c>
      <c r="F23">
        <v>715.6</v>
      </c>
      <c r="G23">
        <v>714.2</v>
      </c>
      <c r="H23">
        <v>0.69359999999999999</v>
      </c>
      <c r="J23" s="11">
        <v>1425</v>
      </c>
      <c r="K23" s="9">
        <v>538</v>
      </c>
      <c r="L23" s="9">
        <v>540.9</v>
      </c>
      <c r="M23" s="9">
        <v>539.45000000000005</v>
      </c>
      <c r="N23" s="9">
        <v>0.1</v>
      </c>
      <c r="O23" s="9">
        <v>0.2</v>
      </c>
      <c r="P23" s="9">
        <v>0.15</v>
      </c>
      <c r="Q23">
        <f t="shared" si="1"/>
        <v>539.30000000000007</v>
      </c>
      <c r="R23">
        <f t="shared" si="2"/>
        <v>539.30000000000007</v>
      </c>
      <c r="T23">
        <f t="shared" si="0"/>
        <v>0.15</v>
      </c>
      <c r="U23">
        <f>(J24-J22)/2</f>
        <v>25</v>
      </c>
      <c r="V23" s="4">
        <f t="shared" ref="V23:V86" si="8">U23/J23^2*EXP($X$3*$Y$3)*T23</f>
        <v>1.8467621424742905E-6</v>
      </c>
      <c r="AN23" s="11">
        <v>1425</v>
      </c>
      <c r="AO23" s="9">
        <v>535.6</v>
      </c>
      <c r="AP23" s="9">
        <v>543.4</v>
      </c>
      <c r="AQ23" s="9">
        <v>539.5</v>
      </c>
      <c r="AR23" s="9">
        <v>0.25</v>
      </c>
      <c r="AS23" s="9">
        <v>0.35</v>
      </c>
      <c r="AT23" s="9">
        <v>0.3</v>
      </c>
      <c r="AU23">
        <f t="shared" si="3"/>
        <v>539.20000000000005</v>
      </c>
      <c r="AV23">
        <f t="shared" si="4"/>
        <v>539.20000000000005</v>
      </c>
      <c r="AX23">
        <f t="shared" si="5"/>
        <v>0.3</v>
      </c>
      <c r="AY23">
        <f t="shared" si="7"/>
        <v>25</v>
      </c>
      <c r="AZ23" s="4">
        <f t="shared" si="6"/>
        <v>3.693539550809312E-6</v>
      </c>
    </row>
    <row r="24" spans="2:52" x14ac:dyDescent="0.15">
      <c r="B24" s="6">
        <v>41943.625</v>
      </c>
      <c r="C24">
        <v>1250</v>
      </c>
      <c r="D24" t="s">
        <v>47</v>
      </c>
      <c r="E24">
        <v>0</v>
      </c>
      <c r="F24">
        <v>0.05</v>
      </c>
      <c r="G24">
        <v>2.5000000000000001E-2</v>
      </c>
      <c r="H24">
        <v>0.51839999999999997</v>
      </c>
      <c r="J24" s="11">
        <v>1450</v>
      </c>
      <c r="K24" s="9">
        <v>513.1</v>
      </c>
      <c r="L24" s="9">
        <v>515.9</v>
      </c>
      <c r="M24" s="9">
        <v>514.5</v>
      </c>
      <c r="N24" s="9">
        <v>0.2</v>
      </c>
      <c r="O24" s="9">
        <v>0.25</v>
      </c>
      <c r="P24" s="9">
        <v>0.22500000000000001</v>
      </c>
      <c r="Q24">
        <f t="shared" si="1"/>
        <v>514.27499999999998</v>
      </c>
      <c r="R24">
        <f t="shared" si="2"/>
        <v>514.27499999999998</v>
      </c>
      <c r="T24">
        <f t="shared" si="0"/>
        <v>0.22500000000000001</v>
      </c>
      <c r="U24">
        <f t="shared" ref="U24:U87" si="9">(J25-J23)/2</f>
        <v>17.5</v>
      </c>
      <c r="V24" s="4">
        <f t="shared" si="8"/>
        <v>1.8728111506967658E-6</v>
      </c>
      <c r="AN24" s="11">
        <v>1450</v>
      </c>
      <c r="AO24" s="9">
        <v>510.6</v>
      </c>
      <c r="AP24" s="9">
        <v>518.5</v>
      </c>
      <c r="AQ24" s="9">
        <v>514.54999999999995</v>
      </c>
      <c r="AR24" s="9">
        <v>0.2</v>
      </c>
      <c r="AS24" s="9">
        <v>0.4</v>
      </c>
      <c r="AT24" s="9">
        <v>0.3</v>
      </c>
      <c r="AU24">
        <f t="shared" si="3"/>
        <v>514.25</v>
      </c>
      <c r="AV24">
        <f t="shared" si="4"/>
        <v>514.25</v>
      </c>
      <c r="AX24">
        <f t="shared" si="5"/>
        <v>0.3</v>
      </c>
      <c r="AY24">
        <f t="shared" si="7"/>
        <v>25</v>
      </c>
      <c r="AZ24" s="4">
        <f t="shared" si="6"/>
        <v>3.567274078650254E-6</v>
      </c>
    </row>
    <row r="25" spans="2:52" x14ac:dyDescent="0.15">
      <c r="B25" s="6">
        <v>41943.625</v>
      </c>
      <c r="C25">
        <v>1275</v>
      </c>
      <c r="D25" t="s">
        <v>47</v>
      </c>
      <c r="E25">
        <v>0</v>
      </c>
      <c r="F25">
        <v>0.05</v>
      </c>
      <c r="G25">
        <v>2.5000000000000001E-2</v>
      </c>
      <c r="H25">
        <v>0.49669999999999997</v>
      </c>
      <c r="J25" s="11">
        <v>1460</v>
      </c>
      <c r="K25" s="9">
        <v>503.2</v>
      </c>
      <c r="L25" s="9">
        <v>505.9</v>
      </c>
      <c r="M25" s="9">
        <v>504.54999999999899</v>
      </c>
      <c r="N25" s="9">
        <v>0.2</v>
      </c>
      <c r="O25" s="9">
        <v>0.25</v>
      </c>
      <c r="P25" s="9">
        <v>0.22500000000000001</v>
      </c>
      <c r="Q25">
        <f t="shared" si="1"/>
        <v>504.32499999999897</v>
      </c>
      <c r="R25">
        <f t="shared" si="2"/>
        <v>504.32499999999897</v>
      </c>
      <c r="T25">
        <f t="shared" si="0"/>
        <v>0.22500000000000001</v>
      </c>
      <c r="U25">
        <f t="shared" si="9"/>
        <v>10</v>
      </c>
      <c r="V25" s="4">
        <f t="shared" si="8"/>
        <v>1.0555680359059457E-6</v>
      </c>
      <c r="AN25" s="11">
        <v>1475</v>
      </c>
      <c r="AO25" s="9">
        <v>485.6</v>
      </c>
      <c r="AP25" s="9">
        <v>493.5</v>
      </c>
      <c r="AQ25" s="9">
        <v>489.55</v>
      </c>
      <c r="AR25" s="9">
        <v>0.25</v>
      </c>
      <c r="AS25" s="9">
        <v>0.45</v>
      </c>
      <c r="AT25" s="9">
        <v>0.35</v>
      </c>
      <c r="AU25">
        <f t="shared" si="3"/>
        <v>489.2</v>
      </c>
      <c r="AV25">
        <f t="shared" si="4"/>
        <v>489.2</v>
      </c>
      <c r="AX25">
        <f t="shared" si="5"/>
        <v>0.35</v>
      </c>
      <c r="AY25">
        <f t="shared" si="7"/>
        <v>25</v>
      </c>
      <c r="AZ25" s="4">
        <f t="shared" si="6"/>
        <v>4.0219367042064632E-6</v>
      </c>
    </row>
    <row r="26" spans="2:52" x14ac:dyDescent="0.15">
      <c r="B26" s="6">
        <v>41943.625</v>
      </c>
      <c r="C26">
        <v>1275</v>
      </c>
      <c r="D26" t="s">
        <v>46</v>
      </c>
      <c r="E26">
        <v>687.8</v>
      </c>
      <c r="F26">
        <v>690.6</v>
      </c>
      <c r="G26">
        <v>689.2</v>
      </c>
      <c r="H26">
        <v>0.66510000000000002</v>
      </c>
      <c r="J26" s="11">
        <v>1470</v>
      </c>
      <c r="K26" s="9">
        <v>493.2</v>
      </c>
      <c r="L26" s="9">
        <v>495.9</v>
      </c>
      <c r="M26" s="9">
        <v>494.54999999999899</v>
      </c>
      <c r="N26" s="9">
        <v>0.2</v>
      </c>
      <c r="O26" s="9">
        <v>0.3</v>
      </c>
      <c r="P26" s="9">
        <v>0.25</v>
      </c>
      <c r="Q26">
        <f t="shared" si="1"/>
        <v>494.29999999999899</v>
      </c>
      <c r="R26">
        <f t="shared" si="2"/>
        <v>494.29999999999899</v>
      </c>
      <c r="T26">
        <f t="shared" si="0"/>
        <v>0.25</v>
      </c>
      <c r="U26">
        <f t="shared" si="9"/>
        <v>7.5</v>
      </c>
      <c r="V26" s="4">
        <f t="shared" si="8"/>
        <v>8.677128454722237E-7</v>
      </c>
      <c r="AN26" s="11">
        <v>1500</v>
      </c>
      <c r="AO26" s="9">
        <v>460.7</v>
      </c>
      <c r="AP26" s="9">
        <v>468.6</v>
      </c>
      <c r="AQ26" s="9">
        <v>464.65</v>
      </c>
      <c r="AR26" s="9">
        <v>0.3</v>
      </c>
      <c r="AS26" s="9">
        <v>0.5</v>
      </c>
      <c r="AT26" s="9">
        <v>0.4</v>
      </c>
      <c r="AU26">
        <f t="shared" si="3"/>
        <v>464.25</v>
      </c>
      <c r="AV26">
        <f t="shared" si="4"/>
        <v>464.25</v>
      </c>
      <c r="AX26">
        <f t="shared" si="5"/>
        <v>0.4</v>
      </c>
      <c r="AY26">
        <f t="shared" si="7"/>
        <v>17.5</v>
      </c>
      <c r="AZ26" s="4">
        <f t="shared" si="6"/>
        <v>3.1111914816317103E-6</v>
      </c>
    </row>
    <row r="27" spans="2:52" x14ac:dyDescent="0.15">
      <c r="B27" s="6">
        <v>41943.625</v>
      </c>
      <c r="C27">
        <v>1300</v>
      </c>
      <c r="D27" t="s">
        <v>46</v>
      </c>
      <c r="E27">
        <v>663.1</v>
      </c>
      <c r="F27">
        <v>665.5</v>
      </c>
      <c r="G27">
        <v>664.3</v>
      </c>
      <c r="H27">
        <v>0.6492</v>
      </c>
      <c r="J27" s="11">
        <v>1475</v>
      </c>
      <c r="K27" s="9">
        <v>488.1</v>
      </c>
      <c r="L27" s="9">
        <v>491</v>
      </c>
      <c r="M27" s="9">
        <v>489.55</v>
      </c>
      <c r="N27" s="9">
        <v>0.2</v>
      </c>
      <c r="O27" s="9">
        <v>0.25</v>
      </c>
      <c r="P27" s="9">
        <v>0.22500000000000001</v>
      </c>
      <c r="Q27">
        <f t="shared" si="1"/>
        <v>489.32499999999999</v>
      </c>
      <c r="R27">
        <f t="shared" si="2"/>
        <v>489.32499999999999</v>
      </c>
      <c r="T27">
        <f t="shared" si="0"/>
        <v>0.22500000000000001</v>
      </c>
      <c r="U27">
        <f t="shared" si="9"/>
        <v>5</v>
      </c>
      <c r="V27" s="4">
        <f t="shared" si="8"/>
        <v>5.171040104193311E-7</v>
      </c>
      <c r="AN27" s="11">
        <v>1510</v>
      </c>
      <c r="AO27" s="9">
        <v>450.7</v>
      </c>
      <c r="AP27" s="9">
        <v>458.6</v>
      </c>
      <c r="AQ27" s="9">
        <v>454.65</v>
      </c>
      <c r="AR27" s="9">
        <v>0.3</v>
      </c>
      <c r="AS27" s="9">
        <v>0.5</v>
      </c>
      <c r="AT27" s="9">
        <v>0.4</v>
      </c>
      <c r="AU27">
        <f t="shared" si="3"/>
        <v>454.25</v>
      </c>
      <c r="AV27">
        <f t="shared" si="4"/>
        <v>454.25</v>
      </c>
      <c r="AX27">
        <f t="shared" si="5"/>
        <v>0.4</v>
      </c>
      <c r="AY27">
        <f t="shared" si="7"/>
        <v>10</v>
      </c>
      <c r="AZ27" s="4">
        <f t="shared" si="6"/>
        <v>1.754354341268578E-6</v>
      </c>
    </row>
    <row r="28" spans="2:52" x14ac:dyDescent="0.15">
      <c r="B28" s="6">
        <v>41943.625</v>
      </c>
      <c r="C28">
        <v>1300</v>
      </c>
      <c r="D28" t="s">
        <v>47</v>
      </c>
      <c r="E28">
        <v>0</v>
      </c>
      <c r="F28">
        <v>0.05</v>
      </c>
      <c r="G28">
        <v>2.5000000000000001E-2</v>
      </c>
      <c r="H28">
        <v>0.47720000000000001</v>
      </c>
      <c r="J28" s="11">
        <v>1480</v>
      </c>
      <c r="K28" s="9">
        <v>483.1</v>
      </c>
      <c r="L28" s="9">
        <v>486</v>
      </c>
      <c r="M28" s="9">
        <v>484.55</v>
      </c>
      <c r="N28" s="9">
        <v>0.25</v>
      </c>
      <c r="O28" s="9">
        <v>0.3</v>
      </c>
      <c r="P28" s="9">
        <v>0.27500000000000002</v>
      </c>
      <c r="Q28">
        <f t="shared" si="1"/>
        <v>484.27500000000003</v>
      </c>
      <c r="R28">
        <f t="shared" si="2"/>
        <v>484.27500000000003</v>
      </c>
      <c r="T28">
        <f t="shared" si="0"/>
        <v>0.27500000000000002</v>
      </c>
      <c r="U28">
        <f t="shared" si="9"/>
        <v>7.5</v>
      </c>
      <c r="V28" s="4">
        <f t="shared" si="8"/>
        <v>9.4162927162117468E-7</v>
      </c>
      <c r="AN28" s="11">
        <v>1520</v>
      </c>
      <c r="AO28" s="9">
        <v>440.7</v>
      </c>
      <c r="AP28" s="9">
        <v>448.7</v>
      </c>
      <c r="AQ28" s="9">
        <v>444.7</v>
      </c>
      <c r="AR28" s="9">
        <v>0.35</v>
      </c>
      <c r="AS28" s="9">
        <v>0.55000000000000004</v>
      </c>
      <c r="AT28" s="9">
        <v>0.45</v>
      </c>
      <c r="AU28">
        <f t="shared" si="3"/>
        <v>444.25</v>
      </c>
      <c r="AV28">
        <f t="shared" si="4"/>
        <v>444.25</v>
      </c>
      <c r="AX28">
        <f t="shared" si="5"/>
        <v>0.45</v>
      </c>
      <c r="AY28">
        <f t="shared" si="7"/>
        <v>7.5</v>
      </c>
      <c r="AZ28" s="4">
        <f t="shared" si="6"/>
        <v>1.4608237481228236E-6</v>
      </c>
    </row>
    <row r="29" spans="2:52" x14ac:dyDescent="0.15">
      <c r="B29" s="6">
        <v>41943.625</v>
      </c>
      <c r="C29">
        <v>1325</v>
      </c>
      <c r="D29" t="s">
        <v>46</v>
      </c>
      <c r="E29">
        <v>637.79999999999995</v>
      </c>
      <c r="F29">
        <v>640.79999999999995</v>
      </c>
      <c r="G29">
        <v>639.29999999999995</v>
      </c>
      <c r="H29">
        <v>0.62139999999999995</v>
      </c>
      <c r="J29" s="11">
        <v>1490</v>
      </c>
      <c r="K29" s="9">
        <v>473.3</v>
      </c>
      <c r="L29" s="9">
        <v>475.8</v>
      </c>
      <c r="M29" s="9">
        <v>474.55</v>
      </c>
      <c r="N29" s="9">
        <v>0.25</v>
      </c>
      <c r="O29" s="9">
        <v>0.3</v>
      </c>
      <c r="P29" s="9">
        <v>0.27500000000000002</v>
      </c>
      <c r="Q29">
        <f t="shared" si="1"/>
        <v>474.27500000000003</v>
      </c>
      <c r="R29">
        <f t="shared" si="2"/>
        <v>474.27500000000003</v>
      </c>
      <c r="T29">
        <f t="shared" si="0"/>
        <v>0.27500000000000002</v>
      </c>
      <c r="U29">
        <f t="shared" si="9"/>
        <v>10</v>
      </c>
      <c r="V29" s="4">
        <f t="shared" si="8"/>
        <v>1.2387098218152462E-6</v>
      </c>
      <c r="AN29" s="11">
        <v>1525</v>
      </c>
      <c r="AO29" s="9">
        <v>435.7</v>
      </c>
      <c r="AP29" s="9">
        <v>443.7</v>
      </c>
      <c r="AQ29" s="9">
        <v>439.7</v>
      </c>
      <c r="AR29" s="9">
        <v>0.35</v>
      </c>
      <c r="AS29" s="9">
        <v>0.55000000000000004</v>
      </c>
      <c r="AT29" s="9">
        <v>0.45</v>
      </c>
      <c r="AU29">
        <f t="shared" si="3"/>
        <v>439.25</v>
      </c>
      <c r="AV29">
        <f t="shared" si="4"/>
        <v>439.25</v>
      </c>
      <c r="AX29">
        <f t="shared" si="5"/>
        <v>0.45</v>
      </c>
      <c r="AY29">
        <f t="shared" si="7"/>
        <v>5</v>
      </c>
      <c r="AZ29" s="4">
        <f t="shared" si="6"/>
        <v>9.6750685304322391E-7</v>
      </c>
    </row>
    <row r="30" spans="2:52" x14ac:dyDescent="0.15">
      <c r="B30" s="6">
        <v>41943.625</v>
      </c>
      <c r="C30">
        <v>1325</v>
      </c>
      <c r="D30" t="s">
        <v>47</v>
      </c>
      <c r="E30">
        <v>0.05</v>
      </c>
      <c r="F30">
        <v>0.1</v>
      </c>
      <c r="G30">
        <v>7.4999999999999997E-2</v>
      </c>
      <c r="H30">
        <v>0.49780000000000002</v>
      </c>
      <c r="J30" s="11">
        <v>1500</v>
      </c>
      <c r="K30" s="9">
        <v>463.1</v>
      </c>
      <c r="L30" s="9">
        <v>466.1</v>
      </c>
      <c r="M30" s="9">
        <v>464.6</v>
      </c>
      <c r="N30" s="9">
        <v>0.25</v>
      </c>
      <c r="O30" s="9">
        <v>0.35</v>
      </c>
      <c r="P30" s="9">
        <v>0.3</v>
      </c>
      <c r="Q30">
        <f t="shared" si="1"/>
        <v>464.3</v>
      </c>
      <c r="R30">
        <f t="shared" si="2"/>
        <v>464.3</v>
      </c>
      <c r="T30">
        <f t="shared" si="0"/>
        <v>0.3</v>
      </c>
      <c r="U30">
        <f t="shared" si="9"/>
        <v>10</v>
      </c>
      <c r="V30" s="4">
        <f t="shared" si="8"/>
        <v>1.3333622668664376E-6</v>
      </c>
      <c r="AN30" s="11">
        <v>1530</v>
      </c>
      <c r="AO30" s="9">
        <v>430.7</v>
      </c>
      <c r="AP30" s="9">
        <v>438.7</v>
      </c>
      <c r="AQ30" s="9">
        <v>434.7</v>
      </c>
      <c r="AR30" s="9">
        <v>0.35</v>
      </c>
      <c r="AS30" s="9">
        <v>0.55000000000000004</v>
      </c>
      <c r="AT30" s="9">
        <v>0.45</v>
      </c>
      <c r="AU30">
        <f t="shared" si="3"/>
        <v>434.25</v>
      </c>
      <c r="AV30">
        <f t="shared" si="4"/>
        <v>434.25</v>
      </c>
      <c r="AX30">
        <f t="shared" si="5"/>
        <v>0.45</v>
      </c>
      <c r="AY30">
        <f t="shared" si="7"/>
        <v>5</v>
      </c>
      <c r="AZ30" s="4">
        <f t="shared" si="6"/>
        <v>9.6119361147791358E-7</v>
      </c>
    </row>
    <row r="31" spans="2:52" x14ac:dyDescent="0.15">
      <c r="B31" s="6">
        <v>41943.625</v>
      </c>
      <c r="C31">
        <v>1350</v>
      </c>
      <c r="D31" t="s">
        <v>46</v>
      </c>
      <c r="E31">
        <v>613.1</v>
      </c>
      <c r="F31">
        <v>615.6</v>
      </c>
      <c r="G31">
        <v>614.35</v>
      </c>
      <c r="H31">
        <v>0.59930000000000005</v>
      </c>
      <c r="J31" s="11">
        <v>1510</v>
      </c>
      <c r="K31" s="9">
        <v>453.1</v>
      </c>
      <c r="L31" s="9">
        <v>456.1</v>
      </c>
      <c r="M31" s="9">
        <v>454.6</v>
      </c>
      <c r="N31" s="9">
        <v>0.2</v>
      </c>
      <c r="O31" s="9">
        <v>0.35</v>
      </c>
      <c r="P31" s="9">
        <v>0.27500000000000002</v>
      </c>
      <c r="Q31">
        <f t="shared" si="1"/>
        <v>454.32500000000005</v>
      </c>
      <c r="R31">
        <f t="shared" si="2"/>
        <v>454.32500000000005</v>
      </c>
      <c r="T31">
        <f t="shared" si="0"/>
        <v>0.27500000000000002</v>
      </c>
      <c r="U31">
        <f t="shared" si="9"/>
        <v>10</v>
      </c>
      <c r="V31" s="4">
        <f t="shared" si="8"/>
        <v>1.2061136245831448E-6</v>
      </c>
      <c r="AN31" s="11">
        <v>1535</v>
      </c>
      <c r="AO31" s="9">
        <v>425.7</v>
      </c>
      <c r="AP31" s="9">
        <v>433.7</v>
      </c>
      <c r="AQ31" s="9">
        <v>429.7</v>
      </c>
      <c r="AR31" s="9">
        <v>0.35</v>
      </c>
      <c r="AS31" s="9">
        <v>0.6</v>
      </c>
      <c r="AT31" s="9">
        <v>0.47499999999999998</v>
      </c>
      <c r="AU31">
        <f t="shared" si="3"/>
        <v>429.22499999999997</v>
      </c>
      <c r="AV31">
        <f t="shared" si="4"/>
        <v>429.22499999999997</v>
      </c>
      <c r="AX31">
        <f t="shared" si="5"/>
        <v>0.47499999999999998</v>
      </c>
      <c r="AY31">
        <f t="shared" si="7"/>
        <v>5</v>
      </c>
      <c r="AZ31" s="4">
        <f t="shared" si="6"/>
        <v>1.0079942935336609E-6</v>
      </c>
    </row>
    <row r="32" spans="2:52" x14ac:dyDescent="0.15">
      <c r="B32" s="6">
        <v>41943.625</v>
      </c>
      <c r="C32">
        <v>1350</v>
      </c>
      <c r="D32" t="s">
        <v>47</v>
      </c>
      <c r="E32">
        <v>0</v>
      </c>
      <c r="F32">
        <v>0.1</v>
      </c>
      <c r="G32">
        <v>0.05</v>
      </c>
      <c r="H32">
        <v>0.45979999999999999</v>
      </c>
      <c r="J32" s="11">
        <v>1520</v>
      </c>
      <c r="K32" s="9">
        <v>443.1</v>
      </c>
      <c r="L32" s="9">
        <v>446.1</v>
      </c>
      <c r="M32" s="9">
        <v>444.6</v>
      </c>
      <c r="N32" s="9">
        <v>0.2</v>
      </c>
      <c r="O32" s="9">
        <v>0.35</v>
      </c>
      <c r="P32" s="9">
        <v>0.27500000000000002</v>
      </c>
      <c r="Q32">
        <f t="shared" si="1"/>
        <v>444.32500000000005</v>
      </c>
      <c r="R32">
        <f t="shared" si="2"/>
        <v>444.32500000000005</v>
      </c>
      <c r="T32">
        <f t="shared" si="0"/>
        <v>0.27500000000000002</v>
      </c>
      <c r="U32">
        <f t="shared" si="9"/>
        <v>7.5</v>
      </c>
      <c r="V32" s="4">
        <f t="shared" si="8"/>
        <v>8.9272193410622449E-7</v>
      </c>
      <c r="AN32" s="11">
        <v>1540</v>
      </c>
      <c r="AO32" s="9">
        <v>420.8</v>
      </c>
      <c r="AP32" s="9">
        <v>428.7</v>
      </c>
      <c r="AQ32" s="9">
        <v>424.75</v>
      </c>
      <c r="AR32" s="9">
        <v>0.4</v>
      </c>
      <c r="AS32" s="9">
        <v>0.6</v>
      </c>
      <c r="AT32" s="9">
        <v>0.5</v>
      </c>
      <c r="AU32">
        <f t="shared" si="3"/>
        <v>424.25</v>
      </c>
      <c r="AV32">
        <f t="shared" si="4"/>
        <v>424.25</v>
      </c>
      <c r="AX32">
        <f t="shared" si="5"/>
        <v>0.5</v>
      </c>
      <c r="AY32">
        <f t="shared" si="7"/>
        <v>5</v>
      </c>
      <c r="AZ32" s="4">
        <f t="shared" si="6"/>
        <v>1.0541678965483442E-6</v>
      </c>
    </row>
    <row r="33" spans="2:52" x14ac:dyDescent="0.15">
      <c r="B33" s="6">
        <v>41943.625</v>
      </c>
      <c r="C33">
        <v>1375</v>
      </c>
      <c r="D33" t="s">
        <v>46</v>
      </c>
      <c r="E33">
        <v>587.9</v>
      </c>
      <c r="F33">
        <v>590.79999999999995</v>
      </c>
      <c r="G33">
        <v>589.349999999999</v>
      </c>
      <c r="H33">
        <v>0.57230000000000003</v>
      </c>
      <c r="J33" s="11">
        <v>1525</v>
      </c>
      <c r="K33" s="9">
        <v>438.2</v>
      </c>
      <c r="L33" s="9">
        <v>441</v>
      </c>
      <c r="M33" s="9">
        <v>439.6</v>
      </c>
      <c r="N33" s="9">
        <v>0.2</v>
      </c>
      <c r="O33" s="9">
        <v>0.4</v>
      </c>
      <c r="P33" s="9">
        <v>0.3</v>
      </c>
      <c r="Q33">
        <f t="shared" si="1"/>
        <v>439.3</v>
      </c>
      <c r="R33">
        <f t="shared" si="2"/>
        <v>439.3</v>
      </c>
      <c r="T33">
        <f t="shared" si="0"/>
        <v>0.3</v>
      </c>
      <c r="U33">
        <f t="shared" si="9"/>
        <v>5</v>
      </c>
      <c r="V33" s="4">
        <f t="shared" si="8"/>
        <v>6.450019028109615E-7</v>
      </c>
      <c r="AN33" s="11">
        <v>1545</v>
      </c>
      <c r="AO33" s="9">
        <v>415.8</v>
      </c>
      <c r="AP33" s="9">
        <v>423.8</v>
      </c>
      <c r="AQ33" s="9">
        <v>419.8</v>
      </c>
      <c r="AR33" s="9">
        <v>0.4</v>
      </c>
      <c r="AS33" s="9">
        <v>0.6</v>
      </c>
      <c r="AT33" s="9">
        <v>0.5</v>
      </c>
      <c r="AU33">
        <f t="shared" si="3"/>
        <v>419.3</v>
      </c>
      <c r="AV33">
        <f t="shared" si="4"/>
        <v>419.3</v>
      </c>
      <c r="AX33">
        <f t="shared" si="5"/>
        <v>0.5</v>
      </c>
      <c r="AY33">
        <f t="shared" si="7"/>
        <v>5</v>
      </c>
      <c r="AZ33" s="4">
        <f t="shared" si="6"/>
        <v>1.0473558439706552E-6</v>
      </c>
    </row>
    <row r="34" spans="2:52" x14ac:dyDescent="0.15">
      <c r="B34" s="6">
        <v>41943.625</v>
      </c>
      <c r="C34">
        <v>1375</v>
      </c>
      <c r="D34" t="s">
        <v>47</v>
      </c>
      <c r="E34">
        <v>0</v>
      </c>
      <c r="F34">
        <v>0.1</v>
      </c>
      <c r="G34">
        <v>0.05</v>
      </c>
      <c r="H34">
        <v>0.43869999999999998</v>
      </c>
      <c r="J34" s="11">
        <v>1530</v>
      </c>
      <c r="K34" s="9">
        <v>433.2</v>
      </c>
      <c r="L34" s="9">
        <v>436.1</v>
      </c>
      <c r="M34" s="9">
        <v>434.65</v>
      </c>
      <c r="N34" s="9">
        <v>0.25</v>
      </c>
      <c r="O34" s="9">
        <v>0.4</v>
      </c>
      <c r="P34" s="9">
        <v>0.32500000000000001</v>
      </c>
      <c r="Q34">
        <f t="shared" si="1"/>
        <v>434.32499999999999</v>
      </c>
      <c r="R34">
        <f t="shared" si="2"/>
        <v>434.32499999999999</v>
      </c>
      <c r="T34">
        <f t="shared" si="0"/>
        <v>0.32500000000000001</v>
      </c>
      <c r="U34">
        <f t="shared" si="9"/>
        <v>5</v>
      </c>
      <c r="V34" s="4">
        <f t="shared" si="8"/>
        <v>6.9419251687106287E-7</v>
      </c>
      <c r="AN34" s="11">
        <v>1550</v>
      </c>
      <c r="AO34" s="9">
        <v>410.8</v>
      </c>
      <c r="AP34" s="9">
        <v>418.8</v>
      </c>
      <c r="AQ34" s="9">
        <v>414.8</v>
      </c>
      <c r="AR34" s="9">
        <v>0.4</v>
      </c>
      <c r="AS34" s="9">
        <v>0.6</v>
      </c>
      <c r="AT34" s="9">
        <v>0.5</v>
      </c>
      <c r="AU34">
        <f t="shared" si="3"/>
        <v>414.3</v>
      </c>
      <c r="AV34">
        <f t="shared" si="4"/>
        <v>414.3</v>
      </c>
      <c r="AX34">
        <f t="shared" si="5"/>
        <v>0.5</v>
      </c>
      <c r="AY34">
        <f t="shared" si="7"/>
        <v>5</v>
      </c>
      <c r="AZ34" s="4">
        <f t="shared" si="6"/>
        <v>1.0406096080974206E-6</v>
      </c>
    </row>
    <row r="35" spans="2:52" x14ac:dyDescent="0.15">
      <c r="B35" s="6">
        <v>41943.625</v>
      </c>
      <c r="C35">
        <v>1400</v>
      </c>
      <c r="D35" t="s">
        <v>46</v>
      </c>
      <c r="E35">
        <v>563.20000000000005</v>
      </c>
      <c r="F35">
        <v>565.6</v>
      </c>
      <c r="G35">
        <v>564.4</v>
      </c>
      <c r="H35">
        <v>0.5504</v>
      </c>
      <c r="J35" s="11">
        <v>1535</v>
      </c>
      <c r="K35" s="9">
        <v>428.2</v>
      </c>
      <c r="L35" s="9">
        <v>431.1</v>
      </c>
      <c r="M35" s="9">
        <v>429.65</v>
      </c>
      <c r="N35" s="9">
        <v>0.25</v>
      </c>
      <c r="O35" s="9">
        <v>0.4</v>
      </c>
      <c r="P35" s="9">
        <v>0.32500000000000001</v>
      </c>
      <c r="Q35">
        <f t="shared" si="1"/>
        <v>429.32499999999999</v>
      </c>
      <c r="R35">
        <f t="shared" si="2"/>
        <v>429.32499999999999</v>
      </c>
      <c r="T35">
        <f t="shared" si="0"/>
        <v>0.32500000000000001</v>
      </c>
      <c r="U35">
        <f t="shared" si="9"/>
        <v>5</v>
      </c>
      <c r="V35" s="4">
        <f t="shared" si="8"/>
        <v>6.8967745556704949E-7</v>
      </c>
      <c r="AN35" s="11">
        <v>1555</v>
      </c>
      <c r="AO35" s="9">
        <v>405.8</v>
      </c>
      <c r="AP35" s="9">
        <v>413.8</v>
      </c>
      <c r="AQ35" s="9">
        <v>409.8</v>
      </c>
      <c r="AR35" s="9">
        <v>0.45</v>
      </c>
      <c r="AS35" s="9">
        <v>0.65</v>
      </c>
      <c r="AT35" s="9">
        <v>0.55000000000000004</v>
      </c>
      <c r="AU35">
        <f t="shared" si="3"/>
        <v>409.25</v>
      </c>
      <c r="AV35">
        <f t="shared" si="4"/>
        <v>409.25</v>
      </c>
      <c r="AX35">
        <f t="shared" si="5"/>
        <v>0.55000000000000004</v>
      </c>
      <c r="AY35">
        <f t="shared" si="7"/>
        <v>5</v>
      </c>
      <c r="AZ35" s="4">
        <f t="shared" si="6"/>
        <v>1.1373211781513665E-6</v>
      </c>
    </row>
    <row r="36" spans="2:52" x14ac:dyDescent="0.15">
      <c r="B36" s="6">
        <v>41943.625</v>
      </c>
      <c r="C36">
        <v>1400</v>
      </c>
      <c r="D36" t="s">
        <v>47</v>
      </c>
      <c r="E36">
        <v>0.1</v>
      </c>
      <c r="F36">
        <v>0.15</v>
      </c>
      <c r="G36">
        <v>0.125</v>
      </c>
      <c r="H36">
        <v>0.45290000000000002</v>
      </c>
      <c r="J36" s="11">
        <v>1540</v>
      </c>
      <c r="K36" s="9">
        <v>423.2</v>
      </c>
      <c r="L36" s="9">
        <v>426.1</v>
      </c>
      <c r="M36" s="9">
        <v>424.65</v>
      </c>
      <c r="N36" s="9">
        <v>0.25</v>
      </c>
      <c r="O36" s="9">
        <v>0.4</v>
      </c>
      <c r="P36" s="9">
        <v>0.32500000000000001</v>
      </c>
      <c r="Q36">
        <f t="shared" si="1"/>
        <v>424.32499999999999</v>
      </c>
      <c r="R36">
        <f t="shared" si="2"/>
        <v>424.32499999999999</v>
      </c>
      <c r="T36">
        <f t="shared" si="0"/>
        <v>0.32500000000000001</v>
      </c>
      <c r="U36">
        <f t="shared" si="9"/>
        <v>5</v>
      </c>
      <c r="V36" s="4">
        <f t="shared" si="8"/>
        <v>6.8520630070141306E-7</v>
      </c>
      <c r="AN36" s="11">
        <v>1560</v>
      </c>
      <c r="AO36" s="9">
        <v>400.8</v>
      </c>
      <c r="AP36" s="9">
        <v>408.8</v>
      </c>
      <c r="AQ36" s="9">
        <v>404.8</v>
      </c>
      <c r="AR36" s="9">
        <v>0.45</v>
      </c>
      <c r="AS36" s="9">
        <v>0.65</v>
      </c>
      <c r="AT36" s="9">
        <v>0.55000000000000004</v>
      </c>
      <c r="AU36">
        <f t="shared" si="3"/>
        <v>404.25</v>
      </c>
      <c r="AV36">
        <f t="shared" si="4"/>
        <v>404.25</v>
      </c>
      <c r="AX36">
        <f t="shared" si="5"/>
        <v>0.55000000000000004</v>
      </c>
      <c r="AY36">
        <f t="shared" si="7"/>
        <v>5</v>
      </c>
      <c r="AZ36" s="4">
        <f t="shared" si="6"/>
        <v>1.1300423413048399E-6</v>
      </c>
    </row>
    <row r="37" spans="2:52" x14ac:dyDescent="0.15">
      <c r="B37" s="6">
        <v>41943.625</v>
      </c>
      <c r="C37">
        <v>1425</v>
      </c>
      <c r="D37" t="s">
        <v>46</v>
      </c>
      <c r="E37">
        <v>538</v>
      </c>
      <c r="F37">
        <v>540.9</v>
      </c>
      <c r="G37">
        <v>539.45000000000005</v>
      </c>
      <c r="H37">
        <v>0.52829999999999999</v>
      </c>
      <c r="J37" s="11">
        <v>1545</v>
      </c>
      <c r="K37" s="9">
        <v>418.4</v>
      </c>
      <c r="L37" s="9">
        <v>420.9</v>
      </c>
      <c r="M37" s="9">
        <v>419.65</v>
      </c>
      <c r="N37" s="9">
        <v>0.25</v>
      </c>
      <c r="O37" s="9">
        <v>0.4</v>
      </c>
      <c r="P37" s="9">
        <v>0.32500000000000001</v>
      </c>
      <c r="Q37">
        <f t="shared" si="1"/>
        <v>419.32499999999999</v>
      </c>
      <c r="R37">
        <f t="shared" si="2"/>
        <v>419.32499999999999</v>
      </c>
      <c r="T37">
        <f t="shared" si="0"/>
        <v>0.32500000000000001</v>
      </c>
      <c r="U37">
        <f t="shared" si="9"/>
        <v>5</v>
      </c>
      <c r="V37" s="4">
        <f t="shared" si="8"/>
        <v>6.8077848482670754E-7</v>
      </c>
      <c r="AN37" s="11">
        <v>1565</v>
      </c>
      <c r="AO37" s="9">
        <v>395.8</v>
      </c>
      <c r="AP37" s="9">
        <v>403.6</v>
      </c>
      <c r="AQ37" s="9">
        <v>399.7</v>
      </c>
      <c r="AR37" s="9">
        <v>0.45</v>
      </c>
      <c r="AS37" s="9">
        <v>0.65</v>
      </c>
      <c r="AT37" s="9">
        <v>0.55000000000000004</v>
      </c>
      <c r="AU37">
        <f t="shared" si="3"/>
        <v>399.15</v>
      </c>
      <c r="AV37">
        <f t="shared" si="4"/>
        <v>399.15</v>
      </c>
      <c r="AX37">
        <f t="shared" si="5"/>
        <v>0.55000000000000004</v>
      </c>
      <c r="AY37">
        <f t="shared" si="7"/>
        <v>5</v>
      </c>
      <c r="AZ37" s="4">
        <f t="shared" si="6"/>
        <v>1.1228331581620548E-6</v>
      </c>
    </row>
    <row r="38" spans="2:52" x14ac:dyDescent="0.15">
      <c r="B38" s="6">
        <v>41943.625</v>
      </c>
      <c r="C38">
        <v>1425</v>
      </c>
      <c r="D38" t="s">
        <v>47</v>
      </c>
      <c r="E38">
        <v>0.1</v>
      </c>
      <c r="F38">
        <v>0.2</v>
      </c>
      <c r="G38">
        <v>0.15</v>
      </c>
      <c r="H38">
        <v>0.43869999999999998</v>
      </c>
      <c r="J38" s="11">
        <v>1550</v>
      </c>
      <c r="K38" s="9">
        <v>413.2</v>
      </c>
      <c r="L38" s="9">
        <v>416.2</v>
      </c>
      <c r="M38" s="9">
        <v>414.7</v>
      </c>
      <c r="N38" s="9">
        <v>0.25</v>
      </c>
      <c r="O38" s="9">
        <v>0.4</v>
      </c>
      <c r="P38" s="9">
        <v>0.32500000000000001</v>
      </c>
      <c r="Q38">
        <f t="shared" si="1"/>
        <v>414.375</v>
      </c>
      <c r="R38">
        <f t="shared" si="2"/>
        <v>414.375</v>
      </c>
      <c r="T38">
        <f t="shared" si="0"/>
        <v>0.32500000000000001</v>
      </c>
      <c r="U38">
        <f t="shared" si="9"/>
        <v>5</v>
      </c>
      <c r="V38" s="4">
        <f t="shared" si="8"/>
        <v>6.7639344963307862E-7</v>
      </c>
      <c r="AN38" s="11">
        <v>1570</v>
      </c>
      <c r="AO38" s="9">
        <v>390.9</v>
      </c>
      <c r="AP38" s="9">
        <v>398.9</v>
      </c>
      <c r="AQ38" s="9">
        <v>394.9</v>
      </c>
      <c r="AR38" s="9">
        <v>0.5</v>
      </c>
      <c r="AS38" s="9">
        <v>0.7</v>
      </c>
      <c r="AT38" s="9">
        <v>0.6</v>
      </c>
      <c r="AU38">
        <f t="shared" si="3"/>
        <v>394.29999999999995</v>
      </c>
      <c r="AV38">
        <f t="shared" si="4"/>
        <v>394.29999999999995</v>
      </c>
      <c r="AX38">
        <f t="shared" si="5"/>
        <v>0.6</v>
      </c>
      <c r="AY38">
        <f t="shared" si="7"/>
        <v>5</v>
      </c>
      <c r="AZ38" s="4">
        <f t="shared" si="6"/>
        <v>1.2171193558135679E-6</v>
      </c>
    </row>
    <row r="39" spans="2:52" x14ac:dyDescent="0.15">
      <c r="B39" s="6">
        <v>41943.625</v>
      </c>
      <c r="C39">
        <v>1450</v>
      </c>
      <c r="D39" t="s">
        <v>47</v>
      </c>
      <c r="E39">
        <v>0.2</v>
      </c>
      <c r="F39">
        <v>0.25</v>
      </c>
      <c r="G39">
        <v>0.22500000000000001</v>
      </c>
      <c r="H39">
        <v>0.43390000000000001</v>
      </c>
      <c r="J39" s="11">
        <v>1555</v>
      </c>
      <c r="K39" s="9">
        <v>408.2</v>
      </c>
      <c r="L39" s="9">
        <v>411.1</v>
      </c>
      <c r="M39" s="9">
        <v>409.65</v>
      </c>
      <c r="N39" s="9">
        <v>0.25</v>
      </c>
      <c r="O39" s="9">
        <v>0.45</v>
      </c>
      <c r="P39" s="9">
        <v>0.35</v>
      </c>
      <c r="Q39">
        <f t="shared" si="1"/>
        <v>409.29999999999995</v>
      </c>
      <c r="R39">
        <f t="shared" si="2"/>
        <v>409.29999999999995</v>
      </c>
      <c r="T39">
        <f t="shared" si="0"/>
        <v>0.35</v>
      </c>
      <c r="U39">
        <f t="shared" si="9"/>
        <v>5</v>
      </c>
      <c r="V39" s="4">
        <f t="shared" si="8"/>
        <v>7.2374684929320401E-7</v>
      </c>
      <c r="AN39" s="11">
        <v>1575</v>
      </c>
      <c r="AO39" s="9">
        <v>385.9</v>
      </c>
      <c r="AP39" s="9">
        <v>393.9</v>
      </c>
      <c r="AQ39" s="9">
        <v>389.9</v>
      </c>
      <c r="AR39" s="9">
        <v>0.5</v>
      </c>
      <c r="AS39" s="9">
        <v>0.7</v>
      </c>
      <c r="AT39" s="9">
        <v>0.6</v>
      </c>
      <c r="AU39">
        <f t="shared" si="3"/>
        <v>389.29999999999995</v>
      </c>
      <c r="AV39">
        <f t="shared" si="4"/>
        <v>389.29999999999995</v>
      </c>
      <c r="AX39">
        <f t="shared" si="5"/>
        <v>0.6</v>
      </c>
      <c r="AY39">
        <f t="shared" si="7"/>
        <v>5</v>
      </c>
      <c r="AZ39" s="4">
        <f t="shared" si="6"/>
        <v>1.2094038801289448E-6</v>
      </c>
    </row>
    <row r="40" spans="2:52" x14ac:dyDescent="0.15">
      <c r="B40" s="6">
        <v>41943.625</v>
      </c>
      <c r="C40">
        <v>1450</v>
      </c>
      <c r="D40" t="s">
        <v>46</v>
      </c>
      <c r="E40">
        <v>513.1</v>
      </c>
      <c r="F40">
        <v>515.9</v>
      </c>
      <c r="G40">
        <v>514.5</v>
      </c>
      <c r="H40">
        <v>0.50609999999999999</v>
      </c>
      <c r="J40" s="11">
        <v>1560</v>
      </c>
      <c r="K40" s="9">
        <v>403.3</v>
      </c>
      <c r="L40" s="9">
        <v>406.1</v>
      </c>
      <c r="M40" s="9">
        <v>404.7</v>
      </c>
      <c r="N40" s="9">
        <v>0.3</v>
      </c>
      <c r="O40" s="9">
        <v>0.45</v>
      </c>
      <c r="P40" s="9">
        <v>0.375</v>
      </c>
      <c r="Q40">
        <f t="shared" si="1"/>
        <v>404.32499999999999</v>
      </c>
      <c r="R40">
        <f t="shared" si="2"/>
        <v>404.32499999999999</v>
      </c>
      <c r="T40">
        <f t="shared" si="0"/>
        <v>0.375</v>
      </c>
      <c r="U40">
        <f t="shared" si="9"/>
        <v>5</v>
      </c>
      <c r="V40" s="4">
        <f t="shared" si="8"/>
        <v>7.7048023002174899E-7</v>
      </c>
      <c r="AN40" s="11">
        <v>1580</v>
      </c>
      <c r="AO40" s="9">
        <v>380.9</v>
      </c>
      <c r="AP40" s="9">
        <v>388.9</v>
      </c>
      <c r="AQ40" s="9">
        <v>384.9</v>
      </c>
      <c r="AR40" s="9">
        <v>0.5</v>
      </c>
      <c r="AS40" s="9">
        <v>0.75</v>
      </c>
      <c r="AT40" s="9">
        <v>0.625</v>
      </c>
      <c r="AU40">
        <f t="shared" si="3"/>
        <v>384.27499999999998</v>
      </c>
      <c r="AV40">
        <f t="shared" si="4"/>
        <v>384.27499999999998</v>
      </c>
      <c r="AX40">
        <f t="shared" si="5"/>
        <v>0.625</v>
      </c>
      <c r="AY40">
        <f t="shared" si="7"/>
        <v>5</v>
      </c>
      <c r="AZ40" s="4">
        <f t="shared" si="6"/>
        <v>1.2518349340320328E-6</v>
      </c>
    </row>
    <row r="41" spans="2:52" x14ac:dyDescent="0.15">
      <c r="B41" s="6">
        <v>41943.625</v>
      </c>
      <c r="C41">
        <v>1460</v>
      </c>
      <c r="D41" t="s">
        <v>46</v>
      </c>
      <c r="E41">
        <v>503.2</v>
      </c>
      <c r="F41">
        <v>505.9</v>
      </c>
      <c r="G41">
        <v>504.54999999999899</v>
      </c>
      <c r="H41">
        <v>0.49959999999999999</v>
      </c>
      <c r="J41" s="11">
        <v>1565</v>
      </c>
      <c r="K41" s="9">
        <v>398.2</v>
      </c>
      <c r="L41" s="9">
        <v>401.2</v>
      </c>
      <c r="M41" s="9">
        <v>399.7</v>
      </c>
      <c r="N41" s="9">
        <v>0.3</v>
      </c>
      <c r="O41" s="9">
        <v>0.45</v>
      </c>
      <c r="P41" s="9">
        <v>0.375</v>
      </c>
      <c r="Q41">
        <f t="shared" si="1"/>
        <v>399.32499999999999</v>
      </c>
      <c r="R41">
        <f t="shared" si="2"/>
        <v>399.32499999999999</v>
      </c>
      <c r="T41">
        <f t="shared" si="0"/>
        <v>0.375</v>
      </c>
      <c r="U41">
        <f t="shared" si="9"/>
        <v>5</v>
      </c>
      <c r="V41" s="4">
        <f t="shared" si="8"/>
        <v>7.6556489819470584E-7</v>
      </c>
      <c r="AN41" s="11">
        <v>1585</v>
      </c>
      <c r="AO41" s="9">
        <v>375.9</v>
      </c>
      <c r="AP41" s="9">
        <v>383.9</v>
      </c>
      <c r="AQ41" s="9">
        <v>379.9</v>
      </c>
      <c r="AR41" s="9">
        <v>0.55000000000000004</v>
      </c>
      <c r="AS41" s="9">
        <v>0.75</v>
      </c>
      <c r="AT41" s="9">
        <v>0.65</v>
      </c>
      <c r="AU41">
        <f t="shared" si="3"/>
        <v>379.25</v>
      </c>
      <c r="AV41">
        <f t="shared" si="4"/>
        <v>379.25</v>
      </c>
      <c r="AX41">
        <f t="shared" si="5"/>
        <v>0.65</v>
      </c>
      <c r="AY41">
        <f t="shared" si="7"/>
        <v>5</v>
      </c>
      <c r="AZ41" s="4">
        <f t="shared" si="6"/>
        <v>1.2937073544329306E-6</v>
      </c>
    </row>
    <row r="42" spans="2:52" x14ac:dyDescent="0.15">
      <c r="B42" s="6">
        <v>41943.625</v>
      </c>
      <c r="C42">
        <v>1460</v>
      </c>
      <c r="D42" t="s">
        <v>47</v>
      </c>
      <c r="E42">
        <v>0.2</v>
      </c>
      <c r="F42">
        <v>0.25</v>
      </c>
      <c r="G42">
        <v>0.22500000000000001</v>
      </c>
      <c r="H42">
        <v>0.4249</v>
      </c>
      <c r="J42" s="11">
        <v>1570</v>
      </c>
      <c r="K42" s="9">
        <v>393.3</v>
      </c>
      <c r="L42" s="9">
        <v>396.2</v>
      </c>
      <c r="M42" s="9">
        <v>394.75</v>
      </c>
      <c r="N42" s="9">
        <v>0.3</v>
      </c>
      <c r="O42" s="9">
        <v>0.45</v>
      </c>
      <c r="P42" s="9">
        <v>0.375</v>
      </c>
      <c r="Q42">
        <f t="shared" si="1"/>
        <v>394.375</v>
      </c>
      <c r="R42">
        <f t="shared" si="2"/>
        <v>394.375</v>
      </c>
      <c r="T42">
        <f t="shared" si="0"/>
        <v>0.375</v>
      </c>
      <c r="U42">
        <f t="shared" si="9"/>
        <v>5</v>
      </c>
      <c r="V42" s="4">
        <f t="shared" si="8"/>
        <v>7.6069645331694112E-7</v>
      </c>
      <c r="AN42" s="11">
        <v>1590</v>
      </c>
      <c r="AO42" s="9">
        <v>370.9</v>
      </c>
      <c r="AP42" s="9">
        <v>379</v>
      </c>
      <c r="AQ42" s="9">
        <v>374.95</v>
      </c>
      <c r="AR42" s="9">
        <v>0.55000000000000004</v>
      </c>
      <c r="AS42" s="9">
        <v>0.8</v>
      </c>
      <c r="AT42" s="9">
        <v>0.67500000000000004</v>
      </c>
      <c r="AU42">
        <f t="shared" si="3"/>
        <v>374.27499999999998</v>
      </c>
      <c r="AV42">
        <f t="shared" si="4"/>
        <v>374.27499999999998</v>
      </c>
      <c r="AX42">
        <f t="shared" si="5"/>
        <v>0.67500000000000004</v>
      </c>
      <c r="AY42">
        <f t="shared" si="7"/>
        <v>5</v>
      </c>
      <c r="AZ42" s="4">
        <f t="shared" si="6"/>
        <v>1.3350291474478747E-6</v>
      </c>
    </row>
    <row r="43" spans="2:52" x14ac:dyDescent="0.15">
      <c r="B43" s="6">
        <v>41943.625</v>
      </c>
      <c r="C43">
        <v>1470</v>
      </c>
      <c r="D43" t="s">
        <v>46</v>
      </c>
      <c r="E43">
        <v>493.2</v>
      </c>
      <c r="F43">
        <v>495.9</v>
      </c>
      <c r="G43">
        <v>494.54999999999899</v>
      </c>
      <c r="H43">
        <v>0.48920000000000002</v>
      </c>
      <c r="J43" s="11">
        <v>1575</v>
      </c>
      <c r="K43" s="9">
        <v>388.3</v>
      </c>
      <c r="L43" s="9">
        <v>391.1</v>
      </c>
      <c r="M43" s="9">
        <v>389.7</v>
      </c>
      <c r="N43" s="9">
        <v>0.3</v>
      </c>
      <c r="O43" s="9">
        <v>0.45</v>
      </c>
      <c r="P43" s="9">
        <v>0.375</v>
      </c>
      <c r="Q43">
        <f t="shared" si="1"/>
        <v>389.32499999999999</v>
      </c>
      <c r="R43">
        <f t="shared" si="2"/>
        <v>389.32499999999999</v>
      </c>
      <c r="T43">
        <f t="shared" si="0"/>
        <v>0.375</v>
      </c>
      <c r="U43">
        <f t="shared" si="9"/>
        <v>5</v>
      </c>
      <c r="V43" s="4">
        <f t="shared" si="8"/>
        <v>7.5587430094469266E-7</v>
      </c>
      <c r="AN43" s="11">
        <v>1595</v>
      </c>
      <c r="AO43" s="9">
        <v>366</v>
      </c>
      <c r="AP43" s="9">
        <v>374</v>
      </c>
      <c r="AQ43" s="9">
        <v>370</v>
      </c>
      <c r="AR43" s="9">
        <v>0.6</v>
      </c>
      <c r="AS43" s="9">
        <v>0.8</v>
      </c>
      <c r="AT43" s="9">
        <v>0.7</v>
      </c>
      <c r="AU43">
        <f t="shared" si="3"/>
        <v>369.3</v>
      </c>
      <c r="AV43">
        <f t="shared" si="4"/>
        <v>369.3</v>
      </c>
      <c r="AX43">
        <f t="shared" si="5"/>
        <v>0.7</v>
      </c>
      <c r="AY43">
        <f t="shared" si="7"/>
        <v>5</v>
      </c>
      <c r="AZ43" s="4">
        <f t="shared" si="6"/>
        <v>1.3758081846034037E-6</v>
      </c>
    </row>
    <row r="44" spans="2:52" x14ac:dyDescent="0.15">
      <c r="B44" s="6">
        <v>41943.625</v>
      </c>
      <c r="C44">
        <v>1470</v>
      </c>
      <c r="D44" t="s">
        <v>47</v>
      </c>
      <c r="E44">
        <v>0.2</v>
      </c>
      <c r="F44">
        <v>0.3</v>
      </c>
      <c r="G44">
        <v>0.25</v>
      </c>
      <c r="H44">
        <v>0.42080000000000001</v>
      </c>
      <c r="J44" s="11">
        <v>1580</v>
      </c>
      <c r="K44" s="9">
        <v>383.3</v>
      </c>
      <c r="L44" s="9">
        <v>386.2</v>
      </c>
      <c r="M44" s="9">
        <v>384.75</v>
      </c>
      <c r="N44" s="9">
        <v>0.3</v>
      </c>
      <c r="O44" s="9">
        <v>0.5</v>
      </c>
      <c r="P44" s="9">
        <v>0.4</v>
      </c>
      <c r="Q44">
        <f t="shared" si="1"/>
        <v>384.35</v>
      </c>
      <c r="R44">
        <f t="shared" si="2"/>
        <v>384.35</v>
      </c>
      <c r="T44">
        <f t="shared" si="0"/>
        <v>0.4</v>
      </c>
      <c r="U44">
        <f t="shared" si="9"/>
        <v>5</v>
      </c>
      <c r="V44" s="4">
        <f t="shared" si="8"/>
        <v>8.0117104642671725E-7</v>
      </c>
      <c r="AN44" s="11">
        <v>1600</v>
      </c>
      <c r="AO44" s="9">
        <v>361</v>
      </c>
      <c r="AP44" s="9">
        <v>369</v>
      </c>
      <c r="AQ44" s="9">
        <v>365</v>
      </c>
      <c r="AR44" s="9">
        <v>0.6</v>
      </c>
      <c r="AS44" s="9">
        <v>0.8</v>
      </c>
      <c r="AT44" s="9">
        <v>0.7</v>
      </c>
      <c r="AU44">
        <f t="shared" si="3"/>
        <v>364.3</v>
      </c>
      <c r="AV44">
        <f t="shared" si="4"/>
        <v>364.3</v>
      </c>
      <c r="AX44">
        <f t="shared" si="5"/>
        <v>0.7</v>
      </c>
      <c r="AY44">
        <f t="shared" si="7"/>
        <v>5</v>
      </c>
      <c r="AZ44" s="4">
        <f t="shared" si="6"/>
        <v>1.3672228190764351E-6</v>
      </c>
    </row>
    <row r="45" spans="2:52" x14ac:dyDescent="0.15">
      <c r="B45" s="6">
        <v>41943.625</v>
      </c>
      <c r="C45">
        <v>1475</v>
      </c>
      <c r="D45" t="s">
        <v>46</v>
      </c>
      <c r="E45">
        <v>488.1</v>
      </c>
      <c r="F45">
        <v>491</v>
      </c>
      <c r="G45">
        <v>489.55</v>
      </c>
      <c r="H45">
        <v>0.48399999999999999</v>
      </c>
      <c r="J45" s="11">
        <v>1585</v>
      </c>
      <c r="K45" s="9">
        <v>378.3</v>
      </c>
      <c r="L45" s="9">
        <v>381.2</v>
      </c>
      <c r="M45" s="9">
        <v>379.75</v>
      </c>
      <c r="N45" s="9">
        <v>0.35</v>
      </c>
      <c r="O45" s="9">
        <v>0.5</v>
      </c>
      <c r="P45" s="9">
        <v>0.42499999999999999</v>
      </c>
      <c r="Q45">
        <f t="shared" si="1"/>
        <v>379.32499999999999</v>
      </c>
      <c r="R45">
        <f t="shared" si="2"/>
        <v>379.32499999999999</v>
      </c>
      <c r="T45">
        <f t="shared" si="0"/>
        <v>0.42499999999999999</v>
      </c>
      <c r="U45">
        <f t="shared" si="9"/>
        <v>5</v>
      </c>
      <c r="V45" s="4">
        <f t="shared" si="8"/>
        <v>8.4588208174760836E-7</v>
      </c>
      <c r="AN45" s="11">
        <v>1605</v>
      </c>
      <c r="AO45" s="9">
        <v>356</v>
      </c>
      <c r="AP45" s="9">
        <v>363.9</v>
      </c>
      <c r="AQ45" s="9">
        <v>359.95</v>
      </c>
      <c r="AR45" s="9">
        <v>0.6</v>
      </c>
      <c r="AS45" s="9">
        <v>0.85</v>
      </c>
      <c r="AT45" s="9">
        <v>0.72499999999999998</v>
      </c>
      <c r="AU45">
        <f t="shared" si="3"/>
        <v>359.22499999999997</v>
      </c>
      <c r="AV45">
        <f t="shared" si="4"/>
        <v>359.22499999999997</v>
      </c>
      <c r="AX45">
        <f t="shared" si="5"/>
        <v>0.72499999999999998</v>
      </c>
      <c r="AY45">
        <f t="shared" si="7"/>
        <v>5</v>
      </c>
      <c r="AZ45" s="4">
        <f t="shared" si="6"/>
        <v>1.4072431929070474E-6</v>
      </c>
    </row>
    <row r="46" spans="2:52" x14ac:dyDescent="0.15">
      <c r="B46" s="6">
        <v>41943.625</v>
      </c>
      <c r="C46">
        <v>1475</v>
      </c>
      <c r="D46" t="s">
        <v>47</v>
      </c>
      <c r="E46">
        <v>0.2</v>
      </c>
      <c r="F46">
        <v>0.25</v>
      </c>
      <c r="G46">
        <v>0.22500000000000001</v>
      </c>
      <c r="H46">
        <v>0.41160000000000002</v>
      </c>
      <c r="J46" s="11">
        <v>1590</v>
      </c>
      <c r="K46" s="9">
        <v>373.6</v>
      </c>
      <c r="L46" s="9">
        <v>376</v>
      </c>
      <c r="M46" s="9">
        <v>374.8</v>
      </c>
      <c r="N46" s="9">
        <v>0.35</v>
      </c>
      <c r="O46" s="9">
        <v>0.45</v>
      </c>
      <c r="P46" s="9">
        <v>0.4</v>
      </c>
      <c r="Q46">
        <f t="shared" si="1"/>
        <v>374.40000000000003</v>
      </c>
      <c r="R46">
        <f t="shared" si="2"/>
        <v>374.40000000000003</v>
      </c>
      <c r="T46">
        <f t="shared" si="0"/>
        <v>0.4</v>
      </c>
      <c r="U46">
        <f t="shared" si="9"/>
        <v>5</v>
      </c>
      <c r="V46" s="4">
        <f t="shared" si="8"/>
        <v>7.9112511384029774E-7</v>
      </c>
      <c r="AN46" s="11">
        <v>1610</v>
      </c>
      <c r="AO46" s="9">
        <v>351</v>
      </c>
      <c r="AP46" s="9">
        <v>359.1</v>
      </c>
      <c r="AQ46" s="9">
        <v>355.05</v>
      </c>
      <c r="AR46" s="9">
        <v>0.65</v>
      </c>
      <c r="AS46" s="9">
        <v>0.85</v>
      </c>
      <c r="AT46" s="9">
        <v>0.75</v>
      </c>
      <c r="AU46">
        <f t="shared" si="3"/>
        <v>354.3</v>
      </c>
      <c r="AV46">
        <f t="shared" si="4"/>
        <v>354.3</v>
      </c>
      <c r="AX46">
        <f t="shared" si="5"/>
        <v>0.75</v>
      </c>
      <c r="AY46">
        <f t="shared" si="7"/>
        <v>5</v>
      </c>
      <c r="AZ46" s="4">
        <f t="shared" si="6"/>
        <v>1.4467408183253268E-6</v>
      </c>
    </row>
    <row r="47" spans="2:52" x14ac:dyDescent="0.15">
      <c r="B47" s="6">
        <v>41943.625</v>
      </c>
      <c r="C47">
        <v>1480</v>
      </c>
      <c r="D47" t="s">
        <v>46</v>
      </c>
      <c r="E47">
        <v>483.1</v>
      </c>
      <c r="F47">
        <v>486</v>
      </c>
      <c r="G47">
        <v>484.55</v>
      </c>
      <c r="H47">
        <v>0.47889999999999999</v>
      </c>
      <c r="J47" s="11">
        <v>1595</v>
      </c>
      <c r="K47" s="9">
        <v>368.3</v>
      </c>
      <c r="L47" s="9">
        <v>371.3</v>
      </c>
      <c r="M47" s="9">
        <v>369.8</v>
      </c>
      <c r="N47" s="9">
        <v>0.35</v>
      </c>
      <c r="O47" s="9">
        <v>0.5</v>
      </c>
      <c r="P47" s="9">
        <v>0.42499999999999999</v>
      </c>
      <c r="Q47">
        <f t="shared" si="1"/>
        <v>369.375</v>
      </c>
      <c r="R47">
        <f t="shared" si="2"/>
        <v>369.375</v>
      </c>
      <c r="T47">
        <f t="shared" si="0"/>
        <v>0.42499999999999999</v>
      </c>
      <c r="U47">
        <f t="shared" si="9"/>
        <v>5</v>
      </c>
      <c r="V47" s="4">
        <f t="shared" si="8"/>
        <v>8.3530865963124785E-7</v>
      </c>
      <c r="AN47" s="11">
        <v>1615</v>
      </c>
      <c r="AO47" s="9">
        <v>346.1</v>
      </c>
      <c r="AP47" s="9">
        <v>354.1</v>
      </c>
      <c r="AQ47" s="9">
        <v>350.1</v>
      </c>
      <c r="AR47" s="9">
        <v>0.65</v>
      </c>
      <c r="AS47" s="9">
        <v>0.9</v>
      </c>
      <c r="AT47" s="9">
        <v>0.77500000000000002</v>
      </c>
      <c r="AU47">
        <f t="shared" si="3"/>
        <v>349.32500000000005</v>
      </c>
      <c r="AV47">
        <f t="shared" si="4"/>
        <v>349.32500000000005</v>
      </c>
      <c r="AX47">
        <f t="shared" si="5"/>
        <v>0.77500000000000002</v>
      </c>
      <c r="AY47">
        <f t="shared" si="7"/>
        <v>5</v>
      </c>
      <c r="AZ47" s="4">
        <f t="shared" si="6"/>
        <v>1.4857230892096284E-6</v>
      </c>
    </row>
    <row r="48" spans="2:52" x14ac:dyDescent="0.15">
      <c r="B48" s="6">
        <v>41943.625</v>
      </c>
      <c r="C48">
        <v>1480</v>
      </c>
      <c r="D48" t="s">
        <v>47</v>
      </c>
      <c r="E48">
        <v>0.25</v>
      </c>
      <c r="F48">
        <v>0.3</v>
      </c>
      <c r="G48">
        <v>0.27500000000000002</v>
      </c>
      <c r="H48">
        <v>0.41589999999999999</v>
      </c>
      <c r="J48" s="11">
        <v>1600</v>
      </c>
      <c r="K48" s="9">
        <v>363.3</v>
      </c>
      <c r="L48" s="9">
        <v>366.2</v>
      </c>
      <c r="M48" s="9">
        <v>364.75</v>
      </c>
      <c r="N48" s="9">
        <v>0.35</v>
      </c>
      <c r="O48" s="9">
        <v>0.5</v>
      </c>
      <c r="P48" s="9">
        <v>0.42499999999999999</v>
      </c>
      <c r="Q48">
        <f t="shared" si="1"/>
        <v>364.32499999999999</v>
      </c>
      <c r="R48">
        <f t="shared" si="2"/>
        <v>364.32499999999999</v>
      </c>
      <c r="T48">
        <f t="shared" si="0"/>
        <v>0.42499999999999999</v>
      </c>
      <c r="U48">
        <f t="shared" si="9"/>
        <v>5</v>
      </c>
      <c r="V48" s="4">
        <f t="shared" si="8"/>
        <v>8.3009613781968169E-7</v>
      </c>
      <c r="AN48" s="11">
        <v>1620</v>
      </c>
      <c r="AO48" s="9">
        <v>341.1</v>
      </c>
      <c r="AP48" s="9">
        <v>349</v>
      </c>
      <c r="AQ48" s="9">
        <v>345.05</v>
      </c>
      <c r="AR48" s="9">
        <v>0.7</v>
      </c>
      <c r="AS48" s="9">
        <v>0.95</v>
      </c>
      <c r="AT48" s="9">
        <v>0.82499999999999996</v>
      </c>
      <c r="AU48">
        <f t="shared" si="3"/>
        <v>344.22500000000002</v>
      </c>
      <c r="AV48">
        <f t="shared" si="4"/>
        <v>344.22500000000002</v>
      </c>
      <c r="AX48">
        <f t="shared" si="5"/>
        <v>0.82499999999999996</v>
      </c>
      <c r="AY48">
        <f t="shared" si="7"/>
        <v>5</v>
      </c>
      <c r="AZ48" s="4">
        <f t="shared" si="6"/>
        <v>1.5718284418149622E-6</v>
      </c>
    </row>
    <row r="49" spans="2:52" x14ac:dyDescent="0.15">
      <c r="B49" s="6">
        <v>41943.625</v>
      </c>
      <c r="C49">
        <v>1490</v>
      </c>
      <c r="D49" t="s">
        <v>46</v>
      </c>
      <c r="E49">
        <v>473.3</v>
      </c>
      <c r="F49">
        <v>475.8</v>
      </c>
      <c r="G49">
        <v>474.55</v>
      </c>
      <c r="H49">
        <v>0.46850000000000003</v>
      </c>
      <c r="J49" s="11">
        <v>1605</v>
      </c>
      <c r="K49" s="9">
        <v>358.3</v>
      </c>
      <c r="L49" s="9">
        <v>361.3</v>
      </c>
      <c r="M49" s="9">
        <v>359.8</v>
      </c>
      <c r="N49" s="9">
        <v>0.4</v>
      </c>
      <c r="O49" s="9">
        <v>0.5</v>
      </c>
      <c r="P49" s="9">
        <v>0.45</v>
      </c>
      <c r="Q49">
        <f t="shared" si="1"/>
        <v>359.35</v>
      </c>
      <c r="R49">
        <f t="shared" si="2"/>
        <v>359.35</v>
      </c>
      <c r="T49">
        <f t="shared" si="0"/>
        <v>0.45</v>
      </c>
      <c r="U49">
        <f t="shared" si="9"/>
        <v>5</v>
      </c>
      <c r="V49" s="4">
        <f t="shared" si="8"/>
        <v>8.7345768202448115E-7</v>
      </c>
      <c r="AN49" s="11">
        <v>1625</v>
      </c>
      <c r="AO49" s="9">
        <v>336.1</v>
      </c>
      <c r="AP49" s="9">
        <v>344.2</v>
      </c>
      <c r="AQ49" s="9">
        <v>340.15</v>
      </c>
      <c r="AR49" s="9">
        <v>0.75</v>
      </c>
      <c r="AS49" s="9">
        <v>0.95</v>
      </c>
      <c r="AT49" s="9">
        <v>0.85</v>
      </c>
      <c r="AU49">
        <f t="shared" si="3"/>
        <v>339.29999999999995</v>
      </c>
      <c r="AV49">
        <f t="shared" si="4"/>
        <v>339.29999999999995</v>
      </c>
      <c r="AX49">
        <f t="shared" si="5"/>
        <v>0.85</v>
      </c>
      <c r="AY49">
        <f t="shared" si="7"/>
        <v>5</v>
      </c>
      <c r="AZ49" s="4">
        <f t="shared" si="6"/>
        <v>1.6095090336082898E-6</v>
      </c>
    </row>
    <row r="50" spans="2:52" x14ac:dyDescent="0.15">
      <c r="B50" s="6">
        <v>41943.625</v>
      </c>
      <c r="C50">
        <v>1490</v>
      </c>
      <c r="D50" t="s">
        <v>47</v>
      </c>
      <c r="E50">
        <v>0.25</v>
      </c>
      <c r="F50">
        <v>0.3</v>
      </c>
      <c r="G50">
        <v>0.27500000000000002</v>
      </c>
      <c r="H50">
        <v>0.40689999999999998</v>
      </c>
      <c r="J50" s="11">
        <v>1610</v>
      </c>
      <c r="K50" s="9">
        <v>353.4</v>
      </c>
      <c r="L50" s="9">
        <v>356.3</v>
      </c>
      <c r="M50" s="9">
        <v>354.85</v>
      </c>
      <c r="N50" s="9">
        <v>0.4</v>
      </c>
      <c r="O50" s="9">
        <v>0.55000000000000004</v>
      </c>
      <c r="P50" s="9">
        <v>0.47499999999999998</v>
      </c>
      <c r="Q50">
        <f t="shared" si="1"/>
        <v>354.375</v>
      </c>
      <c r="R50">
        <f t="shared" si="2"/>
        <v>354.375</v>
      </c>
      <c r="T50">
        <f t="shared" si="0"/>
        <v>0.47499999999999998</v>
      </c>
      <c r="U50">
        <f t="shared" si="9"/>
        <v>5</v>
      </c>
      <c r="V50" s="4">
        <f t="shared" si="8"/>
        <v>9.1626539788427991E-7</v>
      </c>
      <c r="AN50" s="11">
        <v>1630</v>
      </c>
      <c r="AO50" s="9">
        <v>331.2</v>
      </c>
      <c r="AP50" s="9">
        <v>339.2</v>
      </c>
      <c r="AQ50" s="9">
        <v>335.2</v>
      </c>
      <c r="AR50" s="9">
        <v>0.75</v>
      </c>
      <c r="AS50" s="9">
        <v>1</v>
      </c>
      <c r="AT50" s="9">
        <v>0.875</v>
      </c>
      <c r="AU50">
        <f t="shared" si="3"/>
        <v>334.32499999999999</v>
      </c>
      <c r="AV50">
        <f t="shared" si="4"/>
        <v>334.32499999999999</v>
      </c>
      <c r="AX50">
        <f t="shared" si="5"/>
        <v>0.875</v>
      </c>
      <c r="AY50">
        <f t="shared" si="7"/>
        <v>5</v>
      </c>
      <c r="AZ50" s="4">
        <f t="shared" si="6"/>
        <v>1.6466984158397352E-6</v>
      </c>
    </row>
    <row r="51" spans="2:52" x14ac:dyDescent="0.15">
      <c r="B51" s="6">
        <v>41943.625</v>
      </c>
      <c r="C51">
        <v>1500</v>
      </c>
      <c r="D51" t="s">
        <v>46</v>
      </c>
      <c r="E51">
        <v>463.1</v>
      </c>
      <c r="F51">
        <v>466.1</v>
      </c>
      <c r="G51">
        <v>464.6</v>
      </c>
      <c r="H51">
        <v>0.46179999999999999</v>
      </c>
      <c r="J51" s="11">
        <v>1615</v>
      </c>
      <c r="K51" s="9">
        <v>348.4</v>
      </c>
      <c r="L51" s="9">
        <v>351.2</v>
      </c>
      <c r="M51" s="9">
        <v>349.79999999999899</v>
      </c>
      <c r="N51" s="9">
        <v>0.4</v>
      </c>
      <c r="O51" s="9">
        <v>0.55000000000000004</v>
      </c>
      <c r="P51" s="9">
        <v>0.47499999999999998</v>
      </c>
      <c r="Q51">
        <f t="shared" si="1"/>
        <v>349.32499999999897</v>
      </c>
      <c r="R51">
        <f t="shared" si="2"/>
        <v>349.32499999999897</v>
      </c>
      <c r="T51">
        <f t="shared" si="0"/>
        <v>0.47499999999999998</v>
      </c>
      <c r="U51">
        <f t="shared" si="9"/>
        <v>5</v>
      </c>
      <c r="V51" s="4">
        <f t="shared" si="8"/>
        <v>9.1060071038957242E-7</v>
      </c>
      <c r="AN51" s="11">
        <v>1635</v>
      </c>
      <c r="AO51" s="9">
        <v>326.2</v>
      </c>
      <c r="AP51" s="9">
        <v>334.1</v>
      </c>
      <c r="AQ51" s="9">
        <v>330.15</v>
      </c>
      <c r="AR51" s="9">
        <v>0.8</v>
      </c>
      <c r="AS51" s="9">
        <v>1</v>
      </c>
      <c r="AT51" s="9">
        <v>0.9</v>
      </c>
      <c r="AU51">
        <f t="shared" si="3"/>
        <v>329.25</v>
      </c>
      <c r="AV51">
        <f t="shared" si="4"/>
        <v>329.25</v>
      </c>
      <c r="AX51">
        <f t="shared" si="5"/>
        <v>0.9</v>
      </c>
      <c r="AY51">
        <f t="shared" si="7"/>
        <v>5</v>
      </c>
      <c r="AZ51" s="4">
        <f t="shared" si="6"/>
        <v>1.6834034734140581E-6</v>
      </c>
    </row>
    <row r="52" spans="2:52" x14ac:dyDescent="0.15">
      <c r="B52" s="6">
        <v>41943.625</v>
      </c>
      <c r="C52">
        <v>1500</v>
      </c>
      <c r="D52" t="s">
        <v>47</v>
      </c>
      <c r="E52">
        <v>0.25</v>
      </c>
      <c r="F52">
        <v>0.35</v>
      </c>
      <c r="G52">
        <v>0.3</v>
      </c>
      <c r="H52">
        <v>0.4017</v>
      </c>
      <c r="J52" s="11">
        <v>1620</v>
      </c>
      <c r="K52" s="9">
        <v>343.6</v>
      </c>
      <c r="L52" s="9">
        <v>346.1</v>
      </c>
      <c r="M52" s="9">
        <v>344.85</v>
      </c>
      <c r="N52" s="9">
        <v>0.45</v>
      </c>
      <c r="O52" s="9">
        <v>0.6</v>
      </c>
      <c r="P52" s="9">
        <v>0.52500000000000002</v>
      </c>
      <c r="Q52">
        <f t="shared" si="1"/>
        <v>344.32500000000005</v>
      </c>
      <c r="R52">
        <f t="shared" si="2"/>
        <v>344.32500000000005</v>
      </c>
      <c r="T52">
        <f t="shared" si="0"/>
        <v>0.52500000000000002</v>
      </c>
      <c r="U52">
        <f t="shared" si="9"/>
        <v>5</v>
      </c>
      <c r="V52" s="4">
        <f t="shared" si="8"/>
        <v>1.0002503287964104E-6</v>
      </c>
      <c r="AN52" s="11">
        <v>1640</v>
      </c>
      <c r="AO52" s="9">
        <v>321.2</v>
      </c>
      <c r="AP52" s="9">
        <v>329.3</v>
      </c>
      <c r="AQ52" s="9">
        <v>325.25</v>
      </c>
      <c r="AR52" s="9">
        <v>0.8</v>
      </c>
      <c r="AS52" s="9">
        <v>1.05</v>
      </c>
      <c r="AT52" s="9">
        <v>0.92500000000000004</v>
      </c>
      <c r="AU52">
        <f t="shared" si="3"/>
        <v>324.32499999999999</v>
      </c>
      <c r="AV52">
        <f t="shared" si="4"/>
        <v>324.32499999999999</v>
      </c>
      <c r="AX52">
        <f t="shared" si="5"/>
        <v>0.92500000000000004</v>
      </c>
      <c r="AY52">
        <f t="shared" si="7"/>
        <v>5</v>
      </c>
      <c r="AZ52" s="4">
        <f t="shared" si="6"/>
        <v>1.7196309783573759E-6</v>
      </c>
    </row>
    <row r="53" spans="2:52" x14ac:dyDescent="0.15">
      <c r="B53" s="6">
        <v>41943.625</v>
      </c>
      <c r="C53">
        <v>1510</v>
      </c>
      <c r="D53" t="s">
        <v>47</v>
      </c>
      <c r="E53">
        <v>0.2</v>
      </c>
      <c r="F53">
        <v>0.35</v>
      </c>
      <c r="G53">
        <v>0.27500000000000002</v>
      </c>
      <c r="H53">
        <v>0.38950000000000001</v>
      </c>
      <c r="J53" s="11">
        <v>1625</v>
      </c>
      <c r="K53" s="9">
        <v>338.4</v>
      </c>
      <c r="L53" s="9">
        <v>341.4</v>
      </c>
      <c r="M53" s="9">
        <v>339.9</v>
      </c>
      <c r="N53" s="9">
        <v>0.45</v>
      </c>
      <c r="O53" s="9">
        <v>0.6</v>
      </c>
      <c r="P53" s="9">
        <v>0.52500000000000002</v>
      </c>
      <c r="Q53">
        <f t="shared" si="1"/>
        <v>339.375</v>
      </c>
      <c r="R53">
        <f t="shared" si="2"/>
        <v>339.375</v>
      </c>
      <c r="T53">
        <f t="shared" si="0"/>
        <v>0.52500000000000002</v>
      </c>
      <c r="U53">
        <f t="shared" si="9"/>
        <v>5</v>
      </c>
      <c r="V53" s="4">
        <f t="shared" si="8"/>
        <v>9.9410441198326142E-7</v>
      </c>
      <c r="AN53" s="11">
        <v>1645</v>
      </c>
      <c r="AO53" s="9">
        <v>316.3</v>
      </c>
      <c r="AP53" s="9">
        <v>324.3</v>
      </c>
      <c r="AQ53" s="9">
        <v>320.3</v>
      </c>
      <c r="AR53" s="9">
        <v>0.85</v>
      </c>
      <c r="AS53" s="9">
        <v>1.1000000000000001</v>
      </c>
      <c r="AT53" s="9">
        <v>0.97499999999999998</v>
      </c>
      <c r="AU53">
        <f t="shared" si="3"/>
        <v>319.32499999999999</v>
      </c>
      <c r="AV53">
        <f t="shared" si="4"/>
        <v>319.32499999999999</v>
      </c>
      <c r="AX53">
        <f t="shared" si="5"/>
        <v>0.97499999999999998</v>
      </c>
      <c r="AY53">
        <f t="shared" si="7"/>
        <v>5</v>
      </c>
      <c r="AZ53" s="4">
        <f t="shared" si="6"/>
        <v>1.8015820022857893E-6</v>
      </c>
    </row>
    <row r="54" spans="2:52" x14ac:dyDescent="0.15">
      <c r="B54" s="6">
        <v>41943.625</v>
      </c>
      <c r="C54">
        <v>1510</v>
      </c>
      <c r="D54" t="s">
        <v>46</v>
      </c>
      <c r="E54">
        <v>453.1</v>
      </c>
      <c r="F54">
        <v>456.1</v>
      </c>
      <c r="G54">
        <v>454.6</v>
      </c>
      <c r="H54">
        <v>0.4516</v>
      </c>
      <c r="J54" s="11">
        <v>1630</v>
      </c>
      <c r="K54" s="9">
        <v>333.4</v>
      </c>
      <c r="L54" s="9">
        <v>336.4</v>
      </c>
      <c r="M54" s="9">
        <v>334.9</v>
      </c>
      <c r="N54" s="9">
        <v>0.45</v>
      </c>
      <c r="O54" s="9">
        <v>0.6</v>
      </c>
      <c r="P54" s="9">
        <v>0.52500000000000002</v>
      </c>
      <c r="Q54">
        <f t="shared" si="1"/>
        <v>334.375</v>
      </c>
      <c r="R54">
        <f t="shared" si="2"/>
        <v>334.375</v>
      </c>
      <c r="T54">
        <f t="shared" si="0"/>
        <v>0.52500000000000002</v>
      </c>
      <c r="U54">
        <f t="shared" si="9"/>
        <v>5</v>
      </c>
      <c r="V54" s="4">
        <f t="shared" si="8"/>
        <v>9.8801496589758713E-7</v>
      </c>
      <c r="AN54" s="11">
        <v>1650</v>
      </c>
      <c r="AO54" s="9">
        <v>311.3</v>
      </c>
      <c r="AP54" s="9">
        <v>319.39999999999998</v>
      </c>
      <c r="AQ54" s="9">
        <v>315.35000000000002</v>
      </c>
      <c r="AR54" s="9">
        <v>0.9</v>
      </c>
      <c r="AS54" s="9">
        <v>1</v>
      </c>
      <c r="AT54" s="9">
        <v>0.95</v>
      </c>
      <c r="AU54">
        <f t="shared" si="3"/>
        <v>314.40000000000003</v>
      </c>
      <c r="AV54">
        <f t="shared" si="4"/>
        <v>314.40000000000003</v>
      </c>
      <c r="AX54">
        <f t="shared" si="5"/>
        <v>0.95</v>
      </c>
      <c r="AY54">
        <f t="shared" si="7"/>
        <v>5</v>
      </c>
      <c r="AZ54" s="4">
        <f t="shared" si="6"/>
        <v>1.7447649985537926E-6</v>
      </c>
    </row>
    <row r="55" spans="2:52" x14ac:dyDescent="0.15">
      <c r="B55" s="6">
        <v>41943.625</v>
      </c>
      <c r="C55">
        <v>1520</v>
      </c>
      <c r="D55" t="s">
        <v>46</v>
      </c>
      <c r="E55">
        <v>443.1</v>
      </c>
      <c r="F55">
        <v>446.1</v>
      </c>
      <c r="G55">
        <v>444.6</v>
      </c>
      <c r="H55">
        <v>0.44140000000000001</v>
      </c>
      <c r="J55" s="11">
        <v>1635</v>
      </c>
      <c r="K55" s="9">
        <v>328.7</v>
      </c>
      <c r="L55" s="9">
        <v>331.2</v>
      </c>
      <c r="M55" s="9">
        <v>329.95</v>
      </c>
      <c r="N55" s="9">
        <v>0.5</v>
      </c>
      <c r="O55" s="9">
        <v>0.65</v>
      </c>
      <c r="P55" s="9">
        <v>0.57499999999999996</v>
      </c>
      <c r="Q55">
        <f t="shared" si="1"/>
        <v>329.375</v>
      </c>
      <c r="R55">
        <f t="shared" si="2"/>
        <v>329.375</v>
      </c>
      <c r="T55">
        <f t="shared" si="0"/>
        <v>0.57499999999999996</v>
      </c>
      <c r="U55">
        <f t="shared" si="9"/>
        <v>5</v>
      </c>
      <c r="V55" s="4">
        <f t="shared" si="8"/>
        <v>1.0755033294731107E-6</v>
      </c>
      <c r="AN55" s="11">
        <v>1655</v>
      </c>
      <c r="AO55" s="9">
        <v>306.39999999999998</v>
      </c>
      <c r="AP55" s="9">
        <v>314.39999999999998</v>
      </c>
      <c r="AQ55" s="9">
        <v>310.39999999999998</v>
      </c>
      <c r="AR55" s="9">
        <v>0.95</v>
      </c>
      <c r="AS55" s="9">
        <v>1.1499999999999999</v>
      </c>
      <c r="AT55" s="9">
        <v>1.0499999999999901</v>
      </c>
      <c r="AU55">
        <f t="shared" si="3"/>
        <v>309.34999999999997</v>
      </c>
      <c r="AV55">
        <f t="shared" si="4"/>
        <v>309.34999999999997</v>
      </c>
      <c r="AX55">
        <f t="shared" si="5"/>
        <v>1.0499999999999901</v>
      </c>
      <c r="AY55">
        <f t="shared" si="7"/>
        <v>5</v>
      </c>
      <c r="AZ55" s="4">
        <f t="shared" si="6"/>
        <v>1.9167899618490018E-6</v>
      </c>
    </row>
    <row r="56" spans="2:52" x14ac:dyDescent="0.15">
      <c r="B56" s="6">
        <v>41943.625</v>
      </c>
      <c r="C56">
        <v>1520</v>
      </c>
      <c r="D56" t="s">
        <v>47</v>
      </c>
      <c r="E56">
        <v>0.2</v>
      </c>
      <c r="F56">
        <v>0.35</v>
      </c>
      <c r="G56">
        <v>0.27500000000000002</v>
      </c>
      <c r="H56">
        <v>0.38040000000000002</v>
      </c>
      <c r="J56" s="11">
        <v>1640</v>
      </c>
      <c r="K56" s="9">
        <v>323.5</v>
      </c>
      <c r="L56" s="9">
        <v>326.3</v>
      </c>
      <c r="M56" s="9">
        <v>324.89999999999998</v>
      </c>
      <c r="N56" s="9">
        <v>0.5</v>
      </c>
      <c r="O56" s="9">
        <v>0.65</v>
      </c>
      <c r="P56" s="9">
        <v>0.57499999999999996</v>
      </c>
      <c r="Q56">
        <f t="shared" si="1"/>
        <v>324.32499999999999</v>
      </c>
      <c r="R56">
        <f t="shared" si="2"/>
        <v>324.32499999999999</v>
      </c>
      <c r="T56">
        <f t="shared" si="0"/>
        <v>0.57499999999999996</v>
      </c>
      <c r="U56">
        <f t="shared" si="9"/>
        <v>5</v>
      </c>
      <c r="V56" s="4">
        <f t="shared" si="8"/>
        <v>1.0689553792128036E-6</v>
      </c>
      <c r="AN56" s="11">
        <v>1660</v>
      </c>
      <c r="AO56" s="9">
        <v>301.39999999999998</v>
      </c>
      <c r="AP56" s="9">
        <v>309.3</v>
      </c>
      <c r="AQ56" s="9">
        <v>305.35000000000002</v>
      </c>
      <c r="AR56" s="9">
        <v>0.95</v>
      </c>
      <c r="AS56" s="9">
        <v>1.2</v>
      </c>
      <c r="AT56" s="9">
        <v>1.075</v>
      </c>
      <c r="AU56">
        <f t="shared" si="3"/>
        <v>304.27500000000003</v>
      </c>
      <c r="AV56">
        <f t="shared" si="4"/>
        <v>304.27500000000003</v>
      </c>
      <c r="AX56">
        <f t="shared" si="5"/>
        <v>1.075</v>
      </c>
      <c r="AY56">
        <f t="shared" si="7"/>
        <v>5</v>
      </c>
      <c r="AZ56" s="4">
        <f t="shared" si="6"/>
        <v>1.9506237677551946E-6</v>
      </c>
    </row>
    <row r="57" spans="2:52" x14ac:dyDescent="0.15">
      <c r="B57" s="6">
        <v>41943.625</v>
      </c>
      <c r="C57">
        <v>1525</v>
      </c>
      <c r="D57" t="s">
        <v>47</v>
      </c>
      <c r="E57">
        <v>0.2</v>
      </c>
      <c r="F57">
        <v>0.4</v>
      </c>
      <c r="G57">
        <v>0.3</v>
      </c>
      <c r="H57">
        <v>0.37990000000000002</v>
      </c>
      <c r="J57" s="11">
        <v>1645</v>
      </c>
      <c r="K57" s="9">
        <v>318.7</v>
      </c>
      <c r="L57" s="9">
        <v>321.2</v>
      </c>
      <c r="M57" s="9">
        <v>319.95</v>
      </c>
      <c r="N57" s="9">
        <v>0.5</v>
      </c>
      <c r="O57" s="9">
        <v>0.7</v>
      </c>
      <c r="P57" s="9">
        <v>0.6</v>
      </c>
      <c r="Q57">
        <f t="shared" si="1"/>
        <v>319.34999999999997</v>
      </c>
      <c r="R57">
        <f t="shared" si="2"/>
        <v>319.34999999999997</v>
      </c>
      <c r="T57">
        <f t="shared" si="0"/>
        <v>0.6</v>
      </c>
      <c r="U57">
        <f t="shared" si="9"/>
        <v>5</v>
      </c>
      <c r="V57" s="4">
        <f t="shared" si="8"/>
        <v>1.1086612653059321E-6</v>
      </c>
      <c r="AN57" s="11">
        <v>1665</v>
      </c>
      <c r="AO57" s="9">
        <v>296.5</v>
      </c>
      <c r="AP57" s="9">
        <v>304.5</v>
      </c>
      <c r="AQ57" s="9">
        <v>300.5</v>
      </c>
      <c r="AR57" s="9">
        <v>1</v>
      </c>
      <c r="AS57" s="9">
        <v>1.25</v>
      </c>
      <c r="AT57" s="9">
        <v>1.125</v>
      </c>
      <c r="AU57">
        <f t="shared" si="3"/>
        <v>299.375</v>
      </c>
      <c r="AV57">
        <f t="shared" si="4"/>
        <v>299.375</v>
      </c>
      <c r="AX57">
        <f t="shared" si="5"/>
        <v>1.125</v>
      </c>
      <c r="AY57">
        <f t="shared" si="7"/>
        <v>5</v>
      </c>
      <c r="AZ57" s="4">
        <f t="shared" si="6"/>
        <v>2.0291085004902632E-6</v>
      </c>
    </row>
    <row r="58" spans="2:52" x14ac:dyDescent="0.15">
      <c r="B58" s="6">
        <v>41943.625</v>
      </c>
      <c r="C58">
        <v>1525</v>
      </c>
      <c r="D58" t="s">
        <v>46</v>
      </c>
      <c r="E58">
        <v>438.2</v>
      </c>
      <c r="F58">
        <v>441</v>
      </c>
      <c r="G58">
        <v>439.6</v>
      </c>
      <c r="H58">
        <v>0.43630000000000002</v>
      </c>
      <c r="J58" s="11">
        <v>1650</v>
      </c>
      <c r="K58" s="9">
        <v>313.60000000000002</v>
      </c>
      <c r="L58" s="9">
        <v>316.39999999999998</v>
      </c>
      <c r="M58" s="9">
        <v>315</v>
      </c>
      <c r="N58" s="9">
        <v>0.55000000000000004</v>
      </c>
      <c r="O58" s="9">
        <v>0.7</v>
      </c>
      <c r="P58" s="9">
        <v>0.625</v>
      </c>
      <c r="Q58">
        <f t="shared" si="1"/>
        <v>314.375</v>
      </c>
      <c r="R58">
        <f t="shared" si="2"/>
        <v>314.375</v>
      </c>
      <c r="T58">
        <f t="shared" si="0"/>
        <v>0.625</v>
      </c>
      <c r="U58">
        <f t="shared" si="9"/>
        <v>5</v>
      </c>
      <c r="V58" s="4">
        <f t="shared" si="8"/>
        <v>1.1478669652775807E-6</v>
      </c>
      <c r="AN58" s="11">
        <v>1670</v>
      </c>
      <c r="AO58" s="9">
        <v>291.5</v>
      </c>
      <c r="AP58" s="9">
        <v>299.39999999999998</v>
      </c>
      <c r="AQ58" s="9">
        <v>295.45</v>
      </c>
      <c r="AR58" s="9">
        <v>1.05</v>
      </c>
      <c r="AS58" s="9">
        <v>1.3</v>
      </c>
      <c r="AT58" s="9">
        <v>1.175</v>
      </c>
      <c r="AU58">
        <f t="shared" si="3"/>
        <v>294.27499999999998</v>
      </c>
      <c r="AV58">
        <f t="shared" si="4"/>
        <v>294.27499999999998</v>
      </c>
      <c r="AX58">
        <f t="shared" si="5"/>
        <v>1.175</v>
      </c>
      <c r="AY58">
        <f t="shared" si="7"/>
        <v>5</v>
      </c>
      <c r="AZ58" s="4">
        <f t="shared" si="6"/>
        <v>2.1066197321944223E-6</v>
      </c>
    </row>
    <row r="59" spans="2:52" x14ac:dyDescent="0.15">
      <c r="B59" s="6">
        <v>41943.625</v>
      </c>
      <c r="C59">
        <v>1530</v>
      </c>
      <c r="D59" t="s">
        <v>46</v>
      </c>
      <c r="E59">
        <v>433.2</v>
      </c>
      <c r="F59">
        <v>436.1</v>
      </c>
      <c r="G59">
        <v>434.65</v>
      </c>
      <c r="H59">
        <v>0.43440000000000001</v>
      </c>
      <c r="J59" s="11">
        <v>1655</v>
      </c>
      <c r="K59" s="9">
        <v>308.5</v>
      </c>
      <c r="L59" s="9">
        <v>311.5</v>
      </c>
      <c r="M59" s="9">
        <v>310</v>
      </c>
      <c r="N59" s="9">
        <v>0.55000000000000004</v>
      </c>
      <c r="O59" s="9">
        <v>0.7</v>
      </c>
      <c r="P59" s="9">
        <v>0.625</v>
      </c>
      <c r="Q59">
        <f t="shared" si="1"/>
        <v>309.375</v>
      </c>
      <c r="R59">
        <f t="shared" si="2"/>
        <v>309.375</v>
      </c>
      <c r="T59">
        <f t="shared" si="0"/>
        <v>0.625</v>
      </c>
      <c r="U59">
        <f t="shared" si="9"/>
        <v>5</v>
      </c>
      <c r="V59" s="4">
        <f t="shared" si="8"/>
        <v>1.1409416901883748E-6</v>
      </c>
      <c r="AN59" s="11">
        <v>1675</v>
      </c>
      <c r="AO59" s="9">
        <v>286.60000000000002</v>
      </c>
      <c r="AP59" s="9">
        <v>294.60000000000002</v>
      </c>
      <c r="AQ59" s="9">
        <v>290.60000000000002</v>
      </c>
      <c r="AR59" s="9">
        <v>1.1000000000000001</v>
      </c>
      <c r="AS59" s="9">
        <v>1.35</v>
      </c>
      <c r="AT59" s="9">
        <v>1.2250000000000001</v>
      </c>
      <c r="AU59">
        <f t="shared" si="3"/>
        <v>289.375</v>
      </c>
      <c r="AV59">
        <f t="shared" si="4"/>
        <v>289.375</v>
      </c>
      <c r="AX59">
        <f t="shared" si="5"/>
        <v>1.2250000000000001</v>
      </c>
      <c r="AY59">
        <f t="shared" si="7"/>
        <v>5</v>
      </c>
      <c r="AZ59" s="4">
        <f t="shared" si="6"/>
        <v>2.1831706765738225E-6</v>
      </c>
    </row>
    <row r="60" spans="2:52" x14ac:dyDescent="0.15">
      <c r="B60" s="6">
        <v>41943.625</v>
      </c>
      <c r="C60">
        <v>1530</v>
      </c>
      <c r="D60" t="s">
        <v>47</v>
      </c>
      <c r="E60">
        <v>0.25</v>
      </c>
      <c r="F60">
        <v>0.4</v>
      </c>
      <c r="G60">
        <v>0.32500000000000001</v>
      </c>
      <c r="H60">
        <v>0.37869999999999998</v>
      </c>
      <c r="J60" s="11">
        <v>1660</v>
      </c>
      <c r="K60" s="9">
        <v>303.7</v>
      </c>
      <c r="L60" s="9">
        <v>306.3</v>
      </c>
      <c r="M60" s="9">
        <v>305</v>
      </c>
      <c r="N60" s="9">
        <v>0.6</v>
      </c>
      <c r="O60" s="9">
        <v>0.75</v>
      </c>
      <c r="P60" s="9">
        <v>0.67500000000000004</v>
      </c>
      <c r="Q60">
        <f t="shared" si="1"/>
        <v>304.32499999999999</v>
      </c>
      <c r="R60">
        <f t="shared" si="2"/>
        <v>304.32499999999999</v>
      </c>
      <c r="T60">
        <f t="shared" si="0"/>
        <v>0.67500000000000004</v>
      </c>
      <c r="U60">
        <f t="shared" si="9"/>
        <v>5</v>
      </c>
      <c r="V60" s="4">
        <f t="shared" si="8"/>
        <v>1.2248052104825341E-6</v>
      </c>
      <c r="AN60" s="11">
        <v>1680</v>
      </c>
      <c r="AO60" s="9">
        <v>281.60000000000002</v>
      </c>
      <c r="AP60" s="9">
        <v>289.39999999999998</v>
      </c>
      <c r="AQ60" s="9">
        <v>285.5</v>
      </c>
      <c r="AR60" s="9">
        <v>1.1499999999999999</v>
      </c>
      <c r="AS60" s="9">
        <v>1.4</v>
      </c>
      <c r="AT60" s="9">
        <v>1.2749999999999999</v>
      </c>
      <c r="AU60">
        <f t="shared" si="3"/>
        <v>284.22500000000002</v>
      </c>
      <c r="AV60">
        <f t="shared" si="4"/>
        <v>284.22500000000002</v>
      </c>
      <c r="AX60">
        <f t="shared" si="5"/>
        <v>1.2749999999999999</v>
      </c>
      <c r="AY60">
        <f t="shared" si="7"/>
        <v>5</v>
      </c>
      <c r="AZ60" s="4">
        <f t="shared" si="6"/>
        <v>2.2587743366666081E-6</v>
      </c>
    </row>
    <row r="61" spans="2:52" x14ac:dyDescent="0.15">
      <c r="B61" s="6">
        <v>41943.625</v>
      </c>
      <c r="C61">
        <v>1535</v>
      </c>
      <c r="D61" t="s">
        <v>46</v>
      </c>
      <c r="E61">
        <v>428.2</v>
      </c>
      <c r="F61">
        <v>431.1</v>
      </c>
      <c r="G61">
        <v>429.65</v>
      </c>
      <c r="H61">
        <v>0.42930000000000001</v>
      </c>
      <c r="J61" s="11">
        <v>1665</v>
      </c>
      <c r="K61" s="9">
        <v>298.60000000000002</v>
      </c>
      <c r="L61" s="9">
        <v>301.39999999999998</v>
      </c>
      <c r="M61" s="9">
        <v>300</v>
      </c>
      <c r="N61" s="9">
        <v>0.6</v>
      </c>
      <c r="O61" s="9">
        <v>0.75</v>
      </c>
      <c r="P61" s="9">
        <v>0.67500000000000004</v>
      </c>
      <c r="Q61">
        <f t="shared" si="1"/>
        <v>299.32499999999999</v>
      </c>
      <c r="R61">
        <f t="shared" si="2"/>
        <v>299.32499999999999</v>
      </c>
      <c r="T61">
        <f t="shared" si="0"/>
        <v>0.67500000000000004</v>
      </c>
      <c r="U61">
        <f t="shared" si="9"/>
        <v>5</v>
      </c>
      <c r="V61" s="4">
        <f t="shared" si="8"/>
        <v>1.2174600683586907E-6</v>
      </c>
      <c r="AN61" s="11">
        <v>1685</v>
      </c>
      <c r="AO61" s="9">
        <v>276.7</v>
      </c>
      <c r="AP61" s="9">
        <v>284.7</v>
      </c>
      <c r="AQ61" s="9">
        <v>280.7</v>
      </c>
      <c r="AR61" s="9">
        <v>1.2</v>
      </c>
      <c r="AS61" s="9">
        <v>1.45</v>
      </c>
      <c r="AT61" s="9">
        <v>1.325</v>
      </c>
      <c r="AU61">
        <f t="shared" si="3"/>
        <v>279.375</v>
      </c>
      <c r="AV61">
        <f t="shared" si="4"/>
        <v>279.375</v>
      </c>
      <c r="AX61">
        <f t="shared" si="5"/>
        <v>1.325</v>
      </c>
      <c r="AY61">
        <f t="shared" si="7"/>
        <v>5</v>
      </c>
      <c r="AZ61" s="4">
        <f t="shared" si="6"/>
        <v>2.3334435087579321E-6</v>
      </c>
    </row>
    <row r="62" spans="2:52" x14ac:dyDescent="0.15">
      <c r="B62" s="6">
        <v>41943.625</v>
      </c>
      <c r="C62">
        <v>1535</v>
      </c>
      <c r="D62" t="s">
        <v>47</v>
      </c>
      <c r="E62">
        <v>0.25</v>
      </c>
      <c r="F62">
        <v>0.4</v>
      </c>
      <c r="G62">
        <v>0.32500000000000001</v>
      </c>
      <c r="H62">
        <v>0.37390000000000001</v>
      </c>
      <c r="J62" s="11">
        <v>1670</v>
      </c>
      <c r="K62" s="9">
        <v>293.60000000000002</v>
      </c>
      <c r="L62" s="9">
        <v>296.60000000000002</v>
      </c>
      <c r="M62" s="9">
        <v>295.10000000000002</v>
      </c>
      <c r="N62" s="9">
        <v>0.65</v>
      </c>
      <c r="O62" s="9">
        <v>0.8</v>
      </c>
      <c r="P62" s="9">
        <v>0.72499999999999998</v>
      </c>
      <c r="Q62">
        <f t="shared" si="1"/>
        <v>294.375</v>
      </c>
      <c r="R62">
        <f t="shared" si="2"/>
        <v>294.375</v>
      </c>
      <c r="T62">
        <f t="shared" si="0"/>
        <v>0.72499999999999998</v>
      </c>
      <c r="U62">
        <f t="shared" si="9"/>
        <v>5</v>
      </c>
      <c r="V62" s="4">
        <f t="shared" si="8"/>
        <v>1.2998238241038143E-6</v>
      </c>
      <c r="AN62" s="11">
        <v>1690</v>
      </c>
      <c r="AO62" s="9">
        <v>271.7</v>
      </c>
      <c r="AP62" s="9">
        <v>279.60000000000002</v>
      </c>
      <c r="AQ62" s="9">
        <v>275.64999999999998</v>
      </c>
      <c r="AR62" s="9">
        <v>1.25</v>
      </c>
      <c r="AS62" s="9">
        <v>1.5</v>
      </c>
      <c r="AT62" s="9">
        <v>1.375</v>
      </c>
      <c r="AU62">
        <f t="shared" si="3"/>
        <v>274.27499999999998</v>
      </c>
      <c r="AV62">
        <f t="shared" si="4"/>
        <v>274.27499999999998</v>
      </c>
      <c r="AX62">
        <f t="shared" si="5"/>
        <v>1.375</v>
      </c>
      <c r="AY62">
        <f t="shared" si="7"/>
        <v>5</v>
      </c>
      <c r="AZ62" s="4">
        <f t="shared" si="6"/>
        <v>2.4071907862114934E-6</v>
      </c>
    </row>
    <row r="63" spans="2:52" x14ac:dyDescent="0.15">
      <c r="B63" s="6">
        <v>41943.625</v>
      </c>
      <c r="C63">
        <v>1540</v>
      </c>
      <c r="D63" t="s">
        <v>46</v>
      </c>
      <c r="E63">
        <v>423.2</v>
      </c>
      <c r="F63">
        <v>426.1</v>
      </c>
      <c r="G63">
        <v>424.65</v>
      </c>
      <c r="H63">
        <v>0.42430000000000001</v>
      </c>
      <c r="J63" s="11">
        <v>1675</v>
      </c>
      <c r="K63" s="9">
        <v>288.7</v>
      </c>
      <c r="L63" s="9">
        <v>291.5</v>
      </c>
      <c r="M63" s="9">
        <v>290.10000000000002</v>
      </c>
      <c r="N63" s="9">
        <v>0.65</v>
      </c>
      <c r="O63" s="9">
        <v>0.85</v>
      </c>
      <c r="P63" s="9">
        <v>0.75</v>
      </c>
      <c r="Q63">
        <f t="shared" si="1"/>
        <v>289.35000000000002</v>
      </c>
      <c r="R63">
        <f t="shared" si="2"/>
        <v>289.35000000000002</v>
      </c>
      <c r="T63">
        <f t="shared" si="0"/>
        <v>0.75</v>
      </c>
      <c r="U63">
        <f t="shared" si="9"/>
        <v>5</v>
      </c>
      <c r="V63" s="4">
        <f t="shared" si="8"/>
        <v>1.3366295836264136E-6</v>
      </c>
      <c r="AN63" s="11">
        <v>1695</v>
      </c>
      <c r="AO63" s="9">
        <v>266.8</v>
      </c>
      <c r="AP63" s="9">
        <v>274.8</v>
      </c>
      <c r="AQ63" s="9">
        <v>270.8</v>
      </c>
      <c r="AR63" s="9">
        <v>1.3</v>
      </c>
      <c r="AS63" s="9">
        <v>1.55</v>
      </c>
      <c r="AT63" s="9">
        <v>1.425</v>
      </c>
      <c r="AU63">
        <f t="shared" si="3"/>
        <v>269.375</v>
      </c>
      <c r="AV63">
        <f t="shared" si="4"/>
        <v>269.375</v>
      </c>
      <c r="AX63">
        <f t="shared" si="5"/>
        <v>1.425</v>
      </c>
      <c r="AY63">
        <f t="shared" si="7"/>
        <v>5</v>
      </c>
      <c r="AZ63" s="4">
        <f t="shared" si="6"/>
        <v>2.4800285632196207E-6</v>
      </c>
    </row>
    <row r="64" spans="2:52" x14ac:dyDescent="0.15">
      <c r="B64" s="6">
        <v>41943.625</v>
      </c>
      <c r="C64">
        <v>1540</v>
      </c>
      <c r="D64" t="s">
        <v>47</v>
      </c>
      <c r="E64">
        <v>0.25</v>
      </c>
      <c r="F64">
        <v>0.4</v>
      </c>
      <c r="G64">
        <v>0.32500000000000001</v>
      </c>
      <c r="H64">
        <v>0.36959999999999998</v>
      </c>
      <c r="J64" s="11">
        <v>1680</v>
      </c>
      <c r="K64" s="9">
        <v>283.7</v>
      </c>
      <c r="L64" s="9">
        <v>286.60000000000002</v>
      </c>
      <c r="M64" s="9">
        <v>285.14999999999998</v>
      </c>
      <c r="N64" s="9">
        <v>0.7</v>
      </c>
      <c r="O64" s="9">
        <v>0.85</v>
      </c>
      <c r="P64" s="9">
        <v>0.77499999999999902</v>
      </c>
      <c r="Q64">
        <f t="shared" si="1"/>
        <v>284.375</v>
      </c>
      <c r="R64">
        <f t="shared" si="2"/>
        <v>284.375</v>
      </c>
      <c r="T64">
        <f t="shared" si="0"/>
        <v>0.77499999999999902</v>
      </c>
      <c r="U64">
        <f t="shared" si="9"/>
        <v>5</v>
      </c>
      <c r="V64" s="4">
        <f t="shared" si="8"/>
        <v>1.372974804450319E-6</v>
      </c>
      <c r="AN64" s="11">
        <v>1700</v>
      </c>
      <c r="AO64" s="9">
        <v>261.89999999999998</v>
      </c>
      <c r="AP64" s="9">
        <v>269.7</v>
      </c>
      <c r="AQ64" s="9">
        <v>265.79999999999899</v>
      </c>
      <c r="AR64" s="9">
        <v>1.4</v>
      </c>
      <c r="AS64" s="9">
        <v>1.65</v>
      </c>
      <c r="AT64" s="9">
        <v>1.5249999999999999</v>
      </c>
      <c r="AU64">
        <f t="shared" si="3"/>
        <v>264.27499999999901</v>
      </c>
      <c r="AV64">
        <f t="shared" si="4"/>
        <v>264.27499999999901</v>
      </c>
      <c r="AX64">
        <f t="shared" si="5"/>
        <v>1.5249999999999999</v>
      </c>
      <c r="AY64">
        <f t="shared" si="7"/>
        <v>5</v>
      </c>
      <c r="AZ64" s="4">
        <f t="shared" si="6"/>
        <v>2.6384764635068722E-6</v>
      </c>
    </row>
    <row r="65" spans="2:52" x14ac:dyDescent="0.15">
      <c r="B65" s="6">
        <v>41943.625</v>
      </c>
      <c r="C65">
        <v>1545</v>
      </c>
      <c r="D65" t="s">
        <v>46</v>
      </c>
      <c r="E65">
        <v>418.4</v>
      </c>
      <c r="F65">
        <v>420.9</v>
      </c>
      <c r="G65">
        <v>419.65</v>
      </c>
      <c r="H65">
        <v>0.41930000000000001</v>
      </c>
      <c r="J65" s="11">
        <v>1685</v>
      </c>
      <c r="K65" s="9">
        <v>278.7</v>
      </c>
      <c r="L65" s="9">
        <v>281.7</v>
      </c>
      <c r="M65" s="9">
        <v>280.2</v>
      </c>
      <c r="N65" s="9">
        <v>0.7</v>
      </c>
      <c r="O65" s="9">
        <v>0.9</v>
      </c>
      <c r="P65" s="9">
        <v>0.8</v>
      </c>
      <c r="Q65">
        <f t="shared" si="1"/>
        <v>279.39999999999998</v>
      </c>
      <c r="R65">
        <f t="shared" si="2"/>
        <v>279.39999999999998</v>
      </c>
      <c r="T65">
        <f t="shared" si="0"/>
        <v>0.8</v>
      </c>
      <c r="U65">
        <f t="shared" si="9"/>
        <v>5</v>
      </c>
      <c r="V65" s="4">
        <f t="shared" si="8"/>
        <v>1.408865729415356E-6</v>
      </c>
      <c r="AN65" s="11">
        <v>1705</v>
      </c>
      <c r="AO65" s="9">
        <v>256.89999999999998</v>
      </c>
      <c r="AP65" s="9">
        <v>264.89999999999998</v>
      </c>
      <c r="AQ65" s="9">
        <v>260.89999999999998</v>
      </c>
      <c r="AR65" s="9">
        <v>1.45</v>
      </c>
      <c r="AS65" s="9">
        <v>1.7</v>
      </c>
      <c r="AT65" s="9">
        <v>1.575</v>
      </c>
      <c r="AU65">
        <f t="shared" si="3"/>
        <v>259.32499999999999</v>
      </c>
      <c r="AV65">
        <f t="shared" si="4"/>
        <v>259.32499999999999</v>
      </c>
      <c r="AX65">
        <f t="shared" si="5"/>
        <v>1.575</v>
      </c>
      <c r="AY65">
        <f t="shared" si="7"/>
        <v>5</v>
      </c>
      <c r="AZ65" s="4">
        <f t="shared" si="6"/>
        <v>2.7090250128155995E-6</v>
      </c>
    </row>
    <row r="66" spans="2:52" x14ac:dyDescent="0.15">
      <c r="B66" s="6">
        <v>41943.625</v>
      </c>
      <c r="C66">
        <v>1545</v>
      </c>
      <c r="D66" t="s">
        <v>47</v>
      </c>
      <c r="E66">
        <v>0.25</v>
      </c>
      <c r="F66">
        <v>0.4</v>
      </c>
      <c r="G66">
        <v>0.32500000000000001</v>
      </c>
      <c r="H66">
        <v>0.36520000000000002</v>
      </c>
      <c r="J66" s="11">
        <v>1690</v>
      </c>
      <c r="K66" s="9">
        <v>273.7</v>
      </c>
      <c r="L66" s="9">
        <v>276.7</v>
      </c>
      <c r="M66" s="9">
        <v>275.2</v>
      </c>
      <c r="N66" s="9">
        <v>0.75</v>
      </c>
      <c r="O66" s="9">
        <v>0.9</v>
      </c>
      <c r="P66" s="9">
        <v>0.82499999999999996</v>
      </c>
      <c r="Q66">
        <f t="shared" si="1"/>
        <v>274.375</v>
      </c>
      <c r="R66">
        <f t="shared" si="2"/>
        <v>274.375</v>
      </c>
      <c r="T66">
        <f t="shared" si="0"/>
        <v>0.82499999999999996</v>
      </c>
      <c r="U66">
        <f t="shared" si="9"/>
        <v>5</v>
      </c>
      <c r="V66" s="4">
        <f t="shared" si="8"/>
        <v>1.4443085021946158E-6</v>
      </c>
      <c r="AN66" s="11">
        <v>1710</v>
      </c>
      <c r="AO66" s="9">
        <v>252</v>
      </c>
      <c r="AP66" s="9">
        <v>260</v>
      </c>
      <c r="AQ66" s="9">
        <v>256</v>
      </c>
      <c r="AR66" s="9">
        <v>1.5</v>
      </c>
      <c r="AS66" s="9">
        <v>1.8</v>
      </c>
      <c r="AT66" s="9">
        <v>1.65</v>
      </c>
      <c r="AU66">
        <f t="shared" si="3"/>
        <v>254.35</v>
      </c>
      <c r="AV66">
        <f t="shared" si="4"/>
        <v>254.35</v>
      </c>
      <c r="AX66">
        <f t="shared" si="5"/>
        <v>1.65</v>
      </c>
      <c r="AY66">
        <f t="shared" si="7"/>
        <v>5</v>
      </c>
      <c r="AZ66" s="4">
        <f t="shared" si="6"/>
        <v>2.821453823534891E-6</v>
      </c>
    </row>
    <row r="67" spans="2:52" x14ac:dyDescent="0.15">
      <c r="B67" s="6">
        <v>41943.625</v>
      </c>
      <c r="C67">
        <v>1550</v>
      </c>
      <c r="D67" t="s">
        <v>46</v>
      </c>
      <c r="E67">
        <v>413.2</v>
      </c>
      <c r="F67">
        <v>416.2</v>
      </c>
      <c r="G67">
        <v>414.7</v>
      </c>
      <c r="H67">
        <v>0.41710000000000003</v>
      </c>
      <c r="J67" s="11">
        <v>1695</v>
      </c>
      <c r="K67" s="9">
        <v>268.8</v>
      </c>
      <c r="L67" s="9">
        <v>271.60000000000002</v>
      </c>
      <c r="M67" s="9">
        <v>270.2</v>
      </c>
      <c r="N67" s="9">
        <v>0.8</v>
      </c>
      <c r="O67" s="9">
        <v>0.95</v>
      </c>
      <c r="P67" s="9">
        <v>0.875</v>
      </c>
      <c r="Q67">
        <f t="shared" si="1"/>
        <v>269.32499999999999</v>
      </c>
      <c r="R67">
        <f t="shared" si="2"/>
        <v>269.32499999999999</v>
      </c>
      <c r="T67">
        <f t="shared" si="0"/>
        <v>0.875</v>
      </c>
      <c r="U67">
        <f t="shared" si="9"/>
        <v>5</v>
      </c>
      <c r="V67" s="4">
        <f t="shared" si="8"/>
        <v>1.5228182623386497E-6</v>
      </c>
      <c r="AN67" s="11">
        <v>1715</v>
      </c>
      <c r="AO67" s="9">
        <v>247.1</v>
      </c>
      <c r="AP67" s="9">
        <v>254.9</v>
      </c>
      <c r="AQ67" s="9">
        <v>251</v>
      </c>
      <c r="AR67" s="9">
        <v>1.6</v>
      </c>
      <c r="AS67" s="9">
        <v>1.8</v>
      </c>
      <c r="AT67" s="9">
        <v>1.7</v>
      </c>
      <c r="AU67">
        <f t="shared" si="3"/>
        <v>249.3</v>
      </c>
      <c r="AV67">
        <f t="shared" si="4"/>
        <v>249.3</v>
      </c>
      <c r="AX67">
        <f t="shared" si="5"/>
        <v>1.7</v>
      </c>
      <c r="AY67">
        <f t="shared" si="7"/>
        <v>5</v>
      </c>
      <c r="AZ67" s="4">
        <f t="shared" si="6"/>
        <v>2.8900269730278303E-6</v>
      </c>
    </row>
    <row r="68" spans="2:52" x14ac:dyDescent="0.15">
      <c r="B68" s="6">
        <v>41943.625</v>
      </c>
      <c r="C68">
        <v>1550</v>
      </c>
      <c r="D68" t="s">
        <v>47</v>
      </c>
      <c r="E68">
        <v>0.25</v>
      </c>
      <c r="F68">
        <v>0.4</v>
      </c>
      <c r="G68">
        <v>0.32500000000000001</v>
      </c>
      <c r="H68">
        <v>0.36080000000000001</v>
      </c>
      <c r="J68" s="11">
        <v>1700</v>
      </c>
      <c r="K68" s="9">
        <v>263.8</v>
      </c>
      <c r="L68" s="9">
        <v>266.8</v>
      </c>
      <c r="M68" s="9">
        <v>265.3</v>
      </c>
      <c r="N68" s="9">
        <v>0.8</v>
      </c>
      <c r="O68" s="9">
        <v>1</v>
      </c>
      <c r="P68" s="9">
        <v>0.9</v>
      </c>
      <c r="Q68">
        <f t="shared" si="1"/>
        <v>264.40000000000003</v>
      </c>
      <c r="R68">
        <f t="shared" si="2"/>
        <v>264.40000000000003</v>
      </c>
      <c r="T68">
        <f t="shared" si="0"/>
        <v>0.9</v>
      </c>
      <c r="U68">
        <f t="shared" si="9"/>
        <v>5</v>
      </c>
      <c r="V68" s="4">
        <f t="shared" si="8"/>
        <v>1.5571272147661687E-6</v>
      </c>
      <c r="AN68" s="11">
        <v>1720</v>
      </c>
      <c r="AO68" s="9">
        <v>242.2</v>
      </c>
      <c r="AP68" s="9">
        <v>250.1</v>
      </c>
      <c r="AQ68" s="9">
        <v>246.14999999999901</v>
      </c>
      <c r="AR68" s="9">
        <v>1.65</v>
      </c>
      <c r="AS68" s="9">
        <v>1.9</v>
      </c>
      <c r="AT68" s="9">
        <v>1.7749999999999999</v>
      </c>
      <c r="AU68">
        <f t="shared" si="3"/>
        <v>244.37499999999901</v>
      </c>
      <c r="AV68">
        <f t="shared" si="4"/>
        <v>244.37499999999901</v>
      </c>
      <c r="AX68">
        <f t="shared" si="5"/>
        <v>1.7749999999999999</v>
      </c>
      <c r="AY68">
        <f t="shared" si="7"/>
        <v>5</v>
      </c>
      <c r="AZ68" s="4">
        <f t="shared" si="6"/>
        <v>3.0000098942880905E-6</v>
      </c>
    </row>
    <row r="69" spans="2:52" x14ac:dyDescent="0.15">
      <c r="B69" s="6">
        <v>41943.625</v>
      </c>
      <c r="C69">
        <v>1555</v>
      </c>
      <c r="D69" t="s">
        <v>46</v>
      </c>
      <c r="E69">
        <v>408.2</v>
      </c>
      <c r="F69">
        <v>411.1</v>
      </c>
      <c r="G69">
        <v>409.65</v>
      </c>
      <c r="H69">
        <v>0.40920000000000001</v>
      </c>
      <c r="J69" s="11">
        <v>1705</v>
      </c>
      <c r="K69" s="9">
        <v>258.89999999999998</v>
      </c>
      <c r="L69" s="9">
        <v>261.8</v>
      </c>
      <c r="M69" s="9">
        <v>260.35000000000002</v>
      </c>
      <c r="N69" s="9">
        <v>0.85</v>
      </c>
      <c r="O69" s="9">
        <v>1.05</v>
      </c>
      <c r="P69" s="9">
        <v>0.95</v>
      </c>
      <c r="Q69">
        <f t="shared" si="1"/>
        <v>259.40000000000003</v>
      </c>
      <c r="R69">
        <f t="shared" si="2"/>
        <v>259.40000000000003</v>
      </c>
      <c r="T69">
        <f t="shared" si="0"/>
        <v>0.95</v>
      </c>
      <c r="U69">
        <f t="shared" si="9"/>
        <v>5</v>
      </c>
      <c r="V69" s="4">
        <f t="shared" si="8"/>
        <v>1.6340083335064833E-6</v>
      </c>
      <c r="AN69" s="11">
        <v>1725</v>
      </c>
      <c r="AO69" s="9">
        <v>237.3</v>
      </c>
      <c r="AP69" s="9">
        <v>245.2</v>
      </c>
      <c r="AQ69" s="9">
        <v>241.25</v>
      </c>
      <c r="AR69" s="9">
        <v>1.75</v>
      </c>
      <c r="AS69" s="9">
        <v>2</v>
      </c>
      <c r="AT69" s="9">
        <v>1.875</v>
      </c>
      <c r="AU69">
        <f t="shared" si="3"/>
        <v>239.375</v>
      </c>
      <c r="AV69">
        <f t="shared" si="4"/>
        <v>239.375</v>
      </c>
      <c r="AX69">
        <f t="shared" si="5"/>
        <v>1.875</v>
      </c>
      <c r="AY69">
        <f t="shared" si="7"/>
        <v>5</v>
      </c>
      <c r="AZ69" s="4">
        <f t="shared" si="6"/>
        <v>3.1506800043529337E-6</v>
      </c>
    </row>
    <row r="70" spans="2:52" x14ac:dyDescent="0.15">
      <c r="B70" s="6">
        <v>41943.625</v>
      </c>
      <c r="C70">
        <v>1555</v>
      </c>
      <c r="D70" t="s">
        <v>47</v>
      </c>
      <c r="E70">
        <v>0.25</v>
      </c>
      <c r="F70">
        <v>0.45</v>
      </c>
      <c r="G70">
        <v>0.35</v>
      </c>
      <c r="H70">
        <v>0.3594</v>
      </c>
      <c r="J70" s="11">
        <v>1710</v>
      </c>
      <c r="K70" s="9">
        <v>253.9</v>
      </c>
      <c r="L70" s="9">
        <v>256.7</v>
      </c>
      <c r="M70" s="9">
        <v>255.3</v>
      </c>
      <c r="N70" s="9">
        <v>0.9</v>
      </c>
      <c r="O70" s="9">
        <v>1.05</v>
      </c>
      <c r="P70" s="9">
        <v>0.97499999999999998</v>
      </c>
      <c r="Q70">
        <f t="shared" si="1"/>
        <v>254.32500000000002</v>
      </c>
      <c r="R70">
        <f t="shared" si="2"/>
        <v>254.32500000000002</v>
      </c>
      <c r="T70">
        <f t="shared" ref="T70:T118" si="10">P70</f>
        <v>0.97499999999999998</v>
      </c>
      <c r="U70">
        <f t="shared" si="9"/>
        <v>5</v>
      </c>
      <c r="V70" s="4">
        <f t="shared" si="8"/>
        <v>1.6672158230670681E-6</v>
      </c>
      <c r="AN70" s="11">
        <v>1730</v>
      </c>
      <c r="AO70" s="9">
        <v>232.4</v>
      </c>
      <c r="AP70" s="9">
        <v>240.3</v>
      </c>
      <c r="AQ70" s="9">
        <v>236.35</v>
      </c>
      <c r="AR70" s="9">
        <v>1.85</v>
      </c>
      <c r="AS70" s="9">
        <v>2.1</v>
      </c>
      <c r="AT70" s="9">
        <v>1.9750000000000001</v>
      </c>
      <c r="AU70">
        <f t="shared" si="3"/>
        <v>234.375</v>
      </c>
      <c r="AV70">
        <f t="shared" si="4"/>
        <v>234.375</v>
      </c>
      <c r="AX70">
        <f t="shared" ref="AX70:AX114" si="11">AT70</f>
        <v>1.9750000000000001</v>
      </c>
      <c r="AY70">
        <f t="shared" si="7"/>
        <v>5</v>
      </c>
      <c r="AZ70" s="4">
        <f t="shared" si="6"/>
        <v>3.2995606617807179E-6</v>
      </c>
    </row>
    <row r="71" spans="2:52" x14ac:dyDescent="0.15">
      <c r="B71" s="6">
        <v>41943.625</v>
      </c>
      <c r="C71">
        <v>1560</v>
      </c>
      <c r="D71" t="s">
        <v>47</v>
      </c>
      <c r="E71">
        <v>0.3</v>
      </c>
      <c r="F71">
        <v>0.45</v>
      </c>
      <c r="G71">
        <v>0.375</v>
      </c>
      <c r="H71">
        <v>0.35780000000000001</v>
      </c>
      <c r="J71" s="11">
        <v>1715</v>
      </c>
      <c r="K71" s="9">
        <v>249.1</v>
      </c>
      <c r="L71" s="9">
        <v>251.6</v>
      </c>
      <c r="M71" s="9">
        <v>250.35</v>
      </c>
      <c r="N71" s="9">
        <v>0.95</v>
      </c>
      <c r="O71" s="9">
        <v>1.1000000000000001</v>
      </c>
      <c r="P71" s="9">
        <v>1.0249999999999999</v>
      </c>
      <c r="Q71">
        <f t="shared" ref="Q71:Q134" si="12">ABS(M71-P71)</f>
        <v>249.32499999999999</v>
      </c>
      <c r="R71">
        <f t="shared" ref="R71:R134" si="13">M71-P71</f>
        <v>249.32499999999999</v>
      </c>
      <c r="T71">
        <f t="shared" si="10"/>
        <v>1.0249999999999999</v>
      </c>
      <c r="U71">
        <f t="shared" si="9"/>
        <v>5</v>
      </c>
      <c r="V71" s="4">
        <f t="shared" si="8"/>
        <v>1.7425090611115676E-6</v>
      </c>
      <c r="AN71" s="11">
        <v>1735</v>
      </c>
      <c r="AO71" s="9">
        <v>227.5</v>
      </c>
      <c r="AP71" s="9">
        <v>235.4</v>
      </c>
      <c r="AQ71" s="9">
        <v>231.45</v>
      </c>
      <c r="AR71" s="9">
        <v>1.95</v>
      </c>
      <c r="AS71" s="9">
        <v>2.2000000000000002</v>
      </c>
      <c r="AT71" s="9">
        <v>2.0750000000000002</v>
      </c>
      <c r="AU71">
        <f t="shared" ref="AU71:AU134" si="14">ABS(AQ71-AT71)</f>
        <v>229.375</v>
      </c>
      <c r="AV71">
        <f t="shared" ref="AV71:AV134" si="15">AQ71-AT71</f>
        <v>229.375</v>
      </c>
      <c r="AX71">
        <f t="shared" si="11"/>
        <v>2.0750000000000002</v>
      </c>
      <c r="AY71">
        <f t="shared" si="7"/>
        <v>5</v>
      </c>
      <c r="AZ71" s="4">
        <f t="shared" si="6"/>
        <v>3.4466752556152188E-6</v>
      </c>
    </row>
    <row r="72" spans="2:52" x14ac:dyDescent="0.15">
      <c r="B72" s="6">
        <v>41943.625</v>
      </c>
      <c r="C72">
        <v>1560</v>
      </c>
      <c r="D72" t="s">
        <v>46</v>
      </c>
      <c r="E72">
        <v>403.3</v>
      </c>
      <c r="F72">
        <v>406.1</v>
      </c>
      <c r="G72">
        <v>404.7</v>
      </c>
      <c r="H72">
        <v>0.40710000000000002</v>
      </c>
      <c r="J72" s="11">
        <v>1720</v>
      </c>
      <c r="K72" s="9">
        <v>244</v>
      </c>
      <c r="L72" s="9">
        <v>246.8</v>
      </c>
      <c r="M72" s="9">
        <v>245.4</v>
      </c>
      <c r="N72" s="9">
        <v>1</v>
      </c>
      <c r="O72" s="9">
        <v>1.1499999999999999</v>
      </c>
      <c r="P72" s="9">
        <v>1.075</v>
      </c>
      <c r="Q72">
        <f t="shared" si="12"/>
        <v>244.32500000000002</v>
      </c>
      <c r="R72">
        <f t="shared" si="13"/>
        <v>244.32500000000002</v>
      </c>
      <c r="T72">
        <f t="shared" si="10"/>
        <v>1.075</v>
      </c>
      <c r="U72">
        <f t="shared" si="9"/>
        <v>5</v>
      </c>
      <c r="V72" s="4">
        <f t="shared" si="8"/>
        <v>1.8168998912605893E-6</v>
      </c>
      <c r="AN72" s="11">
        <v>1740</v>
      </c>
      <c r="AO72" s="9">
        <v>222.6</v>
      </c>
      <c r="AP72" s="9">
        <v>230.5</v>
      </c>
      <c r="AQ72" s="9">
        <v>226.55</v>
      </c>
      <c r="AR72" s="9">
        <v>2.0499999999999998</v>
      </c>
      <c r="AS72" s="9">
        <v>2.2999999999999998</v>
      </c>
      <c r="AT72" s="9">
        <v>2.1749999999999998</v>
      </c>
      <c r="AU72">
        <f t="shared" si="14"/>
        <v>224.375</v>
      </c>
      <c r="AV72">
        <f t="shared" si="15"/>
        <v>224.375</v>
      </c>
      <c r="AX72">
        <f t="shared" si="11"/>
        <v>2.1749999999999998</v>
      </c>
      <c r="AY72">
        <f t="shared" si="7"/>
        <v>5</v>
      </c>
      <c r="AZ72" s="4">
        <f t="shared" si="6"/>
        <v>3.5920468153075468E-6</v>
      </c>
    </row>
    <row r="73" spans="2:52" x14ac:dyDescent="0.15">
      <c r="B73" s="6">
        <v>41943.625</v>
      </c>
      <c r="C73">
        <v>1565</v>
      </c>
      <c r="D73" t="s">
        <v>46</v>
      </c>
      <c r="E73">
        <v>398.2</v>
      </c>
      <c r="F73">
        <v>401.2</v>
      </c>
      <c r="G73">
        <v>399.7</v>
      </c>
      <c r="H73">
        <v>0.40210000000000001</v>
      </c>
      <c r="J73" s="11">
        <v>1725</v>
      </c>
      <c r="K73" s="9">
        <v>239.1</v>
      </c>
      <c r="L73" s="9">
        <v>241.8</v>
      </c>
      <c r="M73" s="9">
        <v>240.45</v>
      </c>
      <c r="N73" s="9">
        <v>1.05</v>
      </c>
      <c r="O73" s="9">
        <v>1.2</v>
      </c>
      <c r="P73" s="9">
        <v>1.125</v>
      </c>
      <c r="Q73">
        <f t="shared" si="12"/>
        <v>239.32499999999999</v>
      </c>
      <c r="R73">
        <f t="shared" si="13"/>
        <v>239.32499999999999</v>
      </c>
      <c r="T73">
        <f t="shared" si="10"/>
        <v>1.125</v>
      </c>
      <c r="U73">
        <f t="shared" si="9"/>
        <v>5</v>
      </c>
      <c r="V73" s="4">
        <f t="shared" si="8"/>
        <v>1.8904001893191462E-6</v>
      </c>
      <c r="AN73" s="11">
        <v>1745</v>
      </c>
      <c r="AO73" s="9">
        <v>217.7</v>
      </c>
      <c r="AP73" s="9">
        <v>225.6</v>
      </c>
      <c r="AQ73" s="9">
        <v>221.64999999999901</v>
      </c>
      <c r="AR73" s="9">
        <v>2.15</v>
      </c>
      <c r="AS73" s="9">
        <v>2.4</v>
      </c>
      <c r="AT73" s="9">
        <v>2.2749999999999999</v>
      </c>
      <c r="AU73">
        <f t="shared" si="14"/>
        <v>219.37499999999901</v>
      </c>
      <c r="AV73">
        <f t="shared" si="15"/>
        <v>219.37499999999901</v>
      </c>
      <c r="AX73">
        <f t="shared" si="11"/>
        <v>2.2749999999999999</v>
      </c>
      <c r="AY73">
        <f t="shared" si="7"/>
        <v>5</v>
      </c>
      <c r="AZ73" s="4">
        <f t="shared" si="6"/>
        <v>3.7356980171643718E-6</v>
      </c>
    </row>
    <row r="74" spans="2:52" x14ac:dyDescent="0.15">
      <c r="B74" s="6">
        <v>41943.625</v>
      </c>
      <c r="C74">
        <v>1565</v>
      </c>
      <c r="D74" t="s">
        <v>47</v>
      </c>
      <c r="E74">
        <v>0.3</v>
      </c>
      <c r="F74">
        <v>0.45</v>
      </c>
      <c r="G74">
        <v>0.375</v>
      </c>
      <c r="H74">
        <v>0.35339999999999999</v>
      </c>
      <c r="J74" s="11">
        <v>1730</v>
      </c>
      <c r="K74" s="9">
        <v>234.1</v>
      </c>
      <c r="L74" s="9">
        <v>236.9</v>
      </c>
      <c r="M74" s="9">
        <v>235.5</v>
      </c>
      <c r="N74" s="9">
        <v>1.1000000000000001</v>
      </c>
      <c r="O74" s="9">
        <v>1.25</v>
      </c>
      <c r="P74" s="9">
        <v>1.175</v>
      </c>
      <c r="Q74">
        <f t="shared" si="12"/>
        <v>234.32499999999999</v>
      </c>
      <c r="R74">
        <f t="shared" si="13"/>
        <v>234.32499999999999</v>
      </c>
      <c r="T74">
        <f t="shared" si="10"/>
        <v>1.175</v>
      </c>
      <c r="U74">
        <f t="shared" si="9"/>
        <v>5</v>
      </c>
      <c r="V74" s="4">
        <f t="shared" si="8"/>
        <v>1.9630216473588298E-6</v>
      </c>
      <c r="AN74" s="11">
        <v>1750</v>
      </c>
      <c r="AO74" s="9">
        <v>213.5</v>
      </c>
      <c r="AP74" s="9">
        <v>216.4</v>
      </c>
      <c r="AQ74" s="9">
        <v>214.95</v>
      </c>
      <c r="AR74" s="9">
        <v>2.25</v>
      </c>
      <c r="AS74" s="9">
        <v>2.5</v>
      </c>
      <c r="AT74" s="9">
        <v>2.375</v>
      </c>
      <c r="AU74">
        <f t="shared" si="14"/>
        <v>212.57499999999999</v>
      </c>
      <c r="AV74">
        <f t="shared" si="15"/>
        <v>212.57499999999999</v>
      </c>
      <c r="AX74">
        <f t="shared" si="11"/>
        <v>2.375</v>
      </c>
      <c r="AY74">
        <f t="shared" si="7"/>
        <v>5</v>
      </c>
      <c r="AZ74" s="4">
        <f t="shared" si="6"/>
        <v>3.8776511906634287E-6</v>
      </c>
    </row>
    <row r="75" spans="2:52" x14ac:dyDescent="0.15">
      <c r="B75" s="6">
        <v>41943.625</v>
      </c>
      <c r="C75">
        <v>1570</v>
      </c>
      <c r="D75" t="s">
        <v>46</v>
      </c>
      <c r="E75">
        <v>393.3</v>
      </c>
      <c r="F75">
        <v>396.2</v>
      </c>
      <c r="G75">
        <v>394.75</v>
      </c>
      <c r="H75">
        <v>0.39979999999999999</v>
      </c>
      <c r="J75" s="11">
        <v>1735</v>
      </c>
      <c r="K75" s="9">
        <v>229.2</v>
      </c>
      <c r="L75" s="9">
        <v>232</v>
      </c>
      <c r="M75" s="9">
        <v>230.6</v>
      </c>
      <c r="N75" s="9">
        <v>1.1499999999999999</v>
      </c>
      <c r="O75" s="9">
        <v>1.35</v>
      </c>
      <c r="P75" s="9">
        <v>1.25</v>
      </c>
      <c r="Q75">
        <f t="shared" si="12"/>
        <v>229.35</v>
      </c>
      <c r="R75">
        <f t="shared" si="13"/>
        <v>229.35</v>
      </c>
      <c r="T75">
        <f t="shared" si="10"/>
        <v>1.25</v>
      </c>
      <c r="U75">
        <f t="shared" si="9"/>
        <v>5</v>
      </c>
      <c r="V75" s="4">
        <f t="shared" si="8"/>
        <v>2.0763018132984834E-6</v>
      </c>
      <c r="AN75" s="11">
        <v>1755</v>
      </c>
      <c r="AO75" s="9">
        <v>208.6</v>
      </c>
      <c r="AP75" s="9">
        <v>211.8</v>
      </c>
      <c r="AQ75" s="9">
        <v>210.2</v>
      </c>
      <c r="AR75" s="9">
        <v>2.4</v>
      </c>
      <c r="AS75" s="9">
        <v>2.65</v>
      </c>
      <c r="AT75" s="9">
        <v>2.5249999999999999</v>
      </c>
      <c r="AU75">
        <f t="shared" si="14"/>
        <v>207.67499999999998</v>
      </c>
      <c r="AV75">
        <f t="shared" si="15"/>
        <v>207.67499999999998</v>
      </c>
      <c r="AX75">
        <f t="shared" si="11"/>
        <v>2.5249999999999999</v>
      </c>
      <c r="AY75">
        <f t="shared" si="7"/>
        <v>5</v>
      </c>
      <c r="AZ75" s="4">
        <f t="shared" si="6"/>
        <v>4.0990985938240654E-6</v>
      </c>
    </row>
    <row r="76" spans="2:52" x14ac:dyDescent="0.15">
      <c r="B76" s="6">
        <v>41943.625</v>
      </c>
      <c r="C76">
        <v>1570</v>
      </c>
      <c r="D76" t="s">
        <v>47</v>
      </c>
      <c r="E76">
        <v>0.3</v>
      </c>
      <c r="F76">
        <v>0.45</v>
      </c>
      <c r="G76">
        <v>0.375</v>
      </c>
      <c r="H76">
        <v>0.34889999999999999</v>
      </c>
      <c r="J76" s="11">
        <v>1740</v>
      </c>
      <c r="K76" s="9">
        <v>224.2</v>
      </c>
      <c r="L76" s="9">
        <v>227</v>
      </c>
      <c r="M76" s="9">
        <v>225.6</v>
      </c>
      <c r="N76" s="9">
        <v>1.25</v>
      </c>
      <c r="O76" s="9">
        <v>1.4</v>
      </c>
      <c r="P76" s="9">
        <v>1.325</v>
      </c>
      <c r="Q76">
        <f t="shared" si="12"/>
        <v>224.27500000000001</v>
      </c>
      <c r="R76">
        <f t="shared" si="13"/>
        <v>224.27500000000001</v>
      </c>
      <c r="T76">
        <f t="shared" si="10"/>
        <v>1.325</v>
      </c>
      <c r="U76">
        <f t="shared" si="9"/>
        <v>5</v>
      </c>
      <c r="V76" s="4">
        <f t="shared" si="8"/>
        <v>2.1882493603820228E-6</v>
      </c>
      <c r="AN76" s="11">
        <v>1760</v>
      </c>
      <c r="AO76" s="9">
        <v>203.7</v>
      </c>
      <c r="AP76" s="9">
        <v>206.7</v>
      </c>
      <c r="AQ76" s="9">
        <v>205.2</v>
      </c>
      <c r="AR76" s="9">
        <v>2.5</v>
      </c>
      <c r="AS76" s="9">
        <v>2.75</v>
      </c>
      <c r="AT76" s="9">
        <v>2.625</v>
      </c>
      <c r="AU76">
        <f t="shared" si="14"/>
        <v>202.57499999999999</v>
      </c>
      <c r="AV76">
        <f t="shared" si="15"/>
        <v>202.57499999999999</v>
      </c>
      <c r="AX76">
        <f t="shared" si="11"/>
        <v>2.625</v>
      </c>
      <c r="AY76">
        <f t="shared" si="7"/>
        <v>5</v>
      </c>
      <c r="AZ76" s="4">
        <f t="shared" si="6"/>
        <v>4.2372608029228364E-6</v>
      </c>
    </row>
    <row r="77" spans="2:52" x14ac:dyDescent="0.15">
      <c r="B77" s="6">
        <v>41943.625</v>
      </c>
      <c r="C77">
        <v>1575</v>
      </c>
      <c r="D77" t="s">
        <v>46</v>
      </c>
      <c r="E77">
        <v>388.3</v>
      </c>
      <c r="F77">
        <v>391.1</v>
      </c>
      <c r="G77">
        <v>389.7</v>
      </c>
      <c r="H77">
        <v>0.39200000000000002</v>
      </c>
      <c r="J77" s="11">
        <v>1745</v>
      </c>
      <c r="K77" s="9">
        <v>219.3</v>
      </c>
      <c r="L77" s="9">
        <v>222.1</v>
      </c>
      <c r="M77" s="9">
        <v>220.7</v>
      </c>
      <c r="N77" s="9">
        <v>1.3</v>
      </c>
      <c r="O77" s="9">
        <v>1.45</v>
      </c>
      <c r="P77" s="9">
        <v>1.375</v>
      </c>
      <c r="Q77">
        <f t="shared" si="12"/>
        <v>219.32499999999999</v>
      </c>
      <c r="R77">
        <f t="shared" si="13"/>
        <v>219.32499999999999</v>
      </c>
      <c r="T77">
        <f t="shared" si="10"/>
        <v>1.375</v>
      </c>
      <c r="U77">
        <f t="shared" si="9"/>
        <v>5</v>
      </c>
      <c r="V77" s="4">
        <f t="shared" si="8"/>
        <v>2.2578301289907539E-6</v>
      </c>
      <c r="AN77" s="11">
        <v>1765</v>
      </c>
      <c r="AO77" s="9">
        <v>198.9</v>
      </c>
      <c r="AP77" s="9">
        <v>201.8</v>
      </c>
      <c r="AQ77" s="9">
        <v>200.35</v>
      </c>
      <c r="AR77" s="9">
        <v>2.65</v>
      </c>
      <c r="AS77" s="9">
        <v>2.9</v>
      </c>
      <c r="AT77" s="9">
        <v>2.7749999999999999</v>
      </c>
      <c r="AU77">
        <f t="shared" si="14"/>
        <v>197.57499999999999</v>
      </c>
      <c r="AV77">
        <f t="shared" si="15"/>
        <v>197.57499999999999</v>
      </c>
      <c r="AX77">
        <f t="shared" si="11"/>
        <v>2.7749999999999999</v>
      </c>
      <c r="AY77">
        <f t="shared" si="7"/>
        <v>5</v>
      </c>
      <c r="AZ77" s="4">
        <f t="shared" si="6"/>
        <v>4.4540469591024705E-6</v>
      </c>
    </row>
    <row r="78" spans="2:52" x14ac:dyDescent="0.15">
      <c r="B78" s="6">
        <v>41943.625</v>
      </c>
      <c r="C78">
        <v>1575</v>
      </c>
      <c r="D78" t="s">
        <v>47</v>
      </c>
      <c r="E78">
        <v>0.3</v>
      </c>
      <c r="F78">
        <v>0.45</v>
      </c>
      <c r="G78">
        <v>0.375</v>
      </c>
      <c r="H78">
        <v>0.34449999999999997</v>
      </c>
      <c r="J78" s="11">
        <v>1750</v>
      </c>
      <c r="K78" s="9">
        <v>214.5</v>
      </c>
      <c r="L78" s="9">
        <v>217.1</v>
      </c>
      <c r="M78" s="9">
        <v>215.8</v>
      </c>
      <c r="N78" s="9">
        <v>1.35</v>
      </c>
      <c r="O78" s="9">
        <v>1.55</v>
      </c>
      <c r="P78" s="9">
        <v>1.45</v>
      </c>
      <c r="Q78">
        <f t="shared" si="12"/>
        <v>214.35000000000002</v>
      </c>
      <c r="R78">
        <f t="shared" si="13"/>
        <v>214.35000000000002</v>
      </c>
      <c r="T78">
        <f t="shared" si="10"/>
        <v>1.45</v>
      </c>
      <c r="U78">
        <f t="shared" si="9"/>
        <v>5</v>
      </c>
      <c r="V78" s="4">
        <f t="shared" si="8"/>
        <v>2.367398310558777E-6</v>
      </c>
      <c r="AN78" s="11">
        <v>1770</v>
      </c>
      <c r="AO78" s="9">
        <v>194</v>
      </c>
      <c r="AP78" s="9">
        <v>197</v>
      </c>
      <c r="AQ78" s="9">
        <v>195.5</v>
      </c>
      <c r="AR78" s="9">
        <v>2.8</v>
      </c>
      <c r="AS78" s="9">
        <v>3.1</v>
      </c>
      <c r="AT78" s="9">
        <v>2.95</v>
      </c>
      <c r="AU78">
        <f t="shared" si="14"/>
        <v>192.55</v>
      </c>
      <c r="AV78">
        <f t="shared" si="15"/>
        <v>192.55</v>
      </c>
      <c r="AX78">
        <f t="shared" si="11"/>
        <v>2.95</v>
      </c>
      <c r="AY78">
        <f t="shared" si="7"/>
        <v>5</v>
      </c>
      <c r="AZ78" s="4">
        <f t="shared" si="6"/>
        <v>4.7082195545274073E-6</v>
      </c>
    </row>
    <row r="79" spans="2:52" x14ac:dyDescent="0.15">
      <c r="B79" s="6">
        <v>41943.625</v>
      </c>
      <c r="C79">
        <v>1580</v>
      </c>
      <c r="D79" t="s">
        <v>46</v>
      </c>
      <c r="E79">
        <v>383.3</v>
      </c>
      <c r="F79">
        <v>386.2</v>
      </c>
      <c r="G79">
        <v>384.75</v>
      </c>
      <c r="H79">
        <v>0.38969999999999999</v>
      </c>
      <c r="J79" s="11">
        <v>1755</v>
      </c>
      <c r="K79" s="9">
        <v>209.5</v>
      </c>
      <c r="L79" s="9">
        <v>212.3</v>
      </c>
      <c r="M79" s="9">
        <v>210.9</v>
      </c>
      <c r="N79" s="9">
        <v>1.45</v>
      </c>
      <c r="O79" s="9">
        <v>1.6</v>
      </c>
      <c r="P79" s="9">
        <v>1.5249999999999999</v>
      </c>
      <c r="Q79">
        <f t="shared" si="12"/>
        <v>209.375</v>
      </c>
      <c r="R79">
        <f t="shared" si="13"/>
        <v>209.375</v>
      </c>
      <c r="T79">
        <f t="shared" si="10"/>
        <v>1.5249999999999999</v>
      </c>
      <c r="U79">
        <f t="shared" si="9"/>
        <v>5</v>
      </c>
      <c r="V79" s="4">
        <f t="shared" si="8"/>
        <v>2.4756829777818168E-6</v>
      </c>
      <c r="AN79" s="11">
        <v>1775</v>
      </c>
      <c r="AO79" s="9">
        <v>189.2</v>
      </c>
      <c r="AP79" s="9">
        <v>192.1</v>
      </c>
      <c r="AQ79" s="9">
        <v>190.64999999999901</v>
      </c>
      <c r="AR79" s="9">
        <v>2.95</v>
      </c>
      <c r="AS79" s="9">
        <v>3.2</v>
      </c>
      <c r="AT79" s="9">
        <v>3.0750000000000002</v>
      </c>
      <c r="AU79">
        <f t="shared" si="14"/>
        <v>187.57499999999902</v>
      </c>
      <c r="AV79">
        <f t="shared" si="15"/>
        <v>187.57499999999902</v>
      </c>
      <c r="AX79">
        <f t="shared" si="11"/>
        <v>3.0750000000000002</v>
      </c>
      <c r="AY79">
        <f t="shared" si="7"/>
        <v>5</v>
      </c>
      <c r="AZ79" s="4">
        <f t="shared" si="6"/>
        <v>4.8801101966252503E-6</v>
      </c>
    </row>
    <row r="80" spans="2:52" x14ac:dyDescent="0.15">
      <c r="B80" s="6">
        <v>41943.625</v>
      </c>
      <c r="C80">
        <v>1580</v>
      </c>
      <c r="D80" t="s">
        <v>47</v>
      </c>
      <c r="E80">
        <v>0.3</v>
      </c>
      <c r="F80">
        <v>0.5</v>
      </c>
      <c r="G80">
        <v>0.4</v>
      </c>
      <c r="H80">
        <v>0.34279999999999999</v>
      </c>
      <c r="J80" s="11">
        <v>1760</v>
      </c>
      <c r="K80" s="9">
        <v>204.7</v>
      </c>
      <c r="L80" s="9">
        <v>207.3</v>
      </c>
      <c r="M80" s="9">
        <v>206</v>
      </c>
      <c r="N80" s="9">
        <v>1.55</v>
      </c>
      <c r="O80" s="9">
        <v>1.7</v>
      </c>
      <c r="P80" s="9">
        <v>1.625</v>
      </c>
      <c r="Q80">
        <f t="shared" si="12"/>
        <v>204.375</v>
      </c>
      <c r="R80">
        <f t="shared" si="13"/>
        <v>204.375</v>
      </c>
      <c r="T80">
        <f t="shared" si="10"/>
        <v>1.625</v>
      </c>
      <c r="U80">
        <f t="shared" si="9"/>
        <v>5</v>
      </c>
      <c r="V80" s="4">
        <f t="shared" si="8"/>
        <v>2.6230553698725965E-6</v>
      </c>
      <c r="AN80" s="11">
        <v>1780</v>
      </c>
      <c r="AO80" s="9">
        <v>184.4</v>
      </c>
      <c r="AP80" s="9">
        <v>187.3</v>
      </c>
      <c r="AQ80" s="9">
        <v>185.85</v>
      </c>
      <c r="AR80" s="9">
        <v>3.1</v>
      </c>
      <c r="AS80" s="9">
        <v>3.4</v>
      </c>
      <c r="AT80" s="9">
        <v>3.25</v>
      </c>
      <c r="AU80">
        <f t="shared" si="14"/>
        <v>182.6</v>
      </c>
      <c r="AV80">
        <f t="shared" si="15"/>
        <v>182.6</v>
      </c>
      <c r="AX80">
        <f t="shared" si="11"/>
        <v>3.25</v>
      </c>
      <c r="AY80">
        <f t="shared" si="7"/>
        <v>5</v>
      </c>
      <c r="AZ80" s="4">
        <f t="shared" ref="AZ80:AZ143" si="16">AY80/AN80^2*EXP($X$4*$Y$4)*AX80</f>
        <v>5.1289041132594827E-6</v>
      </c>
    </row>
    <row r="81" spans="2:52" x14ac:dyDescent="0.15">
      <c r="B81" s="6">
        <v>41943.625</v>
      </c>
      <c r="C81">
        <v>1585</v>
      </c>
      <c r="D81" t="s">
        <v>46</v>
      </c>
      <c r="E81">
        <v>378.3</v>
      </c>
      <c r="F81">
        <v>381.2</v>
      </c>
      <c r="G81">
        <v>379.75</v>
      </c>
      <c r="H81">
        <v>0.38469999999999999</v>
      </c>
      <c r="J81" s="11">
        <v>1765</v>
      </c>
      <c r="K81" s="9">
        <v>199.6</v>
      </c>
      <c r="L81" s="9">
        <v>202.5</v>
      </c>
      <c r="M81" s="9">
        <v>201.05</v>
      </c>
      <c r="N81" s="9">
        <v>1.6</v>
      </c>
      <c r="O81" s="9">
        <v>1.8</v>
      </c>
      <c r="P81" s="9">
        <v>1.7</v>
      </c>
      <c r="Q81">
        <f t="shared" si="12"/>
        <v>199.35000000000002</v>
      </c>
      <c r="R81">
        <f t="shared" si="13"/>
        <v>199.35000000000002</v>
      </c>
      <c r="T81">
        <f t="shared" si="10"/>
        <v>1.7</v>
      </c>
      <c r="U81">
        <f t="shared" si="9"/>
        <v>5</v>
      </c>
      <c r="V81" s="4">
        <f t="shared" si="8"/>
        <v>2.728594066648008E-6</v>
      </c>
      <c r="AN81" s="11">
        <v>1785</v>
      </c>
      <c r="AO81" s="9">
        <v>180</v>
      </c>
      <c r="AP81" s="9">
        <v>182.5</v>
      </c>
      <c r="AQ81" s="9">
        <v>181.25</v>
      </c>
      <c r="AR81" s="9">
        <v>3.3</v>
      </c>
      <c r="AS81" s="9">
        <v>3.6</v>
      </c>
      <c r="AT81" s="9">
        <v>3.45</v>
      </c>
      <c r="AU81">
        <f t="shared" si="14"/>
        <v>177.8</v>
      </c>
      <c r="AV81">
        <f t="shared" si="15"/>
        <v>177.8</v>
      </c>
      <c r="AX81">
        <f t="shared" si="11"/>
        <v>3.45</v>
      </c>
      <c r="AY81">
        <f t="shared" ref="AY81:AY144" si="17">(AN82-AN80)/2</f>
        <v>5</v>
      </c>
      <c r="AZ81" s="4">
        <f t="shared" si="16"/>
        <v>5.4140701381204924E-6</v>
      </c>
    </row>
    <row r="82" spans="2:52" x14ac:dyDescent="0.15">
      <c r="B82" s="6">
        <v>41943.625</v>
      </c>
      <c r="C82">
        <v>1585</v>
      </c>
      <c r="D82" t="s">
        <v>47</v>
      </c>
      <c r="E82">
        <v>0.35</v>
      </c>
      <c r="F82">
        <v>0.5</v>
      </c>
      <c r="G82">
        <v>0.42499999999999999</v>
      </c>
      <c r="H82">
        <v>0.3407</v>
      </c>
      <c r="J82" s="11">
        <v>1770</v>
      </c>
      <c r="K82" s="9">
        <v>194.7</v>
      </c>
      <c r="L82" s="9">
        <v>197.6</v>
      </c>
      <c r="M82" s="9">
        <v>196.14999999999901</v>
      </c>
      <c r="N82" s="9">
        <v>1.7</v>
      </c>
      <c r="O82" s="9">
        <v>1.9</v>
      </c>
      <c r="P82" s="9">
        <v>1.7999999999999901</v>
      </c>
      <c r="Q82">
        <f t="shared" si="12"/>
        <v>194.34999999999903</v>
      </c>
      <c r="R82">
        <f t="shared" si="13"/>
        <v>194.34999999999903</v>
      </c>
      <c r="T82">
        <f t="shared" si="10"/>
        <v>1.7999999999999901</v>
      </c>
      <c r="U82">
        <f t="shared" si="9"/>
        <v>5</v>
      </c>
      <c r="V82" s="4">
        <f t="shared" si="8"/>
        <v>2.8728000578851561E-6</v>
      </c>
      <c r="AN82" s="11">
        <v>1790</v>
      </c>
      <c r="AO82" s="9">
        <v>175.2</v>
      </c>
      <c r="AP82" s="9">
        <v>177.7</v>
      </c>
      <c r="AQ82" s="9">
        <v>176.45</v>
      </c>
      <c r="AR82" s="9">
        <v>3.5</v>
      </c>
      <c r="AS82" s="9">
        <v>3.8</v>
      </c>
      <c r="AT82" s="9">
        <v>3.65</v>
      </c>
      <c r="AU82">
        <f t="shared" si="14"/>
        <v>172.79999999999998</v>
      </c>
      <c r="AV82">
        <f t="shared" si="15"/>
        <v>172.79999999999998</v>
      </c>
      <c r="AX82">
        <f t="shared" si="11"/>
        <v>3.65</v>
      </c>
      <c r="AY82">
        <f t="shared" si="17"/>
        <v>5</v>
      </c>
      <c r="AZ82" s="4">
        <f t="shared" si="16"/>
        <v>5.6959743638508739E-6</v>
      </c>
    </row>
    <row r="83" spans="2:52" x14ac:dyDescent="0.15">
      <c r="B83" s="6">
        <v>41943.625</v>
      </c>
      <c r="C83">
        <v>1590</v>
      </c>
      <c r="D83" t="s">
        <v>46</v>
      </c>
      <c r="E83">
        <v>373.6</v>
      </c>
      <c r="F83">
        <v>376</v>
      </c>
      <c r="G83">
        <v>374.8</v>
      </c>
      <c r="H83">
        <v>0.38229999999999997</v>
      </c>
      <c r="J83" s="11">
        <v>1775</v>
      </c>
      <c r="K83" s="9">
        <v>189.9</v>
      </c>
      <c r="L83" s="9">
        <v>192.7</v>
      </c>
      <c r="M83" s="9">
        <v>191.3</v>
      </c>
      <c r="N83" s="9">
        <v>1.85</v>
      </c>
      <c r="O83" s="9">
        <v>2</v>
      </c>
      <c r="P83" s="9">
        <v>1.925</v>
      </c>
      <c r="Q83">
        <f t="shared" si="12"/>
        <v>189.375</v>
      </c>
      <c r="R83">
        <f t="shared" si="13"/>
        <v>189.375</v>
      </c>
      <c r="T83">
        <f t="shared" si="10"/>
        <v>1.925</v>
      </c>
      <c r="U83">
        <f t="shared" si="9"/>
        <v>5</v>
      </c>
      <c r="V83" s="4">
        <f t="shared" si="8"/>
        <v>3.0550157076586705E-6</v>
      </c>
      <c r="AN83" s="11">
        <v>1795</v>
      </c>
      <c r="AO83" s="9">
        <v>170.4</v>
      </c>
      <c r="AP83" s="9">
        <v>172.9</v>
      </c>
      <c r="AQ83" s="9">
        <v>171.65</v>
      </c>
      <c r="AR83" s="9">
        <v>3.7</v>
      </c>
      <c r="AS83" s="9">
        <v>4</v>
      </c>
      <c r="AT83" s="9">
        <v>3.85</v>
      </c>
      <c r="AU83">
        <f t="shared" si="14"/>
        <v>167.8</v>
      </c>
      <c r="AV83">
        <f t="shared" si="15"/>
        <v>167.8</v>
      </c>
      <c r="AX83">
        <f t="shared" si="11"/>
        <v>3.85</v>
      </c>
      <c r="AY83">
        <f t="shared" si="17"/>
        <v>5</v>
      </c>
      <c r="AZ83" s="4">
        <f t="shared" si="16"/>
        <v>5.9746579534908039E-6</v>
      </c>
    </row>
    <row r="84" spans="2:52" x14ac:dyDescent="0.15">
      <c r="B84" s="6">
        <v>41943.625</v>
      </c>
      <c r="C84">
        <v>1590</v>
      </c>
      <c r="D84" t="s">
        <v>47</v>
      </c>
      <c r="E84">
        <v>0.35</v>
      </c>
      <c r="F84">
        <v>0.45</v>
      </c>
      <c r="G84">
        <v>0.4</v>
      </c>
      <c r="H84">
        <v>0.33360000000000001</v>
      </c>
      <c r="J84" s="11">
        <v>1780</v>
      </c>
      <c r="K84" s="9">
        <v>185.2</v>
      </c>
      <c r="L84" s="9">
        <v>187.7</v>
      </c>
      <c r="M84" s="9">
        <v>186.45</v>
      </c>
      <c r="N84" s="9">
        <v>1.95</v>
      </c>
      <c r="O84" s="9">
        <v>2.1</v>
      </c>
      <c r="P84" s="9">
        <v>2.0249999999999999</v>
      </c>
      <c r="Q84">
        <f t="shared" si="12"/>
        <v>184.42499999999998</v>
      </c>
      <c r="R84">
        <f t="shared" si="13"/>
        <v>184.42499999999998</v>
      </c>
      <c r="T84">
        <f t="shared" si="10"/>
        <v>2.0249999999999999</v>
      </c>
      <c r="U84">
        <f t="shared" si="9"/>
        <v>5</v>
      </c>
      <c r="V84" s="4">
        <f t="shared" si="8"/>
        <v>3.1956885854112524E-6</v>
      </c>
      <c r="AN84" s="11">
        <v>1800</v>
      </c>
      <c r="AO84" s="9">
        <v>165.6</v>
      </c>
      <c r="AP84" s="9">
        <v>168.1</v>
      </c>
      <c r="AQ84" s="9">
        <v>166.85</v>
      </c>
      <c r="AR84" s="9">
        <v>3.9</v>
      </c>
      <c r="AS84" s="9">
        <v>4.3</v>
      </c>
      <c r="AT84" s="9">
        <v>4.0999999999999996</v>
      </c>
      <c r="AU84">
        <f t="shared" si="14"/>
        <v>162.75</v>
      </c>
      <c r="AV84">
        <f t="shared" si="15"/>
        <v>162.75</v>
      </c>
      <c r="AX84">
        <f t="shared" si="11"/>
        <v>4.0999999999999996</v>
      </c>
      <c r="AY84">
        <f t="shared" si="17"/>
        <v>5</v>
      </c>
      <c r="AZ84" s="4">
        <f t="shared" si="16"/>
        <v>6.327323945778776E-6</v>
      </c>
    </row>
    <row r="85" spans="2:52" x14ac:dyDescent="0.15">
      <c r="B85" s="6">
        <v>41943.625</v>
      </c>
      <c r="C85">
        <v>1595</v>
      </c>
      <c r="D85" t="s">
        <v>47</v>
      </c>
      <c r="E85">
        <v>0.35</v>
      </c>
      <c r="F85">
        <v>0.5</v>
      </c>
      <c r="G85">
        <v>0.42499999999999999</v>
      </c>
      <c r="H85">
        <v>0.33179999999999998</v>
      </c>
      <c r="J85" s="11">
        <v>1785</v>
      </c>
      <c r="K85" s="9">
        <v>180.1</v>
      </c>
      <c r="L85" s="9">
        <v>182.8</v>
      </c>
      <c r="M85" s="9">
        <v>181.45</v>
      </c>
      <c r="N85" s="9">
        <v>2.0499999999999998</v>
      </c>
      <c r="O85" s="9">
        <v>2.25</v>
      </c>
      <c r="P85" s="9">
        <v>2.15</v>
      </c>
      <c r="Q85">
        <f t="shared" si="12"/>
        <v>179.29999999999998</v>
      </c>
      <c r="R85">
        <f t="shared" si="13"/>
        <v>179.29999999999998</v>
      </c>
      <c r="T85">
        <f t="shared" si="10"/>
        <v>2.15</v>
      </c>
      <c r="U85">
        <f t="shared" si="9"/>
        <v>5</v>
      </c>
      <c r="V85" s="4">
        <f t="shared" si="8"/>
        <v>3.3739717931441297E-6</v>
      </c>
      <c r="AN85" s="11">
        <v>1805</v>
      </c>
      <c r="AO85" s="9">
        <v>160.9</v>
      </c>
      <c r="AP85" s="9">
        <v>163.5</v>
      </c>
      <c r="AQ85" s="9">
        <v>162.19999999999999</v>
      </c>
      <c r="AR85" s="9">
        <v>4.2</v>
      </c>
      <c r="AS85" s="9">
        <v>4.5</v>
      </c>
      <c r="AT85" s="9">
        <v>4.3499999999999996</v>
      </c>
      <c r="AU85">
        <f t="shared" si="14"/>
        <v>157.85</v>
      </c>
      <c r="AV85">
        <f t="shared" si="15"/>
        <v>157.85</v>
      </c>
      <c r="AX85">
        <f t="shared" si="11"/>
        <v>4.3499999999999996</v>
      </c>
      <c r="AY85">
        <f t="shared" si="17"/>
        <v>5</v>
      </c>
      <c r="AZ85" s="4">
        <f t="shared" si="16"/>
        <v>6.6759960025015949E-6</v>
      </c>
    </row>
    <row r="86" spans="2:52" x14ac:dyDescent="0.15">
      <c r="B86" s="6">
        <v>41943.625</v>
      </c>
      <c r="C86">
        <v>1595</v>
      </c>
      <c r="D86" t="s">
        <v>46</v>
      </c>
      <c r="E86">
        <v>368.3</v>
      </c>
      <c r="F86">
        <v>371.3</v>
      </c>
      <c r="G86">
        <v>369.8</v>
      </c>
      <c r="H86">
        <v>0.37730000000000002</v>
      </c>
      <c r="J86" s="11">
        <v>1790</v>
      </c>
      <c r="K86" s="9">
        <v>175.5</v>
      </c>
      <c r="L86" s="9">
        <v>178</v>
      </c>
      <c r="M86" s="9">
        <v>176.75</v>
      </c>
      <c r="N86" s="9">
        <v>2.2000000000000002</v>
      </c>
      <c r="O86" s="9">
        <v>2.35</v>
      </c>
      <c r="P86" s="9">
        <v>2.2749999999999999</v>
      </c>
      <c r="Q86">
        <f t="shared" si="12"/>
        <v>174.47499999999999</v>
      </c>
      <c r="R86">
        <f t="shared" si="13"/>
        <v>174.47499999999999</v>
      </c>
      <c r="T86">
        <f t="shared" si="10"/>
        <v>2.2749999999999999</v>
      </c>
      <c r="U86">
        <f t="shared" si="9"/>
        <v>5</v>
      </c>
      <c r="V86" s="4">
        <f t="shared" si="8"/>
        <v>3.5502159230998713E-6</v>
      </c>
      <c r="AN86" s="11">
        <v>1810</v>
      </c>
      <c r="AO86" s="9">
        <v>156.1</v>
      </c>
      <c r="AP86" s="9">
        <v>158.6</v>
      </c>
      <c r="AQ86" s="9">
        <v>157.35</v>
      </c>
      <c r="AR86" s="9">
        <v>4.4000000000000004</v>
      </c>
      <c r="AS86" s="9">
        <v>4.8</v>
      </c>
      <c r="AT86" s="9">
        <v>4.5999999999999996</v>
      </c>
      <c r="AU86">
        <f t="shared" si="14"/>
        <v>152.75</v>
      </c>
      <c r="AV86">
        <f t="shared" si="15"/>
        <v>152.75</v>
      </c>
      <c r="AX86">
        <f t="shared" si="11"/>
        <v>4.5999999999999996</v>
      </c>
      <c r="AY86">
        <f t="shared" si="17"/>
        <v>5</v>
      </c>
      <c r="AZ86" s="4">
        <f t="shared" si="16"/>
        <v>7.0207240828354704E-6</v>
      </c>
    </row>
    <row r="87" spans="2:52" x14ac:dyDescent="0.15">
      <c r="B87" s="6">
        <v>41943.625</v>
      </c>
      <c r="C87">
        <v>1600</v>
      </c>
      <c r="D87" t="s">
        <v>46</v>
      </c>
      <c r="E87">
        <v>363.3</v>
      </c>
      <c r="F87">
        <v>366.2</v>
      </c>
      <c r="G87">
        <v>364.75</v>
      </c>
      <c r="H87">
        <v>0.36980000000000002</v>
      </c>
      <c r="J87" s="11">
        <v>1795</v>
      </c>
      <c r="K87" s="9">
        <v>170.4</v>
      </c>
      <c r="L87" s="9">
        <v>173.2</v>
      </c>
      <c r="M87" s="9">
        <v>171.8</v>
      </c>
      <c r="N87" s="9">
        <v>2.35</v>
      </c>
      <c r="O87" s="9">
        <v>2.5</v>
      </c>
      <c r="P87" s="9">
        <v>2.4249999999999998</v>
      </c>
      <c r="Q87">
        <f t="shared" si="12"/>
        <v>169.375</v>
      </c>
      <c r="R87">
        <f t="shared" si="13"/>
        <v>169.375</v>
      </c>
      <c r="T87">
        <f t="shared" si="10"/>
        <v>2.4249999999999998</v>
      </c>
      <c r="U87">
        <f t="shared" si="9"/>
        <v>5</v>
      </c>
      <c r="V87" s="4">
        <f t="shared" ref="V87:V150" si="18">U87/J87^2*EXP($X$3*$Y$3)*T87</f>
        <v>3.7632430270766575E-6</v>
      </c>
      <c r="AN87" s="11">
        <v>1815</v>
      </c>
      <c r="AO87" s="9">
        <v>151.5</v>
      </c>
      <c r="AP87" s="9">
        <v>153.9</v>
      </c>
      <c r="AQ87" s="9">
        <v>152.69999999999999</v>
      </c>
      <c r="AR87" s="9">
        <v>4.7</v>
      </c>
      <c r="AS87" s="9">
        <v>5.0999999999999996</v>
      </c>
      <c r="AT87" s="9">
        <v>4.9000000000000004</v>
      </c>
      <c r="AU87">
        <f t="shared" si="14"/>
        <v>147.79999999999998</v>
      </c>
      <c r="AV87">
        <f t="shared" si="15"/>
        <v>147.79999999999998</v>
      </c>
      <c r="AX87">
        <f t="shared" si="11"/>
        <v>4.9000000000000004</v>
      </c>
      <c r="AY87">
        <f t="shared" si="17"/>
        <v>5</v>
      </c>
      <c r="AZ87" s="4">
        <f t="shared" si="16"/>
        <v>7.43744975460077E-6</v>
      </c>
    </row>
    <row r="88" spans="2:52" x14ac:dyDescent="0.15">
      <c r="B88" s="6">
        <v>41943.625</v>
      </c>
      <c r="C88">
        <v>1600</v>
      </c>
      <c r="D88" t="s">
        <v>47</v>
      </c>
      <c r="E88">
        <v>0.35</v>
      </c>
      <c r="F88">
        <v>0.5</v>
      </c>
      <c r="G88">
        <v>0.42499999999999999</v>
      </c>
      <c r="H88">
        <v>0.32729999999999998</v>
      </c>
      <c r="J88" s="11">
        <v>1800</v>
      </c>
      <c r="K88" s="9">
        <v>165.5</v>
      </c>
      <c r="L88" s="9">
        <v>168.3</v>
      </c>
      <c r="M88" s="9">
        <v>166.9</v>
      </c>
      <c r="N88" s="9">
        <v>2.5</v>
      </c>
      <c r="O88" s="9">
        <v>2.65</v>
      </c>
      <c r="P88" s="9">
        <v>2.5750000000000002</v>
      </c>
      <c r="Q88">
        <f t="shared" si="12"/>
        <v>164.32500000000002</v>
      </c>
      <c r="R88">
        <f t="shared" si="13"/>
        <v>164.32500000000002</v>
      </c>
      <c r="T88">
        <f t="shared" si="10"/>
        <v>2.5750000000000002</v>
      </c>
      <c r="U88">
        <f t="shared" ref="U88:U151" si="19">(J89-J87)/2</f>
        <v>5</v>
      </c>
      <c r="V88" s="4">
        <f t="shared" si="18"/>
        <v>3.9738516634040244E-6</v>
      </c>
      <c r="AN88" s="11">
        <v>1820</v>
      </c>
      <c r="AO88" s="9">
        <v>146.69999999999999</v>
      </c>
      <c r="AP88" s="9">
        <v>149.19999999999999</v>
      </c>
      <c r="AQ88" s="9">
        <v>147.94999999999999</v>
      </c>
      <c r="AR88" s="9">
        <v>5</v>
      </c>
      <c r="AS88" s="9">
        <v>5.4</v>
      </c>
      <c r="AT88" s="9">
        <v>5.2</v>
      </c>
      <c r="AU88">
        <f t="shared" si="14"/>
        <v>142.75</v>
      </c>
      <c r="AV88">
        <f t="shared" si="15"/>
        <v>142.75</v>
      </c>
      <c r="AX88">
        <f t="shared" si="11"/>
        <v>5.2</v>
      </c>
      <c r="AY88">
        <f t="shared" si="17"/>
        <v>5</v>
      </c>
      <c r="AZ88" s="4">
        <f t="shared" si="16"/>
        <v>7.8494963373753632E-6</v>
      </c>
    </row>
    <row r="89" spans="2:52" x14ac:dyDescent="0.15">
      <c r="B89" s="6">
        <v>41943.625</v>
      </c>
      <c r="C89">
        <v>1605</v>
      </c>
      <c r="D89" t="s">
        <v>47</v>
      </c>
      <c r="E89">
        <v>0.4</v>
      </c>
      <c r="F89">
        <v>0.5</v>
      </c>
      <c r="G89">
        <v>0.45</v>
      </c>
      <c r="H89">
        <v>0.32490000000000002</v>
      </c>
      <c r="J89" s="11">
        <v>1805</v>
      </c>
      <c r="K89" s="9">
        <v>160.80000000000001</v>
      </c>
      <c r="L89" s="9">
        <v>163.4</v>
      </c>
      <c r="M89" s="9">
        <v>162.1</v>
      </c>
      <c r="N89" s="9">
        <v>2.65</v>
      </c>
      <c r="O89" s="9">
        <v>2.85</v>
      </c>
      <c r="P89" s="9">
        <v>2.75</v>
      </c>
      <c r="Q89">
        <f t="shared" si="12"/>
        <v>159.35</v>
      </c>
      <c r="R89">
        <f t="shared" si="13"/>
        <v>159.35</v>
      </c>
      <c r="T89">
        <f t="shared" si="10"/>
        <v>2.75</v>
      </c>
      <c r="U89">
        <f t="shared" si="19"/>
        <v>5</v>
      </c>
      <c r="V89" s="4">
        <f t="shared" si="18"/>
        <v>4.2204397992833506E-6</v>
      </c>
      <c r="AN89" s="11">
        <v>1825</v>
      </c>
      <c r="AO89" s="9">
        <v>142</v>
      </c>
      <c r="AP89" s="9">
        <v>144.5</v>
      </c>
      <c r="AQ89" s="9">
        <v>143.25</v>
      </c>
      <c r="AR89" s="9">
        <v>5.4</v>
      </c>
      <c r="AS89" s="9">
        <v>5.7</v>
      </c>
      <c r="AT89" s="9">
        <v>5.55</v>
      </c>
      <c r="AU89">
        <f t="shared" si="14"/>
        <v>137.69999999999999</v>
      </c>
      <c r="AV89">
        <f t="shared" si="15"/>
        <v>137.69999999999999</v>
      </c>
      <c r="AX89">
        <f t="shared" si="11"/>
        <v>5.55</v>
      </c>
      <c r="AY89">
        <f t="shared" si="17"/>
        <v>5</v>
      </c>
      <c r="AZ89" s="4">
        <f t="shared" si="16"/>
        <v>8.331984800552445E-6</v>
      </c>
    </row>
    <row r="90" spans="2:52" x14ac:dyDescent="0.15">
      <c r="B90" s="6">
        <v>41943.625</v>
      </c>
      <c r="C90">
        <v>1605</v>
      </c>
      <c r="D90" t="s">
        <v>46</v>
      </c>
      <c r="E90">
        <v>358.3</v>
      </c>
      <c r="F90">
        <v>361.3</v>
      </c>
      <c r="G90">
        <v>359.8</v>
      </c>
      <c r="H90">
        <v>0.36730000000000002</v>
      </c>
      <c r="J90" s="11">
        <v>1810</v>
      </c>
      <c r="K90" s="9">
        <v>156.1</v>
      </c>
      <c r="L90" s="9">
        <v>158.6</v>
      </c>
      <c r="M90" s="9">
        <v>157.35</v>
      </c>
      <c r="N90" s="9">
        <v>2.85</v>
      </c>
      <c r="O90" s="9">
        <v>3</v>
      </c>
      <c r="P90" s="9">
        <v>2.9249999999999998</v>
      </c>
      <c r="Q90">
        <f t="shared" si="12"/>
        <v>154.42499999999998</v>
      </c>
      <c r="R90">
        <f t="shared" si="13"/>
        <v>154.42499999999998</v>
      </c>
      <c r="T90">
        <f t="shared" si="10"/>
        <v>2.9249999999999998</v>
      </c>
      <c r="U90">
        <f t="shared" si="19"/>
        <v>5</v>
      </c>
      <c r="V90" s="4">
        <f t="shared" si="18"/>
        <v>4.4642463186994418E-6</v>
      </c>
      <c r="AN90" s="11">
        <v>1830</v>
      </c>
      <c r="AO90" s="9">
        <v>137.4</v>
      </c>
      <c r="AP90" s="9">
        <v>139.80000000000001</v>
      </c>
      <c r="AQ90" s="9">
        <v>138.6</v>
      </c>
      <c r="AR90" s="9">
        <v>5.7</v>
      </c>
      <c r="AS90" s="9">
        <v>6.1</v>
      </c>
      <c r="AT90" s="9">
        <v>5.9</v>
      </c>
      <c r="AU90">
        <f t="shared" si="14"/>
        <v>132.69999999999999</v>
      </c>
      <c r="AV90">
        <f t="shared" si="15"/>
        <v>132.69999999999999</v>
      </c>
      <c r="AX90">
        <f t="shared" si="11"/>
        <v>5.9</v>
      </c>
      <c r="AY90">
        <f t="shared" si="17"/>
        <v>5</v>
      </c>
      <c r="AZ90" s="4">
        <f t="shared" si="16"/>
        <v>8.809090174313305E-6</v>
      </c>
    </row>
    <row r="91" spans="2:52" x14ac:dyDescent="0.15">
      <c r="B91" s="6">
        <v>41943.625</v>
      </c>
      <c r="C91">
        <v>1610</v>
      </c>
      <c r="D91" t="s">
        <v>46</v>
      </c>
      <c r="E91">
        <v>353.4</v>
      </c>
      <c r="F91">
        <v>356.3</v>
      </c>
      <c r="G91">
        <v>354.85</v>
      </c>
      <c r="H91">
        <v>0.36470000000000002</v>
      </c>
      <c r="J91" s="11">
        <v>1815</v>
      </c>
      <c r="K91" s="9">
        <v>151.30000000000001</v>
      </c>
      <c r="L91" s="9">
        <v>153.80000000000001</v>
      </c>
      <c r="M91" s="9">
        <v>152.55000000000001</v>
      </c>
      <c r="N91" s="9">
        <v>3.1</v>
      </c>
      <c r="O91" s="9">
        <v>3.2</v>
      </c>
      <c r="P91" s="9">
        <v>3.15</v>
      </c>
      <c r="Q91">
        <f t="shared" si="12"/>
        <v>149.4</v>
      </c>
      <c r="R91">
        <f t="shared" si="13"/>
        <v>149.4</v>
      </c>
      <c r="T91">
        <f t="shared" si="10"/>
        <v>3.15</v>
      </c>
      <c r="U91">
        <f t="shared" si="19"/>
        <v>5</v>
      </c>
      <c r="V91" s="4">
        <f t="shared" si="18"/>
        <v>4.7811979380157082E-6</v>
      </c>
      <c r="AN91" s="11">
        <v>1835</v>
      </c>
      <c r="AO91" s="9">
        <v>132.69999999999999</v>
      </c>
      <c r="AP91" s="9">
        <v>135.19999999999999</v>
      </c>
      <c r="AQ91" s="9">
        <v>133.94999999999999</v>
      </c>
      <c r="AR91" s="9">
        <v>6.1</v>
      </c>
      <c r="AS91" s="9">
        <v>6.5</v>
      </c>
      <c r="AT91" s="9">
        <v>6.3</v>
      </c>
      <c r="AU91">
        <f t="shared" si="14"/>
        <v>127.64999999999999</v>
      </c>
      <c r="AV91">
        <f t="shared" si="15"/>
        <v>127.64999999999999</v>
      </c>
      <c r="AX91">
        <f t="shared" si="11"/>
        <v>6.3</v>
      </c>
      <c r="AY91">
        <f t="shared" si="17"/>
        <v>5</v>
      </c>
      <c r="AZ91" s="4">
        <f t="shared" si="16"/>
        <v>9.3551258830405055E-6</v>
      </c>
    </row>
    <row r="92" spans="2:52" x14ac:dyDescent="0.15">
      <c r="B92" s="6">
        <v>41943.625</v>
      </c>
      <c r="C92">
        <v>1610</v>
      </c>
      <c r="D92" t="s">
        <v>47</v>
      </c>
      <c r="E92">
        <v>0.4</v>
      </c>
      <c r="F92">
        <v>0.55000000000000004</v>
      </c>
      <c r="G92">
        <v>0.47499999999999998</v>
      </c>
      <c r="H92">
        <v>0.32290000000000002</v>
      </c>
      <c r="J92" s="11">
        <v>1820</v>
      </c>
      <c r="K92" s="9">
        <v>146.5</v>
      </c>
      <c r="L92" s="9">
        <v>149</v>
      </c>
      <c r="M92" s="9">
        <v>147.75</v>
      </c>
      <c r="N92" s="9">
        <v>3.3</v>
      </c>
      <c r="O92" s="9">
        <v>3.5</v>
      </c>
      <c r="P92" s="9">
        <v>3.4</v>
      </c>
      <c r="Q92">
        <f t="shared" si="12"/>
        <v>144.35</v>
      </c>
      <c r="R92">
        <f t="shared" si="13"/>
        <v>144.35</v>
      </c>
      <c r="T92">
        <f t="shared" si="10"/>
        <v>3.4</v>
      </c>
      <c r="U92">
        <f t="shared" si="19"/>
        <v>5</v>
      </c>
      <c r="V92" s="4">
        <f t="shared" si="18"/>
        <v>5.1323417771244666E-6</v>
      </c>
      <c r="AN92" s="11">
        <v>1840</v>
      </c>
      <c r="AO92" s="9">
        <v>128.1</v>
      </c>
      <c r="AP92" s="9">
        <v>130.6</v>
      </c>
      <c r="AQ92" s="9">
        <v>129.35</v>
      </c>
      <c r="AR92" s="9">
        <v>6.4</v>
      </c>
      <c r="AS92" s="9">
        <v>6.8</v>
      </c>
      <c r="AT92" s="9">
        <v>6.6</v>
      </c>
      <c r="AU92">
        <f t="shared" si="14"/>
        <v>122.75</v>
      </c>
      <c r="AV92">
        <f t="shared" si="15"/>
        <v>122.75</v>
      </c>
      <c r="AX92">
        <f t="shared" si="11"/>
        <v>6.6</v>
      </c>
      <c r="AY92">
        <f t="shared" si="17"/>
        <v>5</v>
      </c>
      <c r="AZ92" s="4">
        <f t="shared" si="16"/>
        <v>9.7474162634668891E-6</v>
      </c>
    </row>
    <row r="93" spans="2:52" x14ac:dyDescent="0.15">
      <c r="B93" s="6">
        <v>41943.625</v>
      </c>
      <c r="C93">
        <v>1615</v>
      </c>
      <c r="D93" t="s">
        <v>46</v>
      </c>
      <c r="E93">
        <v>348.4</v>
      </c>
      <c r="F93">
        <v>351.2</v>
      </c>
      <c r="G93">
        <v>349.79999999999899</v>
      </c>
      <c r="H93">
        <v>0.3574</v>
      </c>
      <c r="J93" s="11">
        <v>1825</v>
      </c>
      <c r="K93" s="9">
        <v>141.80000000000001</v>
      </c>
      <c r="L93" s="9">
        <v>144.19999999999999</v>
      </c>
      <c r="M93" s="9">
        <v>143</v>
      </c>
      <c r="N93" s="9">
        <v>3.5</v>
      </c>
      <c r="O93" s="9">
        <v>3.7</v>
      </c>
      <c r="P93" s="9">
        <v>3.6</v>
      </c>
      <c r="Q93">
        <f t="shared" si="12"/>
        <v>139.4</v>
      </c>
      <c r="R93">
        <f t="shared" si="13"/>
        <v>139.4</v>
      </c>
      <c r="T93">
        <f t="shared" si="10"/>
        <v>3.6</v>
      </c>
      <c r="U93">
        <f t="shared" si="19"/>
        <v>5</v>
      </c>
      <c r="V93" s="4">
        <f t="shared" si="18"/>
        <v>5.4045083438384415E-6</v>
      </c>
      <c r="AN93" s="11">
        <v>1845</v>
      </c>
      <c r="AO93" s="9">
        <v>123.8</v>
      </c>
      <c r="AP93" s="9">
        <v>126</v>
      </c>
      <c r="AQ93" s="9">
        <v>124.9</v>
      </c>
      <c r="AR93" s="9">
        <v>6.9</v>
      </c>
      <c r="AS93" s="9">
        <v>7.3</v>
      </c>
      <c r="AT93" s="9">
        <v>7.1</v>
      </c>
      <c r="AU93">
        <f t="shared" si="14"/>
        <v>117.80000000000001</v>
      </c>
      <c r="AV93">
        <f t="shared" si="15"/>
        <v>117.80000000000001</v>
      </c>
      <c r="AX93">
        <f t="shared" si="11"/>
        <v>7.1</v>
      </c>
      <c r="AY93">
        <f t="shared" si="17"/>
        <v>5</v>
      </c>
      <c r="AZ93" s="4">
        <f t="shared" si="16"/>
        <v>1.0429099987528749E-5</v>
      </c>
    </row>
    <row r="94" spans="2:52" x14ac:dyDescent="0.15">
      <c r="B94" s="6">
        <v>41943.625</v>
      </c>
      <c r="C94">
        <v>1615</v>
      </c>
      <c r="D94" t="s">
        <v>47</v>
      </c>
      <c r="E94">
        <v>0.4</v>
      </c>
      <c r="F94">
        <v>0.55000000000000004</v>
      </c>
      <c r="G94">
        <v>0.47499999999999998</v>
      </c>
      <c r="H94">
        <v>0.31840000000000002</v>
      </c>
      <c r="J94" s="11">
        <v>1830</v>
      </c>
      <c r="K94" s="9">
        <v>136.80000000000001</v>
      </c>
      <c r="L94" s="9">
        <v>139.5</v>
      </c>
      <c r="M94" s="9">
        <v>138.15</v>
      </c>
      <c r="N94" s="9">
        <v>3.8</v>
      </c>
      <c r="O94" s="9">
        <v>3.9</v>
      </c>
      <c r="P94" s="9">
        <v>3.8499999999999899</v>
      </c>
      <c r="Q94">
        <f t="shared" si="12"/>
        <v>134.30000000000001</v>
      </c>
      <c r="R94">
        <f t="shared" si="13"/>
        <v>134.30000000000001</v>
      </c>
      <c r="T94">
        <f t="shared" si="10"/>
        <v>3.8499999999999899</v>
      </c>
      <c r="U94">
        <f t="shared" si="19"/>
        <v>5</v>
      </c>
      <c r="V94" s="4">
        <f t="shared" si="18"/>
        <v>5.7482808468106375E-6</v>
      </c>
      <c r="AN94" s="11">
        <v>1850</v>
      </c>
      <c r="AO94" s="9">
        <v>119.2</v>
      </c>
      <c r="AP94" s="9">
        <v>121.5</v>
      </c>
      <c r="AQ94" s="9">
        <v>120.35</v>
      </c>
      <c r="AR94" s="9">
        <v>7.3</v>
      </c>
      <c r="AS94" s="9">
        <v>7.7</v>
      </c>
      <c r="AT94" s="9">
        <v>7.5</v>
      </c>
      <c r="AU94">
        <f t="shared" si="14"/>
        <v>112.85</v>
      </c>
      <c r="AV94">
        <f t="shared" si="15"/>
        <v>112.85</v>
      </c>
      <c r="AX94">
        <f t="shared" si="11"/>
        <v>7.5</v>
      </c>
      <c r="AY94">
        <f t="shared" si="17"/>
        <v>5</v>
      </c>
      <c r="AZ94" s="4">
        <f t="shared" si="16"/>
        <v>1.0957185902647419E-5</v>
      </c>
    </row>
    <row r="95" spans="2:52" x14ac:dyDescent="0.15">
      <c r="B95" s="6">
        <v>41943.625</v>
      </c>
      <c r="C95">
        <v>1620</v>
      </c>
      <c r="D95" t="s">
        <v>46</v>
      </c>
      <c r="E95">
        <v>343.6</v>
      </c>
      <c r="F95">
        <v>346.1</v>
      </c>
      <c r="G95">
        <v>344.85</v>
      </c>
      <c r="H95">
        <v>0.3548</v>
      </c>
      <c r="J95" s="11">
        <v>1835</v>
      </c>
      <c r="K95" s="9">
        <v>132.1</v>
      </c>
      <c r="L95" s="9">
        <v>134.80000000000001</v>
      </c>
      <c r="M95" s="9">
        <v>133.44999999999999</v>
      </c>
      <c r="N95" s="9">
        <v>4</v>
      </c>
      <c r="O95" s="9">
        <v>4.2</v>
      </c>
      <c r="P95" s="9">
        <v>4.0999999999999996</v>
      </c>
      <c r="Q95">
        <f t="shared" si="12"/>
        <v>129.35</v>
      </c>
      <c r="R95">
        <f t="shared" si="13"/>
        <v>129.35</v>
      </c>
      <c r="T95">
        <f t="shared" si="10"/>
        <v>4.0999999999999996</v>
      </c>
      <c r="U95">
        <f t="shared" si="19"/>
        <v>5</v>
      </c>
      <c r="V95" s="4">
        <f t="shared" si="18"/>
        <v>6.0882313635327252E-6</v>
      </c>
      <c r="AN95" s="11">
        <v>1855</v>
      </c>
      <c r="AO95" s="9">
        <v>114.8</v>
      </c>
      <c r="AP95" s="9">
        <v>116.9</v>
      </c>
      <c r="AQ95" s="9">
        <v>115.85</v>
      </c>
      <c r="AR95" s="9">
        <v>7.8</v>
      </c>
      <c r="AS95" s="9">
        <v>8.1999999999999993</v>
      </c>
      <c r="AT95" s="9">
        <v>8</v>
      </c>
      <c r="AU95">
        <f t="shared" si="14"/>
        <v>107.85</v>
      </c>
      <c r="AV95">
        <f t="shared" si="15"/>
        <v>107.85</v>
      </c>
      <c r="AX95">
        <f t="shared" si="11"/>
        <v>8</v>
      </c>
      <c r="AY95">
        <f t="shared" si="17"/>
        <v>5</v>
      </c>
      <c r="AZ95" s="4">
        <f t="shared" si="16"/>
        <v>1.162474359682503E-5</v>
      </c>
    </row>
    <row r="96" spans="2:52" x14ac:dyDescent="0.15">
      <c r="B96" s="6">
        <v>41943.625</v>
      </c>
      <c r="C96">
        <v>1620</v>
      </c>
      <c r="D96" t="s">
        <v>47</v>
      </c>
      <c r="E96">
        <v>0.45</v>
      </c>
      <c r="F96">
        <v>0.6</v>
      </c>
      <c r="G96">
        <v>0.52500000000000002</v>
      </c>
      <c r="H96">
        <v>0.31790000000000002</v>
      </c>
      <c r="J96" s="11">
        <v>1840</v>
      </c>
      <c r="K96" s="9">
        <v>127.6</v>
      </c>
      <c r="L96" s="9">
        <v>130.1</v>
      </c>
      <c r="M96" s="9">
        <v>128.85</v>
      </c>
      <c r="N96" s="9">
        <v>4.3</v>
      </c>
      <c r="O96" s="9">
        <v>4.5</v>
      </c>
      <c r="P96" s="9">
        <v>4.4000000000000004</v>
      </c>
      <c r="Q96">
        <f t="shared" si="12"/>
        <v>124.44999999999999</v>
      </c>
      <c r="R96">
        <f t="shared" si="13"/>
        <v>124.44999999999999</v>
      </c>
      <c r="T96">
        <f t="shared" si="10"/>
        <v>4.4000000000000004</v>
      </c>
      <c r="U96">
        <f t="shared" si="19"/>
        <v>5</v>
      </c>
      <c r="V96" s="4">
        <f t="shared" si="18"/>
        <v>6.4982506507845664E-6</v>
      </c>
      <c r="AN96" s="11">
        <v>1860</v>
      </c>
      <c r="AO96" s="9">
        <v>110.2</v>
      </c>
      <c r="AP96" s="9">
        <v>112.5</v>
      </c>
      <c r="AQ96" s="9">
        <v>111.35</v>
      </c>
      <c r="AR96" s="9">
        <v>8.3000000000000007</v>
      </c>
      <c r="AS96" s="9">
        <v>8.6999999999999993</v>
      </c>
      <c r="AT96" s="9">
        <v>8.5</v>
      </c>
      <c r="AU96">
        <f t="shared" si="14"/>
        <v>102.85</v>
      </c>
      <c r="AV96">
        <f t="shared" si="15"/>
        <v>102.85</v>
      </c>
      <c r="AX96">
        <f t="shared" si="11"/>
        <v>8.5</v>
      </c>
      <c r="AY96">
        <f t="shared" si="17"/>
        <v>5</v>
      </c>
      <c r="AZ96" s="4">
        <f t="shared" si="16"/>
        <v>1.2284974540038994E-5</v>
      </c>
    </row>
    <row r="97" spans="2:52" x14ac:dyDescent="0.15">
      <c r="B97" s="6">
        <v>41943.625</v>
      </c>
      <c r="C97">
        <v>1625</v>
      </c>
      <c r="D97" t="s">
        <v>46</v>
      </c>
      <c r="E97">
        <v>338.4</v>
      </c>
      <c r="F97">
        <v>341.4</v>
      </c>
      <c r="G97">
        <v>339.9</v>
      </c>
      <c r="H97">
        <v>0.35199999999999998</v>
      </c>
      <c r="J97" s="11">
        <v>1845</v>
      </c>
      <c r="K97" s="9">
        <v>122.7</v>
      </c>
      <c r="L97" s="9">
        <v>125.5</v>
      </c>
      <c r="M97" s="9">
        <v>124.1</v>
      </c>
      <c r="N97" s="9">
        <v>4.5999999999999996</v>
      </c>
      <c r="O97" s="9">
        <v>4.9000000000000004</v>
      </c>
      <c r="P97" s="9">
        <v>4.75</v>
      </c>
      <c r="Q97">
        <f t="shared" si="12"/>
        <v>119.35</v>
      </c>
      <c r="R97">
        <f t="shared" si="13"/>
        <v>119.35</v>
      </c>
      <c r="T97">
        <f t="shared" si="10"/>
        <v>4.75</v>
      </c>
      <c r="U97">
        <f t="shared" si="19"/>
        <v>5</v>
      </c>
      <c r="V97" s="4">
        <f t="shared" si="18"/>
        <v>6.9771859426879711E-6</v>
      </c>
      <c r="AN97" s="11">
        <v>1865</v>
      </c>
      <c r="AO97" s="9">
        <v>105.4</v>
      </c>
      <c r="AP97" s="9">
        <v>107.9</v>
      </c>
      <c r="AQ97" s="9">
        <v>106.65</v>
      </c>
      <c r="AR97" s="9">
        <v>8.8000000000000007</v>
      </c>
      <c r="AS97" s="9">
        <v>9.3000000000000007</v>
      </c>
      <c r="AT97" s="9">
        <v>9.0500000000000007</v>
      </c>
      <c r="AU97">
        <f t="shared" si="14"/>
        <v>97.600000000000009</v>
      </c>
      <c r="AV97">
        <f t="shared" si="15"/>
        <v>97.600000000000009</v>
      </c>
      <c r="AX97">
        <f t="shared" si="11"/>
        <v>9.0500000000000007</v>
      </c>
      <c r="AY97">
        <f t="shared" si="17"/>
        <v>5</v>
      </c>
      <c r="AZ97" s="4">
        <f t="shared" si="16"/>
        <v>1.3009845240178069E-5</v>
      </c>
    </row>
    <row r="98" spans="2:52" x14ac:dyDescent="0.15">
      <c r="B98" s="6">
        <v>41943.625</v>
      </c>
      <c r="C98">
        <v>1625</v>
      </c>
      <c r="D98" t="s">
        <v>47</v>
      </c>
      <c r="E98">
        <v>0.45</v>
      </c>
      <c r="F98">
        <v>0.6</v>
      </c>
      <c r="G98">
        <v>0.52500000000000002</v>
      </c>
      <c r="H98">
        <v>0.3135</v>
      </c>
      <c r="J98" s="11">
        <v>1850</v>
      </c>
      <c r="K98" s="9">
        <v>118.3</v>
      </c>
      <c r="L98" s="9">
        <v>120.6</v>
      </c>
      <c r="M98" s="9">
        <v>119.44999999999899</v>
      </c>
      <c r="N98" s="9">
        <v>5</v>
      </c>
      <c r="O98" s="9">
        <v>5.2</v>
      </c>
      <c r="P98" s="9">
        <v>5.0999999999999996</v>
      </c>
      <c r="Q98">
        <f t="shared" si="12"/>
        <v>114.349999999999</v>
      </c>
      <c r="R98">
        <f t="shared" si="13"/>
        <v>114.349999999999</v>
      </c>
      <c r="T98">
        <f t="shared" si="10"/>
        <v>5.0999999999999996</v>
      </c>
      <c r="U98">
        <f t="shared" si="19"/>
        <v>5</v>
      </c>
      <c r="V98" s="4">
        <f t="shared" si="18"/>
        <v>7.4508556183551845E-6</v>
      </c>
      <c r="AN98" s="11">
        <v>1870</v>
      </c>
      <c r="AO98" s="9">
        <v>101</v>
      </c>
      <c r="AP98" s="9">
        <v>103.5</v>
      </c>
      <c r="AQ98" s="9">
        <v>102.25</v>
      </c>
      <c r="AR98" s="9">
        <v>9.4</v>
      </c>
      <c r="AS98" s="9">
        <v>9.8000000000000007</v>
      </c>
      <c r="AT98" s="9">
        <v>9.6</v>
      </c>
      <c r="AU98">
        <f t="shared" si="14"/>
        <v>92.65</v>
      </c>
      <c r="AV98">
        <f t="shared" si="15"/>
        <v>92.65</v>
      </c>
      <c r="AX98">
        <f t="shared" si="11"/>
        <v>9.6</v>
      </c>
      <c r="AY98">
        <f t="shared" si="17"/>
        <v>5</v>
      </c>
      <c r="AZ98" s="4">
        <f t="shared" si="16"/>
        <v>1.3726798021767229E-5</v>
      </c>
    </row>
    <row r="99" spans="2:52" x14ac:dyDescent="0.15">
      <c r="B99" s="6">
        <v>41943.625</v>
      </c>
      <c r="C99">
        <v>1630</v>
      </c>
      <c r="D99" t="s">
        <v>46</v>
      </c>
      <c r="E99">
        <v>333.4</v>
      </c>
      <c r="F99">
        <v>336.4</v>
      </c>
      <c r="G99">
        <v>334.9</v>
      </c>
      <c r="H99">
        <v>0.34699999999999998</v>
      </c>
      <c r="J99" s="11">
        <v>1855</v>
      </c>
      <c r="K99" s="9">
        <v>113.7</v>
      </c>
      <c r="L99" s="9">
        <v>116.1</v>
      </c>
      <c r="M99" s="9">
        <v>114.9</v>
      </c>
      <c r="N99" s="9">
        <v>5.4</v>
      </c>
      <c r="O99" s="9">
        <v>5.6</v>
      </c>
      <c r="P99" s="9">
        <v>5.5</v>
      </c>
      <c r="Q99">
        <f t="shared" si="12"/>
        <v>109.4</v>
      </c>
      <c r="R99">
        <f t="shared" si="13"/>
        <v>109.4</v>
      </c>
      <c r="T99">
        <f t="shared" si="10"/>
        <v>5.5</v>
      </c>
      <c r="U99">
        <f t="shared" si="19"/>
        <v>5</v>
      </c>
      <c r="V99" s="4">
        <f t="shared" si="18"/>
        <v>7.9919781908356613E-6</v>
      </c>
      <c r="AN99" s="11">
        <v>1875</v>
      </c>
      <c r="AO99" s="9">
        <v>97</v>
      </c>
      <c r="AP99" s="9">
        <v>99.1</v>
      </c>
      <c r="AQ99" s="9">
        <v>98.05</v>
      </c>
      <c r="AR99" s="9">
        <v>10</v>
      </c>
      <c r="AS99" s="9">
        <v>10.5</v>
      </c>
      <c r="AT99" s="9">
        <v>10.25</v>
      </c>
      <c r="AU99">
        <f t="shared" si="14"/>
        <v>87.8</v>
      </c>
      <c r="AV99">
        <f t="shared" si="15"/>
        <v>87.8</v>
      </c>
      <c r="AX99">
        <f t="shared" si="11"/>
        <v>10.25</v>
      </c>
      <c r="AY99">
        <f t="shared" si="17"/>
        <v>5</v>
      </c>
      <c r="AZ99" s="4">
        <f t="shared" si="16"/>
        <v>1.4578154371074302E-5</v>
      </c>
    </row>
    <row r="100" spans="2:52" x14ac:dyDescent="0.15">
      <c r="B100" s="6">
        <v>41943.625</v>
      </c>
      <c r="C100">
        <v>1630</v>
      </c>
      <c r="D100" t="s">
        <v>47</v>
      </c>
      <c r="E100">
        <v>0.45</v>
      </c>
      <c r="F100">
        <v>0.6</v>
      </c>
      <c r="G100">
        <v>0.52500000000000002</v>
      </c>
      <c r="H100">
        <v>0.309</v>
      </c>
      <c r="J100" s="11">
        <v>1860</v>
      </c>
      <c r="K100" s="9">
        <v>109.2</v>
      </c>
      <c r="L100" s="9">
        <v>111.5</v>
      </c>
      <c r="M100" s="9">
        <v>110.35</v>
      </c>
      <c r="N100" s="9">
        <v>5.8</v>
      </c>
      <c r="O100" s="9">
        <v>6</v>
      </c>
      <c r="P100" s="9">
        <v>5.9</v>
      </c>
      <c r="Q100">
        <f t="shared" si="12"/>
        <v>104.44999999999999</v>
      </c>
      <c r="R100">
        <f t="shared" si="13"/>
        <v>104.44999999999999</v>
      </c>
      <c r="T100">
        <f t="shared" si="10"/>
        <v>5.9</v>
      </c>
      <c r="U100">
        <f t="shared" si="19"/>
        <v>5</v>
      </c>
      <c r="V100" s="4">
        <f t="shared" si="18"/>
        <v>8.5271823778529133E-6</v>
      </c>
      <c r="AN100" s="11">
        <v>1880</v>
      </c>
      <c r="AO100" s="9">
        <v>92.6</v>
      </c>
      <c r="AP100" s="9">
        <v>94.7</v>
      </c>
      <c r="AQ100" s="9">
        <v>93.65</v>
      </c>
      <c r="AR100" s="9">
        <v>10.7</v>
      </c>
      <c r="AS100" s="9">
        <v>11.1</v>
      </c>
      <c r="AT100" s="9">
        <v>10.899999999999901</v>
      </c>
      <c r="AU100">
        <f t="shared" si="14"/>
        <v>82.750000000000099</v>
      </c>
      <c r="AV100">
        <f t="shared" si="15"/>
        <v>82.750000000000099</v>
      </c>
      <c r="AX100">
        <f t="shared" si="11"/>
        <v>10.899999999999901</v>
      </c>
      <c r="AY100">
        <f t="shared" si="17"/>
        <v>5</v>
      </c>
      <c r="AZ100" s="4">
        <f t="shared" si="16"/>
        <v>1.5420271593282553E-5</v>
      </c>
    </row>
    <row r="101" spans="2:52" x14ac:dyDescent="0.15">
      <c r="B101" s="6">
        <v>41943.625</v>
      </c>
      <c r="C101">
        <v>1635</v>
      </c>
      <c r="D101" t="s">
        <v>46</v>
      </c>
      <c r="E101">
        <v>328.7</v>
      </c>
      <c r="F101">
        <v>331.2</v>
      </c>
      <c r="G101">
        <v>329.95</v>
      </c>
      <c r="H101">
        <v>0.34420000000000001</v>
      </c>
      <c r="J101" s="11">
        <v>1865</v>
      </c>
      <c r="K101" s="9">
        <v>104.7</v>
      </c>
      <c r="L101" s="9">
        <v>106.9</v>
      </c>
      <c r="M101" s="9">
        <v>105.8</v>
      </c>
      <c r="N101" s="9">
        <v>6.2</v>
      </c>
      <c r="O101" s="9">
        <v>6.5</v>
      </c>
      <c r="P101" s="9">
        <v>6.35</v>
      </c>
      <c r="Q101">
        <f t="shared" si="12"/>
        <v>99.45</v>
      </c>
      <c r="R101">
        <f t="shared" si="13"/>
        <v>99.45</v>
      </c>
      <c r="T101">
        <f t="shared" si="10"/>
        <v>6.35</v>
      </c>
      <c r="U101">
        <f t="shared" si="19"/>
        <v>5</v>
      </c>
      <c r="V101" s="4">
        <f t="shared" si="18"/>
        <v>9.1284172184827166E-6</v>
      </c>
      <c r="AN101" s="11">
        <v>1885</v>
      </c>
      <c r="AO101" s="9">
        <v>88.3</v>
      </c>
      <c r="AP101" s="9">
        <v>90.4</v>
      </c>
      <c r="AQ101" s="9">
        <v>89.35</v>
      </c>
      <c r="AR101" s="9">
        <v>11.4</v>
      </c>
      <c r="AS101" s="9">
        <v>11.8</v>
      </c>
      <c r="AT101" s="9">
        <v>11.6</v>
      </c>
      <c r="AU101">
        <f t="shared" si="14"/>
        <v>77.75</v>
      </c>
      <c r="AV101">
        <f t="shared" si="15"/>
        <v>77.75</v>
      </c>
      <c r="AX101">
        <f t="shared" si="11"/>
        <v>11.6</v>
      </c>
      <c r="AY101">
        <f t="shared" si="17"/>
        <v>5</v>
      </c>
      <c r="AZ101" s="4">
        <f t="shared" si="16"/>
        <v>1.6323621030510037E-5</v>
      </c>
    </row>
    <row r="102" spans="2:52" x14ac:dyDescent="0.15">
      <c r="B102" s="6">
        <v>41943.625</v>
      </c>
      <c r="C102">
        <v>1635</v>
      </c>
      <c r="D102" t="s">
        <v>47</v>
      </c>
      <c r="E102">
        <v>0.5</v>
      </c>
      <c r="F102">
        <v>0.65</v>
      </c>
      <c r="G102">
        <v>0.57499999999999996</v>
      </c>
      <c r="H102">
        <v>0.30809999999999998</v>
      </c>
      <c r="J102" s="11">
        <v>1870</v>
      </c>
      <c r="K102" s="9">
        <v>100.2</v>
      </c>
      <c r="L102" s="9">
        <v>102.5</v>
      </c>
      <c r="M102" s="9">
        <v>101.35</v>
      </c>
      <c r="N102" s="9">
        <v>6.7</v>
      </c>
      <c r="O102" s="9">
        <v>6.9</v>
      </c>
      <c r="P102" s="9">
        <v>6.8</v>
      </c>
      <c r="Q102">
        <f t="shared" si="12"/>
        <v>94.55</v>
      </c>
      <c r="R102">
        <f t="shared" si="13"/>
        <v>94.55</v>
      </c>
      <c r="T102">
        <f t="shared" si="10"/>
        <v>6.8</v>
      </c>
      <c r="U102">
        <f t="shared" si="19"/>
        <v>5</v>
      </c>
      <c r="V102" s="4">
        <f t="shared" si="18"/>
        <v>9.723108411763038E-6</v>
      </c>
      <c r="AN102" s="11">
        <v>1890</v>
      </c>
      <c r="AO102" s="9">
        <v>84.5</v>
      </c>
      <c r="AP102" s="9">
        <v>85.7</v>
      </c>
      <c r="AQ102" s="9">
        <v>85.1</v>
      </c>
      <c r="AR102" s="9">
        <v>12.1</v>
      </c>
      <c r="AS102" s="9">
        <v>12.6</v>
      </c>
      <c r="AT102" s="9">
        <v>12.35</v>
      </c>
      <c r="AU102">
        <f t="shared" si="14"/>
        <v>72.75</v>
      </c>
      <c r="AV102">
        <f t="shared" si="15"/>
        <v>72.75</v>
      </c>
      <c r="AX102">
        <f t="shared" si="11"/>
        <v>12.35</v>
      </c>
      <c r="AY102">
        <f t="shared" si="17"/>
        <v>5</v>
      </c>
      <c r="AZ102" s="4">
        <f t="shared" si="16"/>
        <v>1.7287196666194989E-5</v>
      </c>
    </row>
    <row r="103" spans="2:52" x14ac:dyDescent="0.15">
      <c r="B103" s="6">
        <v>41943.625</v>
      </c>
      <c r="C103">
        <v>1640</v>
      </c>
      <c r="D103" t="s">
        <v>47</v>
      </c>
      <c r="E103">
        <v>0.5</v>
      </c>
      <c r="F103">
        <v>0.65</v>
      </c>
      <c r="G103">
        <v>0.57499999999999996</v>
      </c>
      <c r="H103">
        <v>0.30359999999999998</v>
      </c>
      <c r="J103" s="11">
        <v>1875</v>
      </c>
      <c r="K103" s="9">
        <v>95.6</v>
      </c>
      <c r="L103" s="9">
        <v>98</v>
      </c>
      <c r="M103" s="9">
        <v>96.8</v>
      </c>
      <c r="N103" s="9">
        <v>7.2</v>
      </c>
      <c r="O103" s="9">
        <v>7.5</v>
      </c>
      <c r="P103" s="9">
        <v>7.35</v>
      </c>
      <c r="Q103">
        <f t="shared" si="12"/>
        <v>89.45</v>
      </c>
      <c r="R103">
        <f t="shared" si="13"/>
        <v>89.45</v>
      </c>
      <c r="T103">
        <f t="shared" si="10"/>
        <v>7.35</v>
      </c>
      <c r="U103">
        <f t="shared" si="19"/>
        <v>5</v>
      </c>
      <c r="V103" s="4">
        <f t="shared" si="18"/>
        <v>1.0453560172232874E-5</v>
      </c>
      <c r="AN103" s="11">
        <v>1895</v>
      </c>
      <c r="AO103" s="9">
        <v>80.3</v>
      </c>
      <c r="AP103" s="9">
        <v>81.599999999999994</v>
      </c>
      <c r="AQ103" s="9">
        <v>80.949999999999903</v>
      </c>
      <c r="AR103" s="9">
        <v>12.9</v>
      </c>
      <c r="AS103" s="9">
        <v>13.4</v>
      </c>
      <c r="AT103" s="9">
        <v>13.15</v>
      </c>
      <c r="AU103">
        <f t="shared" si="14"/>
        <v>67.799999999999898</v>
      </c>
      <c r="AV103">
        <f t="shared" si="15"/>
        <v>67.799999999999898</v>
      </c>
      <c r="AX103">
        <f t="shared" si="11"/>
        <v>13.15</v>
      </c>
      <c r="AY103">
        <f t="shared" si="17"/>
        <v>5</v>
      </c>
      <c r="AZ103" s="4">
        <f t="shared" si="16"/>
        <v>1.8310008575501866E-5</v>
      </c>
    </row>
    <row r="104" spans="2:52" x14ac:dyDescent="0.15">
      <c r="B104" s="6">
        <v>41943.625</v>
      </c>
      <c r="C104">
        <v>1640</v>
      </c>
      <c r="D104" t="s">
        <v>46</v>
      </c>
      <c r="E104">
        <v>323.5</v>
      </c>
      <c r="F104">
        <v>326.3</v>
      </c>
      <c r="G104">
        <v>324.89999999999998</v>
      </c>
      <c r="H104">
        <v>0.33710000000000001</v>
      </c>
      <c r="J104" s="11">
        <v>1880</v>
      </c>
      <c r="K104" s="9">
        <v>91.2</v>
      </c>
      <c r="L104" s="9">
        <v>93.6</v>
      </c>
      <c r="M104" s="9">
        <v>92.4</v>
      </c>
      <c r="N104" s="9">
        <v>7.8</v>
      </c>
      <c r="O104" s="9">
        <v>8.1</v>
      </c>
      <c r="P104" s="9">
        <v>7.9499999999999904</v>
      </c>
      <c r="Q104">
        <f t="shared" si="12"/>
        <v>84.450000000000017</v>
      </c>
      <c r="R104">
        <f t="shared" si="13"/>
        <v>84.450000000000017</v>
      </c>
      <c r="T104">
        <f t="shared" si="10"/>
        <v>7.9499999999999904</v>
      </c>
      <c r="U104">
        <f t="shared" si="19"/>
        <v>5</v>
      </c>
      <c r="V104" s="4">
        <f t="shared" si="18"/>
        <v>1.1246848851560555E-5</v>
      </c>
      <c r="AN104" s="11">
        <v>1900</v>
      </c>
      <c r="AO104" s="9">
        <v>76.2</v>
      </c>
      <c r="AP104" s="9">
        <v>77.400000000000006</v>
      </c>
      <c r="AQ104" s="9">
        <v>76.8</v>
      </c>
      <c r="AR104" s="9">
        <v>13.8</v>
      </c>
      <c r="AS104" s="9">
        <v>14.3</v>
      </c>
      <c r="AT104" s="9">
        <v>14.05</v>
      </c>
      <c r="AU104">
        <f t="shared" si="14"/>
        <v>62.75</v>
      </c>
      <c r="AV104">
        <f t="shared" si="15"/>
        <v>62.75</v>
      </c>
      <c r="AX104">
        <f t="shared" si="11"/>
        <v>14.05</v>
      </c>
      <c r="AY104">
        <f t="shared" si="17"/>
        <v>5</v>
      </c>
      <c r="AZ104" s="4">
        <f t="shared" si="16"/>
        <v>1.9460336508326561E-5</v>
      </c>
    </row>
    <row r="105" spans="2:52" x14ac:dyDescent="0.15">
      <c r="B105" s="6">
        <v>41943.625</v>
      </c>
      <c r="C105">
        <v>1645</v>
      </c>
      <c r="D105" t="s">
        <v>46</v>
      </c>
      <c r="E105">
        <v>318.7</v>
      </c>
      <c r="F105">
        <v>321.2</v>
      </c>
      <c r="G105">
        <v>319.95</v>
      </c>
      <c r="H105">
        <v>0.3342</v>
      </c>
      <c r="J105" s="11">
        <v>1885</v>
      </c>
      <c r="K105" s="9">
        <v>86.9</v>
      </c>
      <c r="L105" s="9">
        <v>89.2</v>
      </c>
      <c r="M105" s="9">
        <v>88.05</v>
      </c>
      <c r="N105" s="9">
        <v>8.4</v>
      </c>
      <c r="O105" s="9">
        <v>8.6</v>
      </c>
      <c r="P105" s="9">
        <v>8.5</v>
      </c>
      <c r="Q105">
        <f t="shared" si="12"/>
        <v>79.55</v>
      </c>
      <c r="R105">
        <f t="shared" si="13"/>
        <v>79.55</v>
      </c>
      <c r="T105">
        <f t="shared" si="10"/>
        <v>8.5</v>
      </c>
      <c r="U105">
        <f t="shared" si="19"/>
        <v>5</v>
      </c>
      <c r="V105" s="4">
        <f t="shared" si="18"/>
        <v>1.1961224593536212E-5</v>
      </c>
      <c r="AN105" s="11">
        <v>1905</v>
      </c>
      <c r="AO105" s="9">
        <v>72.099999999999994</v>
      </c>
      <c r="AP105" s="9">
        <v>73.3</v>
      </c>
      <c r="AQ105" s="9">
        <v>72.699999999999903</v>
      </c>
      <c r="AR105" s="9">
        <v>14.7</v>
      </c>
      <c r="AS105" s="9">
        <v>15.2</v>
      </c>
      <c r="AT105" s="9">
        <v>14.95</v>
      </c>
      <c r="AU105">
        <f t="shared" si="14"/>
        <v>57.749999999999901</v>
      </c>
      <c r="AV105">
        <f t="shared" si="15"/>
        <v>57.749999999999901</v>
      </c>
      <c r="AX105">
        <f t="shared" si="11"/>
        <v>14.95</v>
      </c>
      <c r="AY105">
        <f t="shared" si="17"/>
        <v>5</v>
      </c>
      <c r="AZ105" s="4">
        <f t="shared" si="16"/>
        <v>2.0598351084733827E-5</v>
      </c>
    </row>
    <row r="106" spans="2:52" x14ac:dyDescent="0.15">
      <c r="B106" s="6">
        <v>41943.625</v>
      </c>
      <c r="C106">
        <v>1645</v>
      </c>
      <c r="D106" t="s">
        <v>47</v>
      </c>
      <c r="E106">
        <v>0.5</v>
      </c>
      <c r="F106">
        <v>0.7</v>
      </c>
      <c r="G106">
        <v>0.6</v>
      </c>
      <c r="H106">
        <v>0.30059999999999998</v>
      </c>
      <c r="J106" s="11">
        <v>1890</v>
      </c>
      <c r="K106" s="9">
        <v>82.5</v>
      </c>
      <c r="L106" s="9">
        <v>84.7</v>
      </c>
      <c r="M106" s="9">
        <v>83.6</v>
      </c>
      <c r="N106" s="9">
        <v>9</v>
      </c>
      <c r="O106" s="9">
        <v>9.3000000000000007</v>
      </c>
      <c r="P106" s="9">
        <v>9.15</v>
      </c>
      <c r="Q106">
        <f t="shared" si="12"/>
        <v>74.449999999999989</v>
      </c>
      <c r="R106">
        <f t="shared" si="13"/>
        <v>74.449999999999989</v>
      </c>
      <c r="T106">
        <f t="shared" si="10"/>
        <v>9.15</v>
      </c>
      <c r="U106">
        <f t="shared" si="19"/>
        <v>5</v>
      </c>
      <c r="V106" s="4">
        <f t="shared" si="18"/>
        <v>1.2807870099340628E-5</v>
      </c>
      <c r="AN106" s="11">
        <v>1910</v>
      </c>
      <c r="AO106" s="9">
        <v>68.099999999999994</v>
      </c>
      <c r="AP106" s="9">
        <v>69.3</v>
      </c>
      <c r="AQ106" s="9">
        <v>68.699999999999903</v>
      </c>
      <c r="AR106" s="9">
        <v>15.6</v>
      </c>
      <c r="AS106" s="9">
        <v>16.2</v>
      </c>
      <c r="AT106" s="9">
        <v>15.899999999999901</v>
      </c>
      <c r="AU106">
        <f t="shared" si="14"/>
        <v>52.800000000000004</v>
      </c>
      <c r="AV106">
        <f t="shared" si="15"/>
        <v>52.800000000000004</v>
      </c>
      <c r="AX106">
        <f t="shared" si="11"/>
        <v>15.899999999999901</v>
      </c>
      <c r="AY106">
        <f t="shared" si="17"/>
        <v>5</v>
      </c>
      <c r="AZ106" s="4">
        <f t="shared" si="16"/>
        <v>2.1792728750264077E-5</v>
      </c>
    </row>
    <row r="107" spans="2:52" x14ac:dyDescent="0.15">
      <c r="B107" s="6">
        <v>41943.625</v>
      </c>
      <c r="C107">
        <v>1650</v>
      </c>
      <c r="D107" t="s">
        <v>46</v>
      </c>
      <c r="E107">
        <v>313.60000000000002</v>
      </c>
      <c r="F107">
        <v>316.39999999999998</v>
      </c>
      <c r="G107">
        <v>315</v>
      </c>
      <c r="H107">
        <v>0.33129999999999998</v>
      </c>
      <c r="J107" s="11">
        <v>1895</v>
      </c>
      <c r="K107" s="9">
        <v>78.2</v>
      </c>
      <c r="L107" s="9">
        <v>80.400000000000006</v>
      </c>
      <c r="M107" s="9">
        <v>79.3</v>
      </c>
      <c r="N107" s="9">
        <v>9.6999999999999993</v>
      </c>
      <c r="O107" s="9">
        <v>10</v>
      </c>
      <c r="P107" s="9">
        <v>9.85</v>
      </c>
      <c r="Q107">
        <f t="shared" si="12"/>
        <v>69.45</v>
      </c>
      <c r="R107">
        <f t="shared" si="13"/>
        <v>69.45</v>
      </c>
      <c r="T107">
        <f t="shared" si="10"/>
        <v>9.85</v>
      </c>
      <c r="U107">
        <f t="shared" si="19"/>
        <v>5</v>
      </c>
      <c r="V107" s="4">
        <f t="shared" si="18"/>
        <v>1.3715044794279919E-5</v>
      </c>
      <c r="AN107" s="11">
        <v>1915</v>
      </c>
      <c r="AO107" s="9">
        <v>64.2</v>
      </c>
      <c r="AP107" s="9">
        <v>65.400000000000006</v>
      </c>
      <c r="AQ107" s="9">
        <v>64.8</v>
      </c>
      <c r="AR107" s="9">
        <v>16.600000000000001</v>
      </c>
      <c r="AS107" s="9">
        <v>17.2</v>
      </c>
      <c r="AT107" s="9">
        <v>16.899999999999999</v>
      </c>
      <c r="AU107">
        <f t="shared" si="14"/>
        <v>47.9</v>
      </c>
      <c r="AV107">
        <f t="shared" si="15"/>
        <v>47.9</v>
      </c>
      <c r="AX107">
        <f t="shared" si="11"/>
        <v>16.899999999999999</v>
      </c>
      <c r="AY107">
        <f t="shared" si="17"/>
        <v>5</v>
      </c>
      <c r="AZ107" s="4">
        <f t="shared" si="16"/>
        <v>2.3042541136894243E-5</v>
      </c>
    </row>
    <row r="108" spans="2:52" x14ac:dyDescent="0.15">
      <c r="B108" s="6">
        <v>41943.625</v>
      </c>
      <c r="C108">
        <v>1650</v>
      </c>
      <c r="D108" t="s">
        <v>47</v>
      </c>
      <c r="E108">
        <v>0.55000000000000004</v>
      </c>
      <c r="F108">
        <v>0.7</v>
      </c>
      <c r="G108">
        <v>0.625</v>
      </c>
      <c r="H108">
        <v>0.29770000000000002</v>
      </c>
      <c r="J108" s="11">
        <v>1900</v>
      </c>
      <c r="K108" s="9">
        <v>74.400000000000006</v>
      </c>
      <c r="L108" s="9">
        <v>75.7</v>
      </c>
      <c r="M108" s="9">
        <v>75.05</v>
      </c>
      <c r="N108" s="9">
        <v>10.5</v>
      </c>
      <c r="O108" s="9">
        <v>10.8</v>
      </c>
      <c r="P108" s="9">
        <v>10.65</v>
      </c>
      <c r="Q108">
        <f t="shared" si="12"/>
        <v>64.399999999999991</v>
      </c>
      <c r="R108">
        <f t="shared" si="13"/>
        <v>64.399999999999991</v>
      </c>
      <c r="T108">
        <f t="shared" si="10"/>
        <v>10.65</v>
      </c>
      <c r="U108">
        <f t="shared" si="19"/>
        <v>5</v>
      </c>
      <c r="V108" s="4">
        <f t="shared" si="18"/>
        <v>1.4751012613013396E-5</v>
      </c>
      <c r="AN108" s="11">
        <v>1920</v>
      </c>
      <c r="AO108" s="9">
        <v>60.3</v>
      </c>
      <c r="AP108" s="9">
        <v>61.5</v>
      </c>
      <c r="AQ108" s="9">
        <v>60.9</v>
      </c>
      <c r="AR108" s="9">
        <v>17.7</v>
      </c>
      <c r="AS108" s="9">
        <v>18.3</v>
      </c>
      <c r="AT108" s="9">
        <v>18</v>
      </c>
      <c r="AU108">
        <f t="shared" si="14"/>
        <v>42.9</v>
      </c>
      <c r="AV108">
        <f t="shared" si="15"/>
        <v>42.9</v>
      </c>
      <c r="AX108">
        <f t="shared" si="11"/>
        <v>18</v>
      </c>
      <c r="AY108">
        <f t="shared" si="17"/>
        <v>5</v>
      </c>
      <c r="AZ108" s="4">
        <f t="shared" si="16"/>
        <v>2.4414693197793489E-5</v>
      </c>
    </row>
    <row r="109" spans="2:52" x14ac:dyDescent="0.15">
      <c r="B109" s="6">
        <v>41943.625</v>
      </c>
      <c r="C109">
        <v>1655</v>
      </c>
      <c r="D109" t="s">
        <v>46</v>
      </c>
      <c r="E109">
        <v>308.5</v>
      </c>
      <c r="F109">
        <v>311.5</v>
      </c>
      <c r="G109">
        <v>310</v>
      </c>
      <c r="H109">
        <v>0.32619999999999999</v>
      </c>
      <c r="J109" s="11">
        <v>1905</v>
      </c>
      <c r="K109" s="9">
        <v>70.3</v>
      </c>
      <c r="L109" s="9">
        <v>71.3</v>
      </c>
      <c r="M109" s="9">
        <v>70.8</v>
      </c>
      <c r="N109" s="9">
        <v>11.3</v>
      </c>
      <c r="O109" s="9">
        <v>11.7</v>
      </c>
      <c r="P109" s="9">
        <v>11.5</v>
      </c>
      <c r="Q109">
        <f t="shared" si="12"/>
        <v>59.3</v>
      </c>
      <c r="R109">
        <f t="shared" si="13"/>
        <v>59.3</v>
      </c>
      <c r="T109">
        <f t="shared" si="10"/>
        <v>11.5</v>
      </c>
      <c r="U109">
        <f t="shared" si="19"/>
        <v>5</v>
      </c>
      <c r="V109" s="4">
        <f t="shared" si="18"/>
        <v>1.5844819960902757E-5</v>
      </c>
      <c r="AN109" s="11">
        <v>1925</v>
      </c>
      <c r="AO109" s="9">
        <v>56.5</v>
      </c>
      <c r="AP109" s="9">
        <v>57.6</v>
      </c>
      <c r="AQ109" s="9">
        <v>57.05</v>
      </c>
      <c r="AR109" s="9">
        <v>18.899999999999999</v>
      </c>
      <c r="AS109" s="9">
        <v>19.5</v>
      </c>
      <c r="AT109" s="9">
        <v>19.2</v>
      </c>
      <c r="AU109">
        <f t="shared" si="14"/>
        <v>37.849999999999994</v>
      </c>
      <c r="AV109">
        <f t="shared" si="15"/>
        <v>37.849999999999994</v>
      </c>
      <c r="AX109">
        <f t="shared" si="11"/>
        <v>19.2</v>
      </c>
      <c r="AY109">
        <f t="shared" si="17"/>
        <v>5</v>
      </c>
      <c r="AZ109" s="4">
        <f t="shared" si="16"/>
        <v>2.5907230225572104E-5</v>
      </c>
    </row>
    <row r="110" spans="2:52" x14ac:dyDescent="0.15">
      <c r="B110" s="6">
        <v>41943.625</v>
      </c>
      <c r="C110">
        <v>1655</v>
      </c>
      <c r="D110" t="s">
        <v>47</v>
      </c>
      <c r="E110">
        <v>0.55000000000000004</v>
      </c>
      <c r="F110">
        <v>0.7</v>
      </c>
      <c r="G110">
        <v>0.625</v>
      </c>
      <c r="H110">
        <v>0.29330000000000001</v>
      </c>
      <c r="J110" s="11">
        <v>1910</v>
      </c>
      <c r="K110" s="9">
        <v>66.2</v>
      </c>
      <c r="L110" s="9">
        <v>67.2</v>
      </c>
      <c r="M110" s="9">
        <v>66.7</v>
      </c>
      <c r="N110" s="9">
        <v>12.2</v>
      </c>
      <c r="O110" s="9">
        <v>12.5</v>
      </c>
      <c r="P110" s="9">
        <v>12.35</v>
      </c>
      <c r="Q110">
        <f t="shared" si="12"/>
        <v>54.35</v>
      </c>
      <c r="R110">
        <f t="shared" si="13"/>
        <v>54.35</v>
      </c>
      <c r="T110">
        <f t="shared" si="10"/>
        <v>12.35</v>
      </c>
      <c r="U110">
        <f t="shared" si="19"/>
        <v>5</v>
      </c>
      <c r="V110" s="4">
        <f t="shared" si="18"/>
        <v>1.692698664626844E-5</v>
      </c>
      <c r="AN110" s="11">
        <v>1930</v>
      </c>
      <c r="AO110" s="9">
        <v>52.7</v>
      </c>
      <c r="AP110" s="9">
        <v>53.9</v>
      </c>
      <c r="AQ110" s="9">
        <v>53.3</v>
      </c>
      <c r="AR110" s="9">
        <v>20.100000000000001</v>
      </c>
      <c r="AS110" s="9">
        <v>20.8</v>
      </c>
      <c r="AT110" s="9">
        <v>20.45</v>
      </c>
      <c r="AU110">
        <f t="shared" si="14"/>
        <v>32.849999999999994</v>
      </c>
      <c r="AV110">
        <f t="shared" si="15"/>
        <v>32.849999999999994</v>
      </c>
      <c r="AX110">
        <f t="shared" si="11"/>
        <v>20.45</v>
      </c>
      <c r="AY110">
        <f t="shared" si="17"/>
        <v>5</v>
      </c>
      <c r="AZ110" s="4">
        <f t="shared" si="16"/>
        <v>2.7451110489750262E-5</v>
      </c>
    </row>
    <row r="111" spans="2:52" x14ac:dyDescent="0.15">
      <c r="B111" s="6">
        <v>41943.625</v>
      </c>
      <c r="C111">
        <v>1660</v>
      </c>
      <c r="D111" t="s">
        <v>46</v>
      </c>
      <c r="E111">
        <v>303.7</v>
      </c>
      <c r="F111">
        <v>306.3</v>
      </c>
      <c r="G111">
        <v>305</v>
      </c>
      <c r="H111">
        <v>0.32129999999999997</v>
      </c>
      <c r="J111" s="11">
        <v>1915</v>
      </c>
      <c r="K111" s="9">
        <v>62.1</v>
      </c>
      <c r="L111" s="9">
        <v>63.1</v>
      </c>
      <c r="M111" s="9">
        <v>62.6</v>
      </c>
      <c r="N111" s="9">
        <v>13.1</v>
      </c>
      <c r="O111" s="9">
        <v>13.4</v>
      </c>
      <c r="P111" s="9">
        <v>13.25</v>
      </c>
      <c r="Q111">
        <f t="shared" si="12"/>
        <v>49.35</v>
      </c>
      <c r="R111">
        <f t="shared" si="13"/>
        <v>49.35</v>
      </c>
      <c r="T111">
        <f t="shared" si="10"/>
        <v>13.25</v>
      </c>
      <c r="U111">
        <f t="shared" si="19"/>
        <v>5</v>
      </c>
      <c r="V111" s="4">
        <f t="shared" si="18"/>
        <v>1.806582296830059E-5</v>
      </c>
      <c r="AN111" s="11">
        <v>1935</v>
      </c>
      <c r="AO111" s="9">
        <v>49.1</v>
      </c>
      <c r="AP111" s="9">
        <v>50.2</v>
      </c>
      <c r="AQ111" s="9">
        <v>49.65</v>
      </c>
      <c r="AR111" s="9">
        <v>21.5</v>
      </c>
      <c r="AS111" s="9">
        <v>22.1</v>
      </c>
      <c r="AT111" s="9">
        <v>21.8</v>
      </c>
      <c r="AU111">
        <f t="shared" si="14"/>
        <v>27.849999999999998</v>
      </c>
      <c r="AV111">
        <f t="shared" si="15"/>
        <v>27.849999999999998</v>
      </c>
      <c r="AX111">
        <f t="shared" si="11"/>
        <v>21.8</v>
      </c>
      <c r="AY111">
        <f t="shared" si="17"/>
        <v>5</v>
      </c>
      <c r="AZ111" s="4">
        <f t="shared" si="16"/>
        <v>2.9112250422609947E-5</v>
      </c>
    </row>
    <row r="112" spans="2:52" x14ac:dyDescent="0.15">
      <c r="B112" s="6">
        <v>41943.625</v>
      </c>
      <c r="C112">
        <v>1660</v>
      </c>
      <c r="D112" t="s">
        <v>47</v>
      </c>
      <c r="E112">
        <v>0.6</v>
      </c>
      <c r="F112">
        <v>0.75</v>
      </c>
      <c r="G112">
        <v>0.67500000000000004</v>
      </c>
      <c r="H112">
        <v>0.29170000000000001</v>
      </c>
      <c r="J112" s="11">
        <v>1920</v>
      </c>
      <c r="K112" s="9">
        <v>58.1</v>
      </c>
      <c r="L112" s="9">
        <v>59.1</v>
      </c>
      <c r="M112" s="9">
        <v>58.6</v>
      </c>
      <c r="N112" s="9">
        <v>14.2</v>
      </c>
      <c r="O112" s="9">
        <v>14.4</v>
      </c>
      <c r="P112" s="9">
        <v>14.3</v>
      </c>
      <c r="Q112">
        <f t="shared" si="12"/>
        <v>44.3</v>
      </c>
      <c r="R112">
        <f t="shared" si="13"/>
        <v>44.3</v>
      </c>
      <c r="T112">
        <f t="shared" si="10"/>
        <v>14.3</v>
      </c>
      <c r="U112">
        <f t="shared" si="19"/>
        <v>5</v>
      </c>
      <c r="V112" s="4">
        <f t="shared" si="18"/>
        <v>1.9396037207224594E-5</v>
      </c>
      <c r="AN112" s="11">
        <v>1940</v>
      </c>
      <c r="AO112" s="9">
        <v>45.5</v>
      </c>
      <c r="AP112" s="9">
        <v>46.5</v>
      </c>
      <c r="AQ112" s="9">
        <v>46</v>
      </c>
      <c r="AR112" s="9">
        <v>22.9</v>
      </c>
      <c r="AS112" s="9">
        <v>23.5</v>
      </c>
      <c r="AT112" s="9">
        <v>23.2</v>
      </c>
      <c r="AU112">
        <f t="shared" si="14"/>
        <v>22.8</v>
      </c>
      <c r="AV112">
        <f t="shared" si="15"/>
        <v>22.8</v>
      </c>
      <c r="AX112">
        <f t="shared" si="11"/>
        <v>23.2</v>
      </c>
      <c r="AY112">
        <f t="shared" si="17"/>
        <v>5</v>
      </c>
      <c r="AZ112" s="4">
        <f t="shared" si="16"/>
        <v>3.0822350056400273E-5</v>
      </c>
    </row>
    <row r="113" spans="2:52" x14ac:dyDescent="0.15">
      <c r="B113" s="6">
        <v>41943.625</v>
      </c>
      <c r="C113">
        <v>1665</v>
      </c>
      <c r="D113" t="s">
        <v>46</v>
      </c>
      <c r="E113">
        <v>298.60000000000002</v>
      </c>
      <c r="F113">
        <v>301.39999999999998</v>
      </c>
      <c r="G113">
        <v>300</v>
      </c>
      <c r="H113">
        <v>0.31640000000000001</v>
      </c>
      <c r="J113" s="11">
        <v>1925</v>
      </c>
      <c r="K113" s="9">
        <v>54.3</v>
      </c>
      <c r="L113" s="9">
        <v>55.2</v>
      </c>
      <c r="M113" s="9">
        <v>54.75</v>
      </c>
      <c r="N113" s="9">
        <v>15.2</v>
      </c>
      <c r="O113" s="9">
        <v>15.5</v>
      </c>
      <c r="P113" s="9">
        <v>15.35</v>
      </c>
      <c r="Q113">
        <f t="shared" si="12"/>
        <v>39.4</v>
      </c>
      <c r="R113">
        <f t="shared" si="13"/>
        <v>39.4</v>
      </c>
      <c r="T113">
        <f t="shared" si="10"/>
        <v>15.35</v>
      </c>
      <c r="U113">
        <f t="shared" si="19"/>
        <v>5</v>
      </c>
      <c r="V113" s="4">
        <f t="shared" si="18"/>
        <v>2.0712205224894405E-5</v>
      </c>
      <c r="AN113" s="11">
        <v>1945</v>
      </c>
      <c r="AO113" s="9">
        <v>42</v>
      </c>
      <c r="AP113" s="9">
        <v>43</v>
      </c>
      <c r="AQ113" s="9">
        <v>42.5</v>
      </c>
      <c r="AR113" s="9">
        <v>24.4</v>
      </c>
      <c r="AS113" s="9">
        <v>25</v>
      </c>
      <c r="AT113" s="9">
        <v>24.7</v>
      </c>
      <c r="AU113">
        <f t="shared" si="14"/>
        <v>17.8</v>
      </c>
      <c r="AV113">
        <f t="shared" si="15"/>
        <v>17.8</v>
      </c>
      <c r="AX113">
        <f t="shared" si="11"/>
        <v>24.7</v>
      </c>
      <c r="AY113">
        <f t="shared" si="17"/>
        <v>5</v>
      </c>
      <c r="AZ113" s="4">
        <f t="shared" si="16"/>
        <v>3.2646675721844349E-5</v>
      </c>
    </row>
    <row r="114" spans="2:52" x14ac:dyDescent="0.15">
      <c r="B114" s="6">
        <v>41943.625</v>
      </c>
      <c r="C114">
        <v>1665</v>
      </c>
      <c r="D114" t="s">
        <v>47</v>
      </c>
      <c r="E114">
        <v>0.6</v>
      </c>
      <c r="F114">
        <v>0.75</v>
      </c>
      <c r="G114">
        <v>0.67500000000000004</v>
      </c>
      <c r="H114">
        <v>0.2873</v>
      </c>
      <c r="J114" s="11">
        <v>1930</v>
      </c>
      <c r="K114" s="9">
        <v>50.4</v>
      </c>
      <c r="L114" s="9">
        <v>51.4</v>
      </c>
      <c r="M114" s="9">
        <v>50.9</v>
      </c>
      <c r="N114" s="9">
        <v>16.399999999999999</v>
      </c>
      <c r="O114" s="9">
        <v>16.8</v>
      </c>
      <c r="P114" s="9">
        <v>16.600000000000001</v>
      </c>
      <c r="Q114">
        <f t="shared" si="12"/>
        <v>34.299999999999997</v>
      </c>
      <c r="R114">
        <f t="shared" si="13"/>
        <v>34.299999999999997</v>
      </c>
      <c r="T114">
        <f t="shared" si="10"/>
        <v>16.600000000000001</v>
      </c>
      <c r="U114">
        <f t="shared" si="19"/>
        <v>5</v>
      </c>
      <c r="V114" s="4">
        <f t="shared" si="18"/>
        <v>2.2282960915040874E-5</v>
      </c>
      <c r="AN114" s="11">
        <v>1950</v>
      </c>
      <c r="AO114" s="9">
        <v>38.700000000000003</v>
      </c>
      <c r="AP114" s="9">
        <v>39.6</v>
      </c>
      <c r="AQ114" s="9">
        <v>39.15</v>
      </c>
      <c r="AR114" s="9">
        <v>25.9</v>
      </c>
      <c r="AS114" s="9">
        <v>26.6</v>
      </c>
      <c r="AT114" s="9">
        <v>26.25</v>
      </c>
      <c r="AU114">
        <f t="shared" si="14"/>
        <v>12.899999999999999</v>
      </c>
      <c r="AV114">
        <f t="shared" si="15"/>
        <v>12.899999999999999</v>
      </c>
      <c r="AX114">
        <f t="shared" si="11"/>
        <v>26.25</v>
      </c>
      <c r="AY114">
        <f t="shared" si="17"/>
        <v>5</v>
      </c>
      <c r="AZ114" s="4">
        <f t="shared" si="16"/>
        <v>3.4517656970766012E-5</v>
      </c>
    </row>
    <row r="115" spans="2:52" x14ac:dyDescent="0.15">
      <c r="B115" s="6">
        <v>41943.625</v>
      </c>
      <c r="C115">
        <v>1670</v>
      </c>
      <c r="D115" t="s">
        <v>46</v>
      </c>
      <c r="E115">
        <v>293.60000000000002</v>
      </c>
      <c r="F115">
        <v>296.60000000000002</v>
      </c>
      <c r="G115">
        <v>295.10000000000002</v>
      </c>
      <c r="H115">
        <v>0.31509999999999999</v>
      </c>
      <c r="J115" s="11">
        <v>1935</v>
      </c>
      <c r="K115" s="9">
        <v>46.7</v>
      </c>
      <c r="L115" s="9">
        <v>47.6</v>
      </c>
      <c r="M115" s="9">
        <v>47.15</v>
      </c>
      <c r="N115" s="9">
        <v>17.600000000000001</v>
      </c>
      <c r="O115" s="9">
        <v>18.100000000000001</v>
      </c>
      <c r="P115" s="9">
        <v>17.850000000000001</v>
      </c>
      <c r="Q115">
        <f t="shared" si="12"/>
        <v>29.299999999999997</v>
      </c>
      <c r="R115">
        <f t="shared" si="13"/>
        <v>29.299999999999997</v>
      </c>
      <c r="T115">
        <f t="shared" si="10"/>
        <v>17.850000000000001</v>
      </c>
      <c r="U115">
        <f t="shared" si="19"/>
        <v>5</v>
      </c>
      <c r="V115" s="4">
        <f t="shared" si="18"/>
        <v>2.3837225791284499E-5</v>
      </c>
      <c r="AN115" s="11">
        <v>1955</v>
      </c>
      <c r="AO115" s="9">
        <v>35.4</v>
      </c>
      <c r="AP115" s="9">
        <v>36.299999999999997</v>
      </c>
      <c r="AQ115" s="9">
        <v>35.849999999999902</v>
      </c>
      <c r="AR115" s="9">
        <v>27.6</v>
      </c>
      <c r="AS115" s="9">
        <v>28.3</v>
      </c>
      <c r="AT115" s="9">
        <v>27.95</v>
      </c>
      <c r="AU115">
        <f t="shared" si="14"/>
        <v>7.8999999999999027</v>
      </c>
      <c r="AV115">
        <f t="shared" si="15"/>
        <v>7.8999999999999027</v>
      </c>
      <c r="AX115">
        <f>AT115</f>
        <v>27.95</v>
      </c>
      <c r="AY115">
        <f t="shared" si="17"/>
        <v>5</v>
      </c>
      <c r="AZ115" s="4">
        <f t="shared" si="16"/>
        <v>3.656533126159079E-5</v>
      </c>
    </row>
    <row r="116" spans="2:52" x14ac:dyDescent="0.15">
      <c r="B116" s="6">
        <v>41943.625</v>
      </c>
      <c r="C116">
        <v>1670</v>
      </c>
      <c r="D116" t="s">
        <v>47</v>
      </c>
      <c r="E116">
        <v>0.65</v>
      </c>
      <c r="F116">
        <v>0.8</v>
      </c>
      <c r="G116">
        <v>0.72499999999999998</v>
      </c>
      <c r="H116">
        <v>0.28549999999999998</v>
      </c>
      <c r="J116" s="11">
        <v>1940</v>
      </c>
      <c r="K116" s="9">
        <v>43.1</v>
      </c>
      <c r="L116" s="9">
        <v>44</v>
      </c>
      <c r="M116" s="9">
        <v>43.55</v>
      </c>
      <c r="N116" s="9">
        <v>18.899999999999999</v>
      </c>
      <c r="O116" s="9">
        <v>19.3</v>
      </c>
      <c r="P116" s="9">
        <v>19.100000000000001</v>
      </c>
      <c r="Q116">
        <f t="shared" si="12"/>
        <v>24.449999999999996</v>
      </c>
      <c r="R116">
        <f t="shared" si="13"/>
        <v>24.449999999999996</v>
      </c>
      <c r="T116">
        <f t="shared" si="10"/>
        <v>19.100000000000001</v>
      </c>
      <c r="U116">
        <f t="shared" si="19"/>
        <v>5</v>
      </c>
      <c r="V116" s="4">
        <f t="shared" si="18"/>
        <v>2.5375191934400207E-5</v>
      </c>
      <c r="AN116" s="11">
        <v>1960</v>
      </c>
      <c r="AO116" s="9">
        <v>32.200000000000003</v>
      </c>
      <c r="AP116" s="9">
        <v>33</v>
      </c>
      <c r="AQ116" s="9">
        <v>32.6</v>
      </c>
      <c r="AR116" s="9">
        <v>29.4</v>
      </c>
      <c r="AS116" s="9">
        <v>30.2</v>
      </c>
      <c r="AT116" s="9">
        <v>29.799999999999901</v>
      </c>
      <c r="AU116">
        <f t="shared" si="14"/>
        <v>2.8000000000001002</v>
      </c>
      <c r="AV116">
        <f t="shared" si="15"/>
        <v>2.8000000000001002</v>
      </c>
      <c r="AW116" t="s">
        <v>13</v>
      </c>
      <c r="AX116">
        <f>(AQ116+AT116)/2</f>
        <v>31.199999999999953</v>
      </c>
      <c r="AY116">
        <f t="shared" si="17"/>
        <v>5</v>
      </c>
      <c r="AZ116" s="4">
        <f t="shared" si="16"/>
        <v>4.0609129010707171E-5</v>
      </c>
    </row>
    <row r="117" spans="2:52" x14ac:dyDescent="0.15">
      <c r="B117" s="6">
        <v>41943.625</v>
      </c>
      <c r="C117">
        <v>1675</v>
      </c>
      <c r="D117" t="s">
        <v>47</v>
      </c>
      <c r="E117">
        <v>0.65</v>
      </c>
      <c r="F117">
        <v>0.85</v>
      </c>
      <c r="G117">
        <v>0.75</v>
      </c>
      <c r="H117">
        <v>0.28220000000000001</v>
      </c>
      <c r="J117" s="11">
        <v>1945</v>
      </c>
      <c r="K117" s="9">
        <v>39.5</v>
      </c>
      <c r="L117" s="9">
        <v>40.4</v>
      </c>
      <c r="M117" s="9">
        <v>39.950000000000003</v>
      </c>
      <c r="N117" s="9">
        <v>20.3</v>
      </c>
      <c r="O117" s="9">
        <v>20.9</v>
      </c>
      <c r="P117" s="9">
        <v>20.6</v>
      </c>
      <c r="Q117">
        <f t="shared" si="12"/>
        <v>19.350000000000001</v>
      </c>
      <c r="R117">
        <f t="shared" si="13"/>
        <v>19.350000000000001</v>
      </c>
      <c r="T117">
        <f t="shared" si="10"/>
        <v>20.6</v>
      </c>
      <c r="U117">
        <f t="shared" si="19"/>
        <v>5</v>
      </c>
      <c r="V117" s="4">
        <f t="shared" si="18"/>
        <v>2.722747936252928E-5</v>
      </c>
      <c r="AN117" s="11">
        <v>1965</v>
      </c>
      <c r="AO117" s="9">
        <v>29.2</v>
      </c>
      <c r="AP117" s="9">
        <v>29.9</v>
      </c>
      <c r="AQ117" s="9">
        <v>29.549999999999901</v>
      </c>
      <c r="AR117" s="9">
        <v>31.3</v>
      </c>
      <c r="AS117" s="9">
        <v>32.1</v>
      </c>
      <c r="AT117" s="9">
        <v>31.7</v>
      </c>
      <c r="AU117">
        <f t="shared" si="14"/>
        <v>2.1500000000000981</v>
      </c>
      <c r="AV117">
        <f t="shared" si="15"/>
        <v>-2.1500000000000981</v>
      </c>
      <c r="AX117">
        <f>AQ117</f>
        <v>29.549999999999901</v>
      </c>
      <c r="AY117">
        <f t="shared" si="17"/>
        <v>5</v>
      </c>
      <c r="AZ117" s="4">
        <f t="shared" si="16"/>
        <v>3.8266046884637397E-5</v>
      </c>
    </row>
    <row r="118" spans="2:52" x14ac:dyDescent="0.15">
      <c r="B118" s="6">
        <v>41943.625</v>
      </c>
      <c r="C118">
        <v>1675</v>
      </c>
      <c r="D118" t="s">
        <v>46</v>
      </c>
      <c r="E118">
        <v>288.7</v>
      </c>
      <c r="F118">
        <v>291.5</v>
      </c>
      <c r="G118">
        <v>290.10000000000002</v>
      </c>
      <c r="H118">
        <v>0.31009999999999999</v>
      </c>
      <c r="J118" s="11">
        <v>1950</v>
      </c>
      <c r="K118" s="9">
        <v>36.1</v>
      </c>
      <c r="L118" s="9">
        <v>37</v>
      </c>
      <c r="M118" s="9">
        <v>36.549999999999997</v>
      </c>
      <c r="N118" s="9">
        <v>21.8</v>
      </c>
      <c r="O118" s="9">
        <v>22.3</v>
      </c>
      <c r="P118" s="9">
        <v>22.05</v>
      </c>
      <c r="Q118">
        <f t="shared" si="12"/>
        <v>14.499999999999996</v>
      </c>
      <c r="R118">
        <f t="shared" si="13"/>
        <v>14.499999999999996</v>
      </c>
      <c r="T118">
        <f t="shared" si="10"/>
        <v>22.05</v>
      </c>
      <c r="U118">
        <f t="shared" si="19"/>
        <v>5</v>
      </c>
      <c r="V118" s="4">
        <f t="shared" si="18"/>
        <v>2.8994712016178453E-5</v>
      </c>
      <c r="AN118" s="11">
        <v>1970</v>
      </c>
      <c r="AO118" s="9">
        <v>26.3</v>
      </c>
      <c r="AP118" s="9">
        <v>27</v>
      </c>
      <c r="AQ118" s="9">
        <v>26.65</v>
      </c>
      <c r="AR118" s="9">
        <v>33.299999999999997</v>
      </c>
      <c r="AS118" s="9">
        <v>34.299999999999997</v>
      </c>
      <c r="AT118" s="9">
        <v>33.799999999999997</v>
      </c>
      <c r="AU118">
        <f t="shared" si="14"/>
        <v>7.1499999999999986</v>
      </c>
      <c r="AV118">
        <f t="shared" si="15"/>
        <v>-7.1499999999999986</v>
      </c>
      <c r="AX118">
        <f t="shared" ref="AX118:AX149" si="20">AQ118</f>
        <v>26.65</v>
      </c>
      <c r="AY118">
        <f t="shared" si="17"/>
        <v>5</v>
      </c>
      <c r="AZ118" s="4">
        <f t="shared" si="16"/>
        <v>3.4335706227447496E-5</v>
      </c>
    </row>
    <row r="119" spans="2:52" x14ac:dyDescent="0.15">
      <c r="B119" s="6">
        <v>41943.625</v>
      </c>
      <c r="C119">
        <v>1680</v>
      </c>
      <c r="D119" t="s">
        <v>46</v>
      </c>
      <c r="E119">
        <v>283.7</v>
      </c>
      <c r="F119">
        <v>286.60000000000002</v>
      </c>
      <c r="G119">
        <v>285.14999999999998</v>
      </c>
      <c r="H119">
        <v>0.30690000000000001</v>
      </c>
      <c r="J119" s="11">
        <v>1955</v>
      </c>
      <c r="K119" s="9">
        <v>32.799999999999997</v>
      </c>
      <c r="L119" s="9">
        <v>33.700000000000003</v>
      </c>
      <c r="M119" s="9">
        <v>33.25</v>
      </c>
      <c r="N119" s="9">
        <v>23.6</v>
      </c>
      <c r="O119" s="9">
        <v>24</v>
      </c>
      <c r="P119" s="9">
        <v>23.8</v>
      </c>
      <c r="Q119">
        <f t="shared" si="12"/>
        <v>9.4499999999999993</v>
      </c>
      <c r="R119">
        <f t="shared" si="13"/>
        <v>9.4499999999999993</v>
      </c>
      <c r="T119">
        <f>P119</f>
        <v>23.8</v>
      </c>
      <c r="U119">
        <f t="shared" si="19"/>
        <v>5</v>
      </c>
      <c r="V119" s="4">
        <f t="shared" si="18"/>
        <v>3.1136003118197704E-5</v>
      </c>
      <c r="AN119" s="11">
        <v>1975</v>
      </c>
      <c r="AO119" s="9">
        <v>23.4</v>
      </c>
      <c r="AP119" s="9">
        <v>24.2</v>
      </c>
      <c r="AQ119" s="9">
        <v>23.799999999999901</v>
      </c>
      <c r="AR119" s="9">
        <v>35.5</v>
      </c>
      <c r="AS119" s="9">
        <v>36.4</v>
      </c>
      <c r="AT119" s="9">
        <v>35.950000000000003</v>
      </c>
      <c r="AU119">
        <f t="shared" si="14"/>
        <v>12.150000000000102</v>
      </c>
      <c r="AV119">
        <f t="shared" si="15"/>
        <v>-12.150000000000102</v>
      </c>
      <c r="AX119">
        <f t="shared" si="20"/>
        <v>23.799999999999901</v>
      </c>
      <c r="AY119">
        <f t="shared" si="17"/>
        <v>5</v>
      </c>
      <c r="AZ119" s="4">
        <f t="shared" si="16"/>
        <v>3.0508719544281346E-5</v>
      </c>
    </row>
    <row r="120" spans="2:52" x14ac:dyDescent="0.15">
      <c r="B120" s="6">
        <v>41943.625</v>
      </c>
      <c r="C120">
        <v>1680</v>
      </c>
      <c r="D120" t="s">
        <v>47</v>
      </c>
      <c r="E120">
        <v>0.7</v>
      </c>
      <c r="F120">
        <v>0.85</v>
      </c>
      <c r="G120">
        <v>0.77499999999999902</v>
      </c>
      <c r="H120">
        <v>0.27900000000000003</v>
      </c>
      <c r="J120" s="11">
        <v>1960</v>
      </c>
      <c r="K120" s="9">
        <v>29.5</v>
      </c>
      <c r="L120" s="9">
        <v>30.4</v>
      </c>
      <c r="M120" s="9">
        <v>29.95</v>
      </c>
      <c r="N120" s="9">
        <v>25.2</v>
      </c>
      <c r="O120" s="9">
        <v>25.8</v>
      </c>
      <c r="P120" s="9">
        <v>25.5</v>
      </c>
      <c r="Q120">
        <f t="shared" si="12"/>
        <v>4.4499999999999993</v>
      </c>
      <c r="R120">
        <f t="shared" si="13"/>
        <v>4.4499999999999993</v>
      </c>
      <c r="S120" t="s">
        <v>13</v>
      </c>
      <c r="T120">
        <f>(M120+P120)/2</f>
        <v>27.725000000000001</v>
      </c>
      <c r="U120">
        <f t="shared" si="19"/>
        <v>5</v>
      </c>
      <c r="V120" s="4">
        <f t="shared" si="18"/>
        <v>3.6086007961076107E-5</v>
      </c>
      <c r="AN120" s="11">
        <v>1980</v>
      </c>
      <c r="AO120" s="9">
        <v>20.8</v>
      </c>
      <c r="AP120" s="9">
        <v>21.5</v>
      </c>
      <c r="AQ120" s="9">
        <v>21.15</v>
      </c>
      <c r="AR120" s="9">
        <v>37.700000000000003</v>
      </c>
      <c r="AS120" s="9">
        <v>38.799999999999997</v>
      </c>
      <c r="AT120" s="9">
        <v>38.25</v>
      </c>
      <c r="AU120">
        <f t="shared" si="14"/>
        <v>17.100000000000001</v>
      </c>
      <c r="AV120">
        <f t="shared" si="15"/>
        <v>-17.100000000000001</v>
      </c>
      <c r="AX120">
        <f t="shared" si="20"/>
        <v>21.15</v>
      </c>
      <c r="AY120">
        <f t="shared" si="17"/>
        <v>5</v>
      </c>
      <c r="AZ120" s="4">
        <f t="shared" si="16"/>
        <v>2.697498517500929E-5</v>
      </c>
    </row>
    <row r="121" spans="2:52" x14ac:dyDescent="0.15">
      <c r="B121" s="6">
        <v>41943.625</v>
      </c>
      <c r="C121">
        <v>1685</v>
      </c>
      <c r="D121" t="s">
        <v>47</v>
      </c>
      <c r="E121">
        <v>0.7</v>
      </c>
      <c r="F121">
        <v>0.9</v>
      </c>
      <c r="G121">
        <v>0.8</v>
      </c>
      <c r="H121">
        <v>0.2757</v>
      </c>
      <c r="J121" s="11">
        <v>1965</v>
      </c>
      <c r="K121" s="9">
        <v>26.5</v>
      </c>
      <c r="L121" s="9">
        <v>27</v>
      </c>
      <c r="M121" s="9">
        <v>26.75</v>
      </c>
      <c r="N121" s="9">
        <v>27.1</v>
      </c>
      <c r="O121" s="9">
        <v>27.8</v>
      </c>
      <c r="P121" s="9">
        <v>27.45</v>
      </c>
      <c r="Q121">
        <f t="shared" si="12"/>
        <v>0.69999999999999929</v>
      </c>
      <c r="R121">
        <f t="shared" si="13"/>
        <v>-0.69999999999999929</v>
      </c>
      <c r="T121">
        <f>M121</f>
        <v>26.75</v>
      </c>
      <c r="U121">
        <f t="shared" si="19"/>
        <v>5</v>
      </c>
      <c r="V121" s="4">
        <f t="shared" si="18"/>
        <v>3.4640017713300716E-5</v>
      </c>
      <c r="AN121" s="11">
        <v>1985</v>
      </c>
      <c r="AO121" s="9">
        <v>18.399999999999999</v>
      </c>
      <c r="AP121" s="9">
        <v>19</v>
      </c>
      <c r="AQ121" s="9">
        <v>18.7</v>
      </c>
      <c r="AR121" s="9">
        <v>40.299999999999997</v>
      </c>
      <c r="AS121" s="9">
        <v>41.3</v>
      </c>
      <c r="AT121" s="9">
        <v>40.799999999999997</v>
      </c>
      <c r="AU121">
        <f t="shared" si="14"/>
        <v>22.099999999999998</v>
      </c>
      <c r="AV121">
        <f t="shared" si="15"/>
        <v>-22.099999999999998</v>
      </c>
      <c r="AX121">
        <f t="shared" si="20"/>
        <v>18.7</v>
      </c>
      <c r="AY121">
        <f t="shared" si="17"/>
        <v>5</v>
      </c>
      <c r="AZ121" s="4">
        <f t="shared" si="16"/>
        <v>2.3730222365773931E-5</v>
      </c>
    </row>
    <row r="122" spans="2:52" x14ac:dyDescent="0.15">
      <c r="B122" s="6">
        <v>41943.625</v>
      </c>
      <c r="C122">
        <v>1685</v>
      </c>
      <c r="D122" t="s">
        <v>46</v>
      </c>
      <c r="E122">
        <v>278.7</v>
      </c>
      <c r="F122">
        <v>281.7</v>
      </c>
      <c r="G122">
        <v>280.2</v>
      </c>
      <c r="H122">
        <v>0.30359999999999998</v>
      </c>
      <c r="J122" s="11">
        <v>1970</v>
      </c>
      <c r="K122" s="9">
        <v>23.6</v>
      </c>
      <c r="L122" s="9">
        <v>24</v>
      </c>
      <c r="M122" s="9">
        <v>23.8</v>
      </c>
      <c r="N122" s="9">
        <v>29</v>
      </c>
      <c r="O122" s="9">
        <v>29.9</v>
      </c>
      <c r="P122" s="9">
        <v>29.45</v>
      </c>
      <c r="Q122">
        <f t="shared" si="12"/>
        <v>5.6499999999999986</v>
      </c>
      <c r="R122">
        <f t="shared" si="13"/>
        <v>-5.6499999999999986</v>
      </c>
      <c r="T122">
        <f t="shared" ref="T122:T163" si="21">M122</f>
        <v>23.8</v>
      </c>
      <c r="U122">
        <f t="shared" si="19"/>
        <v>5</v>
      </c>
      <c r="V122" s="4">
        <f t="shared" si="18"/>
        <v>3.0663655934919622E-5</v>
      </c>
      <c r="AN122" s="11">
        <v>1990</v>
      </c>
      <c r="AO122" s="9">
        <v>16</v>
      </c>
      <c r="AP122" s="9">
        <v>16.600000000000001</v>
      </c>
      <c r="AQ122" s="9">
        <v>16.3</v>
      </c>
      <c r="AR122" s="9">
        <v>42.9</v>
      </c>
      <c r="AS122" s="9">
        <v>43.9</v>
      </c>
      <c r="AT122" s="9">
        <v>43.4</v>
      </c>
      <c r="AU122">
        <f t="shared" si="14"/>
        <v>27.099999999999998</v>
      </c>
      <c r="AV122">
        <f t="shared" si="15"/>
        <v>-27.099999999999998</v>
      </c>
      <c r="AX122">
        <f t="shared" si="20"/>
        <v>16.3</v>
      </c>
      <c r="AY122">
        <f t="shared" si="17"/>
        <v>5</v>
      </c>
      <c r="AZ122" s="4">
        <f t="shared" si="16"/>
        <v>2.0580820034999658E-5</v>
      </c>
    </row>
    <row r="123" spans="2:52" x14ac:dyDescent="0.15">
      <c r="B123" s="6">
        <v>41943.625</v>
      </c>
      <c r="C123">
        <v>1690</v>
      </c>
      <c r="D123" t="s">
        <v>46</v>
      </c>
      <c r="E123">
        <v>273.7</v>
      </c>
      <c r="F123">
        <v>276.7</v>
      </c>
      <c r="G123">
        <v>275.2</v>
      </c>
      <c r="H123">
        <v>0.29859999999999998</v>
      </c>
      <c r="J123" s="11">
        <v>1975</v>
      </c>
      <c r="K123" s="9">
        <v>20.8</v>
      </c>
      <c r="L123" s="9">
        <v>21.3</v>
      </c>
      <c r="M123" s="9">
        <v>21.05</v>
      </c>
      <c r="N123" s="9">
        <v>31.2</v>
      </c>
      <c r="O123" s="9">
        <v>32.200000000000003</v>
      </c>
      <c r="P123" s="9">
        <v>31.7</v>
      </c>
      <c r="Q123">
        <f t="shared" si="12"/>
        <v>10.649999999999999</v>
      </c>
      <c r="R123">
        <f t="shared" si="13"/>
        <v>-10.649999999999999</v>
      </c>
      <c r="T123">
        <f t="shared" si="21"/>
        <v>21.05</v>
      </c>
      <c r="U123">
        <f t="shared" si="19"/>
        <v>5</v>
      </c>
      <c r="V123" s="4">
        <f t="shared" si="18"/>
        <v>2.6983440843651835E-5</v>
      </c>
      <c r="AN123" s="11">
        <v>1995</v>
      </c>
      <c r="AO123" s="9">
        <v>13.8</v>
      </c>
      <c r="AP123" s="9">
        <v>14.4</v>
      </c>
      <c r="AQ123" s="9">
        <v>14.1</v>
      </c>
      <c r="AR123" s="9">
        <v>45.7</v>
      </c>
      <c r="AS123" s="9">
        <v>46.8</v>
      </c>
      <c r="AT123" s="9">
        <v>46.25</v>
      </c>
      <c r="AU123">
        <f t="shared" si="14"/>
        <v>32.15</v>
      </c>
      <c r="AV123">
        <f t="shared" si="15"/>
        <v>-32.15</v>
      </c>
      <c r="AX123">
        <f t="shared" si="20"/>
        <v>14.1</v>
      </c>
      <c r="AY123">
        <f t="shared" si="17"/>
        <v>5</v>
      </c>
      <c r="AZ123" s="4">
        <f t="shared" si="16"/>
        <v>1.7713914172248739E-5</v>
      </c>
    </row>
    <row r="124" spans="2:52" x14ac:dyDescent="0.15">
      <c r="B124" s="6">
        <v>41943.625</v>
      </c>
      <c r="C124">
        <v>1690</v>
      </c>
      <c r="D124" t="s">
        <v>47</v>
      </c>
      <c r="E124">
        <v>0.75</v>
      </c>
      <c r="F124">
        <v>0.9</v>
      </c>
      <c r="G124">
        <v>0.82499999999999996</v>
      </c>
      <c r="H124">
        <v>0.27229999999999999</v>
      </c>
      <c r="J124" s="11">
        <v>1980</v>
      </c>
      <c r="K124" s="9">
        <v>18.100000000000001</v>
      </c>
      <c r="L124" s="9">
        <v>18.600000000000001</v>
      </c>
      <c r="M124" s="9">
        <v>18.350000000000001</v>
      </c>
      <c r="N124" s="9">
        <v>33.6</v>
      </c>
      <c r="O124" s="9">
        <v>34.4</v>
      </c>
      <c r="P124" s="9">
        <v>34</v>
      </c>
      <c r="Q124">
        <f t="shared" si="12"/>
        <v>15.649999999999999</v>
      </c>
      <c r="R124">
        <f t="shared" si="13"/>
        <v>-15.649999999999999</v>
      </c>
      <c r="T124">
        <f t="shared" si="21"/>
        <v>18.350000000000001</v>
      </c>
      <c r="U124">
        <f t="shared" si="19"/>
        <v>5</v>
      </c>
      <c r="V124" s="4">
        <f t="shared" si="18"/>
        <v>2.3403732014270674E-5</v>
      </c>
      <c r="AN124" s="11">
        <v>2000</v>
      </c>
      <c r="AO124" s="9">
        <v>11.8</v>
      </c>
      <c r="AP124" s="9">
        <v>12.4</v>
      </c>
      <c r="AQ124" s="9">
        <v>12.1</v>
      </c>
      <c r="AR124" s="9">
        <v>48.7</v>
      </c>
      <c r="AS124" s="9">
        <v>49.8</v>
      </c>
      <c r="AT124" s="9">
        <v>49.25</v>
      </c>
      <c r="AU124">
        <f t="shared" si="14"/>
        <v>37.15</v>
      </c>
      <c r="AV124">
        <f t="shared" si="15"/>
        <v>-37.15</v>
      </c>
      <c r="AX124">
        <f t="shared" si="20"/>
        <v>12.1</v>
      </c>
      <c r="AY124">
        <f t="shared" si="17"/>
        <v>5</v>
      </c>
      <c r="AZ124" s="4">
        <f t="shared" si="16"/>
        <v>1.5125390729897022E-5</v>
      </c>
    </row>
    <row r="125" spans="2:52" x14ac:dyDescent="0.15">
      <c r="B125" s="6">
        <v>41943.625</v>
      </c>
      <c r="C125">
        <v>1695</v>
      </c>
      <c r="D125" t="s">
        <v>46</v>
      </c>
      <c r="E125">
        <v>268.8</v>
      </c>
      <c r="F125">
        <v>271.60000000000002</v>
      </c>
      <c r="G125">
        <v>270.2</v>
      </c>
      <c r="H125">
        <v>0.29360000000000003</v>
      </c>
      <c r="J125" s="11">
        <v>1985</v>
      </c>
      <c r="K125" s="9">
        <v>15.7</v>
      </c>
      <c r="L125" s="9">
        <v>16.100000000000001</v>
      </c>
      <c r="M125" s="9">
        <v>15.9</v>
      </c>
      <c r="N125" s="9">
        <v>36.1</v>
      </c>
      <c r="O125" s="9">
        <v>37</v>
      </c>
      <c r="P125" s="9">
        <v>36.549999999999997</v>
      </c>
      <c r="Q125">
        <f t="shared" si="12"/>
        <v>20.65</v>
      </c>
      <c r="R125">
        <f t="shared" si="13"/>
        <v>-20.65</v>
      </c>
      <c r="T125">
        <f t="shared" si="21"/>
        <v>15.9</v>
      </c>
      <c r="U125">
        <f t="shared" si="19"/>
        <v>5</v>
      </c>
      <c r="V125" s="4">
        <f t="shared" si="18"/>
        <v>2.0176950595946008E-5</v>
      </c>
      <c r="AN125" s="11">
        <v>2005</v>
      </c>
      <c r="AO125" s="9">
        <v>10</v>
      </c>
      <c r="AP125" s="9">
        <v>10.5</v>
      </c>
      <c r="AQ125" s="9">
        <v>10.25</v>
      </c>
      <c r="AR125" s="9">
        <v>51.4</v>
      </c>
      <c r="AS125" s="9">
        <v>53.4</v>
      </c>
      <c r="AT125" s="9">
        <v>52.4</v>
      </c>
      <c r="AU125">
        <f t="shared" si="14"/>
        <v>42.15</v>
      </c>
      <c r="AV125">
        <f t="shared" si="15"/>
        <v>-42.15</v>
      </c>
      <c r="AX125">
        <f t="shared" si="20"/>
        <v>10.25</v>
      </c>
      <c r="AY125">
        <f t="shared" si="17"/>
        <v>5</v>
      </c>
      <c r="AZ125" s="4">
        <f t="shared" si="16"/>
        <v>1.2749006277525162E-5</v>
      </c>
    </row>
    <row r="126" spans="2:52" x14ac:dyDescent="0.15">
      <c r="B126" s="6">
        <v>41943.625</v>
      </c>
      <c r="C126">
        <v>1695</v>
      </c>
      <c r="D126" t="s">
        <v>47</v>
      </c>
      <c r="E126">
        <v>0.8</v>
      </c>
      <c r="F126">
        <v>0.95</v>
      </c>
      <c r="G126">
        <v>0.875</v>
      </c>
      <c r="H126">
        <v>0.27</v>
      </c>
      <c r="J126" s="11">
        <v>1990</v>
      </c>
      <c r="K126" s="9">
        <v>13.4</v>
      </c>
      <c r="L126" s="9">
        <v>13.8</v>
      </c>
      <c r="M126" s="9">
        <v>13.6</v>
      </c>
      <c r="N126" s="9">
        <v>38.700000000000003</v>
      </c>
      <c r="O126" s="9">
        <v>39.700000000000003</v>
      </c>
      <c r="P126" s="9">
        <v>39.200000000000003</v>
      </c>
      <c r="Q126">
        <f t="shared" si="12"/>
        <v>25.6</v>
      </c>
      <c r="R126">
        <f t="shared" si="13"/>
        <v>-25.6</v>
      </c>
      <c r="T126">
        <f t="shared" si="21"/>
        <v>13.6</v>
      </c>
      <c r="U126">
        <f t="shared" si="19"/>
        <v>5</v>
      </c>
      <c r="V126" s="4">
        <f t="shared" si="18"/>
        <v>1.7171656172871476E-5</v>
      </c>
      <c r="AN126" s="11">
        <v>2010</v>
      </c>
      <c r="AO126" s="9">
        <v>8.3000000000000007</v>
      </c>
      <c r="AP126" s="9">
        <v>8.8000000000000007</v>
      </c>
      <c r="AQ126" s="9">
        <v>8.5500000000000007</v>
      </c>
      <c r="AR126" s="9">
        <v>54.8</v>
      </c>
      <c r="AS126" s="9">
        <v>56.8</v>
      </c>
      <c r="AT126" s="9">
        <v>55.8</v>
      </c>
      <c r="AU126">
        <f t="shared" si="14"/>
        <v>47.25</v>
      </c>
      <c r="AV126">
        <f t="shared" si="15"/>
        <v>-47.25</v>
      </c>
      <c r="AX126">
        <f t="shared" si="20"/>
        <v>8.5500000000000007</v>
      </c>
      <c r="AY126">
        <f t="shared" si="17"/>
        <v>5</v>
      </c>
      <c r="AZ126" s="4">
        <f t="shared" si="16"/>
        <v>1.0581694605842507E-5</v>
      </c>
    </row>
    <row r="127" spans="2:52" x14ac:dyDescent="0.15">
      <c r="B127" s="6">
        <v>41943.625</v>
      </c>
      <c r="C127">
        <v>1700</v>
      </c>
      <c r="D127" t="s">
        <v>46</v>
      </c>
      <c r="E127">
        <v>263.8</v>
      </c>
      <c r="F127">
        <v>266.8</v>
      </c>
      <c r="G127">
        <v>265.3</v>
      </c>
      <c r="H127">
        <v>0.29170000000000001</v>
      </c>
      <c r="J127" s="11">
        <v>1995</v>
      </c>
      <c r="K127" s="9">
        <v>11.3</v>
      </c>
      <c r="L127" s="9">
        <v>11.7</v>
      </c>
      <c r="M127" s="9">
        <v>11.5</v>
      </c>
      <c r="N127" s="9">
        <v>41.7</v>
      </c>
      <c r="O127" s="9">
        <v>42.6</v>
      </c>
      <c r="P127" s="9">
        <v>42.15</v>
      </c>
      <c r="Q127">
        <f t="shared" si="12"/>
        <v>30.65</v>
      </c>
      <c r="R127">
        <f t="shared" si="13"/>
        <v>-30.65</v>
      </c>
      <c r="T127">
        <f t="shared" si="21"/>
        <v>11.5</v>
      </c>
      <c r="U127">
        <f t="shared" si="19"/>
        <v>5</v>
      </c>
      <c r="V127" s="4">
        <f t="shared" si="18"/>
        <v>1.4447458937724044E-5</v>
      </c>
      <c r="AN127" s="11">
        <v>2015</v>
      </c>
      <c r="AO127" s="9">
        <v>6.9</v>
      </c>
      <c r="AP127" s="9">
        <v>7.3</v>
      </c>
      <c r="AQ127" s="9">
        <v>7.1</v>
      </c>
      <c r="AR127" s="9">
        <v>58.3</v>
      </c>
      <c r="AS127" s="9">
        <v>60.4</v>
      </c>
      <c r="AT127" s="9">
        <v>59.349999999999902</v>
      </c>
      <c r="AU127">
        <f t="shared" si="14"/>
        <v>52.249999999999901</v>
      </c>
      <c r="AV127">
        <f t="shared" si="15"/>
        <v>-52.249999999999901</v>
      </c>
      <c r="AX127">
        <f t="shared" si="20"/>
        <v>7.1</v>
      </c>
      <c r="AY127">
        <f t="shared" si="17"/>
        <v>5</v>
      </c>
      <c r="AZ127" s="4">
        <f t="shared" si="16"/>
        <v>8.743583689339274E-6</v>
      </c>
    </row>
    <row r="128" spans="2:52" x14ac:dyDescent="0.15">
      <c r="B128" s="6">
        <v>41943.625</v>
      </c>
      <c r="C128">
        <v>1700</v>
      </c>
      <c r="D128" t="s">
        <v>47</v>
      </c>
      <c r="E128">
        <v>0.8</v>
      </c>
      <c r="F128">
        <v>1</v>
      </c>
      <c r="G128">
        <v>0.9</v>
      </c>
      <c r="H128">
        <v>0.26640000000000003</v>
      </c>
      <c r="J128" s="11">
        <v>2000</v>
      </c>
      <c r="K128" s="9">
        <v>9.4</v>
      </c>
      <c r="L128" s="9">
        <v>9.8000000000000007</v>
      </c>
      <c r="M128" s="9">
        <v>9.6</v>
      </c>
      <c r="N128" s="9">
        <v>44.5</v>
      </c>
      <c r="O128" s="9">
        <v>45.7</v>
      </c>
      <c r="P128" s="9">
        <v>45.1</v>
      </c>
      <c r="Q128">
        <f t="shared" si="12"/>
        <v>35.5</v>
      </c>
      <c r="R128">
        <f t="shared" si="13"/>
        <v>-35.5</v>
      </c>
      <c r="T128">
        <f t="shared" si="21"/>
        <v>9.6</v>
      </c>
      <c r="U128">
        <f t="shared" si="19"/>
        <v>5</v>
      </c>
      <c r="V128" s="4">
        <f t="shared" si="18"/>
        <v>1.2000260401797942E-5</v>
      </c>
      <c r="AN128" s="11">
        <v>2020</v>
      </c>
      <c r="AO128" s="9">
        <v>5.6</v>
      </c>
      <c r="AP128" s="9">
        <v>6</v>
      </c>
      <c r="AQ128" s="9">
        <v>5.8</v>
      </c>
      <c r="AR128" s="9">
        <v>61.9</v>
      </c>
      <c r="AS128" s="9">
        <v>64.099999999999994</v>
      </c>
      <c r="AT128" s="9">
        <v>63</v>
      </c>
      <c r="AU128">
        <f t="shared" si="14"/>
        <v>57.2</v>
      </c>
      <c r="AV128">
        <f t="shared" si="15"/>
        <v>-57.2</v>
      </c>
      <c r="AX128">
        <f t="shared" si="20"/>
        <v>5.8</v>
      </c>
      <c r="AY128">
        <f t="shared" si="17"/>
        <v>5</v>
      </c>
      <c r="AZ128" s="4">
        <f t="shared" si="16"/>
        <v>7.1073299598242855E-6</v>
      </c>
    </row>
    <row r="129" spans="2:52" x14ac:dyDescent="0.15">
      <c r="B129" s="6">
        <v>41943.625</v>
      </c>
      <c r="C129">
        <v>1705</v>
      </c>
      <c r="D129" t="s">
        <v>46</v>
      </c>
      <c r="E129">
        <v>258.89999999999998</v>
      </c>
      <c r="F129">
        <v>261.8</v>
      </c>
      <c r="G129">
        <v>260.35000000000002</v>
      </c>
      <c r="H129">
        <v>0.28810000000000002</v>
      </c>
      <c r="J129" s="11">
        <v>2005</v>
      </c>
      <c r="K129" s="9">
        <v>7.7</v>
      </c>
      <c r="L129" s="9">
        <v>8.1</v>
      </c>
      <c r="M129" s="9">
        <v>7.9</v>
      </c>
      <c r="N129" s="9">
        <v>47.5</v>
      </c>
      <c r="O129" s="9">
        <v>49.6</v>
      </c>
      <c r="P129" s="9">
        <v>48.55</v>
      </c>
      <c r="Q129">
        <f t="shared" si="12"/>
        <v>40.65</v>
      </c>
      <c r="R129">
        <f t="shared" si="13"/>
        <v>-40.65</v>
      </c>
      <c r="T129">
        <f t="shared" si="21"/>
        <v>7.9</v>
      </c>
      <c r="U129">
        <f t="shared" si="19"/>
        <v>5</v>
      </c>
      <c r="V129" s="4">
        <f t="shared" si="18"/>
        <v>9.8260227625246673E-6</v>
      </c>
      <c r="AN129" s="11">
        <v>2025</v>
      </c>
      <c r="AO129" s="9">
        <v>4.5</v>
      </c>
      <c r="AP129" s="9">
        <v>4.9000000000000004</v>
      </c>
      <c r="AQ129" s="9">
        <v>4.7</v>
      </c>
      <c r="AR129" s="9">
        <v>65.900000000000006</v>
      </c>
      <c r="AS129" s="9">
        <v>68.2</v>
      </c>
      <c r="AT129" s="9">
        <v>67.05</v>
      </c>
      <c r="AU129">
        <f t="shared" si="14"/>
        <v>62.349999999999994</v>
      </c>
      <c r="AV129">
        <f t="shared" si="15"/>
        <v>-62.349999999999994</v>
      </c>
      <c r="AX129">
        <f t="shared" si="20"/>
        <v>4.7</v>
      </c>
      <c r="AY129">
        <f t="shared" si="17"/>
        <v>5</v>
      </c>
      <c r="AZ129" s="4">
        <f t="shared" si="16"/>
        <v>5.7309817611871605E-6</v>
      </c>
    </row>
    <row r="130" spans="2:52" x14ac:dyDescent="0.15">
      <c r="B130" s="6">
        <v>41943.625</v>
      </c>
      <c r="C130">
        <v>1705</v>
      </c>
      <c r="D130" t="s">
        <v>47</v>
      </c>
      <c r="E130">
        <v>0.85</v>
      </c>
      <c r="F130">
        <v>1.05</v>
      </c>
      <c r="G130">
        <v>0.95</v>
      </c>
      <c r="H130">
        <v>0.26390000000000002</v>
      </c>
      <c r="J130" s="11">
        <v>2010</v>
      </c>
      <c r="K130" s="9">
        <v>6.2</v>
      </c>
      <c r="L130" s="9">
        <v>6.6</v>
      </c>
      <c r="M130" s="9">
        <v>6.4</v>
      </c>
      <c r="N130" s="9">
        <v>51</v>
      </c>
      <c r="O130" s="9">
        <v>53.2</v>
      </c>
      <c r="P130" s="9">
        <v>52.1</v>
      </c>
      <c r="Q130">
        <f t="shared" si="12"/>
        <v>45.7</v>
      </c>
      <c r="R130">
        <f t="shared" si="13"/>
        <v>-45.7</v>
      </c>
      <c r="T130">
        <f t="shared" si="21"/>
        <v>6.4</v>
      </c>
      <c r="U130">
        <f t="shared" si="19"/>
        <v>5</v>
      </c>
      <c r="V130" s="4">
        <f t="shared" si="18"/>
        <v>7.9207679029713404E-6</v>
      </c>
      <c r="AN130" s="11">
        <v>2030</v>
      </c>
      <c r="AO130" s="9">
        <v>3.5</v>
      </c>
      <c r="AP130" s="9">
        <v>3.9</v>
      </c>
      <c r="AQ130" s="9">
        <v>3.7</v>
      </c>
      <c r="AR130" s="9">
        <v>69.7</v>
      </c>
      <c r="AS130" s="9">
        <v>72.2</v>
      </c>
      <c r="AT130" s="9">
        <v>70.95</v>
      </c>
      <c r="AU130">
        <f t="shared" si="14"/>
        <v>67.25</v>
      </c>
      <c r="AV130">
        <f t="shared" si="15"/>
        <v>-67.25</v>
      </c>
      <c r="AX130">
        <f t="shared" si="20"/>
        <v>3.7</v>
      </c>
      <c r="AY130">
        <f t="shared" si="17"/>
        <v>5</v>
      </c>
      <c r="AZ130" s="4">
        <f t="shared" si="16"/>
        <v>4.4894265615666463E-6</v>
      </c>
    </row>
    <row r="131" spans="2:52" x14ac:dyDescent="0.15">
      <c r="B131" s="6">
        <v>41943.625</v>
      </c>
      <c r="C131">
        <v>1710</v>
      </c>
      <c r="D131" t="s">
        <v>46</v>
      </c>
      <c r="E131">
        <v>253.9</v>
      </c>
      <c r="F131">
        <v>256.7</v>
      </c>
      <c r="G131">
        <v>255.3</v>
      </c>
      <c r="H131">
        <v>0.28160000000000002</v>
      </c>
      <c r="J131" s="11">
        <v>2015</v>
      </c>
      <c r="K131" s="9">
        <v>4.9000000000000004</v>
      </c>
      <c r="L131" s="9">
        <v>5.3</v>
      </c>
      <c r="M131" s="9">
        <v>5.0999999999999996</v>
      </c>
      <c r="N131" s="9">
        <v>54.8</v>
      </c>
      <c r="O131" s="9">
        <v>56.8</v>
      </c>
      <c r="P131" s="9">
        <v>55.8</v>
      </c>
      <c r="Q131">
        <f t="shared" si="12"/>
        <v>50.699999999999996</v>
      </c>
      <c r="R131">
        <f t="shared" si="13"/>
        <v>-50.699999999999996</v>
      </c>
      <c r="T131">
        <f t="shared" si="21"/>
        <v>5.0999999999999996</v>
      </c>
      <c r="U131">
        <f t="shared" si="19"/>
        <v>5</v>
      </c>
      <c r="V131" s="4">
        <f t="shared" si="18"/>
        <v>6.2805764098838415E-6</v>
      </c>
      <c r="AN131" s="11">
        <v>2035</v>
      </c>
      <c r="AO131" s="9">
        <v>2.7</v>
      </c>
      <c r="AP131" s="9">
        <v>3.1</v>
      </c>
      <c r="AQ131" s="9">
        <v>2.9</v>
      </c>
      <c r="AR131" s="9">
        <v>73.900000000000006</v>
      </c>
      <c r="AS131" s="9">
        <v>76.400000000000006</v>
      </c>
      <c r="AT131" s="9">
        <v>75.150000000000006</v>
      </c>
      <c r="AU131">
        <f t="shared" si="14"/>
        <v>72.25</v>
      </c>
      <c r="AV131">
        <f t="shared" si="15"/>
        <v>-72.25</v>
      </c>
      <c r="AX131">
        <f t="shared" si="20"/>
        <v>2.9</v>
      </c>
      <c r="AY131">
        <f t="shared" si="17"/>
        <v>5</v>
      </c>
      <c r="AZ131" s="4">
        <f t="shared" si="16"/>
        <v>3.5014698752261726E-6</v>
      </c>
    </row>
    <row r="132" spans="2:52" x14ac:dyDescent="0.15">
      <c r="B132" s="6">
        <v>41943.625</v>
      </c>
      <c r="C132">
        <v>1710</v>
      </c>
      <c r="D132" t="s">
        <v>47</v>
      </c>
      <c r="E132">
        <v>0.9</v>
      </c>
      <c r="F132">
        <v>1.05</v>
      </c>
      <c r="G132">
        <v>0.97499999999999998</v>
      </c>
      <c r="H132">
        <v>0.26029999999999998</v>
      </c>
      <c r="J132" s="11">
        <v>2020</v>
      </c>
      <c r="K132" s="9">
        <v>3.8</v>
      </c>
      <c r="L132" s="9">
        <v>4.0999999999999996</v>
      </c>
      <c r="M132" s="9">
        <v>3.94999999999999</v>
      </c>
      <c r="N132" s="9">
        <v>58.7</v>
      </c>
      <c r="O132" s="9">
        <v>60.9</v>
      </c>
      <c r="P132" s="9">
        <v>59.8</v>
      </c>
      <c r="Q132">
        <f t="shared" si="12"/>
        <v>55.850000000000009</v>
      </c>
      <c r="R132">
        <f t="shared" si="13"/>
        <v>-55.850000000000009</v>
      </c>
      <c r="T132">
        <f t="shared" si="21"/>
        <v>3.94999999999999</v>
      </c>
      <c r="U132">
        <f t="shared" si="19"/>
        <v>5</v>
      </c>
      <c r="V132" s="4">
        <f t="shared" si="18"/>
        <v>4.8403167772667038E-6</v>
      </c>
      <c r="AN132" s="11">
        <v>2040</v>
      </c>
      <c r="AO132" s="9">
        <v>2.1</v>
      </c>
      <c r="AP132" s="9">
        <v>2.4</v>
      </c>
      <c r="AQ132" s="9">
        <v>2.25</v>
      </c>
      <c r="AR132" s="9">
        <v>78.3</v>
      </c>
      <c r="AS132" s="9">
        <v>80.7</v>
      </c>
      <c r="AT132" s="9">
        <v>79.5</v>
      </c>
      <c r="AU132">
        <f t="shared" si="14"/>
        <v>77.25</v>
      </c>
      <c r="AV132">
        <f t="shared" si="15"/>
        <v>-77.25</v>
      </c>
      <c r="AX132">
        <f t="shared" si="20"/>
        <v>2.25</v>
      </c>
      <c r="AY132">
        <f t="shared" si="17"/>
        <v>5</v>
      </c>
      <c r="AZ132" s="4">
        <f t="shared" si="16"/>
        <v>2.7033570322816319E-6</v>
      </c>
    </row>
    <row r="133" spans="2:52" x14ac:dyDescent="0.15">
      <c r="B133" s="6">
        <v>41943.625</v>
      </c>
      <c r="C133">
        <v>1715</v>
      </c>
      <c r="D133" t="s">
        <v>46</v>
      </c>
      <c r="E133">
        <v>249.1</v>
      </c>
      <c r="F133">
        <v>251.6</v>
      </c>
      <c r="G133">
        <v>250.35</v>
      </c>
      <c r="H133">
        <v>0.27810000000000001</v>
      </c>
      <c r="J133" s="11">
        <v>2025</v>
      </c>
      <c r="K133" s="9">
        <v>2.95</v>
      </c>
      <c r="L133" s="9">
        <v>3.2</v>
      </c>
      <c r="M133" s="9">
        <v>3.0750000000000002</v>
      </c>
      <c r="N133" s="9">
        <v>62.7</v>
      </c>
      <c r="O133" s="9">
        <v>65</v>
      </c>
      <c r="P133" s="9">
        <v>63.85</v>
      </c>
      <c r="Q133">
        <f t="shared" si="12"/>
        <v>60.774999999999999</v>
      </c>
      <c r="R133">
        <f t="shared" si="13"/>
        <v>-60.774999999999999</v>
      </c>
      <c r="T133">
        <f t="shared" si="21"/>
        <v>3.0750000000000002</v>
      </c>
      <c r="U133">
        <f t="shared" si="19"/>
        <v>5</v>
      </c>
      <c r="V133" s="4">
        <f t="shared" si="18"/>
        <v>3.7495098039454018E-6</v>
      </c>
      <c r="AN133" s="11">
        <v>2045</v>
      </c>
      <c r="AO133" s="9">
        <v>1.6</v>
      </c>
      <c r="AP133" s="9">
        <v>1.9</v>
      </c>
      <c r="AQ133" s="9">
        <v>1.75</v>
      </c>
      <c r="AR133" s="9">
        <v>82.7</v>
      </c>
      <c r="AS133" s="9">
        <v>85.2</v>
      </c>
      <c r="AT133" s="9">
        <v>83.95</v>
      </c>
      <c r="AU133">
        <f t="shared" si="14"/>
        <v>82.2</v>
      </c>
      <c r="AV133">
        <f t="shared" si="15"/>
        <v>-82.2</v>
      </c>
      <c r="AX133">
        <f t="shared" si="20"/>
        <v>1.75</v>
      </c>
      <c r="AY133">
        <f t="shared" si="17"/>
        <v>5</v>
      </c>
      <c r="AZ133" s="4">
        <f t="shared" si="16"/>
        <v>2.0923418779393202E-6</v>
      </c>
    </row>
    <row r="134" spans="2:52" x14ac:dyDescent="0.15">
      <c r="B134" s="6">
        <v>41943.625</v>
      </c>
      <c r="C134">
        <v>1715</v>
      </c>
      <c r="D134" t="s">
        <v>47</v>
      </c>
      <c r="E134">
        <v>0.95</v>
      </c>
      <c r="F134">
        <v>1.1000000000000001</v>
      </c>
      <c r="G134">
        <v>1.0249999999999999</v>
      </c>
      <c r="H134">
        <v>0.25740000000000002</v>
      </c>
      <c r="J134" s="11">
        <v>2030</v>
      </c>
      <c r="K134" s="9">
        <v>2.2000000000000002</v>
      </c>
      <c r="L134" s="9">
        <v>2.4500000000000002</v>
      </c>
      <c r="M134" s="9">
        <v>2.3250000000000002</v>
      </c>
      <c r="N134" s="9">
        <v>66.8</v>
      </c>
      <c r="O134" s="9">
        <v>69.2</v>
      </c>
      <c r="P134" s="9">
        <v>68</v>
      </c>
      <c r="Q134">
        <f t="shared" si="12"/>
        <v>65.674999999999997</v>
      </c>
      <c r="R134">
        <f t="shared" si="13"/>
        <v>-65.674999999999997</v>
      </c>
      <c r="T134">
        <f t="shared" si="21"/>
        <v>2.3250000000000002</v>
      </c>
      <c r="U134">
        <f t="shared" si="19"/>
        <v>5</v>
      </c>
      <c r="V134" s="4">
        <f t="shared" si="18"/>
        <v>2.8210469228182575E-6</v>
      </c>
      <c r="AN134" s="11">
        <v>2050</v>
      </c>
      <c r="AO134" s="9">
        <v>1.2</v>
      </c>
      <c r="AP134" s="9">
        <v>1.45</v>
      </c>
      <c r="AQ134" s="9">
        <v>1.325</v>
      </c>
      <c r="AR134" s="9">
        <v>87.3</v>
      </c>
      <c r="AS134" s="9">
        <v>90.1</v>
      </c>
      <c r="AT134" s="9">
        <v>88.699999999999903</v>
      </c>
      <c r="AU134">
        <f t="shared" si="14"/>
        <v>87.374999999999901</v>
      </c>
      <c r="AV134">
        <f t="shared" si="15"/>
        <v>-87.374999999999901</v>
      </c>
      <c r="AX134">
        <f t="shared" si="20"/>
        <v>1.325</v>
      </c>
      <c r="AY134">
        <f t="shared" si="17"/>
        <v>5</v>
      </c>
      <c r="AZ134" s="4">
        <f t="shared" si="16"/>
        <v>1.5764833185373565E-6</v>
      </c>
    </row>
    <row r="135" spans="2:52" x14ac:dyDescent="0.15">
      <c r="B135" s="6">
        <v>41943.625</v>
      </c>
      <c r="C135">
        <v>1720</v>
      </c>
      <c r="D135" t="s">
        <v>47</v>
      </c>
      <c r="E135">
        <v>1</v>
      </c>
      <c r="F135">
        <v>1.1499999999999999</v>
      </c>
      <c r="G135">
        <v>1.075</v>
      </c>
      <c r="H135">
        <v>0.25459999999999999</v>
      </c>
      <c r="J135" s="11">
        <v>2035</v>
      </c>
      <c r="K135" s="9">
        <v>1.65</v>
      </c>
      <c r="L135" s="9">
        <v>1.9</v>
      </c>
      <c r="M135" s="9">
        <v>1.7749999999999999</v>
      </c>
      <c r="N135" s="9">
        <v>71.400000000000006</v>
      </c>
      <c r="O135" s="9">
        <v>73.8</v>
      </c>
      <c r="P135" s="9">
        <v>72.599999999999994</v>
      </c>
      <c r="Q135">
        <f t="shared" ref="Q135:Q163" si="22">ABS(M135-P135)</f>
        <v>70.824999999999989</v>
      </c>
      <c r="R135">
        <f t="shared" ref="R135:R163" si="23">M135-P135</f>
        <v>-70.824999999999989</v>
      </c>
      <c r="T135">
        <f t="shared" si="21"/>
        <v>1.7749999999999999</v>
      </c>
      <c r="U135">
        <f t="shared" si="19"/>
        <v>5</v>
      </c>
      <c r="V135" s="4">
        <f t="shared" si="18"/>
        <v>2.1431321864495957E-6</v>
      </c>
      <c r="AN135" s="11">
        <v>2055</v>
      </c>
      <c r="AO135" s="9">
        <v>0.9</v>
      </c>
      <c r="AP135" s="9">
        <v>1.1499999999999999</v>
      </c>
      <c r="AQ135" s="9">
        <v>1.0249999999999999</v>
      </c>
      <c r="AR135" s="9">
        <v>91.8</v>
      </c>
      <c r="AS135" s="9">
        <v>94.7</v>
      </c>
      <c r="AT135" s="9">
        <v>93.25</v>
      </c>
      <c r="AU135">
        <f t="shared" ref="AU135:AU164" si="24">ABS(AQ135-AT135)</f>
        <v>92.224999999999994</v>
      </c>
      <c r="AV135">
        <f t="shared" ref="AV135:AV164" si="25">AQ135-AT135</f>
        <v>-92.224999999999994</v>
      </c>
      <c r="AX135">
        <f t="shared" si="20"/>
        <v>1.0249999999999999</v>
      </c>
      <c r="AY135">
        <f t="shared" si="17"/>
        <v>5</v>
      </c>
      <c r="AZ135" s="4">
        <f t="shared" si="16"/>
        <v>1.2136163996378918E-6</v>
      </c>
    </row>
    <row r="136" spans="2:52" x14ac:dyDescent="0.15">
      <c r="B136" s="6">
        <v>41943.625</v>
      </c>
      <c r="C136">
        <v>1720</v>
      </c>
      <c r="D136" t="s">
        <v>46</v>
      </c>
      <c r="E136">
        <v>244</v>
      </c>
      <c r="F136">
        <v>246.8</v>
      </c>
      <c r="G136">
        <v>245.4</v>
      </c>
      <c r="H136">
        <v>0.27439999999999998</v>
      </c>
      <c r="J136" s="11">
        <v>2040</v>
      </c>
      <c r="K136" s="9">
        <v>1.2</v>
      </c>
      <c r="L136" s="9">
        <v>1.45</v>
      </c>
      <c r="M136" s="9">
        <v>1.325</v>
      </c>
      <c r="N136" s="9">
        <v>75.7</v>
      </c>
      <c r="O136" s="9">
        <v>78.400000000000006</v>
      </c>
      <c r="P136" s="9">
        <v>77.05</v>
      </c>
      <c r="Q136">
        <f t="shared" si="22"/>
        <v>75.724999999999994</v>
      </c>
      <c r="R136">
        <f t="shared" si="23"/>
        <v>-75.724999999999994</v>
      </c>
      <c r="T136">
        <f t="shared" si="21"/>
        <v>1.325</v>
      </c>
      <c r="U136">
        <f t="shared" si="19"/>
        <v>5</v>
      </c>
      <c r="V136" s="4">
        <f t="shared" si="18"/>
        <v>1.5919703391706588E-6</v>
      </c>
      <c r="AN136" s="11">
        <v>2060</v>
      </c>
      <c r="AO136" s="9">
        <v>0.65</v>
      </c>
      <c r="AP136" s="9">
        <v>0.95</v>
      </c>
      <c r="AQ136" s="9">
        <v>0.8</v>
      </c>
      <c r="AR136" s="9">
        <v>96.5</v>
      </c>
      <c r="AS136" s="9">
        <v>99.7</v>
      </c>
      <c r="AT136" s="9">
        <v>98.1</v>
      </c>
      <c r="AU136">
        <f t="shared" si="24"/>
        <v>97.3</v>
      </c>
      <c r="AV136">
        <f t="shared" si="25"/>
        <v>-97.3</v>
      </c>
      <c r="AX136">
        <f t="shared" si="20"/>
        <v>0.8</v>
      </c>
      <c r="AY136">
        <f t="shared" si="17"/>
        <v>5</v>
      </c>
      <c r="AZ136" s="4">
        <f t="shared" si="16"/>
        <v>9.4262025957358953E-7</v>
      </c>
    </row>
    <row r="137" spans="2:52" x14ac:dyDescent="0.15">
      <c r="B137" s="6">
        <v>41943.625</v>
      </c>
      <c r="C137">
        <v>1725</v>
      </c>
      <c r="D137" t="s">
        <v>46</v>
      </c>
      <c r="E137">
        <v>239.1</v>
      </c>
      <c r="F137">
        <v>241.8</v>
      </c>
      <c r="G137">
        <v>240.45</v>
      </c>
      <c r="H137">
        <v>0.27079999999999999</v>
      </c>
      <c r="J137" s="11">
        <v>2045</v>
      </c>
      <c r="K137" s="9">
        <v>0.9</v>
      </c>
      <c r="L137" s="9">
        <v>1.1000000000000001</v>
      </c>
      <c r="M137" s="9">
        <v>1</v>
      </c>
      <c r="N137" s="9">
        <v>80.400000000000006</v>
      </c>
      <c r="O137" s="9">
        <v>83</v>
      </c>
      <c r="P137" s="9">
        <v>81.7</v>
      </c>
      <c r="Q137">
        <f t="shared" si="22"/>
        <v>80.7</v>
      </c>
      <c r="R137">
        <f t="shared" si="23"/>
        <v>-80.7</v>
      </c>
      <c r="T137">
        <f t="shared" si="21"/>
        <v>1</v>
      </c>
      <c r="U137">
        <f t="shared" si="19"/>
        <v>5</v>
      </c>
      <c r="V137" s="4">
        <f t="shared" si="18"/>
        <v>1.1956189885878592E-6</v>
      </c>
      <c r="AN137" s="11">
        <v>2065</v>
      </c>
      <c r="AO137" s="9">
        <v>0.5</v>
      </c>
      <c r="AP137" s="9">
        <v>0.75</v>
      </c>
      <c r="AQ137" s="9">
        <v>0.625</v>
      </c>
      <c r="AR137" s="9">
        <v>101.3</v>
      </c>
      <c r="AS137" s="9">
        <v>104.6</v>
      </c>
      <c r="AT137" s="9">
        <v>102.94999999999899</v>
      </c>
      <c r="AU137">
        <f t="shared" si="24"/>
        <v>102.32499999999899</v>
      </c>
      <c r="AV137">
        <f t="shared" si="25"/>
        <v>-102.32499999999899</v>
      </c>
      <c r="AX137">
        <f t="shared" si="20"/>
        <v>0.625</v>
      </c>
      <c r="AY137">
        <f t="shared" si="17"/>
        <v>5</v>
      </c>
      <c r="AZ137" s="4">
        <f t="shared" si="16"/>
        <v>7.3286018662654212E-7</v>
      </c>
    </row>
    <row r="138" spans="2:52" x14ac:dyDescent="0.15">
      <c r="B138" s="6">
        <v>41943.625</v>
      </c>
      <c r="C138">
        <v>1725</v>
      </c>
      <c r="D138" t="s">
        <v>47</v>
      </c>
      <c r="E138">
        <v>1.05</v>
      </c>
      <c r="F138">
        <v>1.2</v>
      </c>
      <c r="G138">
        <v>1.125</v>
      </c>
      <c r="H138">
        <v>0.25169999999999998</v>
      </c>
      <c r="J138" s="11">
        <v>2050</v>
      </c>
      <c r="K138" s="9">
        <v>0.65</v>
      </c>
      <c r="L138" s="9">
        <v>0.85</v>
      </c>
      <c r="M138" s="9">
        <v>0.75</v>
      </c>
      <c r="N138" s="9">
        <v>85</v>
      </c>
      <c r="O138" s="9">
        <v>87.7</v>
      </c>
      <c r="P138" s="9">
        <v>86.35</v>
      </c>
      <c r="Q138">
        <f t="shared" si="22"/>
        <v>85.6</v>
      </c>
      <c r="R138">
        <f t="shared" si="23"/>
        <v>-85.6</v>
      </c>
      <c r="T138">
        <f t="shared" si="21"/>
        <v>0.75</v>
      </c>
      <c r="U138">
        <f t="shared" si="19"/>
        <v>5</v>
      </c>
      <c r="V138" s="4">
        <f t="shared" si="18"/>
        <v>8.9234536003851429E-7</v>
      </c>
      <c r="AN138" s="11">
        <v>2070</v>
      </c>
      <c r="AO138" s="9">
        <v>0.4</v>
      </c>
      <c r="AP138" s="9">
        <v>0.65</v>
      </c>
      <c r="AQ138" s="9">
        <v>0.52500000000000002</v>
      </c>
      <c r="AR138" s="9">
        <v>106.2</v>
      </c>
      <c r="AS138" s="9">
        <v>109.4</v>
      </c>
      <c r="AT138" s="9">
        <v>107.8</v>
      </c>
      <c r="AU138">
        <f t="shared" si="24"/>
        <v>107.27499999999999</v>
      </c>
      <c r="AV138">
        <f t="shared" si="25"/>
        <v>-107.27499999999999</v>
      </c>
      <c r="AX138">
        <f t="shared" si="20"/>
        <v>0.52500000000000002</v>
      </c>
      <c r="AY138">
        <f t="shared" si="17"/>
        <v>5</v>
      </c>
      <c r="AZ138" s="4">
        <f t="shared" si="16"/>
        <v>6.1263222306862604E-7</v>
      </c>
    </row>
    <row r="139" spans="2:52" x14ac:dyDescent="0.15">
      <c r="B139" s="6">
        <v>41943.625</v>
      </c>
      <c r="C139">
        <v>1730</v>
      </c>
      <c r="D139" t="s">
        <v>46</v>
      </c>
      <c r="E139">
        <v>234.1</v>
      </c>
      <c r="F139">
        <v>236.9</v>
      </c>
      <c r="G139">
        <v>235.5</v>
      </c>
      <c r="H139">
        <v>0.26700000000000002</v>
      </c>
      <c r="J139" s="11">
        <v>2055</v>
      </c>
      <c r="K139" s="9">
        <v>0.5</v>
      </c>
      <c r="L139" s="9">
        <v>0.55000000000000004</v>
      </c>
      <c r="M139" s="9">
        <v>0.52500000000000002</v>
      </c>
      <c r="N139" s="9">
        <v>89.7</v>
      </c>
      <c r="O139" s="9">
        <v>92.4</v>
      </c>
      <c r="P139" s="9">
        <v>91.05</v>
      </c>
      <c r="Q139">
        <f t="shared" si="22"/>
        <v>90.524999999999991</v>
      </c>
      <c r="R139">
        <f t="shared" si="23"/>
        <v>-90.524999999999991</v>
      </c>
      <c r="T139">
        <f t="shared" si="21"/>
        <v>0.52500000000000002</v>
      </c>
      <c r="U139">
        <f t="shared" si="19"/>
        <v>5</v>
      </c>
      <c r="V139" s="4">
        <f t="shared" si="18"/>
        <v>6.2160583062929993E-7</v>
      </c>
      <c r="AN139" s="11">
        <v>2075</v>
      </c>
      <c r="AO139" s="9">
        <v>0.3</v>
      </c>
      <c r="AP139" s="9">
        <v>0.55000000000000004</v>
      </c>
      <c r="AQ139" s="9">
        <v>0.42499999999999999</v>
      </c>
      <c r="AR139" s="9">
        <v>111.1</v>
      </c>
      <c r="AS139" s="9">
        <v>114.3</v>
      </c>
      <c r="AT139" s="9">
        <v>112.69999999999899</v>
      </c>
      <c r="AU139">
        <f t="shared" si="24"/>
        <v>112.274999999999</v>
      </c>
      <c r="AV139">
        <f t="shared" si="25"/>
        <v>-112.274999999999</v>
      </c>
      <c r="AX139">
        <f t="shared" si="20"/>
        <v>0.42499999999999999</v>
      </c>
      <c r="AY139">
        <f t="shared" si="17"/>
        <v>5</v>
      </c>
      <c r="AZ139" s="4">
        <f t="shared" si="16"/>
        <v>4.9355317658550041E-7</v>
      </c>
    </row>
    <row r="140" spans="2:52" x14ac:dyDescent="0.15">
      <c r="B140" s="6">
        <v>41943.625</v>
      </c>
      <c r="C140">
        <v>1730</v>
      </c>
      <c r="D140" t="s">
        <v>47</v>
      </c>
      <c r="E140">
        <v>1.1000000000000001</v>
      </c>
      <c r="F140">
        <v>1.25</v>
      </c>
      <c r="G140">
        <v>1.175</v>
      </c>
      <c r="H140">
        <v>0.24859999999999999</v>
      </c>
      <c r="J140" s="11">
        <v>2060</v>
      </c>
      <c r="K140" s="9">
        <v>0.35</v>
      </c>
      <c r="L140" s="9">
        <v>0.45</v>
      </c>
      <c r="M140" s="9">
        <v>0.4</v>
      </c>
      <c r="N140" s="9">
        <v>94.6</v>
      </c>
      <c r="O140" s="9">
        <v>97.2</v>
      </c>
      <c r="P140" s="9">
        <v>95.9</v>
      </c>
      <c r="Q140">
        <f t="shared" si="22"/>
        <v>95.5</v>
      </c>
      <c r="R140">
        <f t="shared" si="23"/>
        <v>-95.5</v>
      </c>
      <c r="T140">
        <f t="shared" si="21"/>
        <v>0.4</v>
      </c>
      <c r="U140">
        <f t="shared" si="19"/>
        <v>5</v>
      </c>
      <c r="V140" s="4">
        <f t="shared" si="18"/>
        <v>4.7130818180310515E-7</v>
      </c>
      <c r="AN140" s="11">
        <v>2080</v>
      </c>
      <c r="AO140" s="9">
        <v>0.2</v>
      </c>
      <c r="AP140" s="9">
        <v>0.45</v>
      </c>
      <c r="AQ140" s="9">
        <v>0.32500000000000001</v>
      </c>
      <c r="AR140" s="9">
        <v>116</v>
      </c>
      <c r="AS140" s="9">
        <v>119.2</v>
      </c>
      <c r="AT140" s="9">
        <v>117.6</v>
      </c>
      <c r="AU140">
        <f t="shared" si="24"/>
        <v>117.27499999999999</v>
      </c>
      <c r="AV140">
        <f t="shared" si="25"/>
        <v>-117.27499999999999</v>
      </c>
      <c r="AX140">
        <f t="shared" si="20"/>
        <v>0.32500000000000001</v>
      </c>
      <c r="AY140">
        <f t="shared" si="17"/>
        <v>5</v>
      </c>
      <c r="AZ140" s="4">
        <f t="shared" si="16"/>
        <v>3.7561066458143829E-7</v>
      </c>
    </row>
    <row r="141" spans="2:52" x14ac:dyDescent="0.15">
      <c r="B141" s="6">
        <v>41943.625</v>
      </c>
      <c r="C141">
        <v>1735</v>
      </c>
      <c r="D141" t="s">
        <v>46</v>
      </c>
      <c r="E141">
        <v>229.2</v>
      </c>
      <c r="F141">
        <v>232</v>
      </c>
      <c r="G141">
        <v>230.6</v>
      </c>
      <c r="H141">
        <v>0.26450000000000001</v>
      </c>
      <c r="J141" s="11">
        <v>2065</v>
      </c>
      <c r="K141" s="9">
        <v>0.3</v>
      </c>
      <c r="L141" s="9">
        <v>0.35</v>
      </c>
      <c r="M141" s="9">
        <v>0.32499999999999901</v>
      </c>
      <c r="N141" s="9">
        <v>99.5</v>
      </c>
      <c r="O141" s="9">
        <v>102.1</v>
      </c>
      <c r="P141" s="9">
        <v>100.8</v>
      </c>
      <c r="Q141">
        <f t="shared" si="22"/>
        <v>100.47499999999999</v>
      </c>
      <c r="R141">
        <f t="shared" si="23"/>
        <v>-100.47499999999999</v>
      </c>
      <c r="T141">
        <f t="shared" si="21"/>
        <v>0.32499999999999901</v>
      </c>
      <c r="U141">
        <f t="shared" si="19"/>
        <v>5</v>
      </c>
      <c r="V141" s="4">
        <f t="shared" si="18"/>
        <v>3.8108572196435841E-7</v>
      </c>
      <c r="AN141" s="11">
        <v>2085</v>
      </c>
      <c r="AO141" s="9">
        <v>0.2</v>
      </c>
      <c r="AP141" s="9">
        <v>0.4</v>
      </c>
      <c r="AQ141" s="9">
        <v>0.3</v>
      </c>
      <c r="AR141" s="9">
        <v>120.9</v>
      </c>
      <c r="AS141" s="9">
        <v>124.1</v>
      </c>
      <c r="AT141" s="9">
        <v>122.5</v>
      </c>
      <c r="AU141">
        <f t="shared" si="24"/>
        <v>122.2</v>
      </c>
      <c r="AV141">
        <f t="shared" si="25"/>
        <v>-122.2</v>
      </c>
      <c r="AX141">
        <f t="shared" si="20"/>
        <v>0.3</v>
      </c>
      <c r="AY141">
        <f t="shared" si="17"/>
        <v>5</v>
      </c>
      <c r="AZ141" s="4">
        <f t="shared" si="16"/>
        <v>3.4505661659390345E-7</v>
      </c>
    </row>
    <row r="142" spans="2:52" x14ac:dyDescent="0.15">
      <c r="B142" s="6">
        <v>41943.625</v>
      </c>
      <c r="C142">
        <v>1735</v>
      </c>
      <c r="D142" t="s">
        <v>47</v>
      </c>
      <c r="E142">
        <v>1.1499999999999999</v>
      </c>
      <c r="F142">
        <v>1.35</v>
      </c>
      <c r="G142">
        <v>1.25</v>
      </c>
      <c r="H142">
        <v>0.24640000000000001</v>
      </c>
      <c r="J142" s="11">
        <v>2070</v>
      </c>
      <c r="K142" s="9">
        <v>0.25</v>
      </c>
      <c r="L142" s="9">
        <v>0.35</v>
      </c>
      <c r="M142" s="9">
        <v>0.3</v>
      </c>
      <c r="N142" s="9">
        <v>104.3</v>
      </c>
      <c r="O142" s="9">
        <v>107.3</v>
      </c>
      <c r="P142" s="9">
        <v>105.8</v>
      </c>
      <c r="Q142">
        <f t="shared" si="22"/>
        <v>105.5</v>
      </c>
      <c r="R142">
        <f t="shared" si="23"/>
        <v>-105.5</v>
      </c>
      <c r="T142">
        <f t="shared" si="21"/>
        <v>0.3</v>
      </c>
      <c r="U142">
        <f t="shared" si="19"/>
        <v>5</v>
      </c>
      <c r="V142" s="4">
        <f t="shared" si="18"/>
        <v>3.5007410913317527E-7</v>
      </c>
      <c r="AN142" s="11">
        <v>2090</v>
      </c>
      <c r="AO142" s="9">
        <v>0.15</v>
      </c>
      <c r="AP142" s="9">
        <v>0.35</v>
      </c>
      <c r="AQ142" s="9">
        <v>0.25</v>
      </c>
      <c r="AR142" s="9">
        <v>125.8</v>
      </c>
      <c r="AS142" s="9">
        <v>129</v>
      </c>
      <c r="AT142" s="9">
        <v>127.4</v>
      </c>
      <c r="AU142">
        <f t="shared" si="24"/>
        <v>127.15</v>
      </c>
      <c r="AV142">
        <f t="shared" si="25"/>
        <v>-127.15</v>
      </c>
      <c r="AX142">
        <f t="shared" si="20"/>
        <v>0.25</v>
      </c>
      <c r="AY142">
        <f t="shared" si="17"/>
        <v>5</v>
      </c>
      <c r="AZ142" s="4">
        <f t="shared" si="16"/>
        <v>2.8617300238708512E-7</v>
      </c>
    </row>
    <row r="143" spans="2:52" x14ac:dyDescent="0.15">
      <c r="B143" s="6">
        <v>41943.625</v>
      </c>
      <c r="C143">
        <v>1740</v>
      </c>
      <c r="D143" t="s">
        <v>46</v>
      </c>
      <c r="E143">
        <v>224.2</v>
      </c>
      <c r="F143">
        <v>227</v>
      </c>
      <c r="G143">
        <v>225.6</v>
      </c>
      <c r="H143">
        <v>0.25950000000000001</v>
      </c>
      <c r="J143" s="11">
        <v>2075</v>
      </c>
      <c r="K143" s="9">
        <v>0.2</v>
      </c>
      <c r="L143" s="9">
        <v>0.3</v>
      </c>
      <c r="M143" s="9">
        <v>0.25</v>
      </c>
      <c r="N143" s="9">
        <v>109.3</v>
      </c>
      <c r="O143" s="9">
        <v>112.3</v>
      </c>
      <c r="P143" s="9">
        <v>110.8</v>
      </c>
      <c r="Q143">
        <f t="shared" si="22"/>
        <v>110.55</v>
      </c>
      <c r="R143">
        <f t="shared" si="23"/>
        <v>-110.55</v>
      </c>
      <c r="T143">
        <f t="shared" si="21"/>
        <v>0.25</v>
      </c>
      <c r="U143">
        <f t="shared" si="19"/>
        <v>5</v>
      </c>
      <c r="V143" s="4">
        <f t="shared" si="18"/>
        <v>2.9032419804030437E-7</v>
      </c>
      <c r="AN143" s="11">
        <v>2095</v>
      </c>
      <c r="AO143" s="9">
        <v>0.1</v>
      </c>
      <c r="AP143" s="9">
        <v>0.3</v>
      </c>
      <c r="AQ143" s="9">
        <v>0.2</v>
      </c>
      <c r="AR143" s="9">
        <v>130.80000000000001</v>
      </c>
      <c r="AS143" s="9">
        <v>134</v>
      </c>
      <c r="AT143" s="9">
        <v>132.4</v>
      </c>
      <c r="AU143">
        <f t="shared" si="24"/>
        <v>132.20000000000002</v>
      </c>
      <c r="AV143">
        <f t="shared" si="25"/>
        <v>-132.20000000000002</v>
      </c>
      <c r="AX143">
        <f t="shared" si="20"/>
        <v>0.2</v>
      </c>
      <c r="AY143">
        <f t="shared" si="17"/>
        <v>5</v>
      </c>
      <c r="AZ143" s="4">
        <f t="shared" si="16"/>
        <v>2.278469212140786E-7</v>
      </c>
    </row>
    <row r="144" spans="2:52" x14ac:dyDescent="0.15">
      <c r="B144" s="6">
        <v>41943.625</v>
      </c>
      <c r="C144">
        <v>1740</v>
      </c>
      <c r="D144" t="s">
        <v>47</v>
      </c>
      <c r="E144">
        <v>1.25</v>
      </c>
      <c r="F144">
        <v>1.4</v>
      </c>
      <c r="G144">
        <v>1.325</v>
      </c>
      <c r="H144">
        <v>0.24399999999999999</v>
      </c>
      <c r="J144" s="11">
        <v>2080</v>
      </c>
      <c r="K144" s="9">
        <v>0.15</v>
      </c>
      <c r="L144" s="9">
        <v>0.25</v>
      </c>
      <c r="M144" s="9">
        <v>0.2</v>
      </c>
      <c r="N144" s="9">
        <v>114.5</v>
      </c>
      <c r="O144" s="9">
        <v>117</v>
      </c>
      <c r="P144" s="9">
        <v>115.75</v>
      </c>
      <c r="Q144">
        <f t="shared" si="22"/>
        <v>115.55</v>
      </c>
      <c r="R144">
        <f t="shared" si="23"/>
        <v>-115.55</v>
      </c>
      <c r="T144">
        <f t="shared" si="21"/>
        <v>0.2</v>
      </c>
      <c r="U144">
        <f t="shared" si="19"/>
        <v>5</v>
      </c>
      <c r="V144" s="4">
        <f t="shared" si="18"/>
        <v>2.311440690065247E-7</v>
      </c>
      <c r="AN144" s="11">
        <v>2100</v>
      </c>
      <c r="AO144" s="9">
        <v>0.1</v>
      </c>
      <c r="AP144" s="9">
        <v>0.3</v>
      </c>
      <c r="AQ144" s="9">
        <v>0.2</v>
      </c>
      <c r="AR144" s="9">
        <v>133.69999999999999</v>
      </c>
      <c r="AS144" s="9">
        <v>139.6</v>
      </c>
      <c r="AT144" s="9">
        <v>136.64999999999901</v>
      </c>
      <c r="AU144">
        <f t="shared" si="24"/>
        <v>136.44999999999902</v>
      </c>
      <c r="AV144">
        <f t="shared" si="25"/>
        <v>-136.44999999999902</v>
      </c>
      <c r="AX144">
        <f t="shared" si="20"/>
        <v>0.2</v>
      </c>
      <c r="AY144">
        <f t="shared" si="17"/>
        <v>5</v>
      </c>
      <c r="AZ144" s="4">
        <f t="shared" ref="AZ144:AZ149" si="26">AY144/AN144^2*EXP($X$4*$Y$4)*AX144</f>
        <v>2.2676322752417716E-7</v>
      </c>
    </row>
    <row r="145" spans="2:52" x14ac:dyDescent="0.15">
      <c r="B145" s="6">
        <v>41943.625</v>
      </c>
      <c r="C145">
        <v>1745</v>
      </c>
      <c r="D145" t="s">
        <v>46</v>
      </c>
      <c r="E145">
        <v>219.3</v>
      </c>
      <c r="F145">
        <v>222.1</v>
      </c>
      <c r="G145">
        <v>220.7</v>
      </c>
      <c r="H145">
        <v>0.25669999999999998</v>
      </c>
      <c r="J145" s="11">
        <v>2085</v>
      </c>
      <c r="K145" s="9">
        <v>0.1</v>
      </c>
      <c r="L145" s="9">
        <v>0.25</v>
      </c>
      <c r="M145" s="9">
        <v>0.17499999999999999</v>
      </c>
      <c r="N145" s="9">
        <v>119.5</v>
      </c>
      <c r="O145" s="9">
        <v>122</v>
      </c>
      <c r="P145" s="9">
        <v>120.75</v>
      </c>
      <c r="Q145">
        <f t="shared" si="22"/>
        <v>120.575</v>
      </c>
      <c r="R145">
        <f t="shared" si="23"/>
        <v>-120.575</v>
      </c>
      <c r="T145">
        <f t="shared" si="21"/>
        <v>0.17499999999999999</v>
      </c>
      <c r="U145">
        <f t="shared" si="19"/>
        <v>5</v>
      </c>
      <c r="V145" s="4">
        <f t="shared" si="18"/>
        <v>2.0128219441853134E-7</v>
      </c>
      <c r="AN145" s="11">
        <v>2105</v>
      </c>
      <c r="AO145" s="9">
        <v>0.1</v>
      </c>
      <c r="AP145" s="9">
        <v>0.3</v>
      </c>
      <c r="AQ145" s="9">
        <v>0.2</v>
      </c>
      <c r="AR145" s="9">
        <v>138.6</v>
      </c>
      <c r="AS145" s="9">
        <v>144.6</v>
      </c>
      <c r="AT145" s="9">
        <v>141.6</v>
      </c>
      <c r="AU145">
        <f t="shared" si="24"/>
        <v>141.4</v>
      </c>
      <c r="AV145">
        <f t="shared" si="25"/>
        <v>-141.4</v>
      </c>
      <c r="AX145">
        <f t="shared" si="20"/>
        <v>0.2</v>
      </c>
      <c r="AY145">
        <f t="shared" ref="AY145:AY148" si="27">(AN146-AN144)/2</f>
        <v>5</v>
      </c>
      <c r="AZ145" s="4">
        <f t="shared" si="26"/>
        <v>2.2568724694210058E-7</v>
      </c>
    </row>
    <row r="146" spans="2:52" x14ac:dyDescent="0.15">
      <c r="B146" s="6">
        <v>41943.625</v>
      </c>
      <c r="C146">
        <v>1745</v>
      </c>
      <c r="D146" t="s">
        <v>47</v>
      </c>
      <c r="E146">
        <v>1.3</v>
      </c>
      <c r="F146">
        <v>1.45</v>
      </c>
      <c r="G146">
        <v>1.375</v>
      </c>
      <c r="H146">
        <v>0.24049999999999999</v>
      </c>
      <c r="J146" s="11">
        <v>2090</v>
      </c>
      <c r="K146" s="9">
        <v>0.1</v>
      </c>
      <c r="L146" s="9">
        <v>0.2</v>
      </c>
      <c r="M146" s="9">
        <v>0.15</v>
      </c>
      <c r="N146" s="9">
        <v>124.3</v>
      </c>
      <c r="O146" s="9">
        <v>126.9</v>
      </c>
      <c r="P146" s="9">
        <v>125.6</v>
      </c>
      <c r="Q146">
        <f t="shared" si="22"/>
        <v>125.44999999999999</v>
      </c>
      <c r="R146">
        <f t="shared" si="23"/>
        <v>-125.44999999999999</v>
      </c>
      <c r="T146">
        <f t="shared" si="21"/>
        <v>0.15</v>
      </c>
      <c r="U146">
        <f t="shared" si="19"/>
        <v>5</v>
      </c>
      <c r="V146" s="4">
        <f t="shared" si="18"/>
        <v>1.7170309175897331E-7</v>
      </c>
      <c r="AN146" s="11">
        <v>2110</v>
      </c>
      <c r="AO146" s="9">
        <v>0.05</v>
      </c>
      <c r="AP146" s="9">
        <v>0.25</v>
      </c>
      <c r="AQ146" s="9">
        <v>0.15</v>
      </c>
      <c r="AR146" s="9">
        <v>143.6</v>
      </c>
      <c r="AS146" s="9">
        <v>149.6</v>
      </c>
      <c r="AT146" s="9">
        <v>146.6</v>
      </c>
      <c r="AU146">
        <f t="shared" si="24"/>
        <v>146.44999999999999</v>
      </c>
      <c r="AV146">
        <f t="shared" si="25"/>
        <v>-146.44999999999999</v>
      </c>
      <c r="AX146">
        <f t="shared" si="20"/>
        <v>0.15</v>
      </c>
      <c r="AY146">
        <f t="shared" si="27"/>
        <v>5</v>
      </c>
      <c r="AZ146" s="4">
        <f t="shared" si="26"/>
        <v>1.6846417983338556E-7</v>
      </c>
    </row>
    <row r="147" spans="2:52" x14ac:dyDescent="0.15">
      <c r="B147" s="6">
        <v>41943.625</v>
      </c>
      <c r="C147">
        <v>1750</v>
      </c>
      <c r="D147" t="s">
        <v>46</v>
      </c>
      <c r="E147">
        <v>214.5</v>
      </c>
      <c r="F147">
        <v>217.1</v>
      </c>
      <c r="G147">
        <v>215.8</v>
      </c>
      <c r="H147">
        <v>0.254</v>
      </c>
      <c r="J147" s="11">
        <v>2095</v>
      </c>
      <c r="K147" s="9">
        <v>0.1</v>
      </c>
      <c r="L147" s="9">
        <v>0.2</v>
      </c>
      <c r="M147" s="9">
        <v>0.15</v>
      </c>
      <c r="N147" s="9">
        <v>129.30000000000001</v>
      </c>
      <c r="O147" s="9">
        <v>131.9</v>
      </c>
      <c r="P147" s="9">
        <v>130.6</v>
      </c>
      <c r="Q147">
        <f t="shared" si="22"/>
        <v>130.44999999999999</v>
      </c>
      <c r="R147">
        <f t="shared" si="23"/>
        <v>-130.44999999999999</v>
      </c>
      <c r="T147">
        <f t="shared" si="21"/>
        <v>0.15</v>
      </c>
      <c r="U147">
        <f t="shared" si="19"/>
        <v>5</v>
      </c>
      <c r="V147" s="4">
        <f t="shared" si="18"/>
        <v>1.7088448462070079E-7</v>
      </c>
      <c r="AN147" s="11">
        <v>2115</v>
      </c>
      <c r="AO147" s="9">
        <v>0.05</v>
      </c>
      <c r="AP147" s="9">
        <v>0.25</v>
      </c>
      <c r="AQ147" s="9">
        <v>0.15</v>
      </c>
      <c r="AR147" s="9">
        <v>148.6</v>
      </c>
      <c r="AS147" s="9">
        <v>154.6</v>
      </c>
      <c r="AT147" s="9">
        <v>151.6</v>
      </c>
      <c r="AU147">
        <f t="shared" si="24"/>
        <v>151.44999999999999</v>
      </c>
      <c r="AV147">
        <f t="shared" si="25"/>
        <v>-151.44999999999999</v>
      </c>
      <c r="AX147">
        <f t="shared" si="20"/>
        <v>0.15</v>
      </c>
      <c r="AY147">
        <f t="shared" si="27"/>
        <v>5</v>
      </c>
      <c r="AZ147" s="4">
        <f t="shared" si="26"/>
        <v>1.6766860040266607E-7</v>
      </c>
    </row>
    <row r="148" spans="2:52" x14ac:dyDescent="0.15">
      <c r="B148" s="6">
        <v>41943.625</v>
      </c>
      <c r="C148">
        <v>1750</v>
      </c>
      <c r="D148" t="s">
        <v>47</v>
      </c>
      <c r="E148">
        <v>1.35</v>
      </c>
      <c r="F148">
        <v>1.55</v>
      </c>
      <c r="G148">
        <v>1.45</v>
      </c>
      <c r="H148">
        <v>0.23780000000000001</v>
      </c>
      <c r="J148" s="11">
        <v>2100</v>
      </c>
      <c r="K148" s="9">
        <v>0.1</v>
      </c>
      <c r="L148" s="9">
        <v>0.2</v>
      </c>
      <c r="M148" s="9">
        <v>0.15</v>
      </c>
      <c r="N148" s="9">
        <v>134.5</v>
      </c>
      <c r="O148" s="9">
        <v>136.9</v>
      </c>
      <c r="P148" s="9">
        <v>135.69999999999999</v>
      </c>
      <c r="Q148">
        <f t="shared" si="22"/>
        <v>135.54999999999998</v>
      </c>
      <c r="R148">
        <f t="shared" si="23"/>
        <v>-135.54999999999998</v>
      </c>
      <c r="T148">
        <f t="shared" si="21"/>
        <v>0.15</v>
      </c>
      <c r="U148">
        <f t="shared" si="19"/>
        <v>5</v>
      </c>
      <c r="V148" s="4">
        <f t="shared" si="18"/>
        <v>1.7007171771255585E-7</v>
      </c>
      <c r="AN148" s="11">
        <v>2120</v>
      </c>
      <c r="AO148" s="9">
        <v>0.05</v>
      </c>
      <c r="AP148" s="9">
        <v>0.25</v>
      </c>
      <c r="AQ148" s="9">
        <v>0.15</v>
      </c>
      <c r="AR148" s="9">
        <v>153.6</v>
      </c>
      <c r="AS148" s="9">
        <v>159.6</v>
      </c>
      <c r="AT148" s="9">
        <v>156.6</v>
      </c>
      <c r="AU148">
        <f t="shared" si="24"/>
        <v>156.44999999999999</v>
      </c>
      <c r="AV148">
        <f t="shared" si="25"/>
        <v>-156.44999999999999</v>
      </c>
      <c r="AX148">
        <f t="shared" si="20"/>
        <v>0.15</v>
      </c>
      <c r="AY148">
        <f t="shared" si="27"/>
        <v>5</v>
      </c>
      <c r="AZ148" s="4">
        <f t="shared" si="26"/>
        <v>1.6687864343098431E-7</v>
      </c>
    </row>
    <row r="149" spans="2:52" x14ac:dyDescent="0.15">
      <c r="B149" s="6">
        <v>41943.625</v>
      </c>
      <c r="C149">
        <v>1755</v>
      </c>
      <c r="D149" t="s">
        <v>47</v>
      </c>
      <c r="E149">
        <v>1.45</v>
      </c>
      <c r="F149">
        <v>1.6</v>
      </c>
      <c r="G149">
        <v>1.5249999999999999</v>
      </c>
      <c r="H149">
        <v>0.23499999999999999</v>
      </c>
      <c r="J149" s="11">
        <v>2105</v>
      </c>
      <c r="K149" s="9">
        <v>0.05</v>
      </c>
      <c r="L149" s="9">
        <v>0.2</v>
      </c>
      <c r="M149" s="9">
        <v>0.125</v>
      </c>
      <c r="N149" s="9">
        <v>139.19999999999999</v>
      </c>
      <c r="O149" s="9">
        <v>142.19999999999999</v>
      </c>
      <c r="P149" s="9">
        <v>140.69999999999999</v>
      </c>
      <c r="Q149">
        <f t="shared" si="22"/>
        <v>140.57499999999999</v>
      </c>
      <c r="R149">
        <f t="shared" si="23"/>
        <v>-140.57499999999999</v>
      </c>
      <c r="T149">
        <f t="shared" si="21"/>
        <v>0.125</v>
      </c>
      <c r="U149">
        <f t="shared" si="19"/>
        <v>5</v>
      </c>
      <c r="V149" s="4">
        <f t="shared" si="18"/>
        <v>1.4105394634280842E-7</v>
      </c>
      <c r="AN149" s="11">
        <v>2125</v>
      </c>
      <c r="AO149" s="9">
        <v>0.05</v>
      </c>
      <c r="AP149" s="9">
        <v>0.25</v>
      </c>
      <c r="AQ149" s="9">
        <v>0.15</v>
      </c>
      <c r="AR149" s="9">
        <v>158.6</v>
      </c>
      <c r="AS149" s="9">
        <v>164.5</v>
      </c>
      <c r="AT149" s="9">
        <v>161.55000000000001</v>
      </c>
      <c r="AU149">
        <f t="shared" si="24"/>
        <v>161.4</v>
      </c>
      <c r="AV149">
        <f t="shared" si="25"/>
        <v>-161.4</v>
      </c>
      <c r="AX149">
        <f t="shared" si="20"/>
        <v>0.15</v>
      </c>
      <c r="AY149">
        <f>AN149-AN148</f>
        <v>5</v>
      </c>
      <c r="AZ149" s="4">
        <f t="shared" si="26"/>
        <v>1.6609425606338346E-7</v>
      </c>
    </row>
    <row r="150" spans="2:52" x14ac:dyDescent="0.15">
      <c r="B150" s="6">
        <v>41943.625</v>
      </c>
      <c r="C150">
        <v>1755</v>
      </c>
      <c r="D150" t="s">
        <v>46</v>
      </c>
      <c r="E150">
        <v>209.5</v>
      </c>
      <c r="F150">
        <v>212.3</v>
      </c>
      <c r="G150">
        <v>210.9</v>
      </c>
      <c r="H150">
        <v>0.251</v>
      </c>
      <c r="J150" s="11">
        <v>2110</v>
      </c>
      <c r="K150" s="9">
        <v>0.1</v>
      </c>
      <c r="L150" s="9">
        <v>0.15</v>
      </c>
      <c r="M150" s="9">
        <v>0.125</v>
      </c>
      <c r="N150" s="9">
        <v>144.5</v>
      </c>
      <c r="O150" s="9">
        <v>146.9</v>
      </c>
      <c r="P150" s="9">
        <v>145.69999999999999</v>
      </c>
      <c r="Q150">
        <f t="shared" si="22"/>
        <v>145.57499999999999</v>
      </c>
      <c r="R150">
        <f t="shared" si="23"/>
        <v>-145.57499999999999</v>
      </c>
      <c r="T150">
        <f t="shared" si="21"/>
        <v>0.125</v>
      </c>
      <c r="U150">
        <f t="shared" si="19"/>
        <v>5</v>
      </c>
      <c r="V150" s="4">
        <f t="shared" si="18"/>
        <v>1.403862362915574E-7</v>
      </c>
      <c r="AN150" s="11">
        <v>2130</v>
      </c>
      <c r="AO150" s="9">
        <v>0</v>
      </c>
      <c r="AP150" s="9">
        <v>0.25</v>
      </c>
      <c r="AQ150" s="9">
        <v>0.125</v>
      </c>
      <c r="AR150" s="9">
        <v>163.6</v>
      </c>
      <c r="AS150" s="9">
        <v>169.5</v>
      </c>
      <c r="AT150" s="9">
        <v>166.55</v>
      </c>
      <c r="AU150">
        <f t="shared" si="24"/>
        <v>166.42500000000001</v>
      </c>
      <c r="AV150">
        <f t="shared" si="25"/>
        <v>-166.42500000000001</v>
      </c>
    </row>
    <row r="151" spans="2:52" x14ac:dyDescent="0.15">
      <c r="B151" s="6">
        <v>41943.625</v>
      </c>
      <c r="C151">
        <v>1760</v>
      </c>
      <c r="D151" t="s">
        <v>46</v>
      </c>
      <c r="E151">
        <v>204.7</v>
      </c>
      <c r="F151">
        <v>207.3</v>
      </c>
      <c r="G151">
        <v>206</v>
      </c>
      <c r="H151">
        <v>0.248</v>
      </c>
      <c r="J151" s="11">
        <v>2115</v>
      </c>
      <c r="K151" s="9">
        <v>0.05</v>
      </c>
      <c r="L151" s="9">
        <v>0.15</v>
      </c>
      <c r="M151" s="9">
        <v>0.1</v>
      </c>
      <c r="N151" s="9">
        <v>149.5</v>
      </c>
      <c r="O151" s="9">
        <v>151.9</v>
      </c>
      <c r="P151" s="9">
        <v>150.69999999999999</v>
      </c>
      <c r="Q151">
        <f t="shared" si="22"/>
        <v>150.6</v>
      </c>
      <c r="R151">
        <f t="shared" si="23"/>
        <v>-150.6</v>
      </c>
      <c r="T151">
        <f t="shared" si="21"/>
        <v>0.1</v>
      </c>
      <c r="U151">
        <f t="shared" si="19"/>
        <v>5</v>
      </c>
      <c r="V151" s="4">
        <f t="shared" ref="V151:V157" si="28">U151/J151^2*EXP($X$3*$Y$3)*T151</f>
        <v>1.1177860493825244E-7</v>
      </c>
      <c r="AN151" s="11">
        <v>2135</v>
      </c>
      <c r="AO151" s="9">
        <v>0</v>
      </c>
      <c r="AP151" s="9">
        <v>0.25</v>
      </c>
      <c r="AQ151" s="9">
        <v>0.125</v>
      </c>
      <c r="AR151" s="9">
        <v>168.6</v>
      </c>
      <c r="AS151" s="9">
        <v>174.5</v>
      </c>
      <c r="AT151" s="9">
        <v>171.55</v>
      </c>
      <c r="AU151">
        <f t="shared" si="24"/>
        <v>171.42500000000001</v>
      </c>
      <c r="AV151">
        <f t="shared" si="25"/>
        <v>-171.42500000000001</v>
      </c>
    </row>
    <row r="152" spans="2:52" x14ac:dyDescent="0.15">
      <c r="B152" s="6">
        <v>41943.625</v>
      </c>
      <c r="C152">
        <v>1760</v>
      </c>
      <c r="D152" t="s">
        <v>47</v>
      </c>
      <c r="E152">
        <v>1.55</v>
      </c>
      <c r="F152">
        <v>1.7</v>
      </c>
      <c r="G152">
        <v>1.625</v>
      </c>
      <c r="H152">
        <v>0.23269999999999999</v>
      </c>
      <c r="J152" s="11">
        <v>2120</v>
      </c>
      <c r="K152" s="9">
        <v>0.05</v>
      </c>
      <c r="L152" s="9">
        <v>0.15</v>
      </c>
      <c r="M152" s="9">
        <v>0.1</v>
      </c>
      <c r="N152" s="9">
        <v>154.4</v>
      </c>
      <c r="O152" s="9">
        <v>156.9</v>
      </c>
      <c r="P152" s="9">
        <v>155.65</v>
      </c>
      <c r="Q152">
        <f t="shared" si="22"/>
        <v>155.55000000000001</v>
      </c>
      <c r="R152">
        <f t="shared" si="23"/>
        <v>-155.55000000000001</v>
      </c>
      <c r="T152">
        <f t="shared" si="21"/>
        <v>0.1</v>
      </c>
      <c r="U152">
        <f t="shared" ref="U152" si="29">(J153-J151)/2</f>
        <v>5</v>
      </c>
      <c r="V152" s="4">
        <f t="shared" si="28"/>
        <v>1.1125196913379186E-7</v>
      </c>
      <c r="AN152" s="11">
        <v>2140</v>
      </c>
      <c r="AO152" s="9">
        <v>0</v>
      </c>
      <c r="AP152" s="9">
        <v>0.2</v>
      </c>
      <c r="AQ152" s="9">
        <v>0.1</v>
      </c>
      <c r="AR152" s="9">
        <v>173.6</v>
      </c>
      <c r="AS152" s="9">
        <v>179.5</v>
      </c>
      <c r="AT152" s="9">
        <v>176.55</v>
      </c>
      <c r="AU152">
        <f t="shared" si="24"/>
        <v>176.45000000000002</v>
      </c>
      <c r="AV152">
        <f t="shared" si="25"/>
        <v>-176.45000000000002</v>
      </c>
    </row>
    <row r="153" spans="2:52" x14ac:dyDescent="0.15">
      <c r="B153" s="6">
        <v>41943.625</v>
      </c>
      <c r="C153">
        <v>1765</v>
      </c>
      <c r="D153" t="s">
        <v>47</v>
      </c>
      <c r="E153">
        <v>1.6</v>
      </c>
      <c r="F153">
        <v>1.8</v>
      </c>
      <c r="G153">
        <v>1.7</v>
      </c>
      <c r="H153">
        <v>0.2296</v>
      </c>
      <c r="J153" s="11">
        <v>2125</v>
      </c>
      <c r="K153" s="9">
        <v>0.05</v>
      </c>
      <c r="L153" s="9">
        <v>0.15</v>
      </c>
      <c r="M153" s="9">
        <v>0.1</v>
      </c>
      <c r="N153" s="9">
        <v>159.4</v>
      </c>
      <c r="O153" s="9">
        <v>161.9</v>
      </c>
      <c r="P153" s="9">
        <v>160.65</v>
      </c>
      <c r="Q153">
        <f t="shared" si="22"/>
        <v>160.55000000000001</v>
      </c>
      <c r="R153">
        <f t="shared" si="23"/>
        <v>-160.55000000000001</v>
      </c>
      <c r="T153">
        <f t="shared" si="21"/>
        <v>0.1</v>
      </c>
      <c r="U153">
        <f>(J155-J152)/2</f>
        <v>7.5</v>
      </c>
      <c r="V153" s="4">
        <f t="shared" si="28"/>
        <v>1.66093569575058E-7</v>
      </c>
      <c r="AN153" s="11">
        <v>2145</v>
      </c>
      <c r="AO153" s="9">
        <v>0</v>
      </c>
      <c r="AP153" s="9">
        <v>0.2</v>
      </c>
      <c r="AQ153" s="9">
        <v>0.1</v>
      </c>
      <c r="AR153" s="9">
        <v>178.6</v>
      </c>
      <c r="AS153" s="9">
        <v>184.5</v>
      </c>
      <c r="AT153" s="9">
        <v>181.55</v>
      </c>
      <c r="AU153">
        <f t="shared" si="24"/>
        <v>181.45000000000002</v>
      </c>
      <c r="AV153">
        <f t="shared" si="25"/>
        <v>-181.45000000000002</v>
      </c>
    </row>
    <row r="154" spans="2:52" x14ac:dyDescent="0.15">
      <c r="B154" s="6">
        <v>41943.625</v>
      </c>
      <c r="C154">
        <v>1765</v>
      </c>
      <c r="D154" t="s">
        <v>46</v>
      </c>
      <c r="E154">
        <v>199.6</v>
      </c>
      <c r="F154">
        <v>202.5</v>
      </c>
      <c r="G154">
        <v>201.05</v>
      </c>
      <c r="H154">
        <v>0.2437</v>
      </c>
      <c r="J154" s="11">
        <v>2130</v>
      </c>
      <c r="K154" s="9">
        <v>0</v>
      </c>
      <c r="L154" s="9">
        <v>0.15</v>
      </c>
      <c r="M154" s="9">
        <v>7.4999999999999997E-2</v>
      </c>
      <c r="N154" s="9">
        <v>164.4</v>
      </c>
      <c r="O154" s="9">
        <v>166.9</v>
      </c>
      <c r="P154" s="9">
        <v>165.65</v>
      </c>
      <c r="Q154">
        <f t="shared" si="22"/>
        <v>165.57500000000002</v>
      </c>
      <c r="R154">
        <f t="shared" si="23"/>
        <v>-165.57500000000002</v>
      </c>
      <c r="T154">
        <f t="shared" si="21"/>
        <v>7.4999999999999997E-2</v>
      </c>
      <c r="V154" s="4"/>
      <c r="AN154" s="11">
        <v>2150</v>
      </c>
      <c r="AO154" s="9">
        <v>0</v>
      </c>
      <c r="AP154" s="9">
        <v>0.2</v>
      </c>
      <c r="AQ154" s="9">
        <v>0.1</v>
      </c>
      <c r="AR154" s="9">
        <v>183.5</v>
      </c>
      <c r="AS154" s="9">
        <v>189.5</v>
      </c>
      <c r="AT154" s="9">
        <v>186.5</v>
      </c>
      <c r="AU154">
        <f t="shared" si="24"/>
        <v>186.4</v>
      </c>
      <c r="AV154">
        <f t="shared" si="25"/>
        <v>-186.4</v>
      </c>
    </row>
    <row r="155" spans="2:52" x14ac:dyDescent="0.15">
      <c r="B155" s="6">
        <v>41943.625</v>
      </c>
      <c r="C155">
        <v>1770</v>
      </c>
      <c r="D155" t="s">
        <v>46</v>
      </c>
      <c r="E155">
        <v>194.7</v>
      </c>
      <c r="F155">
        <v>197.6</v>
      </c>
      <c r="G155">
        <v>196.14999999999901</v>
      </c>
      <c r="H155">
        <v>0.24049999999999999</v>
      </c>
      <c r="J155" s="11">
        <v>2135</v>
      </c>
      <c r="K155" s="9">
        <v>0.05</v>
      </c>
      <c r="L155" s="9">
        <v>0.15</v>
      </c>
      <c r="M155" s="9">
        <v>0.1</v>
      </c>
      <c r="N155" s="9">
        <v>169.2</v>
      </c>
      <c r="O155" s="9">
        <v>172.1</v>
      </c>
      <c r="P155" s="9">
        <v>170.64999999999901</v>
      </c>
      <c r="Q155">
        <f t="shared" si="22"/>
        <v>170.54999999999902</v>
      </c>
      <c r="R155">
        <f t="shared" si="23"/>
        <v>-170.54999999999902</v>
      </c>
      <c r="T155">
        <f t="shared" si="21"/>
        <v>0.1</v>
      </c>
      <c r="U155">
        <f>(J157-J153)/2</f>
        <v>25</v>
      </c>
      <c r="V155" s="4">
        <f t="shared" si="28"/>
        <v>5.4847100579163401E-7</v>
      </c>
      <c r="AN155" s="11">
        <v>2160</v>
      </c>
      <c r="AO155" s="9">
        <v>0</v>
      </c>
      <c r="AP155" s="9">
        <v>0.2</v>
      </c>
      <c r="AQ155" s="9">
        <v>0.1</v>
      </c>
      <c r="AR155" s="9">
        <v>193.5</v>
      </c>
      <c r="AS155" s="9">
        <v>199.5</v>
      </c>
      <c r="AT155" s="9">
        <v>196.5</v>
      </c>
      <c r="AU155">
        <f t="shared" si="24"/>
        <v>196.4</v>
      </c>
      <c r="AV155">
        <f t="shared" si="25"/>
        <v>-196.4</v>
      </c>
    </row>
    <row r="156" spans="2:52" x14ac:dyDescent="0.15">
      <c r="B156" s="6">
        <v>41943.625</v>
      </c>
      <c r="C156">
        <v>1770</v>
      </c>
      <c r="D156" t="s">
        <v>47</v>
      </c>
      <c r="E156">
        <v>1.7</v>
      </c>
      <c r="F156">
        <v>1.9</v>
      </c>
      <c r="G156">
        <v>1.7999999999999901</v>
      </c>
      <c r="H156">
        <v>0.22689999999999999</v>
      </c>
      <c r="J156" s="11">
        <v>2150</v>
      </c>
      <c r="K156" s="9">
        <v>0</v>
      </c>
      <c r="L156" s="9">
        <v>0.15</v>
      </c>
      <c r="M156" s="9">
        <v>7.4999999999999997E-2</v>
      </c>
      <c r="N156" s="9">
        <v>184.4</v>
      </c>
      <c r="O156" s="9">
        <v>186.8</v>
      </c>
      <c r="P156" s="9">
        <v>185.6</v>
      </c>
      <c r="Q156">
        <f t="shared" si="22"/>
        <v>185.52500000000001</v>
      </c>
      <c r="R156">
        <f t="shared" si="23"/>
        <v>-185.52500000000001</v>
      </c>
      <c r="T156">
        <f t="shared" si="21"/>
        <v>7.4999999999999997E-2</v>
      </c>
      <c r="V156" s="4"/>
      <c r="AN156" s="11">
        <v>2170</v>
      </c>
      <c r="AO156" s="9">
        <v>0</v>
      </c>
      <c r="AP156" s="9">
        <v>0.2</v>
      </c>
      <c r="AQ156" s="9">
        <v>0.1</v>
      </c>
      <c r="AR156" s="9">
        <v>201.5</v>
      </c>
      <c r="AS156" s="9">
        <v>209.5</v>
      </c>
      <c r="AT156" s="9">
        <v>205.5</v>
      </c>
      <c r="AU156">
        <f t="shared" si="24"/>
        <v>205.4</v>
      </c>
      <c r="AV156">
        <f t="shared" si="25"/>
        <v>-205.4</v>
      </c>
    </row>
    <row r="157" spans="2:52" x14ac:dyDescent="0.15">
      <c r="B157" s="6">
        <v>41943.625</v>
      </c>
      <c r="C157">
        <v>1775</v>
      </c>
      <c r="D157" t="s">
        <v>46</v>
      </c>
      <c r="E157">
        <v>189.9</v>
      </c>
      <c r="F157">
        <v>192.7</v>
      </c>
      <c r="G157">
        <v>191.3</v>
      </c>
      <c r="H157">
        <v>0.23810000000000001</v>
      </c>
      <c r="J157" s="11">
        <v>2175</v>
      </c>
      <c r="K157" s="9">
        <v>0.05</v>
      </c>
      <c r="L157" s="9">
        <v>0.1</v>
      </c>
      <c r="M157" s="9">
        <v>7.4999999999999997E-2</v>
      </c>
      <c r="N157" s="9">
        <v>209.3</v>
      </c>
      <c r="O157" s="9">
        <v>211.8</v>
      </c>
      <c r="P157" s="9">
        <v>210.55</v>
      </c>
      <c r="Q157">
        <f t="shared" si="22"/>
        <v>210.47500000000002</v>
      </c>
      <c r="R157">
        <f t="shared" si="23"/>
        <v>-210.47500000000002</v>
      </c>
      <c r="T157">
        <f t="shared" si="21"/>
        <v>7.4999999999999997E-2</v>
      </c>
      <c r="U157">
        <f>J157-J155</f>
        <v>40</v>
      </c>
      <c r="V157" s="4">
        <f t="shared" si="28"/>
        <v>6.3417943727297876E-7</v>
      </c>
      <c r="AN157" s="11">
        <v>2175</v>
      </c>
      <c r="AO157" s="9">
        <v>0</v>
      </c>
      <c r="AP157" s="9">
        <v>0.2</v>
      </c>
      <c r="AQ157" s="9">
        <v>0.1</v>
      </c>
      <c r="AR157" s="9">
        <v>206.5</v>
      </c>
      <c r="AS157" s="9">
        <v>214.5</v>
      </c>
      <c r="AT157" s="9">
        <v>210.5</v>
      </c>
      <c r="AU157">
        <f t="shared" si="24"/>
        <v>210.4</v>
      </c>
      <c r="AV157">
        <f t="shared" si="25"/>
        <v>-210.4</v>
      </c>
    </row>
    <row r="158" spans="2:52" x14ac:dyDescent="0.15">
      <c r="B158" s="6">
        <v>41943.625</v>
      </c>
      <c r="C158">
        <v>1775</v>
      </c>
      <c r="D158" t="s">
        <v>47</v>
      </c>
      <c r="E158">
        <v>1.85</v>
      </c>
      <c r="F158">
        <v>2</v>
      </c>
      <c r="G158">
        <v>1.925</v>
      </c>
      <c r="H158">
        <v>0.22470000000000001</v>
      </c>
      <c r="J158" s="11">
        <v>2200</v>
      </c>
      <c r="K158" s="9">
        <v>0</v>
      </c>
      <c r="L158" s="9">
        <v>0.1</v>
      </c>
      <c r="M158" s="9">
        <v>0.05</v>
      </c>
      <c r="N158" s="9">
        <v>234.3</v>
      </c>
      <c r="O158" s="9">
        <v>236.9</v>
      </c>
      <c r="P158" s="9">
        <v>235.6</v>
      </c>
      <c r="Q158">
        <f t="shared" si="22"/>
        <v>235.54999999999998</v>
      </c>
      <c r="R158">
        <f t="shared" si="23"/>
        <v>-235.54999999999998</v>
      </c>
      <c r="T158">
        <f t="shared" si="21"/>
        <v>0.05</v>
      </c>
      <c r="AN158" s="11">
        <v>2180</v>
      </c>
      <c r="AO158" s="9">
        <v>0</v>
      </c>
      <c r="AP158" s="9">
        <v>0.15</v>
      </c>
      <c r="AQ158" s="9">
        <v>7.4999999999999997E-2</v>
      </c>
      <c r="AR158" s="9">
        <v>211.5</v>
      </c>
      <c r="AS158" s="9">
        <v>219.5</v>
      </c>
      <c r="AT158" s="9">
        <v>215.5</v>
      </c>
      <c r="AU158">
        <f t="shared" si="24"/>
        <v>215.42500000000001</v>
      </c>
      <c r="AV158">
        <f t="shared" si="25"/>
        <v>-215.42500000000001</v>
      </c>
    </row>
    <row r="159" spans="2:52" x14ac:dyDescent="0.15">
      <c r="B159" s="6">
        <v>41943.625</v>
      </c>
      <c r="C159">
        <v>1780</v>
      </c>
      <c r="D159" t="s">
        <v>46</v>
      </c>
      <c r="E159">
        <v>185.2</v>
      </c>
      <c r="F159">
        <v>187.7</v>
      </c>
      <c r="G159">
        <v>186.45</v>
      </c>
      <c r="H159">
        <v>0.23549999999999999</v>
      </c>
      <c r="J159" s="11">
        <v>2225</v>
      </c>
      <c r="K159" s="9">
        <v>0</v>
      </c>
      <c r="L159" s="9">
        <v>0.1</v>
      </c>
      <c r="M159" s="9">
        <v>0.05</v>
      </c>
      <c r="N159" s="9">
        <v>259.3</v>
      </c>
      <c r="O159" s="9">
        <v>261.8</v>
      </c>
      <c r="P159" s="9">
        <v>260.55</v>
      </c>
      <c r="Q159">
        <f t="shared" si="22"/>
        <v>260.5</v>
      </c>
      <c r="R159">
        <f t="shared" si="23"/>
        <v>-260.5</v>
      </c>
      <c r="T159">
        <f t="shared" si="21"/>
        <v>0.05</v>
      </c>
      <c r="AN159" s="11">
        <v>2200</v>
      </c>
      <c r="AO159" s="9">
        <v>0</v>
      </c>
      <c r="AP159" s="9">
        <v>0.15</v>
      </c>
      <c r="AQ159" s="9">
        <v>7.4999999999999997E-2</v>
      </c>
      <c r="AR159" s="9">
        <v>231.5</v>
      </c>
      <c r="AS159" s="9">
        <v>239.5</v>
      </c>
      <c r="AT159" s="9">
        <v>235.5</v>
      </c>
      <c r="AU159">
        <f t="shared" si="24"/>
        <v>235.42500000000001</v>
      </c>
      <c r="AV159">
        <f t="shared" si="25"/>
        <v>-235.42500000000001</v>
      </c>
    </row>
    <row r="160" spans="2:52" x14ac:dyDescent="0.15">
      <c r="B160" s="6">
        <v>41943.625</v>
      </c>
      <c r="C160">
        <v>1780</v>
      </c>
      <c r="D160" t="s">
        <v>47</v>
      </c>
      <c r="E160">
        <v>1.95</v>
      </c>
      <c r="F160">
        <v>2.1</v>
      </c>
      <c r="G160">
        <v>2.0249999999999999</v>
      </c>
      <c r="H160">
        <v>0.2218</v>
      </c>
      <c r="J160" s="11">
        <v>2250</v>
      </c>
      <c r="K160" s="9">
        <v>0</v>
      </c>
      <c r="L160" s="9">
        <v>0.1</v>
      </c>
      <c r="M160" s="9">
        <v>0.05</v>
      </c>
      <c r="N160" s="9">
        <v>284.3</v>
      </c>
      <c r="O160" s="9">
        <v>286.7</v>
      </c>
      <c r="P160" s="9">
        <v>285.5</v>
      </c>
      <c r="Q160">
        <f t="shared" si="22"/>
        <v>285.45</v>
      </c>
      <c r="R160">
        <f t="shared" si="23"/>
        <v>-285.45</v>
      </c>
      <c r="T160">
        <f t="shared" si="21"/>
        <v>0.05</v>
      </c>
      <c r="AN160" s="11">
        <v>2225</v>
      </c>
      <c r="AO160" s="9">
        <v>0</v>
      </c>
      <c r="AP160" s="9">
        <v>0.15</v>
      </c>
      <c r="AQ160" s="9">
        <v>7.4999999999999997E-2</v>
      </c>
      <c r="AR160" s="9">
        <v>256.5</v>
      </c>
      <c r="AS160" s="9">
        <v>264.5</v>
      </c>
      <c r="AT160" s="9">
        <v>260.5</v>
      </c>
      <c r="AU160">
        <f t="shared" si="24"/>
        <v>260.42500000000001</v>
      </c>
      <c r="AV160">
        <f t="shared" si="25"/>
        <v>-260.42500000000001</v>
      </c>
    </row>
    <row r="161" spans="2:48" x14ac:dyDescent="0.15">
      <c r="B161" s="6">
        <v>41943.625</v>
      </c>
      <c r="C161">
        <v>1785</v>
      </c>
      <c r="D161" t="s">
        <v>46</v>
      </c>
      <c r="E161">
        <v>180.1</v>
      </c>
      <c r="F161">
        <v>182.8</v>
      </c>
      <c r="G161">
        <v>181.45</v>
      </c>
      <c r="H161">
        <v>0.2301</v>
      </c>
      <c r="J161" s="11">
        <v>2275</v>
      </c>
      <c r="K161" s="9">
        <v>0</v>
      </c>
      <c r="L161" s="9">
        <v>0.1</v>
      </c>
      <c r="M161" s="9">
        <v>0.05</v>
      </c>
      <c r="N161" s="9">
        <v>309.3</v>
      </c>
      <c r="O161" s="9">
        <v>311.7</v>
      </c>
      <c r="P161" s="9">
        <v>310.5</v>
      </c>
      <c r="Q161">
        <f t="shared" si="22"/>
        <v>310.45</v>
      </c>
      <c r="R161">
        <f t="shared" si="23"/>
        <v>-310.45</v>
      </c>
      <c r="T161">
        <f t="shared" si="21"/>
        <v>0.05</v>
      </c>
      <c r="AN161" s="11">
        <v>2250</v>
      </c>
      <c r="AO161" s="9">
        <v>0</v>
      </c>
      <c r="AP161" s="9">
        <v>0.1</v>
      </c>
      <c r="AQ161" s="9">
        <v>0.05</v>
      </c>
      <c r="AR161" s="9">
        <v>281.5</v>
      </c>
      <c r="AS161" s="9">
        <v>289.5</v>
      </c>
      <c r="AT161" s="9">
        <v>285.5</v>
      </c>
      <c r="AU161">
        <f t="shared" si="24"/>
        <v>285.45</v>
      </c>
      <c r="AV161">
        <f t="shared" si="25"/>
        <v>-285.45</v>
      </c>
    </row>
    <row r="162" spans="2:48" x14ac:dyDescent="0.15">
      <c r="B162" s="6">
        <v>41943.625</v>
      </c>
      <c r="C162">
        <v>1785</v>
      </c>
      <c r="D162" t="s">
        <v>47</v>
      </c>
      <c r="E162">
        <v>2.0499999999999998</v>
      </c>
      <c r="F162">
        <v>2.25</v>
      </c>
      <c r="G162">
        <v>2.15</v>
      </c>
      <c r="H162">
        <v>0.21920000000000001</v>
      </c>
      <c r="J162" s="11">
        <v>2300</v>
      </c>
      <c r="K162" s="9">
        <v>0</v>
      </c>
      <c r="L162" s="9">
        <v>0.1</v>
      </c>
      <c r="M162" s="9">
        <v>0.05</v>
      </c>
      <c r="N162" s="9">
        <v>334.3</v>
      </c>
      <c r="O162" s="9">
        <v>336.7</v>
      </c>
      <c r="P162" s="9">
        <v>335.5</v>
      </c>
      <c r="Q162">
        <f t="shared" si="22"/>
        <v>335.45</v>
      </c>
      <c r="R162">
        <f t="shared" si="23"/>
        <v>-335.45</v>
      </c>
      <c r="T162">
        <f t="shared" si="21"/>
        <v>0.05</v>
      </c>
      <c r="AN162" s="11">
        <v>2275</v>
      </c>
      <c r="AO162" s="9">
        <v>0</v>
      </c>
      <c r="AP162" s="9">
        <v>0.1</v>
      </c>
      <c r="AQ162" s="9">
        <v>0.05</v>
      </c>
      <c r="AR162" s="9">
        <v>306.5</v>
      </c>
      <c r="AS162" s="9">
        <v>314.5</v>
      </c>
      <c r="AT162" s="9">
        <v>310.5</v>
      </c>
      <c r="AU162">
        <f t="shared" si="24"/>
        <v>310.45</v>
      </c>
      <c r="AV162">
        <f t="shared" si="25"/>
        <v>-310.45</v>
      </c>
    </row>
    <row r="163" spans="2:48" x14ac:dyDescent="0.15">
      <c r="B163" s="6">
        <v>41943.625</v>
      </c>
      <c r="C163">
        <v>1790</v>
      </c>
      <c r="D163" t="s">
        <v>46</v>
      </c>
      <c r="E163">
        <v>175.5</v>
      </c>
      <c r="F163">
        <v>178</v>
      </c>
      <c r="G163">
        <v>176.75</v>
      </c>
      <c r="H163">
        <v>0.2298</v>
      </c>
      <c r="J163" s="11">
        <v>2325</v>
      </c>
      <c r="K163" s="9">
        <v>0</v>
      </c>
      <c r="L163" s="9">
        <v>0.1</v>
      </c>
      <c r="M163" s="9">
        <v>0.05</v>
      </c>
      <c r="N163" s="9">
        <v>359.3</v>
      </c>
      <c r="O163" s="9">
        <v>361.7</v>
      </c>
      <c r="P163" s="9">
        <v>360.5</v>
      </c>
      <c r="Q163">
        <f t="shared" si="22"/>
        <v>360.45</v>
      </c>
      <c r="R163">
        <f t="shared" si="23"/>
        <v>-360.45</v>
      </c>
      <c r="T163">
        <f t="shared" si="21"/>
        <v>0.05</v>
      </c>
      <c r="AN163" s="11">
        <v>2300</v>
      </c>
      <c r="AO163" s="9">
        <v>0</v>
      </c>
      <c r="AP163" s="9">
        <v>0.1</v>
      </c>
      <c r="AQ163" s="9">
        <v>0.05</v>
      </c>
      <c r="AR163" s="9">
        <v>331.7</v>
      </c>
      <c r="AS163" s="9">
        <v>339.5</v>
      </c>
      <c r="AT163" s="9">
        <v>335.6</v>
      </c>
      <c r="AU163">
        <f t="shared" si="24"/>
        <v>335.55</v>
      </c>
      <c r="AV163">
        <f t="shared" si="25"/>
        <v>-335.55</v>
      </c>
    </row>
    <row r="164" spans="2:48" x14ac:dyDescent="0.15">
      <c r="B164" s="6">
        <v>41943.625</v>
      </c>
      <c r="C164">
        <v>1790</v>
      </c>
      <c r="D164" t="s">
        <v>47</v>
      </c>
      <c r="E164">
        <v>2.2000000000000002</v>
      </c>
      <c r="F164">
        <v>2.35</v>
      </c>
      <c r="G164">
        <v>2.2749999999999999</v>
      </c>
      <c r="H164">
        <v>0.2165</v>
      </c>
      <c r="AN164" s="11">
        <v>2325</v>
      </c>
      <c r="AO164" s="9">
        <v>0</v>
      </c>
      <c r="AP164" s="9">
        <v>0.05</v>
      </c>
      <c r="AQ164" s="9">
        <v>2.5000000000000001E-2</v>
      </c>
      <c r="AR164" s="9">
        <v>356.6</v>
      </c>
      <c r="AS164" s="9">
        <v>364.5</v>
      </c>
      <c r="AT164" s="9">
        <v>360.55</v>
      </c>
      <c r="AU164">
        <f t="shared" si="24"/>
        <v>360.52500000000003</v>
      </c>
      <c r="AV164">
        <f t="shared" si="25"/>
        <v>-360.52500000000003</v>
      </c>
    </row>
    <row r="165" spans="2:48" x14ac:dyDescent="0.15">
      <c r="B165" s="6">
        <v>41943.625</v>
      </c>
      <c r="C165">
        <v>1795</v>
      </c>
      <c r="D165" t="s">
        <v>46</v>
      </c>
      <c r="E165">
        <v>170.4</v>
      </c>
      <c r="F165">
        <v>173.2</v>
      </c>
      <c r="G165">
        <v>171.8</v>
      </c>
      <c r="H165">
        <v>0.22509999999999999</v>
      </c>
    </row>
    <row r="166" spans="2:48" x14ac:dyDescent="0.15">
      <c r="B166" s="6">
        <v>41943.625</v>
      </c>
      <c r="C166">
        <v>1795</v>
      </c>
      <c r="D166" t="s">
        <v>47</v>
      </c>
      <c r="E166">
        <v>2.35</v>
      </c>
      <c r="F166">
        <v>2.5</v>
      </c>
      <c r="G166">
        <v>2.4249999999999998</v>
      </c>
      <c r="H166">
        <v>0.214</v>
      </c>
    </row>
    <row r="167" spans="2:48" x14ac:dyDescent="0.15">
      <c r="B167" s="6">
        <v>41943.625</v>
      </c>
      <c r="C167">
        <v>1800</v>
      </c>
      <c r="D167" t="s">
        <v>47</v>
      </c>
      <c r="E167">
        <v>2.5</v>
      </c>
      <c r="F167">
        <v>2.65</v>
      </c>
      <c r="G167">
        <v>2.5750000000000002</v>
      </c>
      <c r="H167">
        <v>0.2114</v>
      </c>
    </row>
    <row r="168" spans="2:48" x14ac:dyDescent="0.15">
      <c r="B168" s="6">
        <v>41943.625</v>
      </c>
      <c r="C168">
        <v>1800</v>
      </c>
      <c r="D168" t="s">
        <v>46</v>
      </c>
      <c r="E168">
        <v>165.5</v>
      </c>
      <c r="F168">
        <v>168.3</v>
      </c>
      <c r="G168">
        <v>166.9</v>
      </c>
      <c r="H168">
        <v>0.22120000000000001</v>
      </c>
    </row>
    <row r="169" spans="2:48" x14ac:dyDescent="0.15">
      <c r="B169" s="6">
        <v>41943.625</v>
      </c>
      <c r="C169">
        <v>1805</v>
      </c>
      <c r="D169" t="s">
        <v>46</v>
      </c>
      <c r="E169">
        <v>160.80000000000001</v>
      </c>
      <c r="F169">
        <v>163.4</v>
      </c>
      <c r="G169">
        <v>162.1</v>
      </c>
      <c r="H169">
        <v>0.21870000000000001</v>
      </c>
    </row>
    <row r="170" spans="2:48" x14ac:dyDescent="0.15">
      <c r="B170" s="6">
        <v>41943.625</v>
      </c>
      <c r="C170">
        <v>1805</v>
      </c>
      <c r="D170" t="s">
        <v>47</v>
      </c>
      <c r="E170">
        <v>2.65</v>
      </c>
      <c r="F170">
        <v>2.85</v>
      </c>
      <c r="G170">
        <v>2.75</v>
      </c>
      <c r="H170">
        <v>0.20899999999999999</v>
      </c>
    </row>
    <row r="171" spans="2:48" x14ac:dyDescent="0.15">
      <c r="B171" s="6">
        <v>41943.625</v>
      </c>
      <c r="C171">
        <v>1810</v>
      </c>
      <c r="D171" t="s">
        <v>46</v>
      </c>
      <c r="E171">
        <v>156.1</v>
      </c>
      <c r="F171">
        <v>158.6</v>
      </c>
      <c r="G171">
        <v>157.35</v>
      </c>
      <c r="H171">
        <v>0.2167</v>
      </c>
    </row>
    <row r="172" spans="2:48" x14ac:dyDescent="0.15">
      <c r="B172" s="6">
        <v>41943.625</v>
      </c>
      <c r="C172">
        <v>1810</v>
      </c>
      <c r="D172" t="s">
        <v>47</v>
      </c>
      <c r="E172">
        <v>2.85</v>
      </c>
      <c r="F172">
        <v>3</v>
      </c>
      <c r="G172">
        <v>2.9249999999999998</v>
      </c>
      <c r="H172">
        <v>0.2064</v>
      </c>
    </row>
    <row r="173" spans="2:48" x14ac:dyDescent="0.15">
      <c r="B173" s="6">
        <v>41943.625</v>
      </c>
      <c r="C173">
        <v>1815</v>
      </c>
      <c r="D173" t="s">
        <v>46</v>
      </c>
      <c r="E173">
        <v>151.30000000000001</v>
      </c>
      <c r="F173">
        <v>153.80000000000001</v>
      </c>
      <c r="G173">
        <v>152.55000000000001</v>
      </c>
      <c r="H173">
        <v>0.21379999999999999</v>
      </c>
    </row>
    <row r="174" spans="2:48" x14ac:dyDescent="0.15">
      <c r="B174" s="6">
        <v>41943.625</v>
      </c>
      <c r="C174">
        <v>1815</v>
      </c>
      <c r="D174" t="s">
        <v>47</v>
      </c>
      <c r="E174">
        <v>3.1</v>
      </c>
      <c r="F174">
        <v>3.2</v>
      </c>
      <c r="G174">
        <v>3.15</v>
      </c>
      <c r="H174">
        <v>0.20430000000000001</v>
      </c>
    </row>
    <row r="175" spans="2:48" x14ac:dyDescent="0.15">
      <c r="B175" s="6">
        <v>41943.625</v>
      </c>
      <c r="C175">
        <v>1820</v>
      </c>
      <c r="D175" t="s">
        <v>46</v>
      </c>
      <c r="E175">
        <v>146.5</v>
      </c>
      <c r="F175">
        <v>149</v>
      </c>
      <c r="G175">
        <v>147.75</v>
      </c>
      <c r="H175">
        <v>0.2107</v>
      </c>
    </row>
    <row r="176" spans="2:48" x14ac:dyDescent="0.15">
      <c r="B176" s="6">
        <v>41943.625</v>
      </c>
      <c r="C176">
        <v>1820</v>
      </c>
      <c r="D176" t="s">
        <v>47</v>
      </c>
      <c r="E176">
        <v>3.3</v>
      </c>
      <c r="F176">
        <v>3.5</v>
      </c>
      <c r="G176">
        <v>3.4</v>
      </c>
      <c r="H176">
        <v>0.20230000000000001</v>
      </c>
    </row>
    <row r="177" spans="2:8" x14ac:dyDescent="0.15">
      <c r="B177" s="6">
        <v>41943.625</v>
      </c>
      <c r="C177">
        <v>1825</v>
      </c>
      <c r="D177" t="s">
        <v>46</v>
      </c>
      <c r="E177">
        <v>141.80000000000001</v>
      </c>
      <c r="F177">
        <v>144.19999999999999</v>
      </c>
      <c r="G177">
        <v>143</v>
      </c>
      <c r="H177">
        <v>0.20810000000000001</v>
      </c>
    </row>
    <row r="178" spans="2:8" x14ac:dyDescent="0.15">
      <c r="B178" s="6">
        <v>41943.625</v>
      </c>
      <c r="C178">
        <v>1825</v>
      </c>
      <c r="D178" t="s">
        <v>47</v>
      </c>
      <c r="E178">
        <v>3.5</v>
      </c>
      <c r="F178">
        <v>3.7</v>
      </c>
      <c r="G178">
        <v>3.6</v>
      </c>
      <c r="H178">
        <v>0.19939999999999999</v>
      </c>
    </row>
    <row r="179" spans="2:8" x14ac:dyDescent="0.15">
      <c r="B179" s="6">
        <v>41943.625</v>
      </c>
      <c r="C179">
        <v>1830</v>
      </c>
      <c r="D179" t="s">
        <v>46</v>
      </c>
      <c r="E179">
        <v>136.80000000000001</v>
      </c>
      <c r="F179">
        <v>139.5</v>
      </c>
      <c r="G179">
        <v>138.15</v>
      </c>
      <c r="H179">
        <v>0.20399999999999999</v>
      </c>
    </row>
    <row r="180" spans="2:8" x14ac:dyDescent="0.15">
      <c r="B180" s="6">
        <v>41943.625</v>
      </c>
      <c r="C180">
        <v>1830</v>
      </c>
      <c r="D180" t="s">
        <v>47</v>
      </c>
      <c r="E180">
        <v>3.8</v>
      </c>
      <c r="F180">
        <v>3.9</v>
      </c>
      <c r="G180">
        <v>3.8499999999999899</v>
      </c>
      <c r="H180">
        <v>0.19700000000000001</v>
      </c>
    </row>
    <row r="181" spans="2:8" x14ac:dyDescent="0.15">
      <c r="B181" s="6">
        <v>41943.625</v>
      </c>
      <c r="C181">
        <v>1835</v>
      </c>
      <c r="D181" t="s">
        <v>47</v>
      </c>
      <c r="E181">
        <v>4</v>
      </c>
      <c r="F181">
        <v>4.2</v>
      </c>
      <c r="G181">
        <v>4.0999999999999996</v>
      </c>
      <c r="H181">
        <v>0.1943</v>
      </c>
    </row>
    <row r="182" spans="2:8" x14ac:dyDescent="0.15">
      <c r="B182" s="6">
        <v>41943.625</v>
      </c>
      <c r="C182">
        <v>1835</v>
      </c>
      <c r="D182" t="s">
        <v>46</v>
      </c>
      <c r="E182">
        <v>132.1</v>
      </c>
      <c r="F182">
        <v>134.80000000000001</v>
      </c>
      <c r="G182">
        <v>133.44999999999999</v>
      </c>
      <c r="H182">
        <v>0.2016</v>
      </c>
    </row>
    <row r="183" spans="2:8" x14ac:dyDescent="0.15">
      <c r="B183" s="6">
        <v>41943.625</v>
      </c>
      <c r="C183">
        <v>1840</v>
      </c>
      <c r="D183" t="s">
        <v>46</v>
      </c>
      <c r="E183">
        <v>127.6</v>
      </c>
      <c r="F183">
        <v>130.1</v>
      </c>
      <c r="G183">
        <v>128.85</v>
      </c>
      <c r="H183">
        <v>0.2</v>
      </c>
    </row>
    <row r="184" spans="2:8" x14ac:dyDescent="0.15">
      <c r="B184" s="6">
        <v>41943.625</v>
      </c>
      <c r="C184">
        <v>1840</v>
      </c>
      <c r="D184" t="s">
        <v>47</v>
      </c>
      <c r="E184">
        <v>4.3</v>
      </c>
      <c r="F184">
        <v>4.5</v>
      </c>
      <c r="G184">
        <v>4.4000000000000004</v>
      </c>
      <c r="H184">
        <v>0.192</v>
      </c>
    </row>
    <row r="185" spans="2:8" x14ac:dyDescent="0.15">
      <c r="B185" s="6">
        <v>41943.625</v>
      </c>
      <c r="C185">
        <v>1845</v>
      </c>
      <c r="D185" t="s">
        <v>47</v>
      </c>
      <c r="E185">
        <v>4.5999999999999996</v>
      </c>
      <c r="F185">
        <v>4.9000000000000004</v>
      </c>
      <c r="G185">
        <v>4.75</v>
      </c>
      <c r="H185">
        <v>0.19</v>
      </c>
    </row>
    <row r="186" spans="2:8" x14ac:dyDescent="0.15">
      <c r="B186" s="6">
        <v>41943.625</v>
      </c>
      <c r="C186">
        <v>1845</v>
      </c>
      <c r="D186" t="s">
        <v>46</v>
      </c>
      <c r="E186">
        <v>122.7</v>
      </c>
      <c r="F186">
        <v>125.5</v>
      </c>
      <c r="G186">
        <v>124.1</v>
      </c>
      <c r="H186">
        <v>0.19650000000000001</v>
      </c>
    </row>
    <row r="187" spans="2:8" x14ac:dyDescent="0.15">
      <c r="B187" s="6">
        <v>41943.625</v>
      </c>
      <c r="C187">
        <v>1850</v>
      </c>
      <c r="D187" t="s">
        <v>46</v>
      </c>
      <c r="E187">
        <v>118.3</v>
      </c>
      <c r="F187">
        <v>120.6</v>
      </c>
      <c r="G187">
        <v>119.44999999999899</v>
      </c>
      <c r="H187">
        <v>0.19389999999999999</v>
      </c>
    </row>
    <row r="188" spans="2:8" x14ac:dyDescent="0.15">
      <c r="B188" s="6">
        <v>41943.625</v>
      </c>
      <c r="C188">
        <v>1850</v>
      </c>
      <c r="D188" t="s">
        <v>47</v>
      </c>
      <c r="E188">
        <v>5</v>
      </c>
      <c r="F188">
        <v>5.2</v>
      </c>
      <c r="G188">
        <v>5.0999999999999996</v>
      </c>
      <c r="H188">
        <v>0.18770000000000001</v>
      </c>
    </row>
    <row r="189" spans="2:8" x14ac:dyDescent="0.15">
      <c r="B189" s="6">
        <v>41943.625</v>
      </c>
      <c r="C189">
        <v>1855</v>
      </c>
      <c r="D189" t="s">
        <v>46</v>
      </c>
      <c r="E189">
        <v>113.7</v>
      </c>
      <c r="F189">
        <v>116.1</v>
      </c>
      <c r="G189">
        <v>114.9</v>
      </c>
      <c r="H189">
        <v>0.19189999999999999</v>
      </c>
    </row>
    <row r="190" spans="2:8" x14ac:dyDescent="0.15">
      <c r="B190" s="6">
        <v>41943.625</v>
      </c>
      <c r="C190">
        <v>1855</v>
      </c>
      <c r="D190" t="s">
        <v>47</v>
      </c>
      <c r="E190">
        <v>5.4</v>
      </c>
      <c r="F190">
        <v>5.6</v>
      </c>
      <c r="G190">
        <v>5.5</v>
      </c>
      <c r="H190">
        <v>0.18559999999999999</v>
      </c>
    </row>
    <row r="191" spans="2:8" x14ac:dyDescent="0.15">
      <c r="B191" s="6">
        <v>41943.625</v>
      </c>
      <c r="C191">
        <v>1860</v>
      </c>
      <c r="D191" t="s">
        <v>46</v>
      </c>
      <c r="E191">
        <v>109.2</v>
      </c>
      <c r="F191">
        <v>111.5</v>
      </c>
      <c r="G191">
        <v>110.35</v>
      </c>
      <c r="H191">
        <v>0.18970000000000001</v>
      </c>
    </row>
    <row r="192" spans="2:8" x14ac:dyDescent="0.15">
      <c r="B192" s="6">
        <v>41943.625</v>
      </c>
      <c r="C192">
        <v>1860</v>
      </c>
      <c r="D192" t="s">
        <v>47</v>
      </c>
      <c r="E192">
        <v>5.8</v>
      </c>
      <c r="F192">
        <v>6</v>
      </c>
      <c r="G192">
        <v>5.9</v>
      </c>
      <c r="H192">
        <v>0.18310000000000001</v>
      </c>
    </row>
    <row r="193" spans="2:8" x14ac:dyDescent="0.15">
      <c r="B193" s="6">
        <v>41943.625</v>
      </c>
      <c r="C193">
        <v>1865</v>
      </c>
      <c r="D193" t="s">
        <v>46</v>
      </c>
      <c r="E193">
        <v>104.7</v>
      </c>
      <c r="F193">
        <v>106.9</v>
      </c>
      <c r="G193">
        <v>105.8</v>
      </c>
      <c r="H193">
        <v>0.18709999999999999</v>
      </c>
    </row>
    <row r="194" spans="2:8" x14ac:dyDescent="0.15">
      <c r="B194" s="6">
        <v>41943.625</v>
      </c>
      <c r="C194">
        <v>1865</v>
      </c>
      <c r="D194" t="s">
        <v>47</v>
      </c>
      <c r="E194">
        <v>6.2</v>
      </c>
      <c r="F194">
        <v>6.5</v>
      </c>
      <c r="G194">
        <v>6.35</v>
      </c>
      <c r="H194">
        <v>0.18090000000000001</v>
      </c>
    </row>
    <row r="195" spans="2:8" x14ac:dyDescent="0.15">
      <c r="B195" s="6">
        <v>41943.625</v>
      </c>
      <c r="C195">
        <v>1870</v>
      </c>
      <c r="D195" t="s">
        <v>46</v>
      </c>
      <c r="E195">
        <v>100.2</v>
      </c>
      <c r="F195">
        <v>102.5</v>
      </c>
      <c r="G195">
        <v>101.35</v>
      </c>
      <c r="H195">
        <v>0.18509999999999999</v>
      </c>
    </row>
    <row r="196" spans="2:8" x14ac:dyDescent="0.15">
      <c r="B196" s="6">
        <v>41943.625</v>
      </c>
      <c r="C196">
        <v>1870</v>
      </c>
      <c r="D196" t="s">
        <v>47</v>
      </c>
      <c r="E196">
        <v>6.7</v>
      </c>
      <c r="F196">
        <v>6.9</v>
      </c>
      <c r="G196">
        <v>6.8</v>
      </c>
      <c r="H196">
        <v>0.17829999999999999</v>
      </c>
    </row>
    <row r="197" spans="2:8" x14ac:dyDescent="0.15">
      <c r="B197" s="6">
        <v>41943.625</v>
      </c>
      <c r="C197">
        <v>1875</v>
      </c>
      <c r="D197" t="s">
        <v>46</v>
      </c>
      <c r="E197">
        <v>95.6</v>
      </c>
      <c r="F197">
        <v>98</v>
      </c>
      <c r="G197">
        <v>96.8</v>
      </c>
      <c r="H197">
        <v>0.182</v>
      </c>
    </row>
    <row r="198" spans="2:8" x14ac:dyDescent="0.15">
      <c r="B198" s="6">
        <v>41943.625</v>
      </c>
      <c r="C198">
        <v>1875</v>
      </c>
      <c r="D198" t="s">
        <v>47</v>
      </c>
      <c r="E198">
        <v>7.2</v>
      </c>
      <c r="F198">
        <v>7.5</v>
      </c>
      <c r="G198">
        <v>7.35</v>
      </c>
      <c r="H198">
        <v>0.17630000000000001</v>
      </c>
    </row>
    <row r="199" spans="2:8" x14ac:dyDescent="0.15">
      <c r="B199" s="6">
        <v>41943.625</v>
      </c>
      <c r="C199">
        <v>1880</v>
      </c>
      <c r="D199" t="s">
        <v>47</v>
      </c>
      <c r="E199">
        <v>7.8</v>
      </c>
      <c r="F199">
        <v>8.1</v>
      </c>
      <c r="G199">
        <v>7.9499999999999904</v>
      </c>
      <c r="H199">
        <v>0.17430000000000001</v>
      </c>
    </row>
    <row r="200" spans="2:8" x14ac:dyDescent="0.15">
      <c r="B200" s="6">
        <v>41943.625</v>
      </c>
      <c r="C200">
        <v>1880</v>
      </c>
      <c r="D200" t="s">
        <v>46</v>
      </c>
      <c r="E200">
        <v>91.2</v>
      </c>
      <c r="F200">
        <v>93.6</v>
      </c>
      <c r="G200">
        <v>92.4</v>
      </c>
      <c r="H200">
        <v>0.1797</v>
      </c>
    </row>
    <row r="201" spans="2:8" x14ac:dyDescent="0.15">
      <c r="B201" s="6">
        <v>41943.625</v>
      </c>
      <c r="C201">
        <v>1885</v>
      </c>
      <c r="D201" t="s">
        <v>46</v>
      </c>
      <c r="E201">
        <v>86.9</v>
      </c>
      <c r="F201">
        <v>89.2</v>
      </c>
      <c r="G201">
        <v>88.05</v>
      </c>
      <c r="H201">
        <v>0.17749999999999999</v>
      </c>
    </row>
    <row r="202" spans="2:8" x14ac:dyDescent="0.15">
      <c r="B202" s="6">
        <v>41943.625</v>
      </c>
      <c r="C202">
        <v>1885</v>
      </c>
      <c r="D202" t="s">
        <v>47</v>
      </c>
      <c r="E202">
        <v>8.4</v>
      </c>
      <c r="F202">
        <v>8.6</v>
      </c>
      <c r="G202">
        <v>8.5</v>
      </c>
      <c r="H202">
        <v>0.1716</v>
      </c>
    </row>
    <row r="203" spans="2:8" x14ac:dyDescent="0.15">
      <c r="B203" s="6">
        <v>41943.625</v>
      </c>
      <c r="C203">
        <v>1890</v>
      </c>
      <c r="D203" t="s">
        <v>46</v>
      </c>
      <c r="E203">
        <v>82.5</v>
      </c>
      <c r="F203">
        <v>84.7</v>
      </c>
      <c r="G203">
        <v>83.6</v>
      </c>
      <c r="H203">
        <v>0.17419999999999999</v>
      </c>
    </row>
    <row r="204" spans="2:8" x14ac:dyDescent="0.15">
      <c r="B204" s="6">
        <v>41943.625</v>
      </c>
      <c r="C204">
        <v>1890</v>
      </c>
      <c r="D204" t="s">
        <v>47</v>
      </c>
      <c r="E204">
        <v>9</v>
      </c>
      <c r="F204">
        <v>9.3000000000000007</v>
      </c>
      <c r="G204">
        <v>9.15</v>
      </c>
      <c r="H204">
        <v>0.16919999999999999</v>
      </c>
    </row>
    <row r="205" spans="2:8" x14ac:dyDescent="0.15">
      <c r="B205" s="6">
        <v>41943.625</v>
      </c>
      <c r="C205">
        <v>1895</v>
      </c>
      <c r="D205" t="s">
        <v>46</v>
      </c>
      <c r="E205">
        <v>78.2</v>
      </c>
      <c r="F205">
        <v>80.400000000000006</v>
      </c>
      <c r="G205">
        <v>79.3</v>
      </c>
      <c r="H205">
        <v>0.1716</v>
      </c>
    </row>
    <row r="206" spans="2:8" x14ac:dyDescent="0.15">
      <c r="B206" s="6">
        <v>41943.625</v>
      </c>
      <c r="C206">
        <v>1895</v>
      </c>
      <c r="D206" t="s">
        <v>47</v>
      </c>
      <c r="E206">
        <v>9.6999999999999993</v>
      </c>
      <c r="F206">
        <v>10</v>
      </c>
      <c r="G206">
        <v>9.85</v>
      </c>
      <c r="H206">
        <v>0.16689999999999999</v>
      </c>
    </row>
    <row r="207" spans="2:8" x14ac:dyDescent="0.15">
      <c r="B207" s="6">
        <v>41943.625</v>
      </c>
      <c r="C207">
        <v>1900</v>
      </c>
      <c r="D207" t="s">
        <v>46</v>
      </c>
      <c r="E207">
        <v>74.400000000000006</v>
      </c>
      <c r="F207">
        <v>75.7</v>
      </c>
      <c r="G207">
        <v>75.05</v>
      </c>
      <c r="H207">
        <v>0.16900000000000001</v>
      </c>
    </row>
    <row r="208" spans="2:8" x14ac:dyDescent="0.15">
      <c r="B208" s="6">
        <v>41943.625</v>
      </c>
      <c r="C208">
        <v>1900</v>
      </c>
      <c r="D208" t="s">
        <v>47</v>
      </c>
      <c r="E208">
        <v>10.5</v>
      </c>
      <c r="F208">
        <v>10.8</v>
      </c>
      <c r="G208">
        <v>10.65</v>
      </c>
      <c r="H208">
        <v>0.1648</v>
      </c>
    </row>
    <row r="209" spans="2:8" x14ac:dyDescent="0.15">
      <c r="B209" s="6">
        <v>41943.625</v>
      </c>
      <c r="C209">
        <v>1905</v>
      </c>
      <c r="D209" t="s">
        <v>46</v>
      </c>
      <c r="E209">
        <v>70.3</v>
      </c>
      <c r="F209">
        <v>71.3</v>
      </c>
      <c r="G209">
        <v>70.8</v>
      </c>
      <c r="H209">
        <v>0.1661</v>
      </c>
    </row>
    <row r="210" spans="2:8" x14ac:dyDescent="0.15">
      <c r="B210" s="6">
        <v>41943.625</v>
      </c>
      <c r="C210">
        <v>1905</v>
      </c>
      <c r="D210" t="s">
        <v>47</v>
      </c>
      <c r="E210">
        <v>11.3</v>
      </c>
      <c r="F210">
        <v>11.7</v>
      </c>
      <c r="G210">
        <v>11.5</v>
      </c>
      <c r="H210">
        <v>0.16259999999999999</v>
      </c>
    </row>
    <row r="211" spans="2:8" x14ac:dyDescent="0.15">
      <c r="B211" s="6">
        <v>41943.625</v>
      </c>
      <c r="C211">
        <v>1910</v>
      </c>
      <c r="D211" t="s">
        <v>46</v>
      </c>
      <c r="E211">
        <v>66.2</v>
      </c>
      <c r="F211">
        <v>67.2</v>
      </c>
      <c r="G211">
        <v>66.7</v>
      </c>
      <c r="H211">
        <v>0.16370000000000001</v>
      </c>
    </row>
    <row r="212" spans="2:8" x14ac:dyDescent="0.15">
      <c r="B212" s="6">
        <v>41943.625</v>
      </c>
      <c r="C212">
        <v>1910</v>
      </c>
      <c r="D212" t="s">
        <v>47</v>
      </c>
      <c r="E212">
        <v>12.2</v>
      </c>
      <c r="F212">
        <v>12.5</v>
      </c>
      <c r="G212">
        <v>12.35</v>
      </c>
      <c r="H212">
        <v>0.16</v>
      </c>
    </row>
    <row r="213" spans="2:8" x14ac:dyDescent="0.15">
      <c r="B213" s="6">
        <v>41943.625</v>
      </c>
      <c r="C213">
        <v>1915</v>
      </c>
      <c r="D213" t="s">
        <v>47</v>
      </c>
      <c r="E213">
        <v>13.1</v>
      </c>
      <c r="F213">
        <v>13.4</v>
      </c>
      <c r="G213">
        <v>13.25</v>
      </c>
      <c r="H213">
        <v>0.15740000000000001</v>
      </c>
    </row>
    <row r="214" spans="2:8" x14ac:dyDescent="0.15">
      <c r="B214" s="6">
        <v>41943.625</v>
      </c>
      <c r="C214">
        <v>1915</v>
      </c>
      <c r="D214" t="s">
        <v>46</v>
      </c>
      <c r="E214">
        <v>62.1</v>
      </c>
      <c r="F214">
        <v>63.1</v>
      </c>
      <c r="G214">
        <v>62.6</v>
      </c>
      <c r="H214">
        <v>0.16089999999999999</v>
      </c>
    </row>
    <row r="215" spans="2:8" x14ac:dyDescent="0.15">
      <c r="B215" s="6">
        <v>41943.625</v>
      </c>
      <c r="C215">
        <v>1920</v>
      </c>
      <c r="D215" t="s">
        <v>46</v>
      </c>
      <c r="E215">
        <v>58.1</v>
      </c>
      <c r="F215">
        <v>59.1</v>
      </c>
      <c r="G215">
        <v>58.6</v>
      </c>
      <c r="H215">
        <v>0.15820000000000001</v>
      </c>
    </row>
    <row r="216" spans="2:8" x14ac:dyDescent="0.15">
      <c r="B216" s="6">
        <v>41943.625</v>
      </c>
      <c r="C216">
        <v>1920</v>
      </c>
      <c r="D216" t="s">
        <v>47</v>
      </c>
      <c r="E216">
        <v>14.2</v>
      </c>
      <c r="F216">
        <v>14.4</v>
      </c>
      <c r="G216">
        <v>14.3</v>
      </c>
      <c r="H216">
        <v>0.15509999999999999</v>
      </c>
    </row>
    <row r="217" spans="2:8" x14ac:dyDescent="0.15">
      <c r="B217" s="6">
        <v>41943.625</v>
      </c>
      <c r="C217">
        <v>1925</v>
      </c>
      <c r="D217" t="s">
        <v>47</v>
      </c>
      <c r="E217">
        <v>15.2</v>
      </c>
      <c r="F217">
        <v>15.5</v>
      </c>
      <c r="G217">
        <v>15.35</v>
      </c>
      <c r="H217">
        <v>0.15240000000000001</v>
      </c>
    </row>
    <row r="218" spans="2:8" x14ac:dyDescent="0.15">
      <c r="B218" s="6">
        <v>41943.625</v>
      </c>
      <c r="C218">
        <v>1925</v>
      </c>
      <c r="D218" t="s">
        <v>46</v>
      </c>
      <c r="E218">
        <v>54.3</v>
      </c>
      <c r="F218">
        <v>55.2</v>
      </c>
      <c r="G218">
        <v>54.75</v>
      </c>
      <c r="H218">
        <v>0.15590000000000001</v>
      </c>
    </row>
    <row r="219" spans="2:8" x14ac:dyDescent="0.15">
      <c r="B219" s="6">
        <v>41943.625</v>
      </c>
      <c r="C219">
        <v>1930</v>
      </c>
      <c r="D219" t="s">
        <v>46</v>
      </c>
      <c r="E219">
        <v>50.4</v>
      </c>
      <c r="F219">
        <v>51.4</v>
      </c>
      <c r="G219">
        <v>50.9</v>
      </c>
      <c r="H219">
        <v>0.1532</v>
      </c>
    </row>
    <row r="220" spans="2:8" x14ac:dyDescent="0.15">
      <c r="B220" s="6">
        <v>41943.625</v>
      </c>
      <c r="C220">
        <v>1930</v>
      </c>
      <c r="D220" t="s">
        <v>47</v>
      </c>
      <c r="E220">
        <v>16.399999999999999</v>
      </c>
      <c r="F220">
        <v>16.8</v>
      </c>
      <c r="G220">
        <v>16.600000000000001</v>
      </c>
      <c r="H220">
        <v>0.15029999999999999</v>
      </c>
    </row>
    <row r="221" spans="2:8" x14ac:dyDescent="0.15">
      <c r="B221" s="6">
        <v>41943.625</v>
      </c>
      <c r="C221">
        <v>1935</v>
      </c>
      <c r="D221" t="s">
        <v>46</v>
      </c>
      <c r="E221">
        <v>46.7</v>
      </c>
      <c r="F221">
        <v>47.6</v>
      </c>
      <c r="G221">
        <v>47.15</v>
      </c>
      <c r="H221">
        <v>0.15049999999999999</v>
      </c>
    </row>
    <row r="222" spans="2:8" x14ac:dyDescent="0.15">
      <c r="B222" s="6">
        <v>41943.625</v>
      </c>
      <c r="C222">
        <v>1935</v>
      </c>
      <c r="D222" t="s">
        <v>47</v>
      </c>
      <c r="E222">
        <v>17.600000000000001</v>
      </c>
      <c r="F222">
        <v>18.100000000000001</v>
      </c>
      <c r="G222">
        <v>17.850000000000001</v>
      </c>
      <c r="H222">
        <v>0.1477</v>
      </c>
    </row>
    <row r="223" spans="2:8" x14ac:dyDescent="0.15">
      <c r="B223" s="6">
        <v>41943.625</v>
      </c>
      <c r="C223">
        <v>1940</v>
      </c>
      <c r="D223" t="s">
        <v>46</v>
      </c>
      <c r="E223">
        <v>43.1</v>
      </c>
      <c r="F223">
        <v>44</v>
      </c>
      <c r="G223">
        <v>43.55</v>
      </c>
      <c r="H223">
        <v>0.14810000000000001</v>
      </c>
    </row>
    <row r="224" spans="2:8" x14ac:dyDescent="0.15">
      <c r="B224" s="6">
        <v>41943.625</v>
      </c>
      <c r="C224">
        <v>1940</v>
      </c>
      <c r="D224" t="s">
        <v>47</v>
      </c>
      <c r="E224">
        <v>18.899999999999999</v>
      </c>
      <c r="F224">
        <v>19.3</v>
      </c>
      <c r="G224">
        <v>19.100000000000001</v>
      </c>
      <c r="H224">
        <v>0.14460000000000001</v>
      </c>
    </row>
    <row r="225" spans="2:8" x14ac:dyDescent="0.15">
      <c r="B225" s="6">
        <v>41943.625</v>
      </c>
      <c r="C225">
        <v>1945</v>
      </c>
      <c r="D225" t="s">
        <v>46</v>
      </c>
      <c r="E225">
        <v>39.5</v>
      </c>
      <c r="F225">
        <v>40.4</v>
      </c>
      <c r="G225">
        <v>39.950000000000003</v>
      </c>
      <c r="H225">
        <v>0.1452</v>
      </c>
    </row>
    <row r="226" spans="2:8" x14ac:dyDescent="0.15">
      <c r="B226" s="6">
        <v>41943.625</v>
      </c>
      <c r="C226">
        <v>1945</v>
      </c>
      <c r="D226" t="s">
        <v>47</v>
      </c>
      <c r="E226">
        <v>20.3</v>
      </c>
      <c r="F226">
        <v>20.9</v>
      </c>
      <c r="G226">
        <v>20.6</v>
      </c>
      <c r="H226">
        <v>0.14219999999999999</v>
      </c>
    </row>
    <row r="227" spans="2:8" x14ac:dyDescent="0.15">
      <c r="B227" s="6">
        <v>41943.625</v>
      </c>
      <c r="C227">
        <v>1950</v>
      </c>
      <c r="D227" t="s">
        <v>46</v>
      </c>
      <c r="E227">
        <v>36.1</v>
      </c>
      <c r="F227">
        <v>37</v>
      </c>
      <c r="G227">
        <v>36.549999999999997</v>
      </c>
      <c r="H227">
        <v>0.1426</v>
      </c>
    </row>
    <row r="228" spans="2:8" x14ac:dyDescent="0.15">
      <c r="B228" s="6">
        <v>41943.625</v>
      </c>
      <c r="C228">
        <v>1950</v>
      </c>
      <c r="D228" t="s">
        <v>47</v>
      </c>
      <c r="E228">
        <v>21.8</v>
      </c>
      <c r="F228">
        <v>22.3</v>
      </c>
      <c r="G228">
        <v>22.05</v>
      </c>
      <c r="H228">
        <v>0.13900000000000001</v>
      </c>
    </row>
    <row r="229" spans="2:8" x14ac:dyDescent="0.15">
      <c r="B229" s="6">
        <v>41943.625</v>
      </c>
      <c r="C229">
        <v>1955</v>
      </c>
      <c r="D229" t="s">
        <v>46</v>
      </c>
      <c r="E229">
        <v>32.799999999999997</v>
      </c>
      <c r="F229">
        <v>33.700000000000003</v>
      </c>
      <c r="G229">
        <v>33.25</v>
      </c>
      <c r="H229">
        <v>0.14000000000000001</v>
      </c>
    </row>
    <row r="230" spans="2:8" x14ac:dyDescent="0.15">
      <c r="B230" s="6">
        <v>41943.625</v>
      </c>
      <c r="C230">
        <v>1955</v>
      </c>
      <c r="D230" t="s">
        <v>47</v>
      </c>
      <c r="E230">
        <v>23.6</v>
      </c>
      <c r="F230">
        <v>24</v>
      </c>
      <c r="G230">
        <v>23.8</v>
      </c>
      <c r="H230">
        <v>0.13669999999999999</v>
      </c>
    </row>
    <row r="231" spans="2:8" x14ac:dyDescent="0.15">
      <c r="B231" s="6">
        <v>41943.625</v>
      </c>
      <c r="C231">
        <v>1960</v>
      </c>
      <c r="D231" t="s">
        <v>47</v>
      </c>
      <c r="E231">
        <v>25.2</v>
      </c>
      <c r="F231">
        <v>25.8</v>
      </c>
      <c r="G231">
        <v>25.5</v>
      </c>
      <c r="H231">
        <v>0.13339999999999999</v>
      </c>
    </row>
    <row r="232" spans="2:8" x14ac:dyDescent="0.15">
      <c r="B232" s="6">
        <v>41943.625</v>
      </c>
      <c r="C232">
        <v>1960</v>
      </c>
      <c r="D232" t="s">
        <v>46</v>
      </c>
      <c r="E232">
        <v>29.5</v>
      </c>
      <c r="F232">
        <v>30.4</v>
      </c>
      <c r="G232">
        <v>29.95</v>
      </c>
      <c r="H232">
        <v>0.1368</v>
      </c>
    </row>
    <row r="233" spans="2:8" x14ac:dyDescent="0.15">
      <c r="B233" s="6">
        <v>41943.625</v>
      </c>
      <c r="C233">
        <v>1965</v>
      </c>
      <c r="D233" t="s">
        <v>46</v>
      </c>
      <c r="E233">
        <v>26.5</v>
      </c>
      <c r="F233">
        <v>27</v>
      </c>
      <c r="G233">
        <v>26.75</v>
      </c>
      <c r="H233">
        <v>0.13339999999999999</v>
      </c>
    </row>
    <row r="234" spans="2:8" x14ac:dyDescent="0.15">
      <c r="B234" s="6">
        <v>41943.625</v>
      </c>
      <c r="C234">
        <v>1965</v>
      </c>
      <c r="D234" t="s">
        <v>47</v>
      </c>
      <c r="E234">
        <v>27.1</v>
      </c>
      <c r="F234">
        <v>27.8</v>
      </c>
      <c r="G234">
        <v>27.45</v>
      </c>
      <c r="H234">
        <v>0.1308</v>
      </c>
    </row>
    <row r="235" spans="2:8" x14ac:dyDescent="0.15">
      <c r="B235" s="6">
        <v>41943.625</v>
      </c>
      <c r="C235">
        <v>1970</v>
      </c>
      <c r="D235" t="s">
        <v>46</v>
      </c>
      <c r="E235">
        <v>23.6</v>
      </c>
      <c r="F235">
        <v>24</v>
      </c>
      <c r="G235">
        <v>23.8</v>
      </c>
      <c r="H235">
        <v>0.1305</v>
      </c>
    </row>
    <row r="236" spans="2:8" x14ac:dyDescent="0.15">
      <c r="B236" s="6">
        <v>41943.625</v>
      </c>
      <c r="C236">
        <v>1970</v>
      </c>
      <c r="D236" t="s">
        <v>47</v>
      </c>
      <c r="E236">
        <v>29</v>
      </c>
      <c r="F236">
        <v>29.9</v>
      </c>
      <c r="G236">
        <v>29.45</v>
      </c>
      <c r="H236">
        <v>0.12759999999999999</v>
      </c>
    </row>
    <row r="237" spans="2:8" x14ac:dyDescent="0.15">
      <c r="B237" s="6">
        <v>41943.625</v>
      </c>
      <c r="C237">
        <v>1975</v>
      </c>
      <c r="D237" t="s">
        <v>46</v>
      </c>
      <c r="E237">
        <v>20.8</v>
      </c>
      <c r="F237">
        <v>21.3</v>
      </c>
      <c r="G237">
        <v>21.05</v>
      </c>
      <c r="H237">
        <v>0.1278</v>
      </c>
    </row>
    <row r="238" spans="2:8" x14ac:dyDescent="0.15">
      <c r="B238" s="6">
        <v>41943.625</v>
      </c>
      <c r="C238">
        <v>1975</v>
      </c>
      <c r="D238" t="s">
        <v>47</v>
      </c>
      <c r="E238">
        <v>31.2</v>
      </c>
      <c r="F238">
        <v>32.200000000000003</v>
      </c>
      <c r="G238">
        <v>31.7</v>
      </c>
      <c r="H238">
        <v>0.1249</v>
      </c>
    </row>
    <row r="239" spans="2:8" x14ac:dyDescent="0.15">
      <c r="B239" s="6">
        <v>41943.625</v>
      </c>
      <c r="C239">
        <v>1980</v>
      </c>
      <c r="D239" t="s">
        <v>46</v>
      </c>
      <c r="E239">
        <v>18.100000000000001</v>
      </c>
      <c r="F239">
        <v>18.600000000000001</v>
      </c>
      <c r="G239">
        <v>18.350000000000001</v>
      </c>
      <c r="H239">
        <v>0.1246</v>
      </c>
    </row>
    <row r="240" spans="2:8" x14ac:dyDescent="0.15">
      <c r="B240" s="6">
        <v>41943.625</v>
      </c>
      <c r="C240">
        <v>1980</v>
      </c>
      <c r="D240" t="s">
        <v>47</v>
      </c>
      <c r="E240">
        <v>33.6</v>
      </c>
      <c r="F240">
        <v>34.4</v>
      </c>
      <c r="G240">
        <v>34</v>
      </c>
      <c r="H240">
        <v>0.1217</v>
      </c>
    </row>
    <row r="241" spans="2:8" x14ac:dyDescent="0.15">
      <c r="B241" s="6">
        <v>41943.625</v>
      </c>
      <c r="C241">
        <v>1985</v>
      </c>
      <c r="D241" t="s">
        <v>46</v>
      </c>
      <c r="E241">
        <v>15.7</v>
      </c>
      <c r="F241">
        <v>16.100000000000001</v>
      </c>
      <c r="G241">
        <v>15.9</v>
      </c>
      <c r="H241">
        <v>0.1217</v>
      </c>
    </row>
    <row r="242" spans="2:8" x14ac:dyDescent="0.15">
      <c r="B242" s="6">
        <v>41943.625</v>
      </c>
      <c r="C242">
        <v>1985</v>
      </c>
      <c r="D242" t="s">
        <v>47</v>
      </c>
      <c r="E242">
        <v>36.1</v>
      </c>
      <c r="F242">
        <v>37</v>
      </c>
      <c r="G242">
        <v>36.549999999999997</v>
      </c>
      <c r="H242">
        <v>0.1187</v>
      </c>
    </row>
    <row r="243" spans="2:8" x14ac:dyDescent="0.15">
      <c r="B243" s="6">
        <v>41943.625</v>
      </c>
      <c r="C243">
        <v>1990</v>
      </c>
      <c r="D243" t="s">
        <v>46</v>
      </c>
      <c r="E243">
        <v>13.4</v>
      </c>
      <c r="F243">
        <v>13.8</v>
      </c>
      <c r="G243">
        <v>13.6</v>
      </c>
      <c r="H243">
        <v>0.1187</v>
      </c>
    </row>
    <row r="244" spans="2:8" x14ac:dyDescent="0.15">
      <c r="B244" s="6">
        <v>41943.625</v>
      </c>
      <c r="C244">
        <v>1990</v>
      </c>
      <c r="D244" t="s">
        <v>47</v>
      </c>
      <c r="E244">
        <v>38.700000000000003</v>
      </c>
      <c r="F244">
        <v>39.700000000000003</v>
      </c>
      <c r="G244">
        <v>39.200000000000003</v>
      </c>
      <c r="H244">
        <v>0.1154</v>
      </c>
    </row>
    <row r="245" spans="2:8" x14ac:dyDescent="0.15">
      <c r="B245" s="6">
        <v>41943.625</v>
      </c>
      <c r="C245">
        <v>1995</v>
      </c>
      <c r="D245" t="s">
        <v>47</v>
      </c>
      <c r="E245">
        <v>41.7</v>
      </c>
      <c r="F245">
        <v>42.6</v>
      </c>
      <c r="G245">
        <v>42.15</v>
      </c>
      <c r="H245">
        <v>0.11260000000000001</v>
      </c>
    </row>
    <row r="246" spans="2:8" x14ac:dyDescent="0.15">
      <c r="B246" s="6">
        <v>41943.625</v>
      </c>
      <c r="C246">
        <v>1995</v>
      </c>
      <c r="D246" t="s">
        <v>46</v>
      </c>
      <c r="E246">
        <v>11.3</v>
      </c>
      <c r="F246">
        <v>11.7</v>
      </c>
      <c r="G246">
        <v>11.5</v>
      </c>
      <c r="H246">
        <v>0.1158</v>
      </c>
    </row>
    <row r="247" spans="2:8" x14ac:dyDescent="0.15">
      <c r="B247" s="6">
        <v>41943.625</v>
      </c>
      <c r="C247">
        <v>2000</v>
      </c>
      <c r="D247" t="s">
        <v>46</v>
      </c>
      <c r="E247">
        <v>9.4</v>
      </c>
      <c r="F247">
        <v>9.8000000000000007</v>
      </c>
      <c r="G247">
        <v>9.6</v>
      </c>
      <c r="H247">
        <v>0.113</v>
      </c>
    </row>
    <row r="248" spans="2:8" x14ac:dyDescent="0.15">
      <c r="B248" s="6">
        <v>41943.625</v>
      </c>
      <c r="C248">
        <v>2000</v>
      </c>
      <c r="D248" t="s">
        <v>47</v>
      </c>
      <c r="E248">
        <v>44.5</v>
      </c>
      <c r="F248">
        <v>45.7</v>
      </c>
      <c r="G248">
        <v>45.1</v>
      </c>
      <c r="H248">
        <v>0.1087</v>
      </c>
    </row>
    <row r="249" spans="2:8" x14ac:dyDescent="0.15">
      <c r="B249" s="6">
        <v>41943.625</v>
      </c>
      <c r="C249">
        <v>2005</v>
      </c>
      <c r="D249" t="s">
        <v>47</v>
      </c>
      <c r="E249">
        <v>47.5</v>
      </c>
      <c r="F249">
        <v>49.6</v>
      </c>
      <c r="G249">
        <v>48.55</v>
      </c>
      <c r="H249">
        <v>0.1066</v>
      </c>
    </row>
    <row r="250" spans="2:8" x14ac:dyDescent="0.15">
      <c r="B250" s="6">
        <v>41943.625</v>
      </c>
      <c r="C250">
        <v>2005</v>
      </c>
      <c r="D250" t="s">
        <v>46</v>
      </c>
      <c r="E250">
        <v>7.7</v>
      </c>
      <c r="F250">
        <v>8.1</v>
      </c>
      <c r="G250">
        <v>7.9</v>
      </c>
      <c r="H250">
        <v>0.11020000000000001</v>
      </c>
    </row>
    <row r="251" spans="2:8" x14ac:dyDescent="0.15">
      <c r="B251" s="6">
        <v>41943.625</v>
      </c>
      <c r="C251">
        <v>2010</v>
      </c>
      <c r="D251" t="s">
        <v>46</v>
      </c>
      <c r="E251">
        <v>6.2</v>
      </c>
      <c r="F251">
        <v>6.6</v>
      </c>
      <c r="G251">
        <v>6.4</v>
      </c>
      <c r="H251">
        <v>0.1074</v>
      </c>
    </row>
    <row r="252" spans="2:8" x14ac:dyDescent="0.15">
      <c r="B252" s="6">
        <v>41943.625</v>
      </c>
      <c r="C252">
        <v>2010</v>
      </c>
      <c r="D252" t="s">
        <v>47</v>
      </c>
      <c r="E252">
        <v>51</v>
      </c>
      <c r="F252">
        <v>53.2</v>
      </c>
      <c r="G252">
        <v>52.1</v>
      </c>
      <c r="H252">
        <v>0.1038</v>
      </c>
    </row>
    <row r="253" spans="2:8" x14ac:dyDescent="0.15">
      <c r="B253" s="6">
        <v>41943.625</v>
      </c>
      <c r="C253">
        <v>2015</v>
      </c>
      <c r="D253" t="s">
        <v>46</v>
      </c>
      <c r="E253">
        <v>4.9000000000000004</v>
      </c>
      <c r="F253">
        <v>5.3</v>
      </c>
      <c r="G253">
        <v>5.0999999999999996</v>
      </c>
      <c r="H253">
        <v>0.1048</v>
      </c>
    </row>
    <row r="254" spans="2:8" x14ac:dyDescent="0.15">
      <c r="B254" s="6">
        <v>41943.625</v>
      </c>
      <c r="C254">
        <v>2015</v>
      </c>
      <c r="D254" t="s">
        <v>47</v>
      </c>
      <c r="E254">
        <v>54.8</v>
      </c>
      <c r="F254">
        <v>56.8</v>
      </c>
      <c r="G254">
        <v>55.8</v>
      </c>
      <c r="H254">
        <v>0.1008</v>
      </c>
    </row>
    <row r="255" spans="2:8" x14ac:dyDescent="0.15">
      <c r="B255" s="6">
        <v>41943.625</v>
      </c>
      <c r="C255">
        <v>2020</v>
      </c>
      <c r="D255" t="s">
        <v>46</v>
      </c>
      <c r="E255">
        <v>3.8</v>
      </c>
      <c r="F255">
        <v>4.0999999999999996</v>
      </c>
      <c r="G255">
        <v>3.94999999999999</v>
      </c>
      <c r="H255">
        <v>0.1018</v>
      </c>
    </row>
    <row r="256" spans="2:8" x14ac:dyDescent="0.15">
      <c r="B256" s="6">
        <v>41943.625</v>
      </c>
      <c r="C256">
        <v>2020</v>
      </c>
      <c r="D256" t="s">
        <v>47</v>
      </c>
      <c r="E256">
        <v>58.7</v>
      </c>
      <c r="F256">
        <v>60.9</v>
      </c>
      <c r="G256">
        <v>59.8</v>
      </c>
      <c r="H256">
        <v>9.8699999999999996E-2</v>
      </c>
    </row>
    <row r="257" spans="2:8" x14ac:dyDescent="0.15">
      <c r="B257" s="6">
        <v>41943.625</v>
      </c>
      <c r="C257">
        <v>2025</v>
      </c>
      <c r="D257" t="s">
        <v>46</v>
      </c>
      <c r="E257">
        <v>2.95</v>
      </c>
      <c r="F257">
        <v>3.2</v>
      </c>
      <c r="G257">
        <v>3.0750000000000002</v>
      </c>
      <c r="H257">
        <v>9.98E-2</v>
      </c>
    </row>
    <row r="258" spans="2:8" x14ac:dyDescent="0.15">
      <c r="B258" s="6">
        <v>41943.625</v>
      </c>
      <c r="C258">
        <v>2025</v>
      </c>
      <c r="D258" t="s">
        <v>47</v>
      </c>
      <c r="E258">
        <v>62.7</v>
      </c>
      <c r="F258">
        <v>65</v>
      </c>
      <c r="G258">
        <v>63.85</v>
      </c>
      <c r="H258">
        <v>9.5399999999999999E-2</v>
      </c>
    </row>
    <row r="259" spans="2:8" x14ac:dyDescent="0.15">
      <c r="B259" s="6">
        <v>41943.625</v>
      </c>
      <c r="C259">
        <v>2030</v>
      </c>
      <c r="D259" t="s">
        <v>46</v>
      </c>
      <c r="E259">
        <v>2.2000000000000002</v>
      </c>
      <c r="F259">
        <v>2.4500000000000002</v>
      </c>
      <c r="G259">
        <v>2.3250000000000002</v>
      </c>
      <c r="H259">
        <v>9.7500000000000003E-2</v>
      </c>
    </row>
    <row r="260" spans="2:8" x14ac:dyDescent="0.15">
      <c r="B260" s="6">
        <v>41943.625</v>
      </c>
      <c r="C260">
        <v>2030</v>
      </c>
      <c r="D260" t="s">
        <v>47</v>
      </c>
      <c r="E260">
        <v>66.8</v>
      </c>
      <c r="F260">
        <v>69.2</v>
      </c>
      <c r="G260">
        <v>68</v>
      </c>
      <c r="H260">
        <v>9.11E-2</v>
      </c>
    </row>
    <row r="261" spans="2:8" x14ac:dyDescent="0.15">
      <c r="B261" s="6">
        <v>41943.625</v>
      </c>
      <c r="C261">
        <v>2035</v>
      </c>
      <c r="D261" t="s">
        <v>46</v>
      </c>
      <c r="E261">
        <v>1.65</v>
      </c>
      <c r="F261">
        <v>1.9</v>
      </c>
      <c r="G261">
        <v>1.7749999999999999</v>
      </c>
      <c r="H261">
        <v>9.6000000000000002E-2</v>
      </c>
    </row>
    <row r="262" spans="2:8" x14ac:dyDescent="0.15">
      <c r="B262" s="6">
        <v>41943.625</v>
      </c>
      <c r="C262">
        <v>2035</v>
      </c>
      <c r="D262" t="s">
        <v>47</v>
      </c>
      <c r="E262">
        <v>71.400000000000006</v>
      </c>
      <c r="F262">
        <v>73.8</v>
      </c>
      <c r="G262">
        <v>72.599999999999994</v>
      </c>
      <c r="H262">
        <v>9.06E-2</v>
      </c>
    </row>
    <row r="263" spans="2:8" x14ac:dyDescent="0.15">
      <c r="B263" s="6">
        <v>41943.625</v>
      </c>
      <c r="C263">
        <v>2040</v>
      </c>
      <c r="D263" t="s">
        <v>47</v>
      </c>
      <c r="E263">
        <v>75.7</v>
      </c>
      <c r="F263">
        <v>78.400000000000006</v>
      </c>
      <c r="G263">
        <v>77.05</v>
      </c>
      <c r="H263">
        <v>8.5900000000000004E-2</v>
      </c>
    </row>
    <row r="264" spans="2:8" x14ac:dyDescent="0.15">
      <c r="B264" s="6">
        <v>41943.625</v>
      </c>
      <c r="C264">
        <v>2040</v>
      </c>
      <c r="D264" t="s">
        <v>46</v>
      </c>
      <c r="E264">
        <v>1.2</v>
      </c>
      <c r="F264">
        <v>1.45</v>
      </c>
      <c r="G264">
        <v>1.325</v>
      </c>
      <c r="H264">
        <v>9.4500000000000001E-2</v>
      </c>
    </row>
    <row r="265" spans="2:8" x14ac:dyDescent="0.15">
      <c r="B265" s="6">
        <v>41943.625</v>
      </c>
      <c r="C265">
        <v>2045</v>
      </c>
      <c r="D265" t="s">
        <v>46</v>
      </c>
      <c r="E265">
        <v>0.9</v>
      </c>
      <c r="F265">
        <v>1.1000000000000001</v>
      </c>
      <c r="G265">
        <v>1</v>
      </c>
      <c r="H265">
        <v>9.35E-2</v>
      </c>
    </row>
    <row r="266" spans="2:8" x14ac:dyDescent="0.15">
      <c r="B266" s="6">
        <v>41943.625</v>
      </c>
      <c r="C266">
        <v>2045</v>
      </c>
      <c r="D266" t="s">
        <v>47</v>
      </c>
      <c r="E266">
        <v>80.400000000000006</v>
      </c>
      <c r="F266">
        <v>83</v>
      </c>
      <c r="G266">
        <v>81.7</v>
      </c>
      <c r="H266">
        <v>8.1900000000000001E-2</v>
      </c>
    </row>
    <row r="267" spans="2:8" x14ac:dyDescent="0.15">
      <c r="B267" s="6">
        <v>41943.625</v>
      </c>
      <c r="C267">
        <v>2050</v>
      </c>
      <c r="D267" t="s">
        <v>46</v>
      </c>
      <c r="E267">
        <v>0.65</v>
      </c>
      <c r="F267">
        <v>0.85</v>
      </c>
      <c r="G267">
        <v>0.75</v>
      </c>
      <c r="H267">
        <v>9.2700000000000005E-2</v>
      </c>
    </row>
    <row r="268" spans="2:8" x14ac:dyDescent="0.15">
      <c r="B268" s="6">
        <v>41943.625</v>
      </c>
      <c r="C268">
        <v>2050</v>
      </c>
      <c r="D268" t="s">
        <v>47</v>
      </c>
      <c r="E268">
        <v>85</v>
      </c>
      <c r="F268">
        <v>87.7</v>
      </c>
      <c r="G268">
        <v>86.35</v>
      </c>
      <c r="H268">
        <v>7.1400000000000005E-2</v>
      </c>
    </row>
    <row r="269" spans="2:8" x14ac:dyDescent="0.15">
      <c r="B269" s="6">
        <v>41943.625</v>
      </c>
      <c r="C269">
        <v>2055</v>
      </c>
      <c r="D269" t="s">
        <v>46</v>
      </c>
      <c r="E269">
        <v>0.5</v>
      </c>
      <c r="F269">
        <v>0.55000000000000004</v>
      </c>
      <c r="G269">
        <v>0.52500000000000002</v>
      </c>
      <c r="H269">
        <v>9.11E-2</v>
      </c>
    </row>
    <row r="270" spans="2:8" x14ac:dyDescent="0.15">
      <c r="B270" s="6">
        <v>41943.625</v>
      </c>
      <c r="C270">
        <v>2055</v>
      </c>
      <c r="D270" t="s">
        <v>47</v>
      </c>
      <c r="E270">
        <v>89.7</v>
      </c>
      <c r="F270">
        <v>92.4</v>
      </c>
      <c r="G270">
        <v>91.05</v>
      </c>
      <c r="H270">
        <v>0</v>
      </c>
    </row>
    <row r="271" spans="2:8" x14ac:dyDescent="0.15">
      <c r="B271" s="6">
        <v>41943.625</v>
      </c>
      <c r="C271">
        <v>2060</v>
      </c>
      <c r="D271" t="s">
        <v>46</v>
      </c>
      <c r="E271">
        <v>0.35</v>
      </c>
      <c r="F271">
        <v>0.45</v>
      </c>
      <c r="G271">
        <v>0.4</v>
      </c>
      <c r="H271">
        <v>9.0999999999999998E-2</v>
      </c>
    </row>
    <row r="272" spans="2:8" x14ac:dyDescent="0.15">
      <c r="B272" s="6">
        <v>41943.625</v>
      </c>
      <c r="C272">
        <v>2060</v>
      </c>
      <c r="D272" t="s">
        <v>47</v>
      </c>
      <c r="E272">
        <v>94.6</v>
      </c>
      <c r="F272">
        <v>97.2</v>
      </c>
      <c r="G272">
        <v>95.9</v>
      </c>
      <c r="H272">
        <v>0</v>
      </c>
    </row>
    <row r="273" spans="2:8" x14ac:dyDescent="0.15">
      <c r="B273" s="6">
        <v>41943.625</v>
      </c>
      <c r="C273">
        <v>2065</v>
      </c>
      <c r="D273" t="s">
        <v>46</v>
      </c>
      <c r="E273">
        <v>0.3</v>
      </c>
      <c r="F273">
        <v>0.35</v>
      </c>
      <c r="G273">
        <v>0.32499999999999901</v>
      </c>
      <c r="H273">
        <v>9.1999999999999998E-2</v>
      </c>
    </row>
    <row r="274" spans="2:8" x14ac:dyDescent="0.15">
      <c r="B274" s="6">
        <v>41943.625</v>
      </c>
      <c r="C274">
        <v>2065</v>
      </c>
      <c r="D274" t="s">
        <v>47</v>
      </c>
      <c r="E274">
        <v>99.5</v>
      </c>
      <c r="F274">
        <v>102.1</v>
      </c>
      <c r="G274">
        <v>100.8</v>
      </c>
      <c r="H274">
        <v>0</v>
      </c>
    </row>
    <row r="275" spans="2:8" x14ac:dyDescent="0.15">
      <c r="B275" s="6">
        <v>41943.625</v>
      </c>
      <c r="C275">
        <v>2070</v>
      </c>
      <c r="D275" t="s">
        <v>46</v>
      </c>
      <c r="E275">
        <v>0.25</v>
      </c>
      <c r="F275">
        <v>0.35</v>
      </c>
      <c r="G275">
        <v>0.3</v>
      </c>
      <c r="H275">
        <v>9.4600000000000004E-2</v>
      </c>
    </row>
    <row r="276" spans="2:8" x14ac:dyDescent="0.15">
      <c r="B276" s="6">
        <v>41943.625</v>
      </c>
      <c r="C276">
        <v>2070</v>
      </c>
      <c r="D276" t="s">
        <v>47</v>
      </c>
      <c r="E276">
        <v>104.3</v>
      </c>
      <c r="F276">
        <v>107.3</v>
      </c>
      <c r="G276">
        <v>105.8</v>
      </c>
      <c r="H276">
        <v>0</v>
      </c>
    </row>
    <row r="277" spans="2:8" x14ac:dyDescent="0.15">
      <c r="B277" s="6">
        <v>41943.625</v>
      </c>
      <c r="C277">
        <v>2075</v>
      </c>
      <c r="D277" t="s">
        <v>47</v>
      </c>
      <c r="E277">
        <v>109.3</v>
      </c>
      <c r="F277">
        <v>112.3</v>
      </c>
      <c r="G277">
        <v>110.8</v>
      </c>
      <c r="H277">
        <v>0</v>
      </c>
    </row>
    <row r="278" spans="2:8" x14ac:dyDescent="0.15">
      <c r="B278" s="6">
        <v>41943.625</v>
      </c>
      <c r="C278">
        <v>2075</v>
      </c>
      <c r="D278" t="s">
        <v>46</v>
      </c>
      <c r="E278">
        <v>0.2</v>
      </c>
      <c r="F278">
        <v>0.3</v>
      </c>
      <c r="G278">
        <v>0.25</v>
      </c>
      <c r="H278">
        <v>9.5799999999999996E-2</v>
      </c>
    </row>
    <row r="279" spans="2:8" x14ac:dyDescent="0.15">
      <c r="B279" s="6">
        <v>41943.625</v>
      </c>
      <c r="C279">
        <v>2080</v>
      </c>
      <c r="D279" t="s">
        <v>46</v>
      </c>
      <c r="E279">
        <v>0.15</v>
      </c>
      <c r="F279">
        <v>0.25</v>
      </c>
      <c r="G279">
        <v>0.2</v>
      </c>
      <c r="H279">
        <v>9.6299999999999997E-2</v>
      </c>
    </row>
    <row r="280" spans="2:8" x14ac:dyDescent="0.15">
      <c r="B280" s="6">
        <v>41943.625</v>
      </c>
      <c r="C280">
        <v>2080</v>
      </c>
      <c r="D280" t="s">
        <v>47</v>
      </c>
      <c r="E280">
        <v>114.5</v>
      </c>
      <c r="F280">
        <v>117</v>
      </c>
      <c r="G280">
        <v>115.75</v>
      </c>
      <c r="H280">
        <v>0</v>
      </c>
    </row>
    <row r="281" spans="2:8" x14ac:dyDescent="0.15">
      <c r="B281" s="6">
        <v>41943.625</v>
      </c>
      <c r="C281">
        <v>2085</v>
      </c>
      <c r="D281" t="s">
        <v>47</v>
      </c>
      <c r="E281">
        <v>119.5</v>
      </c>
      <c r="F281">
        <v>122</v>
      </c>
      <c r="G281">
        <v>120.75</v>
      </c>
      <c r="H281">
        <v>0</v>
      </c>
    </row>
    <row r="282" spans="2:8" x14ac:dyDescent="0.15">
      <c r="B282" s="6">
        <v>41943.625</v>
      </c>
      <c r="C282">
        <v>2085</v>
      </c>
      <c r="D282" t="s">
        <v>46</v>
      </c>
      <c r="E282">
        <v>0.1</v>
      </c>
      <c r="F282">
        <v>0.25</v>
      </c>
      <c r="G282">
        <v>0.17499999999999999</v>
      </c>
      <c r="H282">
        <v>9.8100000000000007E-2</v>
      </c>
    </row>
    <row r="283" spans="2:8" x14ac:dyDescent="0.15">
      <c r="B283" s="6">
        <v>41943.625</v>
      </c>
      <c r="C283">
        <v>2090</v>
      </c>
      <c r="D283" t="s">
        <v>46</v>
      </c>
      <c r="E283">
        <v>0.1</v>
      </c>
      <c r="F283">
        <v>0.2</v>
      </c>
      <c r="G283">
        <v>0.15</v>
      </c>
      <c r="H283">
        <v>9.9599999999999994E-2</v>
      </c>
    </row>
    <row r="284" spans="2:8" x14ac:dyDescent="0.15">
      <c r="B284" s="6">
        <v>41943.625</v>
      </c>
      <c r="C284">
        <v>2090</v>
      </c>
      <c r="D284" t="s">
        <v>47</v>
      </c>
      <c r="E284">
        <v>124.3</v>
      </c>
      <c r="F284">
        <v>126.9</v>
      </c>
      <c r="G284">
        <v>125.6</v>
      </c>
      <c r="H284">
        <v>0</v>
      </c>
    </row>
    <row r="285" spans="2:8" x14ac:dyDescent="0.15">
      <c r="B285" s="6">
        <v>41943.625</v>
      </c>
      <c r="C285">
        <v>2095</v>
      </c>
      <c r="D285" t="s">
        <v>46</v>
      </c>
      <c r="E285">
        <v>0.1</v>
      </c>
      <c r="F285">
        <v>0.2</v>
      </c>
      <c r="G285">
        <v>0.15</v>
      </c>
      <c r="H285">
        <v>0.10290000000000001</v>
      </c>
    </row>
    <row r="286" spans="2:8" x14ac:dyDescent="0.15">
      <c r="B286" s="6">
        <v>41943.625</v>
      </c>
      <c r="C286">
        <v>2095</v>
      </c>
      <c r="D286" t="s">
        <v>47</v>
      </c>
      <c r="E286">
        <v>129.30000000000001</v>
      </c>
      <c r="F286">
        <v>131.9</v>
      </c>
      <c r="G286">
        <v>130.6</v>
      </c>
      <c r="H286">
        <v>0</v>
      </c>
    </row>
    <row r="287" spans="2:8" x14ac:dyDescent="0.15">
      <c r="B287" s="6">
        <v>41943.625</v>
      </c>
      <c r="C287">
        <v>2100</v>
      </c>
      <c r="D287" t="s">
        <v>46</v>
      </c>
      <c r="E287">
        <v>0.1</v>
      </c>
      <c r="F287">
        <v>0.2</v>
      </c>
      <c r="G287">
        <v>0.15</v>
      </c>
      <c r="H287">
        <v>0.1062</v>
      </c>
    </row>
    <row r="288" spans="2:8" x14ac:dyDescent="0.15">
      <c r="B288" s="6">
        <v>41943.625</v>
      </c>
      <c r="C288">
        <v>2100</v>
      </c>
      <c r="D288" t="s">
        <v>47</v>
      </c>
      <c r="E288">
        <v>134.5</v>
      </c>
      <c r="F288">
        <v>136.9</v>
      </c>
      <c r="G288">
        <v>135.69999999999999</v>
      </c>
      <c r="H288">
        <v>0</v>
      </c>
    </row>
    <row r="289" spans="2:8" x14ac:dyDescent="0.15">
      <c r="B289" s="6">
        <v>41943.625</v>
      </c>
      <c r="C289">
        <v>2105</v>
      </c>
      <c r="D289" t="s">
        <v>46</v>
      </c>
      <c r="E289">
        <v>0.05</v>
      </c>
      <c r="F289">
        <v>0.2</v>
      </c>
      <c r="G289">
        <v>0.125</v>
      </c>
      <c r="H289">
        <v>0.1072</v>
      </c>
    </row>
    <row r="290" spans="2:8" x14ac:dyDescent="0.15">
      <c r="B290" s="6">
        <v>41943.625</v>
      </c>
      <c r="C290">
        <v>2105</v>
      </c>
      <c r="D290" t="s">
        <v>47</v>
      </c>
      <c r="E290">
        <v>139.19999999999999</v>
      </c>
      <c r="F290">
        <v>142.19999999999999</v>
      </c>
      <c r="G290">
        <v>140.69999999999999</v>
      </c>
      <c r="H290">
        <v>0</v>
      </c>
    </row>
    <row r="291" spans="2:8" x14ac:dyDescent="0.15">
      <c r="B291" s="6">
        <v>41943.625</v>
      </c>
      <c r="C291">
        <v>2110</v>
      </c>
      <c r="D291" t="s">
        <v>46</v>
      </c>
      <c r="E291">
        <v>0.1</v>
      </c>
      <c r="F291">
        <v>0.15</v>
      </c>
      <c r="G291">
        <v>0.125</v>
      </c>
      <c r="H291">
        <v>0.1104</v>
      </c>
    </row>
    <row r="292" spans="2:8" x14ac:dyDescent="0.15">
      <c r="B292" s="6">
        <v>41943.625</v>
      </c>
      <c r="C292">
        <v>2110</v>
      </c>
      <c r="D292" t="s">
        <v>47</v>
      </c>
      <c r="E292">
        <v>144.5</v>
      </c>
      <c r="F292">
        <v>146.9</v>
      </c>
      <c r="G292">
        <v>145.69999999999999</v>
      </c>
      <c r="H292">
        <v>0</v>
      </c>
    </row>
    <row r="293" spans="2:8" x14ac:dyDescent="0.15">
      <c r="B293" s="6">
        <v>41943.625</v>
      </c>
      <c r="C293">
        <v>2115</v>
      </c>
      <c r="D293" t="s">
        <v>46</v>
      </c>
      <c r="E293">
        <v>0.05</v>
      </c>
      <c r="F293">
        <v>0.15</v>
      </c>
      <c r="G293">
        <v>0.1</v>
      </c>
      <c r="H293">
        <v>0.1108</v>
      </c>
    </row>
    <row r="294" spans="2:8" x14ac:dyDescent="0.15">
      <c r="B294" s="6">
        <v>41943.625</v>
      </c>
      <c r="C294">
        <v>2115</v>
      </c>
      <c r="D294" t="s">
        <v>47</v>
      </c>
      <c r="E294">
        <v>149.5</v>
      </c>
      <c r="F294">
        <v>151.9</v>
      </c>
      <c r="G294">
        <v>150.69999999999999</v>
      </c>
      <c r="H294">
        <v>0</v>
      </c>
    </row>
    <row r="295" spans="2:8" x14ac:dyDescent="0.15">
      <c r="B295" s="6">
        <v>41943.625</v>
      </c>
      <c r="C295">
        <v>2120</v>
      </c>
      <c r="D295" t="s">
        <v>47</v>
      </c>
      <c r="E295">
        <v>154.4</v>
      </c>
      <c r="F295">
        <v>156.9</v>
      </c>
      <c r="G295">
        <v>155.65</v>
      </c>
      <c r="H295">
        <v>0</v>
      </c>
    </row>
    <row r="296" spans="2:8" x14ac:dyDescent="0.15">
      <c r="B296" s="6">
        <v>41943.625</v>
      </c>
      <c r="C296">
        <v>2120</v>
      </c>
      <c r="D296" t="s">
        <v>46</v>
      </c>
      <c r="E296">
        <v>0.05</v>
      </c>
      <c r="F296">
        <v>0.15</v>
      </c>
      <c r="G296">
        <v>0.1</v>
      </c>
      <c r="H296">
        <v>0.1139</v>
      </c>
    </row>
    <row r="297" spans="2:8" x14ac:dyDescent="0.15">
      <c r="B297" s="6">
        <v>41943.625</v>
      </c>
      <c r="C297">
        <v>2125</v>
      </c>
      <c r="D297" t="s">
        <v>46</v>
      </c>
      <c r="E297">
        <v>0.05</v>
      </c>
      <c r="F297">
        <v>0.15</v>
      </c>
      <c r="G297">
        <v>0.1</v>
      </c>
      <c r="H297">
        <v>0.11700000000000001</v>
      </c>
    </row>
    <row r="298" spans="2:8" x14ac:dyDescent="0.15">
      <c r="B298" s="6">
        <v>41943.625</v>
      </c>
      <c r="C298">
        <v>2125</v>
      </c>
      <c r="D298" t="s">
        <v>47</v>
      </c>
      <c r="E298">
        <v>159.4</v>
      </c>
      <c r="F298">
        <v>161.9</v>
      </c>
      <c r="G298">
        <v>160.65</v>
      </c>
      <c r="H298">
        <v>0</v>
      </c>
    </row>
    <row r="299" spans="2:8" x14ac:dyDescent="0.15">
      <c r="B299" s="6">
        <v>41943.625</v>
      </c>
      <c r="C299">
        <v>2130</v>
      </c>
      <c r="D299" t="s">
        <v>46</v>
      </c>
      <c r="E299">
        <v>0</v>
      </c>
      <c r="F299">
        <v>0.15</v>
      </c>
      <c r="G299">
        <v>7.4999999999999997E-2</v>
      </c>
      <c r="H299">
        <v>0.1164</v>
      </c>
    </row>
    <row r="300" spans="2:8" x14ac:dyDescent="0.15">
      <c r="B300" s="6">
        <v>41943.625</v>
      </c>
      <c r="C300">
        <v>2130</v>
      </c>
      <c r="D300" t="s">
        <v>47</v>
      </c>
      <c r="E300">
        <v>164.4</v>
      </c>
      <c r="F300">
        <v>166.9</v>
      </c>
      <c r="G300">
        <v>165.65</v>
      </c>
      <c r="H300">
        <v>0</v>
      </c>
    </row>
    <row r="301" spans="2:8" x14ac:dyDescent="0.15">
      <c r="B301" s="6">
        <v>41943.625</v>
      </c>
      <c r="C301">
        <v>2135</v>
      </c>
      <c r="D301" t="s">
        <v>46</v>
      </c>
      <c r="E301">
        <v>0.05</v>
      </c>
      <c r="F301">
        <v>0.15</v>
      </c>
      <c r="G301">
        <v>0.1</v>
      </c>
      <c r="H301">
        <v>0.1232</v>
      </c>
    </row>
    <row r="302" spans="2:8" x14ac:dyDescent="0.15">
      <c r="B302" s="6">
        <v>41943.625</v>
      </c>
      <c r="C302">
        <v>2135</v>
      </c>
      <c r="D302" t="s">
        <v>47</v>
      </c>
      <c r="E302">
        <v>169.2</v>
      </c>
      <c r="F302">
        <v>172.1</v>
      </c>
      <c r="G302">
        <v>170.64999999999901</v>
      </c>
      <c r="H302">
        <v>0</v>
      </c>
    </row>
    <row r="303" spans="2:8" x14ac:dyDescent="0.15">
      <c r="B303" s="6">
        <v>41943.625</v>
      </c>
      <c r="C303">
        <v>2150</v>
      </c>
      <c r="D303" t="s">
        <v>46</v>
      </c>
      <c r="E303">
        <v>0</v>
      </c>
      <c r="F303">
        <v>0.15</v>
      </c>
      <c r="G303">
        <v>7.4999999999999997E-2</v>
      </c>
      <c r="H303">
        <v>0.12839999999999999</v>
      </c>
    </row>
    <row r="304" spans="2:8" x14ac:dyDescent="0.15">
      <c r="B304" s="6">
        <v>41943.625</v>
      </c>
      <c r="C304">
        <v>2150</v>
      </c>
      <c r="D304" t="s">
        <v>47</v>
      </c>
      <c r="E304">
        <v>184.4</v>
      </c>
      <c r="F304">
        <v>186.8</v>
      </c>
      <c r="G304">
        <v>185.6</v>
      </c>
      <c r="H304">
        <v>0</v>
      </c>
    </row>
    <row r="305" spans="2:8" x14ac:dyDescent="0.15">
      <c r="B305" s="6">
        <v>41943.625</v>
      </c>
      <c r="C305">
        <v>2175</v>
      </c>
      <c r="D305" t="s">
        <v>46</v>
      </c>
      <c r="E305">
        <v>0.05</v>
      </c>
      <c r="F305">
        <v>0.1</v>
      </c>
      <c r="G305">
        <v>7.4999999999999997E-2</v>
      </c>
      <c r="H305">
        <v>0.14280000000000001</v>
      </c>
    </row>
    <row r="306" spans="2:8" x14ac:dyDescent="0.15">
      <c r="B306" s="6">
        <v>41943.625</v>
      </c>
      <c r="C306">
        <v>2175</v>
      </c>
      <c r="D306" t="s">
        <v>47</v>
      </c>
      <c r="E306">
        <v>209.3</v>
      </c>
      <c r="F306">
        <v>211.8</v>
      </c>
      <c r="G306">
        <v>210.55</v>
      </c>
      <c r="H306">
        <v>0</v>
      </c>
    </row>
    <row r="307" spans="2:8" x14ac:dyDescent="0.15">
      <c r="B307" s="6">
        <v>41943.625</v>
      </c>
      <c r="C307">
        <v>2200</v>
      </c>
      <c r="D307" t="s">
        <v>46</v>
      </c>
      <c r="E307">
        <v>0</v>
      </c>
      <c r="F307">
        <v>0.1</v>
      </c>
      <c r="G307">
        <v>0.05</v>
      </c>
      <c r="H307">
        <v>0.15060000000000001</v>
      </c>
    </row>
    <row r="308" spans="2:8" x14ac:dyDescent="0.15">
      <c r="B308" s="6">
        <v>41943.625</v>
      </c>
      <c r="C308">
        <v>2200</v>
      </c>
      <c r="D308" t="s">
        <v>47</v>
      </c>
      <c r="E308">
        <v>234.3</v>
      </c>
      <c r="F308">
        <v>236.9</v>
      </c>
      <c r="G308">
        <v>235.6</v>
      </c>
      <c r="H308">
        <v>0</v>
      </c>
    </row>
    <row r="309" spans="2:8" x14ac:dyDescent="0.15">
      <c r="B309" s="6">
        <v>41943.625</v>
      </c>
      <c r="C309">
        <v>2225</v>
      </c>
      <c r="D309" t="s">
        <v>47</v>
      </c>
      <c r="E309">
        <v>259.3</v>
      </c>
      <c r="F309">
        <v>261.8</v>
      </c>
      <c r="G309">
        <v>260.55</v>
      </c>
      <c r="H309">
        <v>0</v>
      </c>
    </row>
    <row r="310" spans="2:8" x14ac:dyDescent="0.15">
      <c r="B310" s="6">
        <v>41943.625</v>
      </c>
      <c r="C310">
        <v>2225</v>
      </c>
      <c r="D310" t="s">
        <v>46</v>
      </c>
      <c r="E310">
        <v>0</v>
      </c>
      <c r="F310">
        <v>0.1</v>
      </c>
      <c r="G310">
        <v>0.05</v>
      </c>
      <c r="H310">
        <v>0.16450000000000001</v>
      </c>
    </row>
    <row r="311" spans="2:8" x14ac:dyDescent="0.15">
      <c r="B311" s="6">
        <v>41943.625</v>
      </c>
      <c r="C311">
        <v>2250</v>
      </c>
      <c r="D311" t="s">
        <v>46</v>
      </c>
      <c r="E311">
        <v>0</v>
      </c>
      <c r="F311">
        <v>0.1</v>
      </c>
      <c r="G311">
        <v>0.05</v>
      </c>
      <c r="H311">
        <v>0.17749999999999999</v>
      </c>
    </row>
    <row r="312" spans="2:8" x14ac:dyDescent="0.15">
      <c r="B312" s="6">
        <v>41943.625</v>
      </c>
      <c r="C312">
        <v>2250</v>
      </c>
      <c r="D312" t="s">
        <v>47</v>
      </c>
      <c r="E312">
        <v>284.3</v>
      </c>
      <c r="F312">
        <v>286.7</v>
      </c>
      <c r="G312">
        <v>285.5</v>
      </c>
      <c r="H312">
        <v>0</v>
      </c>
    </row>
    <row r="313" spans="2:8" x14ac:dyDescent="0.15">
      <c r="B313" s="6">
        <v>41943.625</v>
      </c>
      <c r="C313">
        <v>2275</v>
      </c>
      <c r="D313" t="s">
        <v>47</v>
      </c>
      <c r="E313">
        <v>309.3</v>
      </c>
      <c r="F313">
        <v>311.7</v>
      </c>
      <c r="G313">
        <v>310.5</v>
      </c>
      <c r="H313">
        <v>0</v>
      </c>
    </row>
    <row r="314" spans="2:8" x14ac:dyDescent="0.15">
      <c r="B314" s="6">
        <v>41943.625</v>
      </c>
      <c r="C314">
        <v>2275</v>
      </c>
      <c r="D314" t="s">
        <v>46</v>
      </c>
      <c r="E314">
        <v>0</v>
      </c>
      <c r="F314">
        <v>0.1</v>
      </c>
      <c r="G314">
        <v>0.05</v>
      </c>
      <c r="H314">
        <v>0.19040000000000001</v>
      </c>
    </row>
    <row r="315" spans="2:8" x14ac:dyDescent="0.15">
      <c r="B315" s="6">
        <v>41943.625</v>
      </c>
      <c r="C315">
        <v>2300</v>
      </c>
      <c r="D315" t="s">
        <v>46</v>
      </c>
      <c r="E315">
        <v>0</v>
      </c>
      <c r="F315">
        <v>0.1</v>
      </c>
      <c r="G315">
        <v>0.05</v>
      </c>
      <c r="H315">
        <v>0.2031</v>
      </c>
    </row>
    <row r="316" spans="2:8" x14ac:dyDescent="0.15">
      <c r="B316" s="6">
        <v>41943.625</v>
      </c>
      <c r="C316">
        <v>2300</v>
      </c>
      <c r="D316" t="s">
        <v>47</v>
      </c>
      <c r="E316">
        <v>334.3</v>
      </c>
      <c r="F316">
        <v>336.7</v>
      </c>
      <c r="G316">
        <v>335.5</v>
      </c>
      <c r="H316">
        <v>0</v>
      </c>
    </row>
    <row r="317" spans="2:8" x14ac:dyDescent="0.15">
      <c r="B317" s="6">
        <v>41943.625</v>
      </c>
      <c r="C317">
        <v>2325</v>
      </c>
      <c r="D317" t="s">
        <v>46</v>
      </c>
      <c r="E317">
        <v>0</v>
      </c>
      <c r="F317">
        <v>0.1</v>
      </c>
      <c r="G317">
        <v>0.05</v>
      </c>
      <c r="H317">
        <v>0.21629999999999999</v>
      </c>
    </row>
    <row r="318" spans="2:8" x14ac:dyDescent="0.15">
      <c r="B318" s="6">
        <v>41943.625</v>
      </c>
      <c r="C318">
        <v>2325</v>
      </c>
      <c r="D318" t="s">
        <v>47</v>
      </c>
      <c r="E318">
        <v>359.3</v>
      </c>
      <c r="F318">
        <v>361.7</v>
      </c>
      <c r="G318">
        <v>360.5</v>
      </c>
      <c r="H318">
        <v>0</v>
      </c>
    </row>
    <row r="319" spans="2:8" x14ac:dyDescent="0.15">
      <c r="B319" s="6">
        <v>41950.625</v>
      </c>
      <c r="C319">
        <v>1000</v>
      </c>
      <c r="D319" t="s">
        <v>46</v>
      </c>
      <c r="E319">
        <v>960.5</v>
      </c>
      <c r="F319">
        <v>968.1</v>
      </c>
      <c r="G319">
        <v>964.3</v>
      </c>
      <c r="H319">
        <v>1.0556000000000001</v>
      </c>
    </row>
    <row r="320" spans="2:8" x14ac:dyDescent="0.15">
      <c r="B320" s="6">
        <v>41950.625</v>
      </c>
      <c r="C320">
        <v>1000</v>
      </c>
      <c r="D320" t="s">
        <v>47</v>
      </c>
      <c r="E320">
        <v>0</v>
      </c>
      <c r="F320">
        <v>0.05</v>
      </c>
      <c r="G320">
        <v>2.5000000000000001E-2</v>
      </c>
      <c r="H320">
        <v>0.67330000000000001</v>
      </c>
    </row>
    <row r="321" spans="2:8" x14ac:dyDescent="0.15">
      <c r="B321" s="6">
        <v>41950.625</v>
      </c>
      <c r="C321">
        <v>1025</v>
      </c>
      <c r="D321" t="s">
        <v>46</v>
      </c>
      <c r="E321">
        <v>935.5</v>
      </c>
      <c r="F321">
        <v>943.1</v>
      </c>
      <c r="G321">
        <v>939.3</v>
      </c>
      <c r="H321">
        <v>1.02</v>
      </c>
    </row>
    <row r="322" spans="2:8" x14ac:dyDescent="0.15">
      <c r="B322" s="6">
        <v>41950.625</v>
      </c>
      <c r="C322">
        <v>1025</v>
      </c>
      <c r="D322" t="s">
        <v>47</v>
      </c>
      <c r="E322">
        <v>0</v>
      </c>
      <c r="F322">
        <v>0.1</v>
      </c>
      <c r="G322">
        <v>0.05</v>
      </c>
      <c r="H322">
        <v>0.68169999999999997</v>
      </c>
    </row>
    <row r="323" spans="2:8" x14ac:dyDescent="0.15">
      <c r="B323" s="6">
        <v>41950.625</v>
      </c>
      <c r="C323">
        <v>1050</v>
      </c>
      <c r="D323" t="s">
        <v>46</v>
      </c>
      <c r="E323">
        <v>910.5</v>
      </c>
      <c r="F323">
        <v>918.1</v>
      </c>
      <c r="G323">
        <v>914.3</v>
      </c>
      <c r="H323">
        <v>0.98509999999999998</v>
      </c>
    </row>
    <row r="324" spans="2:8" x14ac:dyDescent="0.15">
      <c r="B324" s="6">
        <v>41950.625</v>
      </c>
      <c r="C324">
        <v>1050</v>
      </c>
      <c r="D324" t="s">
        <v>47</v>
      </c>
      <c r="E324">
        <v>0</v>
      </c>
      <c r="F324">
        <v>0.05</v>
      </c>
      <c r="G324">
        <v>2.5000000000000001E-2</v>
      </c>
      <c r="H324">
        <v>0.62670000000000003</v>
      </c>
    </row>
    <row r="325" spans="2:8" x14ac:dyDescent="0.15">
      <c r="B325" s="6">
        <v>41950.625</v>
      </c>
      <c r="C325">
        <v>1075</v>
      </c>
      <c r="D325" t="s">
        <v>46</v>
      </c>
      <c r="E325">
        <v>885.5</v>
      </c>
      <c r="F325">
        <v>892.9</v>
      </c>
      <c r="G325">
        <v>889.2</v>
      </c>
      <c r="H325">
        <v>0.94540000000000002</v>
      </c>
    </row>
    <row r="326" spans="2:8" x14ac:dyDescent="0.15">
      <c r="B326" s="6">
        <v>41950.625</v>
      </c>
      <c r="C326">
        <v>1075</v>
      </c>
      <c r="D326" t="s">
        <v>47</v>
      </c>
      <c r="E326">
        <v>0</v>
      </c>
      <c r="F326">
        <v>0.05</v>
      </c>
      <c r="G326">
        <v>2.5000000000000001E-2</v>
      </c>
      <c r="H326">
        <v>0.60429999999999995</v>
      </c>
    </row>
    <row r="327" spans="2:8" x14ac:dyDescent="0.15">
      <c r="B327" s="6">
        <v>41950.625</v>
      </c>
      <c r="C327">
        <v>1100</v>
      </c>
      <c r="D327" t="s">
        <v>47</v>
      </c>
      <c r="E327">
        <v>0</v>
      </c>
      <c r="F327">
        <v>0.05</v>
      </c>
      <c r="G327">
        <v>2.5000000000000001E-2</v>
      </c>
      <c r="H327">
        <v>0.58240000000000003</v>
      </c>
    </row>
    <row r="328" spans="2:8" x14ac:dyDescent="0.15">
      <c r="B328" s="6">
        <v>41950.625</v>
      </c>
      <c r="C328">
        <v>1100</v>
      </c>
      <c r="D328" t="s">
        <v>46</v>
      </c>
      <c r="E328">
        <v>860.5</v>
      </c>
      <c r="F328">
        <v>868</v>
      </c>
      <c r="G328">
        <v>864.25</v>
      </c>
      <c r="H328">
        <v>0.91520000000000001</v>
      </c>
    </row>
    <row r="329" spans="2:8" x14ac:dyDescent="0.15">
      <c r="B329" s="6">
        <v>41950.625</v>
      </c>
      <c r="C329">
        <v>1125</v>
      </c>
      <c r="D329" t="s">
        <v>46</v>
      </c>
      <c r="E329">
        <v>835.5</v>
      </c>
      <c r="F329">
        <v>843.2</v>
      </c>
      <c r="G329">
        <v>839.35</v>
      </c>
      <c r="H329">
        <v>0.88819999999999999</v>
      </c>
    </row>
    <row r="330" spans="2:8" x14ac:dyDescent="0.15">
      <c r="B330" s="6">
        <v>41950.625</v>
      </c>
      <c r="C330">
        <v>1125</v>
      </c>
      <c r="D330" t="s">
        <v>47</v>
      </c>
      <c r="E330">
        <v>0</v>
      </c>
      <c r="F330">
        <v>0.05</v>
      </c>
      <c r="G330">
        <v>2.5000000000000001E-2</v>
      </c>
      <c r="H330">
        <v>0.56100000000000005</v>
      </c>
    </row>
    <row r="331" spans="2:8" x14ac:dyDescent="0.15">
      <c r="B331" s="6">
        <v>41950.625</v>
      </c>
      <c r="C331">
        <v>1150</v>
      </c>
      <c r="D331" t="s">
        <v>46</v>
      </c>
      <c r="E331">
        <v>810.5</v>
      </c>
      <c r="F331">
        <v>818.2</v>
      </c>
      <c r="G331">
        <v>814.35</v>
      </c>
      <c r="H331">
        <v>0.85640000000000005</v>
      </c>
    </row>
    <row r="332" spans="2:8" x14ac:dyDescent="0.15">
      <c r="B332" s="6">
        <v>41950.625</v>
      </c>
      <c r="C332">
        <v>1150</v>
      </c>
      <c r="D332" t="s">
        <v>47</v>
      </c>
      <c r="E332">
        <v>0</v>
      </c>
      <c r="F332">
        <v>0.05</v>
      </c>
      <c r="G332">
        <v>2.5000000000000001E-2</v>
      </c>
      <c r="H332">
        <v>0.54010000000000002</v>
      </c>
    </row>
    <row r="333" spans="2:8" x14ac:dyDescent="0.15">
      <c r="B333" s="6">
        <v>41950.625</v>
      </c>
      <c r="C333">
        <v>1175</v>
      </c>
      <c r="D333" t="s">
        <v>46</v>
      </c>
      <c r="E333">
        <v>785.5</v>
      </c>
      <c r="F333">
        <v>793.2</v>
      </c>
      <c r="G333">
        <v>789.35</v>
      </c>
      <c r="H333">
        <v>0.82509999999999994</v>
      </c>
    </row>
    <row r="334" spans="2:8" x14ac:dyDescent="0.15">
      <c r="B334" s="6">
        <v>41950.625</v>
      </c>
      <c r="C334">
        <v>1175</v>
      </c>
      <c r="D334" t="s">
        <v>47</v>
      </c>
      <c r="E334">
        <v>0</v>
      </c>
      <c r="F334">
        <v>0.1</v>
      </c>
      <c r="G334">
        <v>0.05</v>
      </c>
      <c r="H334">
        <v>0.54559999999999997</v>
      </c>
    </row>
    <row r="335" spans="2:8" x14ac:dyDescent="0.15">
      <c r="B335" s="6">
        <v>41950.625</v>
      </c>
      <c r="C335">
        <v>1200</v>
      </c>
      <c r="D335" t="s">
        <v>46</v>
      </c>
      <c r="E335">
        <v>760.5</v>
      </c>
      <c r="F335">
        <v>768.2</v>
      </c>
      <c r="G335">
        <v>764.35</v>
      </c>
      <c r="H335">
        <v>0.79449999999999998</v>
      </c>
    </row>
    <row r="336" spans="2:8" x14ac:dyDescent="0.15">
      <c r="B336" s="6">
        <v>41950.625</v>
      </c>
      <c r="C336">
        <v>1200</v>
      </c>
      <c r="D336" t="s">
        <v>47</v>
      </c>
      <c r="E336">
        <v>0</v>
      </c>
      <c r="F336">
        <v>0.15</v>
      </c>
      <c r="G336">
        <v>7.4999999999999997E-2</v>
      </c>
      <c r="H336">
        <v>0.54159999999999997</v>
      </c>
    </row>
    <row r="337" spans="2:8" x14ac:dyDescent="0.15">
      <c r="B337" s="6">
        <v>41950.625</v>
      </c>
      <c r="C337">
        <v>1225</v>
      </c>
      <c r="D337" t="s">
        <v>46</v>
      </c>
      <c r="E337">
        <v>735.5</v>
      </c>
      <c r="F337">
        <v>743.2</v>
      </c>
      <c r="G337">
        <v>739.35</v>
      </c>
      <c r="H337">
        <v>0.76449999999999996</v>
      </c>
    </row>
    <row r="338" spans="2:8" x14ac:dyDescent="0.15">
      <c r="B338" s="6">
        <v>41950.625</v>
      </c>
      <c r="C338">
        <v>1225</v>
      </c>
      <c r="D338" t="s">
        <v>47</v>
      </c>
      <c r="E338">
        <v>0.05</v>
      </c>
      <c r="F338">
        <v>0.15</v>
      </c>
      <c r="G338">
        <v>0.1</v>
      </c>
      <c r="H338">
        <v>0.53390000000000004</v>
      </c>
    </row>
    <row r="339" spans="2:8" x14ac:dyDescent="0.15">
      <c r="B339" s="6">
        <v>41950.625</v>
      </c>
      <c r="C339">
        <v>1250</v>
      </c>
      <c r="D339" t="s">
        <v>46</v>
      </c>
      <c r="E339">
        <v>710.5</v>
      </c>
      <c r="F339">
        <v>718.2</v>
      </c>
      <c r="G339">
        <v>714.35</v>
      </c>
      <c r="H339">
        <v>0.73509999999999998</v>
      </c>
    </row>
    <row r="340" spans="2:8" x14ac:dyDescent="0.15">
      <c r="B340" s="6">
        <v>41950.625</v>
      </c>
      <c r="C340">
        <v>1250</v>
      </c>
      <c r="D340" t="s">
        <v>47</v>
      </c>
      <c r="E340">
        <v>0.05</v>
      </c>
      <c r="F340">
        <v>0.1</v>
      </c>
      <c r="G340">
        <v>7.4999999999999997E-2</v>
      </c>
      <c r="H340">
        <v>0.49930000000000002</v>
      </c>
    </row>
    <row r="341" spans="2:8" x14ac:dyDescent="0.15">
      <c r="B341" s="6">
        <v>41950.625</v>
      </c>
      <c r="C341">
        <v>1275</v>
      </c>
      <c r="D341" t="s">
        <v>47</v>
      </c>
      <c r="E341">
        <v>0.05</v>
      </c>
      <c r="F341">
        <v>0.1</v>
      </c>
      <c r="G341">
        <v>7.4999999999999997E-2</v>
      </c>
      <c r="H341">
        <v>0.47870000000000001</v>
      </c>
    </row>
    <row r="342" spans="2:8" x14ac:dyDescent="0.15">
      <c r="B342" s="6">
        <v>41950.625</v>
      </c>
      <c r="C342">
        <v>1275</v>
      </c>
      <c r="D342" t="s">
        <v>46</v>
      </c>
      <c r="E342">
        <v>685.5</v>
      </c>
      <c r="F342">
        <v>693.1</v>
      </c>
      <c r="G342">
        <v>689.3</v>
      </c>
      <c r="H342">
        <v>0.70389999999999997</v>
      </c>
    </row>
    <row r="343" spans="2:8" x14ac:dyDescent="0.15">
      <c r="B343" s="6">
        <v>41950.625</v>
      </c>
      <c r="C343">
        <v>1300</v>
      </c>
      <c r="D343" t="s">
        <v>46</v>
      </c>
      <c r="E343">
        <v>660.5</v>
      </c>
      <c r="F343">
        <v>668.3</v>
      </c>
      <c r="G343">
        <v>664.4</v>
      </c>
      <c r="H343">
        <v>0.67989999999999995</v>
      </c>
    </row>
    <row r="344" spans="2:8" x14ac:dyDescent="0.15">
      <c r="B344" s="6">
        <v>41950.625</v>
      </c>
      <c r="C344">
        <v>1300</v>
      </c>
      <c r="D344" t="s">
        <v>47</v>
      </c>
      <c r="E344">
        <v>0.05</v>
      </c>
      <c r="F344">
        <v>0.1</v>
      </c>
      <c r="G344">
        <v>7.4999999999999997E-2</v>
      </c>
      <c r="H344">
        <v>0.45929999999999999</v>
      </c>
    </row>
    <row r="345" spans="2:8" x14ac:dyDescent="0.15">
      <c r="B345" s="6">
        <v>41950.625</v>
      </c>
      <c r="C345">
        <v>1325</v>
      </c>
      <c r="D345" t="s">
        <v>47</v>
      </c>
      <c r="E345">
        <v>0.1</v>
      </c>
      <c r="F345">
        <v>0.15</v>
      </c>
      <c r="G345">
        <v>0.125</v>
      </c>
      <c r="H345">
        <v>0.45989999999999998</v>
      </c>
    </row>
    <row r="346" spans="2:8" x14ac:dyDescent="0.15">
      <c r="B346" s="6">
        <v>41950.625</v>
      </c>
      <c r="C346">
        <v>1325</v>
      </c>
      <c r="D346" t="s">
        <v>46</v>
      </c>
      <c r="E346">
        <v>635.5</v>
      </c>
      <c r="F346">
        <v>643.29999999999995</v>
      </c>
      <c r="G346">
        <v>639.4</v>
      </c>
      <c r="H346">
        <v>0.65190000000000003</v>
      </c>
    </row>
    <row r="347" spans="2:8" x14ac:dyDescent="0.15">
      <c r="B347" s="6">
        <v>41950.625</v>
      </c>
      <c r="C347">
        <v>1350</v>
      </c>
      <c r="D347" t="s">
        <v>46</v>
      </c>
      <c r="E347">
        <v>610.5</v>
      </c>
      <c r="F347">
        <v>618.29999999999995</v>
      </c>
      <c r="G347">
        <v>614.4</v>
      </c>
      <c r="H347">
        <v>0.62429999999999997</v>
      </c>
    </row>
    <row r="348" spans="2:8" x14ac:dyDescent="0.15">
      <c r="B348" s="6">
        <v>41950.625</v>
      </c>
      <c r="C348">
        <v>1350</v>
      </c>
      <c r="D348" t="s">
        <v>47</v>
      </c>
      <c r="E348">
        <v>0.05</v>
      </c>
      <c r="F348">
        <v>0.25</v>
      </c>
      <c r="G348">
        <v>0.15</v>
      </c>
      <c r="H348">
        <v>0.44640000000000002</v>
      </c>
    </row>
    <row r="349" spans="2:8" x14ac:dyDescent="0.15">
      <c r="B349" s="6">
        <v>41950.625</v>
      </c>
      <c r="C349">
        <v>1375</v>
      </c>
      <c r="D349" t="s">
        <v>46</v>
      </c>
      <c r="E349">
        <v>585.5</v>
      </c>
      <c r="F349">
        <v>593.20000000000005</v>
      </c>
      <c r="G349">
        <v>589.35</v>
      </c>
      <c r="H349">
        <v>0.59519999999999995</v>
      </c>
    </row>
    <row r="350" spans="2:8" x14ac:dyDescent="0.15">
      <c r="B350" s="6">
        <v>41950.625</v>
      </c>
      <c r="C350">
        <v>1375</v>
      </c>
      <c r="D350" t="s">
        <v>47</v>
      </c>
      <c r="E350">
        <v>0.15</v>
      </c>
      <c r="F350">
        <v>0.25</v>
      </c>
      <c r="G350">
        <v>0.2</v>
      </c>
      <c r="H350">
        <v>0.438</v>
      </c>
    </row>
    <row r="351" spans="2:8" x14ac:dyDescent="0.15">
      <c r="B351" s="6">
        <v>41950.625</v>
      </c>
      <c r="C351">
        <v>1400</v>
      </c>
      <c r="D351" t="s">
        <v>46</v>
      </c>
      <c r="E351">
        <v>560.5</v>
      </c>
      <c r="F351">
        <v>568.4</v>
      </c>
      <c r="G351">
        <v>564.45000000000005</v>
      </c>
      <c r="H351">
        <v>0.57230000000000003</v>
      </c>
    </row>
    <row r="352" spans="2:8" x14ac:dyDescent="0.15">
      <c r="B352" s="6">
        <v>41950.625</v>
      </c>
      <c r="C352">
        <v>1400</v>
      </c>
      <c r="D352" t="s">
        <v>47</v>
      </c>
      <c r="E352">
        <v>0.2</v>
      </c>
      <c r="F352">
        <v>0.3</v>
      </c>
      <c r="G352">
        <v>0.25</v>
      </c>
      <c r="H352">
        <v>0.42720000000000002</v>
      </c>
    </row>
    <row r="353" spans="2:8" x14ac:dyDescent="0.15">
      <c r="B353" s="6">
        <v>41950.625</v>
      </c>
      <c r="C353">
        <v>1425</v>
      </c>
      <c r="D353" t="s">
        <v>46</v>
      </c>
      <c r="E353">
        <v>535.6</v>
      </c>
      <c r="F353">
        <v>543.4</v>
      </c>
      <c r="G353">
        <v>539.5</v>
      </c>
      <c r="H353">
        <v>0.54769999999999996</v>
      </c>
    </row>
    <row r="354" spans="2:8" x14ac:dyDescent="0.15">
      <c r="B354" s="6">
        <v>41950.625</v>
      </c>
      <c r="C354">
        <v>1425</v>
      </c>
      <c r="D354" t="s">
        <v>47</v>
      </c>
      <c r="E354">
        <v>0.25</v>
      </c>
      <c r="F354">
        <v>0.35</v>
      </c>
      <c r="G354">
        <v>0.3</v>
      </c>
      <c r="H354">
        <v>0.41470000000000001</v>
      </c>
    </row>
    <row r="355" spans="2:8" x14ac:dyDescent="0.15">
      <c r="B355" s="6">
        <v>41950.625</v>
      </c>
      <c r="C355">
        <v>1450</v>
      </c>
      <c r="D355" t="s">
        <v>46</v>
      </c>
      <c r="E355">
        <v>510.6</v>
      </c>
      <c r="F355">
        <v>518.5</v>
      </c>
      <c r="G355">
        <v>514.54999999999995</v>
      </c>
      <c r="H355">
        <v>0.52329999999999999</v>
      </c>
    </row>
    <row r="356" spans="2:8" x14ac:dyDescent="0.15">
      <c r="B356" s="6">
        <v>41950.625</v>
      </c>
      <c r="C356">
        <v>1450</v>
      </c>
      <c r="D356" t="s">
        <v>47</v>
      </c>
      <c r="E356">
        <v>0.2</v>
      </c>
      <c r="F356">
        <v>0.4</v>
      </c>
      <c r="G356">
        <v>0.3</v>
      </c>
      <c r="H356">
        <v>0.39419999999999999</v>
      </c>
    </row>
    <row r="357" spans="2:8" x14ac:dyDescent="0.15">
      <c r="B357" s="6">
        <v>41950.625</v>
      </c>
      <c r="C357">
        <v>1475</v>
      </c>
      <c r="D357" t="s">
        <v>46</v>
      </c>
      <c r="E357">
        <v>485.6</v>
      </c>
      <c r="F357">
        <v>493.5</v>
      </c>
      <c r="G357">
        <v>489.55</v>
      </c>
      <c r="H357">
        <v>0.4975</v>
      </c>
    </row>
    <row r="358" spans="2:8" x14ac:dyDescent="0.15">
      <c r="B358" s="6">
        <v>41950.625</v>
      </c>
      <c r="C358">
        <v>1475</v>
      </c>
      <c r="D358" t="s">
        <v>47</v>
      </c>
      <c r="E358">
        <v>0.25</v>
      </c>
      <c r="F358">
        <v>0.45</v>
      </c>
      <c r="G358">
        <v>0.35</v>
      </c>
      <c r="H358">
        <v>0.38069999999999998</v>
      </c>
    </row>
    <row r="359" spans="2:8" x14ac:dyDescent="0.15">
      <c r="B359" s="6">
        <v>41950.625</v>
      </c>
      <c r="C359">
        <v>1500</v>
      </c>
      <c r="D359" t="s">
        <v>47</v>
      </c>
      <c r="E359">
        <v>0.3</v>
      </c>
      <c r="F359">
        <v>0.5</v>
      </c>
      <c r="G359">
        <v>0.4</v>
      </c>
      <c r="H359">
        <v>0.36599999999999999</v>
      </c>
    </row>
    <row r="360" spans="2:8" x14ac:dyDescent="0.15">
      <c r="B360" s="6">
        <v>41950.625</v>
      </c>
      <c r="C360">
        <v>1500</v>
      </c>
      <c r="D360" t="s">
        <v>46</v>
      </c>
      <c r="E360">
        <v>460.7</v>
      </c>
      <c r="F360">
        <v>468.6</v>
      </c>
      <c r="G360">
        <v>464.65</v>
      </c>
      <c r="H360">
        <v>0.47510000000000002</v>
      </c>
    </row>
    <row r="361" spans="2:8" x14ac:dyDescent="0.15">
      <c r="B361" s="6">
        <v>41950.625</v>
      </c>
      <c r="C361">
        <v>1510</v>
      </c>
      <c r="D361" t="s">
        <v>46</v>
      </c>
      <c r="E361">
        <v>450.7</v>
      </c>
      <c r="F361">
        <v>458.6</v>
      </c>
      <c r="G361">
        <v>454.65</v>
      </c>
      <c r="H361">
        <v>0.46500000000000002</v>
      </c>
    </row>
    <row r="362" spans="2:8" x14ac:dyDescent="0.15">
      <c r="B362" s="6">
        <v>41950.625</v>
      </c>
      <c r="C362">
        <v>1510</v>
      </c>
      <c r="D362" t="s">
        <v>47</v>
      </c>
      <c r="E362">
        <v>0.3</v>
      </c>
      <c r="F362">
        <v>0.5</v>
      </c>
      <c r="G362">
        <v>0.4</v>
      </c>
      <c r="H362">
        <v>0.3579</v>
      </c>
    </row>
    <row r="363" spans="2:8" x14ac:dyDescent="0.15">
      <c r="B363" s="6">
        <v>41950.625</v>
      </c>
      <c r="C363">
        <v>1520</v>
      </c>
      <c r="D363" t="s">
        <v>46</v>
      </c>
      <c r="E363">
        <v>440.7</v>
      </c>
      <c r="F363">
        <v>448.7</v>
      </c>
      <c r="G363">
        <v>444.7</v>
      </c>
      <c r="H363">
        <v>0.45639999999999997</v>
      </c>
    </row>
    <row r="364" spans="2:8" x14ac:dyDescent="0.15">
      <c r="B364" s="6">
        <v>41950.625</v>
      </c>
      <c r="C364">
        <v>1520</v>
      </c>
      <c r="D364" t="s">
        <v>47</v>
      </c>
      <c r="E364">
        <v>0.35</v>
      </c>
      <c r="F364">
        <v>0.55000000000000004</v>
      </c>
      <c r="G364">
        <v>0.45</v>
      </c>
      <c r="H364">
        <v>0.35449999999999998</v>
      </c>
    </row>
    <row r="365" spans="2:8" x14ac:dyDescent="0.15">
      <c r="B365" s="6">
        <v>41950.625</v>
      </c>
      <c r="C365">
        <v>1525</v>
      </c>
      <c r="D365" t="s">
        <v>46</v>
      </c>
      <c r="E365">
        <v>435.7</v>
      </c>
      <c r="F365">
        <v>443.7</v>
      </c>
      <c r="G365">
        <v>439.7</v>
      </c>
      <c r="H365">
        <v>0.45129999999999998</v>
      </c>
    </row>
    <row r="366" spans="2:8" x14ac:dyDescent="0.15">
      <c r="B366" s="6">
        <v>41950.625</v>
      </c>
      <c r="C366">
        <v>1525</v>
      </c>
      <c r="D366" t="s">
        <v>47</v>
      </c>
      <c r="E366">
        <v>0.35</v>
      </c>
      <c r="F366">
        <v>0.55000000000000004</v>
      </c>
      <c r="G366">
        <v>0.45</v>
      </c>
      <c r="H366">
        <v>0.35039999999999999</v>
      </c>
    </row>
    <row r="367" spans="2:8" x14ac:dyDescent="0.15">
      <c r="B367" s="6">
        <v>41950.625</v>
      </c>
      <c r="C367">
        <v>1530</v>
      </c>
      <c r="D367" t="s">
        <v>46</v>
      </c>
      <c r="E367">
        <v>430.7</v>
      </c>
      <c r="F367">
        <v>438.7</v>
      </c>
      <c r="G367">
        <v>434.7</v>
      </c>
      <c r="H367">
        <v>0.44629999999999997</v>
      </c>
    </row>
    <row r="368" spans="2:8" x14ac:dyDescent="0.15">
      <c r="B368" s="6">
        <v>41950.625</v>
      </c>
      <c r="C368">
        <v>1530</v>
      </c>
      <c r="D368" t="s">
        <v>47</v>
      </c>
      <c r="E368">
        <v>0.35</v>
      </c>
      <c r="F368">
        <v>0.55000000000000004</v>
      </c>
      <c r="G368">
        <v>0.45</v>
      </c>
      <c r="H368">
        <v>0.3463</v>
      </c>
    </row>
    <row r="369" spans="2:8" x14ac:dyDescent="0.15">
      <c r="B369" s="6">
        <v>41950.625</v>
      </c>
      <c r="C369">
        <v>1535</v>
      </c>
      <c r="D369" t="s">
        <v>46</v>
      </c>
      <c r="E369">
        <v>425.7</v>
      </c>
      <c r="F369">
        <v>433.7</v>
      </c>
      <c r="G369">
        <v>429.7</v>
      </c>
      <c r="H369">
        <v>0.44119999999999998</v>
      </c>
    </row>
    <row r="370" spans="2:8" x14ac:dyDescent="0.15">
      <c r="B370" s="6">
        <v>41950.625</v>
      </c>
      <c r="C370">
        <v>1535</v>
      </c>
      <c r="D370" t="s">
        <v>47</v>
      </c>
      <c r="E370">
        <v>0.35</v>
      </c>
      <c r="F370">
        <v>0.6</v>
      </c>
      <c r="G370">
        <v>0.47499999999999998</v>
      </c>
      <c r="H370">
        <v>0.34449999999999997</v>
      </c>
    </row>
    <row r="371" spans="2:8" x14ac:dyDescent="0.15">
      <c r="B371" s="6">
        <v>41950.625</v>
      </c>
      <c r="C371">
        <v>1540</v>
      </c>
      <c r="D371" t="s">
        <v>46</v>
      </c>
      <c r="E371">
        <v>420.8</v>
      </c>
      <c r="F371">
        <v>428.7</v>
      </c>
      <c r="G371">
        <v>424.75</v>
      </c>
      <c r="H371">
        <v>0.43759999999999999</v>
      </c>
    </row>
    <row r="372" spans="2:8" x14ac:dyDescent="0.15">
      <c r="B372" s="6">
        <v>41950.625</v>
      </c>
      <c r="C372">
        <v>1540</v>
      </c>
      <c r="D372" t="s">
        <v>47</v>
      </c>
      <c r="E372">
        <v>0.4</v>
      </c>
      <c r="F372">
        <v>0.6</v>
      </c>
      <c r="G372">
        <v>0.5</v>
      </c>
      <c r="H372">
        <v>0.34260000000000002</v>
      </c>
    </row>
    <row r="373" spans="2:8" x14ac:dyDescent="0.15">
      <c r="B373" s="6">
        <v>41950.625</v>
      </c>
      <c r="C373">
        <v>1545</v>
      </c>
      <c r="D373" t="s">
        <v>47</v>
      </c>
      <c r="E373">
        <v>0.4</v>
      </c>
      <c r="F373">
        <v>0.6</v>
      </c>
      <c r="G373">
        <v>0.5</v>
      </c>
      <c r="H373">
        <v>0.33850000000000002</v>
      </c>
    </row>
    <row r="374" spans="2:8" x14ac:dyDescent="0.15">
      <c r="B374" s="6">
        <v>41950.625</v>
      </c>
      <c r="C374">
        <v>1545</v>
      </c>
      <c r="D374" t="s">
        <v>46</v>
      </c>
      <c r="E374">
        <v>415.8</v>
      </c>
      <c r="F374">
        <v>423.8</v>
      </c>
      <c r="G374">
        <v>419.8</v>
      </c>
      <c r="H374">
        <v>0.434</v>
      </c>
    </row>
    <row r="375" spans="2:8" x14ac:dyDescent="0.15">
      <c r="B375" s="6">
        <v>41950.625</v>
      </c>
      <c r="C375">
        <v>1550</v>
      </c>
      <c r="D375" t="s">
        <v>46</v>
      </c>
      <c r="E375">
        <v>410.8</v>
      </c>
      <c r="F375">
        <v>418.8</v>
      </c>
      <c r="G375">
        <v>414.8</v>
      </c>
      <c r="H375">
        <v>0.42899999999999999</v>
      </c>
    </row>
    <row r="376" spans="2:8" x14ac:dyDescent="0.15">
      <c r="B376" s="6">
        <v>41950.625</v>
      </c>
      <c r="C376">
        <v>1550</v>
      </c>
      <c r="D376" t="s">
        <v>47</v>
      </c>
      <c r="E376">
        <v>0.4</v>
      </c>
      <c r="F376">
        <v>0.6</v>
      </c>
      <c r="G376">
        <v>0.5</v>
      </c>
      <c r="H376">
        <v>0.33439999999999998</v>
      </c>
    </row>
    <row r="377" spans="2:8" x14ac:dyDescent="0.15">
      <c r="B377" s="6">
        <v>41950.625</v>
      </c>
      <c r="C377">
        <v>1555</v>
      </c>
      <c r="D377" t="s">
        <v>47</v>
      </c>
      <c r="E377">
        <v>0.45</v>
      </c>
      <c r="F377">
        <v>0.65</v>
      </c>
      <c r="G377">
        <v>0.55000000000000004</v>
      </c>
      <c r="H377">
        <v>0.33429999999999999</v>
      </c>
    </row>
    <row r="378" spans="2:8" x14ac:dyDescent="0.15">
      <c r="B378" s="6">
        <v>41950.625</v>
      </c>
      <c r="C378">
        <v>1555</v>
      </c>
      <c r="D378" t="s">
        <v>46</v>
      </c>
      <c r="E378">
        <v>405.8</v>
      </c>
      <c r="F378">
        <v>413.8</v>
      </c>
      <c r="G378">
        <v>409.8</v>
      </c>
      <c r="H378">
        <v>0.42399999999999999</v>
      </c>
    </row>
    <row r="379" spans="2:8" x14ac:dyDescent="0.15">
      <c r="B379" s="6">
        <v>41950.625</v>
      </c>
      <c r="C379">
        <v>1560</v>
      </c>
      <c r="D379" t="s">
        <v>46</v>
      </c>
      <c r="E379">
        <v>400.8</v>
      </c>
      <c r="F379">
        <v>408.8</v>
      </c>
      <c r="G379">
        <v>404.8</v>
      </c>
      <c r="H379">
        <v>0.41899999999999998</v>
      </c>
    </row>
    <row r="380" spans="2:8" x14ac:dyDescent="0.15">
      <c r="B380" s="6">
        <v>41950.625</v>
      </c>
      <c r="C380">
        <v>1560</v>
      </c>
      <c r="D380" t="s">
        <v>47</v>
      </c>
      <c r="E380">
        <v>0.45</v>
      </c>
      <c r="F380">
        <v>0.65</v>
      </c>
      <c r="G380">
        <v>0.55000000000000004</v>
      </c>
      <c r="H380">
        <v>0.33019999999999999</v>
      </c>
    </row>
    <row r="381" spans="2:8" x14ac:dyDescent="0.15">
      <c r="B381" s="6">
        <v>41950.625</v>
      </c>
      <c r="C381">
        <v>1565</v>
      </c>
      <c r="D381" t="s">
        <v>46</v>
      </c>
      <c r="E381">
        <v>395.8</v>
      </c>
      <c r="F381">
        <v>403.6</v>
      </c>
      <c r="G381">
        <v>399.7</v>
      </c>
      <c r="H381">
        <v>0.4113</v>
      </c>
    </row>
    <row r="382" spans="2:8" x14ac:dyDescent="0.15">
      <c r="B382" s="6">
        <v>41950.625</v>
      </c>
      <c r="C382">
        <v>1565</v>
      </c>
      <c r="D382" t="s">
        <v>47</v>
      </c>
      <c r="E382">
        <v>0.45</v>
      </c>
      <c r="F382">
        <v>0.65</v>
      </c>
      <c r="G382">
        <v>0.55000000000000004</v>
      </c>
      <c r="H382">
        <v>0.3261</v>
      </c>
    </row>
    <row r="383" spans="2:8" x14ac:dyDescent="0.15">
      <c r="B383" s="6">
        <v>41950.625</v>
      </c>
      <c r="C383">
        <v>1570</v>
      </c>
      <c r="D383" t="s">
        <v>46</v>
      </c>
      <c r="E383">
        <v>390.9</v>
      </c>
      <c r="F383">
        <v>398.9</v>
      </c>
      <c r="G383">
        <v>394.9</v>
      </c>
      <c r="H383">
        <v>0.41160000000000002</v>
      </c>
    </row>
    <row r="384" spans="2:8" x14ac:dyDescent="0.15">
      <c r="B384" s="6">
        <v>41950.625</v>
      </c>
      <c r="C384">
        <v>1570</v>
      </c>
      <c r="D384" t="s">
        <v>47</v>
      </c>
      <c r="E384">
        <v>0.5</v>
      </c>
      <c r="F384">
        <v>0.7</v>
      </c>
      <c r="G384">
        <v>0.6</v>
      </c>
      <c r="H384">
        <v>0.32540000000000002</v>
      </c>
    </row>
    <row r="385" spans="2:8" x14ac:dyDescent="0.15">
      <c r="B385" s="6">
        <v>41950.625</v>
      </c>
      <c r="C385">
        <v>1575</v>
      </c>
      <c r="D385" t="s">
        <v>46</v>
      </c>
      <c r="E385">
        <v>385.9</v>
      </c>
      <c r="F385">
        <v>393.9</v>
      </c>
      <c r="G385">
        <v>389.9</v>
      </c>
      <c r="H385">
        <v>0.40660000000000002</v>
      </c>
    </row>
    <row r="386" spans="2:8" x14ac:dyDescent="0.15">
      <c r="B386" s="6">
        <v>41950.625</v>
      </c>
      <c r="C386">
        <v>1575</v>
      </c>
      <c r="D386" t="s">
        <v>47</v>
      </c>
      <c r="E386">
        <v>0.5</v>
      </c>
      <c r="F386">
        <v>0.7</v>
      </c>
      <c r="G386">
        <v>0.6</v>
      </c>
      <c r="H386">
        <v>0.32150000000000001</v>
      </c>
    </row>
    <row r="387" spans="2:8" x14ac:dyDescent="0.15">
      <c r="B387" s="6">
        <v>41950.625</v>
      </c>
      <c r="C387">
        <v>1580</v>
      </c>
      <c r="D387" t="s">
        <v>46</v>
      </c>
      <c r="E387">
        <v>380.9</v>
      </c>
      <c r="F387">
        <v>388.9</v>
      </c>
      <c r="G387">
        <v>384.9</v>
      </c>
      <c r="H387">
        <v>0.4017</v>
      </c>
    </row>
    <row r="388" spans="2:8" x14ac:dyDescent="0.15">
      <c r="B388" s="6">
        <v>41950.625</v>
      </c>
      <c r="C388">
        <v>1580</v>
      </c>
      <c r="D388" t="s">
        <v>47</v>
      </c>
      <c r="E388">
        <v>0.5</v>
      </c>
      <c r="F388">
        <v>0.75</v>
      </c>
      <c r="G388">
        <v>0.625</v>
      </c>
      <c r="H388">
        <v>0.31900000000000001</v>
      </c>
    </row>
    <row r="389" spans="2:8" x14ac:dyDescent="0.15">
      <c r="B389" s="6">
        <v>41950.625</v>
      </c>
      <c r="C389">
        <v>1585</v>
      </c>
      <c r="D389" t="s">
        <v>46</v>
      </c>
      <c r="E389">
        <v>375.9</v>
      </c>
      <c r="F389">
        <v>383.9</v>
      </c>
      <c r="G389">
        <v>379.9</v>
      </c>
      <c r="H389">
        <v>0.3967</v>
      </c>
    </row>
    <row r="390" spans="2:8" x14ac:dyDescent="0.15">
      <c r="B390" s="6">
        <v>41950.625</v>
      </c>
      <c r="C390">
        <v>1585</v>
      </c>
      <c r="D390" t="s">
        <v>47</v>
      </c>
      <c r="E390">
        <v>0.55000000000000004</v>
      </c>
      <c r="F390">
        <v>0.75</v>
      </c>
      <c r="G390">
        <v>0.65</v>
      </c>
      <c r="H390">
        <v>0.3165</v>
      </c>
    </row>
    <row r="391" spans="2:8" x14ac:dyDescent="0.15">
      <c r="B391" s="6">
        <v>41950.625</v>
      </c>
      <c r="C391">
        <v>1590</v>
      </c>
      <c r="D391" t="s">
        <v>47</v>
      </c>
      <c r="E391">
        <v>0.55000000000000004</v>
      </c>
      <c r="F391">
        <v>0.8</v>
      </c>
      <c r="G391">
        <v>0.67500000000000004</v>
      </c>
      <c r="H391">
        <v>0.31390000000000001</v>
      </c>
    </row>
    <row r="392" spans="2:8" x14ac:dyDescent="0.15">
      <c r="B392" s="6">
        <v>41950.625</v>
      </c>
      <c r="C392">
        <v>1590</v>
      </c>
      <c r="D392" t="s">
        <v>46</v>
      </c>
      <c r="E392">
        <v>370.9</v>
      </c>
      <c r="F392">
        <v>379</v>
      </c>
      <c r="G392">
        <v>374.95</v>
      </c>
      <c r="H392">
        <v>0.39300000000000002</v>
      </c>
    </row>
    <row r="393" spans="2:8" x14ac:dyDescent="0.15">
      <c r="B393" s="6">
        <v>41950.625</v>
      </c>
      <c r="C393">
        <v>1595</v>
      </c>
      <c r="D393" t="s">
        <v>46</v>
      </c>
      <c r="E393">
        <v>366</v>
      </c>
      <c r="F393">
        <v>374</v>
      </c>
      <c r="G393">
        <v>370</v>
      </c>
      <c r="H393">
        <v>0.38919999999999999</v>
      </c>
    </row>
    <row r="394" spans="2:8" x14ac:dyDescent="0.15">
      <c r="B394" s="6">
        <v>41950.625</v>
      </c>
      <c r="C394">
        <v>1595</v>
      </c>
      <c r="D394" t="s">
        <v>47</v>
      </c>
      <c r="E394">
        <v>0.6</v>
      </c>
      <c r="F394">
        <v>0.8</v>
      </c>
      <c r="G394">
        <v>0.7</v>
      </c>
      <c r="H394">
        <v>0.31130000000000002</v>
      </c>
    </row>
    <row r="395" spans="2:8" x14ac:dyDescent="0.15">
      <c r="B395" s="6">
        <v>41950.625</v>
      </c>
      <c r="C395">
        <v>1600</v>
      </c>
      <c r="D395" t="s">
        <v>46</v>
      </c>
      <c r="E395">
        <v>361</v>
      </c>
      <c r="F395">
        <v>369</v>
      </c>
      <c r="G395">
        <v>365</v>
      </c>
      <c r="H395">
        <v>0.38419999999999999</v>
      </c>
    </row>
    <row r="396" spans="2:8" x14ac:dyDescent="0.15">
      <c r="B396" s="6">
        <v>41950.625</v>
      </c>
      <c r="C396">
        <v>1600</v>
      </c>
      <c r="D396" t="s">
        <v>47</v>
      </c>
      <c r="E396">
        <v>0.6</v>
      </c>
      <c r="F396">
        <v>0.8</v>
      </c>
      <c r="G396">
        <v>0.7</v>
      </c>
      <c r="H396">
        <v>0.30719999999999997</v>
      </c>
    </row>
    <row r="397" spans="2:8" x14ac:dyDescent="0.15">
      <c r="B397" s="6">
        <v>41950.625</v>
      </c>
      <c r="C397">
        <v>1605</v>
      </c>
      <c r="D397" t="s">
        <v>46</v>
      </c>
      <c r="E397">
        <v>356</v>
      </c>
      <c r="F397">
        <v>363.9</v>
      </c>
      <c r="G397">
        <v>359.95</v>
      </c>
      <c r="H397">
        <v>0.37809999999999999</v>
      </c>
    </row>
    <row r="398" spans="2:8" x14ac:dyDescent="0.15">
      <c r="B398" s="6">
        <v>41950.625</v>
      </c>
      <c r="C398">
        <v>1605</v>
      </c>
      <c r="D398" t="s">
        <v>47</v>
      </c>
      <c r="E398">
        <v>0.6</v>
      </c>
      <c r="F398">
        <v>0.85</v>
      </c>
      <c r="G398">
        <v>0.72499999999999998</v>
      </c>
      <c r="H398">
        <v>0.30449999999999999</v>
      </c>
    </row>
    <row r="399" spans="2:8" x14ac:dyDescent="0.15">
      <c r="B399" s="6">
        <v>41950.625</v>
      </c>
      <c r="C399">
        <v>1610</v>
      </c>
      <c r="D399" t="s">
        <v>46</v>
      </c>
      <c r="E399">
        <v>351</v>
      </c>
      <c r="F399">
        <v>359.1</v>
      </c>
      <c r="G399">
        <v>355.05</v>
      </c>
      <c r="H399">
        <v>0.3755</v>
      </c>
    </row>
    <row r="400" spans="2:8" x14ac:dyDescent="0.15">
      <c r="B400" s="6">
        <v>41950.625</v>
      </c>
      <c r="C400">
        <v>1610</v>
      </c>
      <c r="D400" t="s">
        <v>47</v>
      </c>
      <c r="E400">
        <v>0.65</v>
      </c>
      <c r="F400">
        <v>0.85</v>
      </c>
      <c r="G400">
        <v>0.75</v>
      </c>
      <c r="H400">
        <v>0.30180000000000001</v>
      </c>
    </row>
    <row r="401" spans="2:8" x14ac:dyDescent="0.15">
      <c r="B401" s="6">
        <v>41950.625</v>
      </c>
      <c r="C401">
        <v>1615</v>
      </c>
      <c r="D401" t="s">
        <v>46</v>
      </c>
      <c r="E401">
        <v>346.1</v>
      </c>
      <c r="F401">
        <v>354.1</v>
      </c>
      <c r="G401">
        <v>350.1</v>
      </c>
      <c r="H401">
        <v>0.37169999999999997</v>
      </c>
    </row>
    <row r="402" spans="2:8" x14ac:dyDescent="0.15">
      <c r="B402" s="6">
        <v>41950.625</v>
      </c>
      <c r="C402">
        <v>1615</v>
      </c>
      <c r="D402" t="s">
        <v>47</v>
      </c>
      <c r="E402">
        <v>0.65</v>
      </c>
      <c r="F402">
        <v>0.9</v>
      </c>
      <c r="G402">
        <v>0.77500000000000002</v>
      </c>
      <c r="H402">
        <v>0.29899999999999999</v>
      </c>
    </row>
    <row r="403" spans="2:8" x14ac:dyDescent="0.15">
      <c r="B403" s="6">
        <v>41950.625</v>
      </c>
      <c r="C403">
        <v>1620</v>
      </c>
      <c r="D403" t="s">
        <v>46</v>
      </c>
      <c r="E403">
        <v>341.1</v>
      </c>
      <c r="F403">
        <v>349</v>
      </c>
      <c r="G403">
        <v>345.05</v>
      </c>
      <c r="H403">
        <v>0.36559999999999998</v>
      </c>
    </row>
    <row r="404" spans="2:8" x14ac:dyDescent="0.15">
      <c r="B404" s="6">
        <v>41950.625</v>
      </c>
      <c r="C404">
        <v>1620</v>
      </c>
      <c r="D404" t="s">
        <v>47</v>
      </c>
      <c r="E404">
        <v>0.7</v>
      </c>
      <c r="F404">
        <v>0.95</v>
      </c>
      <c r="G404">
        <v>0.82499999999999996</v>
      </c>
      <c r="H404">
        <v>0.29730000000000001</v>
      </c>
    </row>
    <row r="405" spans="2:8" x14ac:dyDescent="0.15">
      <c r="B405" s="6">
        <v>41950.625</v>
      </c>
      <c r="C405">
        <v>1625</v>
      </c>
      <c r="D405" t="s">
        <v>47</v>
      </c>
      <c r="E405">
        <v>0.75</v>
      </c>
      <c r="F405">
        <v>0.95</v>
      </c>
      <c r="G405">
        <v>0.85</v>
      </c>
      <c r="H405">
        <v>0.2944</v>
      </c>
    </row>
    <row r="406" spans="2:8" x14ac:dyDescent="0.15">
      <c r="B406" s="6">
        <v>41950.625</v>
      </c>
      <c r="C406">
        <v>1625</v>
      </c>
      <c r="D406" t="s">
        <v>46</v>
      </c>
      <c r="E406">
        <v>336.1</v>
      </c>
      <c r="F406">
        <v>344.2</v>
      </c>
      <c r="G406">
        <v>340.15</v>
      </c>
      <c r="H406">
        <v>0.3629</v>
      </c>
    </row>
    <row r="407" spans="2:8" x14ac:dyDescent="0.15">
      <c r="B407" s="6">
        <v>41950.625</v>
      </c>
      <c r="C407">
        <v>1630</v>
      </c>
      <c r="D407" t="s">
        <v>46</v>
      </c>
      <c r="E407">
        <v>331.2</v>
      </c>
      <c r="F407">
        <v>339.2</v>
      </c>
      <c r="G407">
        <v>335.2</v>
      </c>
      <c r="H407">
        <v>0.35899999999999999</v>
      </c>
    </row>
    <row r="408" spans="2:8" x14ac:dyDescent="0.15">
      <c r="B408" s="6">
        <v>41950.625</v>
      </c>
      <c r="C408">
        <v>1630</v>
      </c>
      <c r="D408" t="s">
        <v>47</v>
      </c>
      <c r="E408">
        <v>0.75</v>
      </c>
      <c r="F408">
        <v>1</v>
      </c>
      <c r="G408">
        <v>0.875</v>
      </c>
      <c r="H408">
        <v>0.29149999999999998</v>
      </c>
    </row>
    <row r="409" spans="2:8" x14ac:dyDescent="0.15">
      <c r="B409" s="6">
        <v>41950.625</v>
      </c>
      <c r="C409">
        <v>1635</v>
      </c>
      <c r="D409" t="s">
        <v>47</v>
      </c>
      <c r="E409">
        <v>0.8</v>
      </c>
      <c r="F409">
        <v>1</v>
      </c>
      <c r="G409">
        <v>0.9</v>
      </c>
      <c r="H409">
        <v>0.28839999999999999</v>
      </c>
    </row>
    <row r="410" spans="2:8" x14ac:dyDescent="0.15">
      <c r="B410" s="6">
        <v>41950.625</v>
      </c>
      <c r="C410">
        <v>1635</v>
      </c>
      <c r="D410" t="s">
        <v>46</v>
      </c>
      <c r="E410">
        <v>326.2</v>
      </c>
      <c r="F410">
        <v>334.1</v>
      </c>
      <c r="G410">
        <v>330.15</v>
      </c>
      <c r="H410">
        <v>0.35299999999999998</v>
      </c>
    </row>
    <row r="411" spans="2:8" x14ac:dyDescent="0.15">
      <c r="B411" s="6">
        <v>41950.625</v>
      </c>
      <c r="C411">
        <v>1640</v>
      </c>
      <c r="D411" t="s">
        <v>46</v>
      </c>
      <c r="E411">
        <v>321.2</v>
      </c>
      <c r="F411">
        <v>329.3</v>
      </c>
      <c r="G411">
        <v>325.25</v>
      </c>
      <c r="H411">
        <v>0.35020000000000001</v>
      </c>
    </row>
    <row r="412" spans="2:8" x14ac:dyDescent="0.15">
      <c r="B412" s="6">
        <v>41950.625</v>
      </c>
      <c r="C412">
        <v>1640</v>
      </c>
      <c r="D412" t="s">
        <v>47</v>
      </c>
      <c r="E412">
        <v>0.8</v>
      </c>
      <c r="F412">
        <v>1.05</v>
      </c>
      <c r="G412">
        <v>0.92500000000000004</v>
      </c>
      <c r="H412">
        <v>0.28539999999999999</v>
      </c>
    </row>
    <row r="413" spans="2:8" x14ac:dyDescent="0.15">
      <c r="B413" s="6">
        <v>41950.625</v>
      </c>
      <c r="C413">
        <v>1645</v>
      </c>
      <c r="D413" t="s">
        <v>46</v>
      </c>
      <c r="E413">
        <v>316.3</v>
      </c>
      <c r="F413">
        <v>324.3</v>
      </c>
      <c r="G413">
        <v>320.3</v>
      </c>
      <c r="H413">
        <v>0.3463</v>
      </c>
    </row>
    <row r="414" spans="2:8" x14ac:dyDescent="0.15">
      <c r="B414" s="6">
        <v>41950.625</v>
      </c>
      <c r="C414">
        <v>1645</v>
      </c>
      <c r="D414" t="s">
        <v>47</v>
      </c>
      <c r="E414">
        <v>0.85</v>
      </c>
      <c r="F414">
        <v>1.1000000000000001</v>
      </c>
      <c r="G414">
        <v>0.97499999999999998</v>
      </c>
      <c r="H414">
        <v>0.2833</v>
      </c>
    </row>
    <row r="415" spans="2:8" x14ac:dyDescent="0.15">
      <c r="B415" s="6">
        <v>41950.625</v>
      </c>
      <c r="C415">
        <v>1650</v>
      </c>
      <c r="D415" t="s">
        <v>46</v>
      </c>
      <c r="E415">
        <v>311.3</v>
      </c>
      <c r="F415">
        <v>319.39999999999998</v>
      </c>
      <c r="G415">
        <v>315.35000000000002</v>
      </c>
      <c r="H415">
        <v>0.34229999999999999</v>
      </c>
    </row>
    <row r="416" spans="2:8" x14ac:dyDescent="0.15">
      <c r="B416" s="6">
        <v>41950.625</v>
      </c>
      <c r="C416">
        <v>1650</v>
      </c>
      <c r="D416" t="s">
        <v>47</v>
      </c>
      <c r="E416">
        <v>0.9</v>
      </c>
      <c r="F416">
        <v>1</v>
      </c>
      <c r="G416">
        <v>0.95</v>
      </c>
      <c r="H416">
        <v>0.27800000000000002</v>
      </c>
    </row>
    <row r="417" spans="2:8" x14ac:dyDescent="0.15">
      <c r="B417" s="6">
        <v>41950.625</v>
      </c>
      <c r="C417">
        <v>1655</v>
      </c>
      <c r="D417" t="s">
        <v>46</v>
      </c>
      <c r="E417">
        <v>306.39999999999998</v>
      </c>
      <c r="F417">
        <v>314.39999999999998</v>
      </c>
      <c r="G417">
        <v>310.39999999999998</v>
      </c>
      <c r="H417">
        <v>0.33839999999999998</v>
      </c>
    </row>
    <row r="418" spans="2:8" x14ac:dyDescent="0.15">
      <c r="B418" s="6">
        <v>41950.625</v>
      </c>
      <c r="C418">
        <v>1655</v>
      </c>
      <c r="D418" t="s">
        <v>47</v>
      </c>
      <c r="E418">
        <v>0.95</v>
      </c>
      <c r="F418">
        <v>1.1499999999999999</v>
      </c>
      <c r="G418">
        <v>1.0499999999999901</v>
      </c>
      <c r="H418">
        <v>0.27779999999999999</v>
      </c>
    </row>
    <row r="419" spans="2:8" x14ac:dyDescent="0.15">
      <c r="B419" s="6">
        <v>41950.625</v>
      </c>
      <c r="C419">
        <v>1660</v>
      </c>
      <c r="D419" t="s">
        <v>46</v>
      </c>
      <c r="E419">
        <v>301.39999999999998</v>
      </c>
      <c r="F419">
        <v>309.3</v>
      </c>
      <c r="G419">
        <v>305.35000000000002</v>
      </c>
      <c r="H419">
        <v>0.33239999999999997</v>
      </c>
    </row>
    <row r="420" spans="2:8" x14ac:dyDescent="0.15">
      <c r="B420" s="6">
        <v>41950.625</v>
      </c>
      <c r="C420">
        <v>1660</v>
      </c>
      <c r="D420" t="s">
        <v>47</v>
      </c>
      <c r="E420">
        <v>0.95</v>
      </c>
      <c r="F420">
        <v>1.2</v>
      </c>
      <c r="G420">
        <v>1.075</v>
      </c>
      <c r="H420">
        <v>0.27460000000000001</v>
      </c>
    </row>
    <row r="421" spans="2:8" x14ac:dyDescent="0.15">
      <c r="B421" s="6">
        <v>41950.625</v>
      </c>
      <c r="C421">
        <v>1665</v>
      </c>
      <c r="D421" t="s">
        <v>46</v>
      </c>
      <c r="E421">
        <v>296.5</v>
      </c>
      <c r="F421">
        <v>304.5</v>
      </c>
      <c r="G421">
        <v>300.5</v>
      </c>
      <c r="H421">
        <v>0.33040000000000003</v>
      </c>
    </row>
    <row r="422" spans="2:8" x14ac:dyDescent="0.15">
      <c r="B422" s="6">
        <v>41950.625</v>
      </c>
      <c r="C422">
        <v>1665</v>
      </c>
      <c r="D422" t="s">
        <v>47</v>
      </c>
      <c r="E422">
        <v>1</v>
      </c>
      <c r="F422">
        <v>1.25</v>
      </c>
      <c r="G422">
        <v>1.125</v>
      </c>
      <c r="H422">
        <v>0.2722</v>
      </c>
    </row>
    <row r="423" spans="2:8" x14ac:dyDescent="0.15">
      <c r="B423" s="6">
        <v>41950.625</v>
      </c>
      <c r="C423">
        <v>1670</v>
      </c>
      <c r="D423" t="s">
        <v>47</v>
      </c>
      <c r="E423">
        <v>1.05</v>
      </c>
      <c r="F423">
        <v>1.3</v>
      </c>
      <c r="G423">
        <v>1.175</v>
      </c>
      <c r="H423">
        <v>0.2697</v>
      </c>
    </row>
    <row r="424" spans="2:8" x14ac:dyDescent="0.15">
      <c r="B424" s="6">
        <v>41950.625</v>
      </c>
      <c r="C424">
        <v>1670</v>
      </c>
      <c r="D424" t="s">
        <v>46</v>
      </c>
      <c r="E424">
        <v>291.5</v>
      </c>
      <c r="F424">
        <v>299.39999999999998</v>
      </c>
      <c r="G424">
        <v>295.45</v>
      </c>
      <c r="H424">
        <v>0.32450000000000001</v>
      </c>
    </row>
    <row r="425" spans="2:8" x14ac:dyDescent="0.15">
      <c r="B425" s="6">
        <v>41950.625</v>
      </c>
      <c r="C425">
        <v>1675</v>
      </c>
      <c r="D425" t="s">
        <v>46</v>
      </c>
      <c r="E425">
        <v>286.60000000000002</v>
      </c>
      <c r="F425">
        <v>294.60000000000002</v>
      </c>
      <c r="G425">
        <v>290.60000000000002</v>
      </c>
      <c r="H425">
        <v>0.32229999999999998</v>
      </c>
    </row>
    <row r="426" spans="2:8" x14ac:dyDescent="0.15">
      <c r="B426" s="6">
        <v>41950.625</v>
      </c>
      <c r="C426">
        <v>1675</v>
      </c>
      <c r="D426" t="s">
        <v>47</v>
      </c>
      <c r="E426">
        <v>1.1000000000000001</v>
      </c>
      <c r="F426">
        <v>1.35</v>
      </c>
      <c r="G426">
        <v>1.2250000000000001</v>
      </c>
      <c r="H426">
        <v>0.26719999999999999</v>
      </c>
    </row>
    <row r="427" spans="2:8" x14ac:dyDescent="0.15">
      <c r="B427" s="6">
        <v>41950.625</v>
      </c>
      <c r="C427">
        <v>1680</v>
      </c>
      <c r="D427" t="s">
        <v>46</v>
      </c>
      <c r="E427">
        <v>281.60000000000002</v>
      </c>
      <c r="F427">
        <v>289.39999999999998</v>
      </c>
      <c r="G427">
        <v>285.5</v>
      </c>
      <c r="H427">
        <v>0.3155</v>
      </c>
    </row>
    <row r="428" spans="2:8" x14ac:dyDescent="0.15">
      <c r="B428" s="6">
        <v>41950.625</v>
      </c>
      <c r="C428">
        <v>1680</v>
      </c>
      <c r="D428" t="s">
        <v>47</v>
      </c>
      <c r="E428">
        <v>1.1499999999999999</v>
      </c>
      <c r="F428">
        <v>1.4</v>
      </c>
      <c r="G428">
        <v>1.2749999999999999</v>
      </c>
      <c r="H428">
        <v>0.26450000000000001</v>
      </c>
    </row>
    <row r="429" spans="2:8" x14ac:dyDescent="0.15">
      <c r="B429" s="6">
        <v>41950.625</v>
      </c>
      <c r="C429">
        <v>1685</v>
      </c>
      <c r="D429" t="s">
        <v>46</v>
      </c>
      <c r="E429">
        <v>276.7</v>
      </c>
      <c r="F429">
        <v>284.7</v>
      </c>
      <c r="G429">
        <v>280.7</v>
      </c>
      <c r="H429">
        <v>0.31409999999999999</v>
      </c>
    </row>
    <row r="430" spans="2:8" x14ac:dyDescent="0.15">
      <c r="B430" s="6">
        <v>41950.625</v>
      </c>
      <c r="C430">
        <v>1685</v>
      </c>
      <c r="D430" t="s">
        <v>47</v>
      </c>
      <c r="E430">
        <v>1.2</v>
      </c>
      <c r="F430">
        <v>1.45</v>
      </c>
      <c r="G430">
        <v>1.325</v>
      </c>
      <c r="H430">
        <v>0.26179999999999998</v>
      </c>
    </row>
    <row r="431" spans="2:8" x14ac:dyDescent="0.15">
      <c r="B431" s="6">
        <v>41950.625</v>
      </c>
      <c r="C431">
        <v>1690</v>
      </c>
      <c r="D431" t="s">
        <v>46</v>
      </c>
      <c r="E431">
        <v>271.7</v>
      </c>
      <c r="F431">
        <v>279.60000000000002</v>
      </c>
      <c r="G431">
        <v>275.64999999999998</v>
      </c>
      <c r="H431">
        <v>0.30830000000000002</v>
      </c>
    </row>
    <row r="432" spans="2:8" x14ac:dyDescent="0.15">
      <c r="B432" s="6">
        <v>41950.625</v>
      </c>
      <c r="C432">
        <v>1690</v>
      </c>
      <c r="D432" t="s">
        <v>47</v>
      </c>
      <c r="E432">
        <v>1.25</v>
      </c>
      <c r="F432">
        <v>1.5</v>
      </c>
      <c r="G432">
        <v>1.375</v>
      </c>
      <c r="H432">
        <v>0.2591</v>
      </c>
    </row>
    <row r="433" spans="2:8" x14ac:dyDescent="0.15">
      <c r="B433" s="6">
        <v>41950.625</v>
      </c>
      <c r="C433">
        <v>1695</v>
      </c>
      <c r="D433" t="s">
        <v>46</v>
      </c>
      <c r="E433">
        <v>266.8</v>
      </c>
      <c r="F433">
        <v>274.8</v>
      </c>
      <c r="G433">
        <v>270.8</v>
      </c>
      <c r="H433">
        <v>0.30590000000000001</v>
      </c>
    </row>
    <row r="434" spans="2:8" x14ac:dyDescent="0.15">
      <c r="B434" s="6">
        <v>41950.625</v>
      </c>
      <c r="C434">
        <v>1695</v>
      </c>
      <c r="D434" t="s">
        <v>47</v>
      </c>
      <c r="E434">
        <v>1.3</v>
      </c>
      <c r="F434">
        <v>1.55</v>
      </c>
      <c r="G434">
        <v>1.425</v>
      </c>
      <c r="H434">
        <v>0.25619999999999998</v>
      </c>
    </row>
    <row r="435" spans="2:8" x14ac:dyDescent="0.15">
      <c r="B435" s="6">
        <v>41950.625</v>
      </c>
      <c r="C435">
        <v>1700</v>
      </c>
      <c r="D435" t="s">
        <v>46</v>
      </c>
      <c r="E435">
        <v>261.89999999999998</v>
      </c>
      <c r="F435">
        <v>269.7</v>
      </c>
      <c r="G435">
        <v>265.79999999999899</v>
      </c>
      <c r="H435">
        <v>0.3009</v>
      </c>
    </row>
    <row r="436" spans="2:8" x14ac:dyDescent="0.15">
      <c r="B436" s="6">
        <v>41950.625</v>
      </c>
      <c r="C436">
        <v>1700</v>
      </c>
      <c r="D436" t="s">
        <v>47</v>
      </c>
      <c r="E436">
        <v>1.4</v>
      </c>
      <c r="F436">
        <v>1.65</v>
      </c>
      <c r="G436">
        <v>1.5249999999999999</v>
      </c>
      <c r="H436">
        <v>0.25469999999999998</v>
      </c>
    </row>
    <row r="437" spans="2:8" x14ac:dyDescent="0.15">
      <c r="B437" s="6">
        <v>41950.625</v>
      </c>
      <c r="C437">
        <v>1705</v>
      </c>
      <c r="D437" t="s">
        <v>47</v>
      </c>
      <c r="E437">
        <v>1.45</v>
      </c>
      <c r="F437">
        <v>1.7</v>
      </c>
      <c r="G437">
        <v>1.575</v>
      </c>
      <c r="H437">
        <v>0.25169999999999998</v>
      </c>
    </row>
    <row r="438" spans="2:8" x14ac:dyDescent="0.15">
      <c r="B438" s="6">
        <v>41950.625</v>
      </c>
      <c r="C438">
        <v>1705</v>
      </c>
      <c r="D438" t="s">
        <v>46</v>
      </c>
      <c r="E438">
        <v>256.89999999999998</v>
      </c>
      <c r="F438">
        <v>264.89999999999998</v>
      </c>
      <c r="G438">
        <v>260.89999999999998</v>
      </c>
      <c r="H438">
        <v>0.29749999999999999</v>
      </c>
    </row>
    <row r="439" spans="2:8" x14ac:dyDescent="0.15">
      <c r="B439" s="6">
        <v>41950.625</v>
      </c>
      <c r="C439">
        <v>1710</v>
      </c>
      <c r="D439" t="s">
        <v>46</v>
      </c>
      <c r="E439">
        <v>252</v>
      </c>
      <c r="F439">
        <v>260</v>
      </c>
      <c r="G439">
        <v>256</v>
      </c>
      <c r="H439">
        <v>0.29409999999999997</v>
      </c>
    </row>
    <row r="440" spans="2:8" x14ac:dyDescent="0.15">
      <c r="B440" s="6">
        <v>41950.625</v>
      </c>
      <c r="C440">
        <v>1710</v>
      </c>
      <c r="D440" t="s">
        <v>47</v>
      </c>
      <c r="E440">
        <v>1.5</v>
      </c>
      <c r="F440">
        <v>1.8</v>
      </c>
      <c r="G440">
        <v>1.65</v>
      </c>
      <c r="H440">
        <v>0.2492</v>
      </c>
    </row>
    <row r="441" spans="2:8" x14ac:dyDescent="0.15">
      <c r="B441" s="6">
        <v>41950.625</v>
      </c>
      <c r="C441">
        <v>1715</v>
      </c>
      <c r="D441" t="s">
        <v>47</v>
      </c>
      <c r="E441">
        <v>1.6</v>
      </c>
      <c r="F441">
        <v>1.8</v>
      </c>
      <c r="G441">
        <v>1.7</v>
      </c>
      <c r="H441">
        <v>0.24610000000000001</v>
      </c>
    </row>
    <row r="442" spans="2:8" x14ac:dyDescent="0.15">
      <c r="B442" s="6">
        <v>41950.625</v>
      </c>
      <c r="C442">
        <v>1715</v>
      </c>
      <c r="D442" t="s">
        <v>46</v>
      </c>
      <c r="E442">
        <v>247.1</v>
      </c>
      <c r="F442">
        <v>254.9</v>
      </c>
      <c r="G442">
        <v>251</v>
      </c>
      <c r="H442">
        <v>0.28910000000000002</v>
      </c>
    </row>
    <row r="443" spans="2:8" x14ac:dyDescent="0.15">
      <c r="B443" s="6">
        <v>41950.625</v>
      </c>
      <c r="C443">
        <v>1720</v>
      </c>
      <c r="D443" t="s">
        <v>46</v>
      </c>
      <c r="E443">
        <v>242.2</v>
      </c>
      <c r="F443">
        <v>250.1</v>
      </c>
      <c r="G443">
        <v>246.14999999999901</v>
      </c>
      <c r="H443">
        <v>0.28639999999999999</v>
      </c>
    </row>
    <row r="444" spans="2:8" x14ac:dyDescent="0.15">
      <c r="B444" s="6">
        <v>41950.625</v>
      </c>
      <c r="C444">
        <v>1720</v>
      </c>
      <c r="D444" t="s">
        <v>47</v>
      </c>
      <c r="E444">
        <v>1.65</v>
      </c>
      <c r="F444">
        <v>1.9</v>
      </c>
      <c r="G444">
        <v>1.7749999999999999</v>
      </c>
      <c r="H444">
        <v>0.24349999999999999</v>
      </c>
    </row>
    <row r="445" spans="2:8" x14ac:dyDescent="0.15">
      <c r="B445" s="6">
        <v>41950.625</v>
      </c>
      <c r="C445">
        <v>1725</v>
      </c>
      <c r="D445" t="s">
        <v>46</v>
      </c>
      <c r="E445">
        <v>237.3</v>
      </c>
      <c r="F445">
        <v>245.2</v>
      </c>
      <c r="G445">
        <v>241.25</v>
      </c>
      <c r="H445">
        <v>0.2828</v>
      </c>
    </row>
    <row r="446" spans="2:8" x14ac:dyDescent="0.15">
      <c r="B446" s="6">
        <v>41950.625</v>
      </c>
      <c r="C446">
        <v>1725</v>
      </c>
      <c r="D446" t="s">
        <v>47</v>
      </c>
      <c r="E446">
        <v>1.75</v>
      </c>
      <c r="F446">
        <v>2</v>
      </c>
      <c r="G446">
        <v>1.875</v>
      </c>
      <c r="H446">
        <v>0.2414</v>
      </c>
    </row>
    <row r="447" spans="2:8" x14ac:dyDescent="0.15">
      <c r="B447" s="6">
        <v>41950.625</v>
      </c>
      <c r="C447">
        <v>1730</v>
      </c>
      <c r="D447" t="s">
        <v>46</v>
      </c>
      <c r="E447">
        <v>232.4</v>
      </c>
      <c r="F447">
        <v>240.3</v>
      </c>
      <c r="G447">
        <v>236.35</v>
      </c>
      <c r="H447">
        <v>0.2792</v>
      </c>
    </row>
    <row r="448" spans="2:8" x14ac:dyDescent="0.15">
      <c r="B448" s="6">
        <v>41950.625</v>
      </c>
      <c r="C448">
        <v>1730</v>
      </c>
      <c r="D448" t="s">
        <v>47</v>
      </c>
      <c r="E448">
        <v>1.85</v>
      </c>
      <c r="F448">
        <v>2.1</v>
      </c>
      <c r="G448">
        <v>1.9750000000000001</v>
      </c>
      <c r="H448">
        <v>0.23910000000000001</v>
      </c>
    </row>
    <row r="449" spans="2:8" x14ac:dyDescent="0.15">
      <c r="B449" s="6">
        <v>41950.625</v>
      </c>
      <c r="C449">
        <v>1735</v>
      </c>
      <c r="D449" t="s">
        <v>46</v>
      </c>
      <c r="E449">
        <v>227.5</v>
      </c>
      <c r="F449">
        <v>235.4</v>
      </c>
      <c r="G449">
        <v>231.45</v>
      </c>
      <c r="H449">
        <v>0.27560000000000001</v>
      </c>
    </row>
    <row r="450" spans="2:8" x14ac:dyDescent="0.15">
      <c r="B450" s="6">
        <v>41950.625</v>
      </c>
      <c r="C450">
        <v>1735</v>
      </c>
      <c r="D450" t="s">
        <v>47</v>
      </c>
      <c r="E450">
        <v>1.95</v>
      </c>
      <c r="F450">
        <v>2.2000000000000002</v>
      </c>
      <c r="G450">
        <v>2.0750000000000002</v>
      </c>
      <c r="H450">
        <v>0.23669999999999999</v>
      </c>
    </row>
    <row r="451" spans="2:8" x14ac:dyDescent="0.15">
      <c r="B451" s="6">
        <v>41950.625</v>
      </c>
      <c r="C451">
        <v>1740</v>
      </c>
      <c r="D451" t="s">
        <v>46</v>
      </c>
      <c r="E451">
        <v>222.6</v>
      </c>
      <c r="F451">
        <v>230.5</v>
      </c>
      <c r="G451">
        <v>226.55</v>
      </c>
      <c r="H451">
        <v>0.27189999999999998</v>
      </c>
    </row>
    <row r="452" spans="2:8" x14ac:dyDescent="0.15">
      <c r="B452" s="6">
        <v>41950.625</v>
      </c>
      <c r="C452">
        <v>1740</v>
      </c>
      <c r="D452" t="s">
        <v>47</v>
      </c>
      <c r="E452">
        <v>2.0499999999999998</v>
      </c>
      <c r="F452">
        <v>2.2999999999999998</v>
      </c>
      <c r="G452">
        <v>2.1749999999999998</v>
      </c>
      <c r="H452">
        <v>0.23419999999999999</v>
      </c>
    </row>
    <row r="453" spans="2:8" x14ac:dyDescent="0.15">
      <c r="B453" s="6">
        <v>41950.625</v>
      </c>
      <c r="C453">
        <v>1745</v>
      </c>
      <c r="D453" t="s">
        <v>46</v>
      </c>
      <c r="E453">
        <v>217.7</v>
      </c>
      <c r="F453">
        <v>225.6</v>
      </c>
      <c r="G453">
        <v>221.64999999999901</v>
      </c>
      <c r="H453">
        <v>0.2681</v>
      </c>
    </row>
    <row r="454" spans="2:8" x14ac:dyDescent="0.15">
      <c r="B454" s="6">
        <v>41950.625</v>
      </c>
      <c r="C454">
        <v>1745</v>
      </c>
      <c r="D454" t="s">
        <v>47</v>
      </c>
      <c r="E454">
        <v>2.15</v>
      </c>
      <c r="F454">
        <v>2.4</v>
      </c>
      <c r="G454">
        <v>2.2749999999999999</v>
      </c>
      <c r="H454">
        <v>0.2316</v>
      </c>
    </row>
    <row r="455" spans="2:8" x14ac:dyDescent="0.15">
      <c r="B455" s="6">
        <v>41950.625</v>
      </c>
      <c r="C455">
        <v>1750</v>
      </c>
      <c r="D455" t="s">
        <v>47</v>
      </c>
      <c r="E455">
        <v>2.25</v>
      </c>
      <c r="F455">
        <v>2.5</v>
      </c>
      <c r="G455">
        <v>2.375</v>
      </c>
      <c r="H455">
        <v>0.22889999999999999</v>
      </c>
    </row>
    <row r="456" spans="2:8" x14ac:dyDescent="0.15">
      <c r="B456" s="6">
        <v>41950.625</v>
      </c>
      <c r="C456">
        <v>1750</v>
      </c>
      <c r="D456" t="s">
        <v>46</v>
      </c>
      <c r="E456">
        <v>213.5</v>
      </c>
      <c r="F456">
        <v>216.4</v>
      </c>
      <c r="G456">
        <v>214.95</v>
      </c>
      <c r="H456">
        <v>0.2374</v>
      </c>
    </row>
    <row r="457" spans="2:8" x14ac:dyDescent="0.15">
      <c r="B457" s="6">
        <v>41950.625</v>
      </c>
      <c r="C457">
        <v>1755</v>
      </c>
      <c r="D457" t="s">
        <v>46</v>
      </c>
      <c r="E457">
        <v>208.6</v>
      </c>
      <c r="F457">
        <v>211.8</v>
      </c>
      <c r="G457">
        <v>210.2</v>
      </c>
      <c r="H457">
        <v>0.23669999999999999</v>
      </c>
    </row>
    <row r="458" spans="2:8" x14ac:dyDescent="0.15">
      <c r="B458" s="6">
        <v>41950.625</v>
      </c>
      <c r="C458">
        <v>1755</v>
      </c>
      <c r="D458" t="s">
        <v>47</v>
      </c>
      <c r="E458">
        <v>2.4</v>
      </c>
      <c r="F458">
        <v>2.65</v>
      </c>
      <c r="G458">
        <v>2.5249999999999999</v>
      </c>
      <c r="H458">
        <v>0.22700000000000001</v>
      </c>
    </row>
    <row r="459" spans="2:8" x14ac:dyDescent="0.15">
      <c r="B459" s="6">
        <v>41950.625</v>
      </c>
      <c r="C459">
        <v>1760</v>
      </c>
      <c r="D459" t="s">
        <v>46</v>
      </c>
      <c r="E459">
        <v>203.7</v>
      </c>
      <c r="F459">
        <v>206.7</v>
      </c>
      <c r="G459">
        <v>205.2</v>
      </c>
      <c r="H459">
        <v>0.23180000000000001</v>
      </c>
    </row>
    <row r="460" spans="2:8" x14ac:dyDescent="0.15">
      <c r="B460" s="6">
        <v>41950.625</v>
      </c>
      <c r="C460">
        <v>1760</v>
      </c>
      <c r="D460" t="s">
        <v>47</v>
      </c>
      <c r="E460">
        <v>2.5</v>
      </c>
      <c r="F460">
        <v>2.75</v>
      </c>
      <c r="G460">
        <v>2.625</v>
      </c>
      <c r="H460">
        <v>0.22409999999999999</v>
      </c>
    </row>
    <row r="461" spans="2:8" x14ac:dyDescent="0.15">
      <c r="B461" s="6">
        <v>41950.625</v>
      </c>
      <c r="C461">
        <v>1765</v>
      </c>
      <c r="D461" t="s">
        <v>46</v>
      </c>
      <c r="E461">
        <v>198.9</v>
      </c>
      <c r="F461">
        <v>201.8</v>
      </c>
      <c r="G461">
        <v>200.35</v>
      </c>
      <c r="H461">
        <v>0.2293</v>
      </c>
    </row>
    <row r="462" spans="2:8" x14ac:dyDescent="0.15">
      <c r="B462" s="6">
        <v>41950.625</v>
      </c>
      <c r="C462">
        <v>1765</v>
      </c>
      <c r="D462" t="s">
        <v>47</v>
      </c>
      <c r="E462">
        <v>2.65</v>
      </c>
      <c r="F462">
        <v>2.9</v>
      </c>
      <c r="G462">
        <v>2.7749999999999999</v>
      </c>
      <c r="H462">
        <v>0.22189999999999999</v>
      </c>
    </row>
    <row r="463" spans="2:8" x14ac:dyDescent="0.15">
      <c r="B463" s="6">
        <v>41950.625</v>
      </c>
      <c r="C463">
        <v>1770</v>
      </c>
      <c r="D463" t="s">
        <v>46</v>
      </c>
      <c r="E463">
        <v>194</v>
      </c>
      <c r="F463">
        <v>197</v>
      </c>
      <c r="G463">
        <v>195.5</v>
      </c>
      <c r="H463">
        <v>0.2266</v>
      </c>
    </row>
    <row r="464" spans="2:8" x14ac:dyDescent="0.15">
      <c r="B464" s="6">
        <v>41950.625</v>
      </c>
      <c r="C464">
        <v>1770</v>
      </c>
      <c r="D464" t="s">
        <v>47</v>
      </c>
      <c r="E464">
        <v>2.8</v>
      </c>
      <c r="F464">
        <v>3.1</v>
      </c>
      <c r="G464">
        <v>2.95</v>
      </c>
      <c r="H464">
        <v>0.21990000000000001</v>
      </c>
    </row>
    <row r="465" spans="2:8" x14ac:dyDescent="0.15">
      <c r="B465" s="6">
        <v>41950.625</v>
      </c>
      <c r="C465">
        <v>1775</v>
      </c>
      <c r="D465" t="s">
        <v>46</v>
      </c>
      <c r="E465">
        <v>189.2</v>
      </c>
      <c r="F465">
        <v>192.1</v>
      </c>
      <c r="G465">
        <v>190.64999999999901</v>
      </c>
      <c r="H465">
        <v>0.22389999999999999</v>
      </c>
    </row>
    <row r="466" spans="2:8" x14ac:dyDescent="0.15">
      <c r="B466" s="6">
        <v>41950.625</v>
      </c>
      <c r="C466">
        <v>1775</v>
      </c>
      <c r="D466" t="s">
        <v>47</v>
      </c>
      <c r="E466">
        <v>2.95</v>
      </c>
      <c r="F466">
        <v>3.2</v>
      </c>
      <c r="G466">
        <v>3.0750000000000002</v>
      </c>
      <c r="H466">
        <v>0.21709999999999999</v>
      </c>
    </row>
    <row r="467" spans="2:8" x14ac:dyDescent="0.15">
      <c r="B467" s="6">
        <v>41950.625</v>
      </c>
      <c r="C467">
        <v>1780</v>
      </c>
      <c r="D467" t="s">
        <v>46</v>
      </c>
      <c r="E467">
        <v>184.4</v>
      </c>
      <c r="F467">
        <v>187.3</v>
      </c>
      <c r="G467">
        <v>185.85</v>
      </c>
      <c r="H467">
        <v>0.22159999999999999</v>
      </c>
    </row>
    <row r="468" spans="2:8" x14ac:dyDescent="0.15">
      <c r="B468" s="6">
        <v>41950.625</v>
      </c>
      <c r="C468">
        <v>1780</v>
      </c>
      <c r="D468" t="s">
        <v>47</v>
      </c>
      <c r="E468">
        <v>3.1</v>
      </c>
      <c r="F468">
        <v>3.4</v>
      </c>
      <c r="G468">
        <v>3.25</v>
      </c>
      <c r="H468">
        <v>0.21479999999999999</v>
      </c>
    </row>
    <row r="469" spans="2:8" x14ac:dyDescent="0.15">
      <c r="B469" s="6">
        <v>41950.625</v>
      </c>
      <c r="C469">
        <v>1785</v>
      </c>
      <c r="D469" t="s">
        <v>47</v>
      </c>
      <c r="E469">
        <v>3.3</v>
      </c>
      <c r="F469">
        <v>3.6</v>
      </c>
      <c r="G469">
        <v>3.45</v>
      </c>
      <c r="H469">
        <v>0.2127</v>
      </c>
    </row>
    <row r="470" spans="2:8" x14ac:dyDescent="0.15">
      <c r="B470" s="6">
        <v>41950.625</v>
      </c>
      <c r="C470">
        <v>1785</v>
      </c>
      <c r="D470" t="s">
        <v>46</v>
      </c>
      <c r="E470">
        <v>180</v>
      </c>
      <c r="F470">
        <v>182.5</v>
      </c>
      <c r="G470">
        <v>181.25</v>
      </c>
      <c r="H470">
        <v>0.22189999999999999</v>
      </c>
    </row>
    <row r="471" spans="2:8" x14ac:dyDescent="0.15">
      <c r="B471" s="6">
        <v>41950.625</v>
      </c>
      <c r="C471">
        <v>1790</v>
      </c>
      <c r="D471" t="s">
        <v>46</v>
      </c>
      <c r="E471">
        <v>175.2</v>
      </c>
      <c r="F471">
        <v>177.7</v>
      </c>
      <c r="G471">
        <v>176.45</v>
      </c>
      <c r="H471">
        <v>0.21920000000000001</v>
      </c>
    </row>
    <row r="472" spans="2:8" x14ac:dyDescent="0.15">
      <c r="B472" s="6">
        <v>41950.625</v>
      </c>
      <c r="C472">
        <v>1790</v>
      </c>
      <c r="D472" t="s">
        <v>47</v>
      </c>
      <c r="E472">
        <v>3.5</v>
      </c>
      <c r="F472">
        <v>3.8</v>
      </c>
      <c r="G472">
        <v>3.65</v>
      </c>
      <c r="H472">
        <v>0.21049999999999999</v>
      </c>
    </row>
    <row r="473" spans="2:8" x14ac:dyDescent="0.15">
      <c r="B473" s="6">
        <v>41950.625</v>
      </c>
      <c r="C473">
        <v>1795</v>
      </c>
      <c r="D473" t="s">
        <v>47</v>
      </c>
      <c r="E473">
        <v>3.7</v>
      </c>
      <c r="F473">
        <v>4</v>
      </c>
      <c r="G473">
        <v>3.85</v>
      </c>
      <c r="H473">
        <v>0.20810000000000001</v>
      </c>
    </row>
    <row r="474" spans="2:8" x14ac:dyDescent="0.15">
      <c r="B474" s="6">
        <v>41950.625</v>
      </c>
      <c r="C474">
        <v>1795</v>
      </c>
      <c r="D474" t="s">
        <v>46</v>
      </c>
      <c r="E474">
        <v>170.4</v>
      </c>
      <c r="F474">
        <v>172.9</v>
      </c>
      <c r="G474">
        <v>171.65</v>
      </c>
      <c r="H474">
        <v>0.21640000000000001</v>
      </c>
    </row>
    <row r="475" spans="2:8" x14ac:dyDescent="0.15">
      <c r="B475" s="6">
        <v>41950.625</v>
      </c>
      <c r="C475">
        <v>1800</v>
      </c>
      <c r="D475" t="s">
        <v>46</v>
      </c>
      <c r="E475">
        <v>165.6</v>
      </c>
      <c r="F475">
        <v>168.1</v>
      </c>
      <c r="G475">
        <v>166.85</v>
      </c>
      <c r="H475">
        <v>0.21360000000000001</v>
      </c>
    </row>
    <row r="476" spans="2:8" x14ac:dyDescent="0.15">
      <c r="B476" s="6">
        <v>41950.625</v>
      </c>
      <c r="C476">
        <v>1800</v>
      </c>
      <c r="D476" t="s">
        <v>47</v>
      </c>
      <c r="E476">
        <v>3.9</v>
      </c>
      <c r="F476">
        <v>4.3</v>
      </c>
      <c r="G476">
        <v>4.0999999999999996</v>
      </c>
      <c r="H476">
        <v>0.20610000000000001</v>
      </c>
    </row>
    <row r="477" spans="2:8" x14ac:dyDescent="0.15">
      <c r="B477" s="6">
        <v>41950.625</v>
      </c>
      <c r="C477">
        <v>1805</v>
      </c>
      <c r="D477" t="s">
        <v>46</v>
      </c>
      <c r="E477">
        <v>160.9</v>
      </c>
      <c r="F477">
        <v>163.5</v>
      </c>
      <c r="G477">
        <v>162.19999999999999</v>
      </c>
      <c r="H477">
        <v>0.2122</v>
      </c>
    </row>
    <row r="478" spans="2:8" x14ac:dyDescent="0.15">
      <c r="B478" s="6">
        <v>41950.625</v>
      </c>
      <c r="C478">
        <v>1805</v>
      </c>
      <c r="D478" t="s">
        <v>47</v>
      </c>
      <c r="E478">
        <v>4.2</v>
      </c>
      <c r="F478">
        <v>4.5</v>
      </c>
      <c r="G478">
        <v>4.3499999999999996</v>
      </c>
      <c r="H478">
        <v>0.20399999999999999</v>
      </c>
    </row>
    <row r="479" spans="2:8" x14ac:dyDescent="0.15">
      <c r="B479" s="6">
        <v>41950.625</v>
      </c>
      <c r="C479">
        <v>1810</v>
      </c>
      <c r="D479" t="s">
        <v>46</v>
      </c>
      <c r="E479">
        <v>156.1</v>
      </c>
      <c r="F479">
        <v>158.6</v>
      </c>
      <c r="G479">
        <v>157.35</v>
      </c>
      <c r="H479">
        <v>0.20849999999999999</v>
      </c>
    </row>
    <row r="480" spans="2:8" x14ac:dyDescent="0.15">
      <c r="B480" s="6">
        <v>41950.625</v>
      </c>
      <c r="C480">
        <v>1810</v>
      </c>
      <c r="D480" t="s">
        <v>47</v>
      </c>
      <c r="E480">
        <v>4.4000000000000004</v>
      </c>
      <c r="F480">
        <v>4.8</v>
      </c>
      <c r="G480">
        <v>4.5999999999999996</v>
      </c>
      <c r="H480">
        <v>0.2016</v>
      </c>
    </row>
    <row r="481" spans="2:8" x14ac:dyDescent="0.15">
      <c r="B481" s="6">
        <v>41950.625</v>
      </c>
      <c r="C481">
        <v>1815</v>
      </c>
      <c r="D481" t="s">
        <v>46</v>
      </c>
      <c r="E481">
        <v>151.5</v>
      </c>
      <c r="F481">
        <v>153.9</v>
      </c>
      <c r="G481">
        <v>152.69999999999999</v>
      </c>
      <c r="H481">
        <v>0.20669999999999999</v>
      </c>
    </row>
    <row r="482" spans="2:8" x14ac:dyDescent="0.15">
      <c r="B482" s="6">
        <v>41950.625</v>
      </c>
      <c r="C482">
        <v>1815</v>
      </c>
      <c r="D482" t="s">
        <v>47</v>
      </c>
      <c r="E482">
        <v>4.7</v>
      </c>
      <c r="F482">
        <v>5.0999999999999996</v>
      </c>
      <c r="G482">
        <v>4.9000000000000004</v>
      </c>
      <c r="H482">
        <v>0.19969999999999999</v>
      </c>
    </row>
    <row r="483" spans="2:8" x14ac:dyDescent="0.15">
      <c r="B483" s="6">
        <v>41950.625</v>
      </c>
      <c r="C483">
        <v>1820</v>
      </c>
      <c r="D483" t="s">
        <v>46</v>
      </c>
      <c r="E483">
        <v>146.69999999999999</v>
      </c>
      <c r="F483">
        <v>149.19999999999999</v>
      </c>
      <c r="G483">
        <v>147.94999999999999</v>
      </c>
      <c r="H483">
        <v>0.20369999999999999</v>
      </c>
    </row>
    <row r="484" spans="2:8" x14ac:dyDescent="0.15">
      <c r="B484" s="6">
        <v>41950.625</v>
      </c>
      <c r="C484">
        <v>1820</v>
      </c>
      <c r="D484" t="s">
        <v>47</v>
      </c>
      <c r="E484">
        <v>5</v>
      </c>
      <c r="F484">
        <v>5.4</v>
      </c>
      <c r="G484">
        <v>5.2</v>
      </c>
      <c r="H484">
        <v>0.19750000000000001</v>
      </c>
    </row>
    <row r="485" spans="2:8" x14ac:dyDescent="0.15">
      <c r="B485" s="6">
        <v>41950.625</v>
      </c>
      <c r="C485">
        <v>1825</v>
      </c>
      <c r="D485" t="s">
        <v>46</v>
      </c>
      <c r="E485">
        <v>142</v>
      </c>
      <c r="F485">
        <v>144.5</v>
      </c>
      <c r="G485">
        <v>143.25</v>
      </c>
      <c r="H485">
        <v>0.2011</v>
      </c>
    </row>
    <row r="486" spans="2:8" x14ac:dyDescent="0.15">
      <c r="B486" s="6">
        <v>41950.625</v>
      </c>
      <c r="C486">
        <v>1825</v>
      </c>
      <c r="D486" t="s">
        <v>47</v>
      </c>
      <c r="E486">
        <v>5.4</v>
      </c>
      <c r="F486">
        <v>5.7</v>
      </c>
      <c r="G486">
        <v>5.55</v>
      </c>
      <c r="H486">
        <v>0.1956</v>
      </c>
    </row>
    <row r="487" spans="2:8" x14ac:dyDescent="0.15">
      <c r="B487" s="6">
        <v>41950.625</v>
      </c>
      <c r="C487">
        <v>1830</v>
      </c>
      <c r="D487" t="s">
        <v>47</v>
      </c>
      <c r="E487">
        <v>5.7</v>
      </c>
      <c r="F487">
        <v>6.1</v>
      </c>
      <c r="G487">
        <v>5.9</v>
      </c>
      <c r="H487">
        <v>0.19350000000000001</v>
      </c>
    </row>
    <row r="488" spans="2:8" x14ac:dyDescent="0.15">
      <c r="B488" s="6">
        <v>41950.625</v>
      </c>
      <c r="C488">
        <v>1830</v>
      </c>
      <c r="D488" t="s">
        <v>46</v>
      </c>
      <c r="E488">
        <v>137.4</v>
      </c>
      <c r="F488">
        <v>139.80000000000001</v>
      </c>
      <c r="G488">
        <v>138.6</v>
      </c>
      <c r="H488">
        <v>0.19869999999999999</v>
      </c>
    </row>
    <row r="489" spans="2:8" x14ac:dyDescent="0.15">
      <c r="B489" s="6">
        <v>41950.625</v>
      </c>
      <c r="C489">
        <v>1835</v>
      </c>
      <c r="D489" t="s">
        <v>46</v>
      </c>
      <c r="E489">
        <v>132.69999999999999</v>
      </c>
      <c r="F489">
        <v>135.19999999999999</v>
      </c>
      <c r="G489">
        <v>133.94999999999999</v>
      </c>
      <c r="H489">
        <v>0.19620000000000001</v>
      </c>
    </row>
    <row r="490" spans="2:8" x14ac:dyDescent="0.15">
      <c r="B490" s="6">
        <v>41950.625</v>
      </c>
      <c r="C490">
        <v>1835</v>
      </c>
      <c r="D490" t="s">
        <v>47</v>
      </c>
      <c r="E490">
        <v>6.1</v>
      </c>
      <c r="F490">
        <v>6.5</v>
      </c>
      <c r="G490">
        <v>6.3</v>
      </c>
      <c r="H490">
        <v>0.19159999999999999</v>
      </c>
    </row>
    <row r="491" spans="2:8" x14ac:dyDescent="0.15">
      <c r="B491" s="6">
        <v>41950.625</v>
      </c>
      <c r="C491">
        <v>1840</v>
      </c>
      <c r="D491" t="s">
        <v>46</v>
      </c>
      <c r="E491">
        <v>128.1</v>
      </c>
      <c r="F491">
        <v>130.6</v>
      </c>
      <c r="G491">
        <v>129.35</v>
      </c>
      <c r="H491">
        <v>0.19389999999999999</v>
      </c>
    </row>
    <row r="492" spans="2:8" x14ac:dyDescent="0.15">
      <c r="B492" s="6">
        <v>41950.625</v>
      </c>
      <c r="C492">
        <v>1840</v>
      </c>
      <c r="D492" t="s">
        <v>47</v>
      </c>
      <c r="E492">
        <v>6.4</v>
      </c>
      <c r="F492">
        <v>6.8</v>
      </c>
      <c r="G492">
        <v>6.6</v>
      </c>
      <c r="H492">
        <v>0.18859999999999999</v>
      </c>
    </row>
    <row r="493" spans="2:8" x14ac:dyDescent="0.15">
      <c r="B493" s="6">
        <v>41950.625</v>
      </c>
      <c r="C493">
        <v>1845</v>
      </c>
      <c r="D493" t="s">
        <v>46</v>
      </c>
      <c r="E493">
        <v>123.8</v>
      </c>
      <c r="F493">
        <v>126</v>
      </c>
      <c r="G493">
        <v>124.9</v>
      </c>
      <c r="H493">
        <v>0.19259999999999999</v>
      </c>
    </row>
    <row r="494" spans="2:8" x14ac:dyDescent="0.15">
      <c r="B494" s="6">
        <v>41950.625</v>
      </c>
      <c r="C494">
        <v>1845</v>
      </c>
      <c r="D494" t="s">
        <v>47</v>
      </c>
      <c r="E494">
        <v>6.9</v>
      </c>
      <c r="F494">
        <v>7.3</v>
      </c>
      <c r="G494">
        <v>7.1</v>
      </c>
      <c r="H494">
        <v>0.18709999999999999</v>
      </c>
    </row>
    <row r="495" spans="2:8" x14ac:dyDescent="0.15">
      <c r="B495" s="6">
        <v>41950.625</v>
      </c>
      <c r="C495">
        <v>1850</v>
      </c>
      <c r="D495" t="s">
        <v>46</v>
      </c>
      <c r="E495">
        <v>119.2</v>
      </c>
      <c r="F495">
        <v>121.5</v>
      </c>
      <c r="G495">
        <v>120.35</v>
      </c>
      <c r="H495">
        <v>0.19020000000000001</v>
      </c>
    </row>
    <row r="496" spans="2:8" x14ac:dyDescent="0.15">
      <c r="B496" s="6">
        <v>41950.625</v>
      </c>
      <c r="C496">
        <v>1850</v>
      </c>
      <c r="D496" t="s">
        <v>47</v>
      </c>
      <c r="E496">
        <v>7.3</v>
      </c>
      <c r="F496">
        <v>7.7</v>
      </c>
      <c r="G496">
        <v>7.5</v>
      </c>
      <c r="H496">
        <v>0.18459999999999999</v>
      </c>
    </row>
    <row r="497" spans="2:8" x14ac:dyDescent="0.15">
      <c r="B497" s="6">
        <v>41950.625</v>
      </c>
      <c r="C497">
        <v>1855</v>
      </c>
      <c r="D497" t="s">
        <v>46</v>
      </c>
      <c r="E497">
        <v>114.8</v>
      </c>
      <c r="F497">
        <v>116.9</v>
      </c>
      <c r="G497">
        <v>115.85</v>
      </c>
      <c r="H497">
        <v>0.188</v>
      </c>
    </row>
    <row r="498" spans="2:8" x14ac:dyDescent="0.15">
      <c r="B498" s="6">
        <v>41950.625</v>
      </c>
      <c r="C498">
        <v>1855</v>
      </c>
      <c r="D498" t="s">
        <v>47</v>
      </c>
      <c r="E498">
        <v>7.8</v>
      </c>
      <c r="F498">
        <v>8.1999999999999993</v>
      </c>
      <c r="G498">
        <v>8</v>
      </c>
      <c r="H498">
        <v>0.18260000000000001</v>
      </c>
    </row>
    <row r="499" spans="2:8" x14ac:dyDescent="0.15">
      <c r="B499" s="6">
        <v>41950.625</v>
      </c>
      <c r="C499">
        <v>1860</v>
      </c>
      <c r="D499" t="s">
        <v>46</v>
      </c>
      <c r="E499">
        <v>110.2</v>
      </c>
      <c r="F499">
        <v>112.5</v>
      </c>
      <c r="G499">
        <v>111.35</v>
      </c>
      <c r="H499">
        <v>0.1855</v>
      </c>
    </row>
    <row r="500" spans="2:8" x14ac:dyDescent="0.15">
      <c r="B500" s="6">
        <v>41950.625</v>
      </c>
      <c r="C500">
        <v>1860</v>
      </c>
      <c r="D500" t="s">
        <v>47</v>
      </c>
      <c r="E500">
        <v>8.3000000000000007</v>
      </c>
      <c r="F500">
        <v>8.6999999999999993</v>
      </c>
      <c r="G500">
        <v>8.5</v>
      </c>
      <c r="H500">
        <v>0.18029999999999999</v>
      </c>
    </row>
    <row r="501" spans="2:8" x14ac:dyDescent="0.15">
      <c r="B501" s="6">
        <v>41950.625</v>
      </c>
      <c r="C501">
        <v>1865</v>
      </c>
      <c r="D501" t="s">
        <v>47</v>
      </c>
      <c r="E501">
        <v>8.8000000000000007</v>
      </c>
      <c r="F501">
        <v>9.3000000000000007</v>
      </c>
      <c r="G501">
        <v>9.0500000000000007</v>
      </c>
      <c r="H501">
        <v>0.1782</v>
      </c>
    </row>
    <row r="502" spans="2:8" x14ac:dyDescent="0.15">
      <c r="B502" s="6">
        <v>41950.625</v>
      </c>
      <c r="C502">
        <v>1865</v>
      </c>
      <c r="D502" t="s">
        <v>46</v>
      </c>
      <c r="E502">
        <v>105.4</v>
      </c>
      <c r="F502">
        <v>107.9</v>
      </c>
      <c r="G502">
        <v>106.65</v>
      </c>
      <c r="H502">
        <v>0.18140000000000001</v>
      </c>
    </row>
    <row r="503" spans="2:8" x14ac:dyDescent="0.15">
      <c r="B503" s="6">
        <v>41950.625</v>
      </c>
      <c r="C503">
        <v>1870</v>
      </c>
      <c r="D503" t="s">
        <v>46</v>
      </c>
      <c r="E503">
        <v>101</v>
      </c>
      <c r="F503">
        <v>103.5</v>
      </c>
      <c r="G503">
        <v>102.25</v>
      </c>
      <c r="H503">
        <v>0.1792</v>
      </c>
    </row>
    <row r="504" spans="2:8" x14ac:dyDescent="0.15">
      <c r="B504" s="6">
        <v>41950.625</v>
      </c>
      <c r="C504">
        <v>1870</v>
      </c>
      <c r="D504" t="s">
        <v>47</v>
      </c>
      <c r="E504">
        <v>9.4</v>
      </c>
      <c r="F504">
        <v>9.8000000000000007</v>
      </c>
      <c r="G504">
        <v>9.6</v>
      </c>
      <c r="H504">
        <v>0.17580000000000001</v>
      </c>
    </row>
    <row r="505" spans="2:8" x14ac:dyDescent="0.15">
      <c r="B505" s="6">
        <v>41950.625</v>
      </c>
      <c r="C505">
        <v>1875</v>
      </c>
      <c r="D505" t="s">
        <v>47</v>
      </c>
      <c r="E505">
        <v>10</v>
      </c>
      <c r="F505">
        <v>10.5</v>
      </c>
      <c r="G505">
        <v>10.25</v>
      </c>
      <c r="H505">
        <v>0.17380000000000001</v>
      </c>
    </row>
    <row r="506" spans="2:8" x14ac:dyDescent="0.15">
      <c r="B506" s="6">
        <v>41950.625</v>
      </c>
      <c r="C506">
        <v>1875</v>
      </c>
      <c r="D506" t="s">
        <v>46</v>
      </c>
      <c r="E506">
        <v>97</v>
      </c>
      <c r="F506">
        <v>99.1</v>
      </c>
      <c r="G506">
        <v>98.05</v>
      </c>
      <c r="H506">
        <v>0.17810000000000001</v>
      </c>
    </row>
    <row r="507" spans="2:8" x14ac:dyDescent="0.15">
      <c r="B507" s="6">
        <v>41950.625</v>
      </c>
      <c r="C507">
        <v>1880</v>
      </c>
      <c r="D507" t="s">
        <v>46</v>
      </c>
      <c r="E507">
        <v>92.6</v>
      </c>
      <c r="F507">
        <v>94.7</v>
      </c>
      <c r="G507">
        <v>93.65</v>
      </c>
      <c r="H507">
        <v>0.17530000000000001</v>
      </c>
    </row>
    <row r="508" spans="2:8" x14ac:dyDescent="0.15">
      <c r="B508" s="6">
        <v>41950.625</v>
      </c>
      <c r="C508">
        <v>1880</v>
      </c>
      <c r="D508" t="s">
        <v>47</v>
      </c>
      <c r="E508">
        <v>10.7</v>
      </c>
      <c r="F508">
        <v>11.1</v>
      </c>
      <c r="G508">
        <v>10.899999999999901</v>
      </c>
      <c r="H508">
        <v>0.17150000000000001</v>
      </c>
    </row>
    <row r="509" spans="2:8" x14ac:dyDescent="0.15">
      <c r="B509" s="6">
        <v>41950.625</v>
      </c>
      <c r="C509">
        <v>1885</v>
      </c>
      <c r="D509" t="s">
        <v>46</v>
      </c>
      <c r="E509">
        <v>88.3</v>
      </c>
      <c r="F509">
        <v>90.4</v>
      </c>
      <c r="G509">
        <v>89.35</v>
      </c>
      <c r="H509">
        <v>0.1729</v>
      </c>
    </row>
    <row r="510" spans="2:8" x14ac:dyDescent="0.15">
      <c r="B510" s="6">
        <v>41950.625</v>
      </c>
      <c r="C510">
        <v>1885</v>
      </c>
      <c r="D510" t="s">
        <v>47</v>
      </c>
      <c r="E510">
        <v>11.4</v>
      </c>
      <c r="F510">
        <v>11.8</v>
      </c>
      <c r="G510">
        <v>11.6</v>
      </c>
      <c r="H510">
        <v>0.16930000000000001</v>
      </c>
    </row>
    <row r="511" spans="2:8" x14ac:dyDescent="0.15">
      <c r="B511" s="6">
        <v>41950.625</v>
      </c>
      <c r="C511">
        <v>1890</v>
      </c>
      <c r="D511" t="s">
        <v>46</v>
      </c>
      <c r="E511">
        <v>84.5</v>
      </c>
      <c r="F511">
        <v>85.7</v>
      </c>
      <c r="G511">
        <v>85.1</v>
      </c>
      <c r="H511">
        <v>0.17050000000000001</v>
      </c>
    </row>
    <row r="512" spans="2:8" x14ac:dyDescent="0.15">
      <c r="B512" s="6">
        <v>41950.625</v>
      </c>
      <c r="C512">
        <v>1890</v>
      </c>
      <c r="D512" t="s">
        <v>47</v>
      </c>
      <c r="E512">
        <v>12.1</v>
      </c>
      <c r="F512">
        <v>12.6</v>
      </c>
      <c r="G512">
        <v>12.35</v>
      </c>
      <c r="H512">
        <v>0.16700000000000001</v>
      </c>
    </row>
    <row r="513" spans="2:8" x14ac:dyDescent="0.15">
      <c r="B513" s="6">
        <v>41950.625</v>
      </c>
      <c r="C513">
        <v>1895</v>
      </c>
      <c r="D513" t="s">
        <v>46</v>
      </c>
      <c r="E513">
        <v>80.3</v>
      </c>
      <c r="F513">
        <v>81.599999999999994</v>
      </c>
      <c r="G513">
        <v>80.949999999999903</v>
      </c>
      <c r="H513">
        <v>0.16839999999999999</v>
      </c>
    </row>
    <row r="514" spans="2:8" x14ac:dyDescent="0.15">
      <c r="B514" s="6">
        <v>41950.625</v>
      </c>
      <c r="C514">
        <v>1895</v>
      </c>
      <c r="D514" t="s">
        <v>47</v>
      </c>
      <c r="E514">
        <v>12.9</v>
      </c>
      <c r="F514">
        <v>13.4</v>
      </c>
      <c r="G514">
        <v>13.15</v>
      </c>
      <c r="H514">
        <v>0.16470000000000001</v>
      </c>
    </row>
    <row r="515" spans="2:8" x14ac:dyDescent="0.15">
      <c r="B515" s="6">
        <v>41950.625</v>
      </c>
      <c r="C515">
        <v>1900</v>
      </c>
      <c r="D515" t="s">
        <v>46</v>
      </c>
      <c r="E515">
        <v>76.2</v>
      </c>
      <c r="F515">
        <v>77.400000000000006</v>
      </c>
      <c r="G515">
        <v>76.8</v>
      </c>
      <c r="H515">
        <v>0.16600000000000001</v>
      </c>
    </row>
    <row r="516" spans="2:8" x14ac:dyDescent="0.15">
      <c r="B516" s="6">
        <v>41950.625</v>
      </c>
      <c r="C516">
        <v>1900</v>
      </c>
      <c r="D516" t="s">
        <v>47</v>
      </c>
      <c r="E516">
        <v>13.8</v>
      </c>
      <c r="F516">
        <v>14.3</v>
      </c>
      <c r="G516">
        <v>14.05</v>
      </c>
      <c r="H516">
        <v>0.16270000000000001</v>
      </c>
    </row>
    <row r="517" spans="2:8" x14ac:dyDescent="0.15">
      <c r="B517" s="6">
        <v>41950.625</v>
      </c>
      <c r="C517">
        <v>1905</v>
      </c>
      <c r="D517" t="s">
        <v>46</v>
      </c>
      <c r="E517">
        <v>72.099999999999994</v>
      </c>
      <c r="F517">
        <v>73.3</v>
      </c>
      <c r="G517">
        <v>72.699999999999903</v>
      </c>
      <c r="H517">
        <v>0.1636</v>
      </c>
    </row>
    <row r="518" spans="2:8" x14ac:dyDescent="0.15">
      <c r="B518" s="6">
        <v>41950.625</v>
      </c>
      <c r="C518">
        <v>1905</v>
      </c>
      <c r="D518" t="s">
        <v>47</v>
      </c>
      <c r="E518">
        <v>14.7</v>
      </c>
      <c r="F518">
        <v>15.2</v>
      </c>
      <c r="G518">
        <v>14.95</v>
      </c>
      <c r="H518">
        <v>0.16039999999999999</v>
      </c>
    </row>
    <row r="519" spans="2:8" x14ac:dyDescent="0.15">
      <c r="B519" s="6">
        <v>41950.625</v>
      </c>
      <c r="C519">
        <v>1910</v>
      </c>
      <c r="D519" t="s">
        <v>47</v>
      </c>
      <c r="E519">
        <v>15.6</v>
      </c>
      <c r="F519">
        <v>16.2</v>
      </c>
      <c r="G519">
        <v>15.899999999999901</v>
      </c>
      <c r="H519">
        <v>0.15790000000000001</v>
      </c>
    </row>
    <row r="520" spans="2:8" x14ac:dyDescent="0.15">
      <c r="B520" s="6">
        <v>41950.625</v>
      </c>
      <c r="C520">
        <v>1910</v>
      </c>
      <c r="D520" t="s">
        <v>46</v>
      </c>
      <c r="E520">
        <v>68.099999999999994</v>
      </c>
      <c r="F520">
        <v>69.3</v>
      </c>
      <c r="G520">
        <v>68.699999999999903</v>
      </c>
      <c r="H520">
        <v>0.1613</v>
      </c>
    </row>
    <row r="521" spans="2:8" x14ac:dyDescent="0.15">
      <c r="B521" s="6">
        <v>41950.625</v>
      </c>
      <c r="C521">
        <v>1915</v>
      </c>
      <c r="D521" t="s">
        <v>46</v>
      </c>
      <c r="E521">
        <v>64.2</v>
      </c>
      <c r="F521">
        <v>65.400000000000006</v>
      </c>
      <c r="G521">
        <v>64.8</v>
      </c>
      <c r="H521">
        <v>0.15920000000000001</v>
      </c>
    </row>
    <row r="522" spans="2:8" x14ac:dyDescent="0.15">
      <c r="B522" s="6">
        <v>41950.625</v>
      </c>
      <c r="C522">
        <v>1915</v>
      </c>
      <c r="D522" t="s">
        <v>47</v>
      </c>
      <c r="E522">
        <v>16.600000000000001</v>
      </c>
      <c r="F522">
        <v>17.2</v>
      </c>
      <c r="G522">
        <v>16.899999999999999</v>
      </c>
      <c r="H522">
        <v>0.15540000000000001</v>
      </c>
    </row>
    <row r="523" spans="2:8" x14ac:dyDescent="0.15">
      <c r="B523" s="6">
        <v>41950.625</v>
      </c>
      <c r="C523">
        <v>1920</v>
      </c>
      <c r="D523" t="s">
        <v>46</v>
      </c>
      <c r="E523">
        <v>60.3</v>
      </c>
      <c r="F523">
        <v>61.5</v>
      </c>
      <c r="G523">
        <v>60.9</v>
      </c>
      <c r="H523">
        <v>0.15670000000000001</v>
      </c>
    </row>
    <row r="524" spans="2:8" x14ac:dyDescent="0.15">
      <c r="B524" s="6">
        <v>41950.625</v>
      </c>
      <c r="C524">
        <v>1920</v>
      </c>
      <c r="D524" t="s">
        <v>47</v>
      </c>
      <c r="E524">
        <v>17.7</v>
      </c>
      <c r="F524">
        <v>18.3</v>
      </c>
      <c r="G524">
        <v>18</v>
      </c>
      <c r="H524">
        <v>0.15310000000000001</v>
      </c>
    </row>
    <row r="525" spans="2:8" x14ac:dyDescent="0.15">
      <c r="B525" s="6">
        <v>41950.625</v>
      </c>
      <c r="C525">
        <v>1925</v>
      </c>
      <c r="D525" t="s">
        <v>46</v>
      </c>
      <c r="E525">
        <v>56.5</v>
      </c>
      <c r="F525">
        <v>57.6</v>
      </c>
      <c r="G525">
        <v>57.05</v>
      </c>
      <c r="H525">
        <v>0.15409999999999999</v>
      </c>
    </row>
    <row r="526" spans="2:8" x14ac:dyDescent="0.15">
      <c r="B526" s="6">
        <v>41950.625</v>
      </c>
      <c r="C526">
        <v>1925</v>
      </c>
      <c r="D526" t="s">
        <v>47</v>
      </c>
      <c r="E526">
        <v>18.899999999999999</v>
      </c>
      <c r="F526">
        <v>19.5</v>
      </c>
      <c r="G526">
        <v>19.2</v>
      </c>
      <c r="H526">
        <v>0.15079999999999999</v>
      </c>
    </row>
    <row r="527" spans="2:8" x14ac:dyDescent="0.15">
      <c r="B527" s="6">
        <v>41950.625</v>
      </c>
      <c r="C527">
        <v>1930</v>
      </c>
      <c r="D527" t="s">
        <v>46</v>
      </c>
      <c r="E527">
        <v>52.7</v>
      </c>
      <c r="F527">
        <v>53.9</v>
      </c>
      <c r="G527">
        <v>53.3</v>
      </c>
      <c r="H527">
        <v>0.1517</v>
      </c>
    </row>
    <row r="528" spans="2:8" x14ac:dyDescent="0.15">
      <c r="B528" s="6">
        <v>41950.625</v>
      </c>
      <c r="C528">
        <v>1930</v>
      </c>
      <c r="D528" t="s">
        <v>47</v>
      </c>
      <c r="E528">
        <v>20.100000000000001</v>
      </c>
      <c r="F528">
        <v>20.8</v>
      </c>
      <c r="G528">
        <v>20.45</v>
      </c>
      <c r="H528">
        <v>0.1484</v>
      </c>
    </row>
    <row r="529" spans="2:8" x14ac:dyDescent="0.15">
      <c r="B529" s="6">
        <v>41950.625</v>
      </c>
      <c r="C529">
        <v>1935</v>
      </c>
      <c r="D529" t="s">
        <v>46</v>
      </c>
      <c r="E529">
        <v>49.1</v>
      </c>
      <c r="F529">
        <v>50.2</v>
      </c>
      <c r="G529">
        <v>49.65</v>
      </c>
      <c r="H529">
        <v>0.1492</v>
      </c>
    </row>
    <row r="530" spans="2:8" x14ac:dyDescent="0.15">
      <c r="B530" s="6">
        <v>41950.625</v>
      </c>
      <c r="C530">
        <v>1935</v>
      </c>
      <c r="D530" t="s">
        <v>47</v>
      </c>
      <c r="E530">
        <v>21.5</v>
      </c>
      <c r="F530">
        <v>22.1</v>
      </c>
      <c r="G530">
        <v>21.8</v>
      </c>
      <c r="H530">
        <v>0.14610000000000001</v>
      </c>
    </row>
    <row r="531" spans="2:8" x14ac:dyDescent="0.15">
      <c r="B531" s="6">
        <v>41950.625</v>
      </c>
      <c r="C531">
        <v>1940</v>
      </c>
      <c r="D531" t="s">
        <v>46</v>
      </c>
      <c r="E531">
        <v>45.5</v>
      </c>
      <c r="F531">
        <v>46.5</v>
      </c>
      <c r="G531">
        <v>46</v>
      </c>
      <c r="H531">
        <v>0.1464</v>
      </c>
    </row>
    <row r="532" spans="2:8" x14ac:dyDescent="0.15">
      <c r="B532" s="6">
        <v>41950.625</v>
      </c>
      <c r="C532">
        <v>1940</v>
      </c>
      <c r="D532" t="s">
        <v>47</v>
      </c>
      <c r="E532">
        <v>22.9</v>
      </c>
      <c r="F532">
        <v>23.5</v>
      </c>
      <c r="G532">
        <v>23.2</v>
      </c>
      <c r="H532">
        <v>0.14349999999999999</v>
      </c>
    </row>
    <row r="533" spans="2:8" x14ac:dyDescent="0.15">
      <c r="B533" s="6">
        <v>41950.625</v>
      </c>
      <c r="C533">
        <v>1945</v>
      </c>
      <c r="D533" t="s">
        <v>47</v>
      </c>
      <c r="E533">
        <v>24.4</v>
      </c>
      <c r="F533">
        <v>25</v>
      </c>
      <c r="G533">
        <v>24.7</v>
      </c>
      <c r="H533">
        <v>0.14099999999999999</v>
      </c>
    </row>
    <row r="534" spans="2:8" x14ac:dyDescent="0.15">
      <c r="B534" s="6">
        <v>41950.625</v>
      </c>
      <c r="C534">
        <v>1945</v>
      </c>
      <c r="D534" t="s">
        <v>46</v>
      </c>
      <c r="E534">
        <v>42</v>
      </c>
      <c r="F534">
        <v>43</v>
      </c>
      <c r="G534">
        <v>42.5</v>
      </c>
      <c r="H534">
        <v>0.14380000000000001</v>
      </c>
    </row>
    <row r="535" spans="2:8" x14ac:dyDescent="0.15">
      <c r="B535" s="6">
        <v>41950.625</v>
      </c>
      <c r="C535">
        <v>1950</v>
      </c>
      <c r="D535" t="s">
        <v>46</v>
      </c>
      <c r="E535">
        <v>38.700000000000003</v>
      </c>
      <c r="F535">
        <v>39.6</v>
      </c>
      <c r="G535">
        <v>39.15</v>
      </c>
      <c r="H535">
        <v>0.14149999999999999</v>
      </c>
    </row>
    <row r="536" spans="2:8" x14ac:dyDescent="0.15">
      <c r="B536" s="6">
        <v>41950.625</v>
      </c>
      <c r="C536">
        <v>1950</v>
      </c>
      <c r="D536" t="s">
        <v>47</v>
      </c>
      <c r="E536">
        <v>25.9</v>
      </c>
      <c r="F536">
        <v>26.6</v>
      </c>
      <c r="G536">
        <v>26.25</v>
      </c>
      <c r="H536">
        <v>0.13819999999999999</v>
      </c>
    </row>
    <row r="537" spans="2:8" x14ac:dyDescent="0.15">
      <c r="B537" s="6">
        <v>41950.625</v>
      </c>
      <c r="C537">
        <v>1955</v>
      </c>
      <c r="D537" t="s">
        <v>47</v>
      </c>
      <c r="E537">
        <v>27.6</v>
      </c>
      <c r="F537">
        <v>28.3</v>
      </c>
      <c r="G537">
        <v>27.95</v>
      </c>
      <c r="H537">
        <v>0.1356</v>
      </c>
    </row>
    <row r="538" spans="2:8" x14ac:dyDescent="0.15">
      <c r="B538" s="6">
        <v>41950.625</v>
      </c>
      <c r="C538">
        <v>1955</v>
      </c>
      <c r="D538" t="s">
        <v>46</v>
      </c>
      <c r="E538">
        <v>35.4</v>
      </c>
      <c r="F538">
        <v>36.299999999999997</v>
      </c>
      <c r="G538">
        <v>35.849999999999902</v>
      </c>
      <c r="H538">
        <v>0.13880000000000001</v>
      </c>
    </row>
    <row r="539" spans="2:8" x14ac:dyDescent="0.15">
      <c r="B539" s="6">
        <v>41950.625</v>
      </c>
      <c r="C539">
        <v>1960</v>
      </c>
      <c r="D539" t="s">
        <v>46</v>
      </c>
      <c r="E539">
        <v>32.200000000000003</v>
      </c>
      <c r="F539">
        <v>33</v>
      </c>
      <c r="G539">
        <v>32.6</v>
      </c>
      <c r="H539">
        <v>0.13589999999999999</v>
      </c>
    </row>
    <row r="540" spans="2:8" x14ac:dyDescent="0.15">
      <c r="B540" s="6">
        <v>41950.625</v>
      </c>
      <c r="C540">
        <v>1960</v>
      </c>
      <c r="D540" t="s">
        <v>47</v>
      </c>
      <c r="E540">
        <v>29.4</v>
      </c>
      <c r="F540">
        <v>30.2</v>
      </c>
      <c r="G540">
        <v>29.799999999999901</v>
      </c>
      <c r="H540">
        <v>0.13320000000000001</v>
      </c>
    </row>
    <row r="541" spans="2:8" x14ac:dyDescent="0.15">
      <c r="B541" s="6">
        <v>41950.625</v>
      </c>
      <c r="C541">
        <v>1965</v>
      </c>
      <c r="D541" t="s">
        <v>46</v>
      </c>
      <c r="E541">
        <v>29.2</v>
      </c>
      <c r="F541">
        <v>29.9</v>
      </c>
      <c r="G541">
        <v>29.549999999999901</v>
      </c>
      <c r="H541">
        <v>0.1333</v>
      </c>
    </row>
    <row r="542" spans="2:8" x14ac:dyDescent="0.15">
      <c r="B542" s="6">
        <v>41950.625</v>
      </c>
      <c r="C542">
        <v>1965</v>
      </c>
      <c r="D542" t="s">
        <v>47</v>
      </c>
      <c r="E542">
        <v>31.3</v>
      </c>
      <c r="F542">
        <v>32.1</v>
      </c>
      <c r="G542">
        <v>31.7</v>
      </c>
      <c r="H542">
        <v>0.13039999999999999</v>
      </c>
    </row>
    <row r="543" spans="2:8" x14ac:dyDescent="0.15">
      <c r="B543" s="6">
        <v>41950.625</v>
      </c>
      <c r="C543">
        <v>1970</v>
      </c>
      <c r="D543" t="s">
        <v>46</v>
      </c>
      <c r="E543">
        <v>26.3</v>
      </c>
      <c r="F543">
        <v>27</v>
      </c>
      <c r="G543">
        <v>26.65</v>
      </c>
      <c r="H543">
        <v>0.1308</v>
      </c>
    </row>
    <row r="544" spans="2:8" x14ac:dyDescent="0.15">
      <c r="B544" s="6">
        <v>41950.625</v>
      </c>
      <c r="C544">
        <v>1970</v>
      </c>
      <c r="D544" t="s">
        <v>47</v>
      </c>
      <c r="E544">
        <v>33.299999999999997</v>
      </c>
      <c r="F544">
        <v>34.299999999999997</v>
      </c>
      <c r="G544">
        <v>33.799999999999997</v>
      </c>
      <c r="H544">
        <v>0.12790000000000001</v>
      </c>
    </row>
    <row r="545" spans="2:8" x14ac:dyDescent="0.15">
      <c r="B545" s="6">
        <v>41950.625</v>
      </c>
      <c r="C545">
        <v>1975</v>
      </c>
      <c r="D545" t="s">
        <v>46</v>
      </c>
      <c r="E545">
        <v>23.4</v>
      </c>
      <c r="F545">
        <v>24.2</v>
      </c>
      <c r="G545">
        <v>23.799999999999901</v>
      </c>
      <c r="H545">
        <v>0.128</v>
      </c>
    </row>
    <row r="546" spans="2:8" x14ac:dyDescent="0.15">
      <c r="B546" s="6">
        <v>41950.625</v>
      </c>
      <c r="C546">
        <v>1975</v>
      </c>
      <c r="D546" t="s">
        <v>47</v>
      </c>
      <c r="E546">
        <v>35.5</v>
      </c>
      <c r="F546">
        <v>36.4</v>
      </c>
      <c r="G546">
        <v>35.950000000000003</v>
      </c>
      <c r="H546">
        <v>0.125</v>
      </c>
    </row>
    <row r="547" spans="2:8" x14ac:dyDescent="0.15">
      <c r="B547" s="6">
        <v>41950.625</v>
      </c>
      <c r="C547">
        <v>1980</v>
      </c>
      <c r="D547" t="s">
        <v>46</v>
      </c>
      <c r="E547">
        <v>20.8</v>
      </c>
      <c r="F547">
        <v>21.5</v>
      </c>
      <c r="G547">
        <v>21.15</v>
      </c>
      <c r="H547">
        <v>0.12529999999999999</v>
      </c>
    </row>
    <row r="548" spans="2:8" x14ac:dyDescent="0.15">
      <c r="B548" s="6">
        <v>41950.625</v>
      </c>
      <c r="C548">
        <v>1980</v>
      </c>
      <c r="D548" t="s">
        <v>47</v>
      </c>
      <c r="E548">
        <v>37.700000000000003</v>
      </c>
      <c r="F548">
        <v>38.799999999999997</v>
      </c>
      <c r="G548">
        <v>38.25</v>
      </c>
      <c r="H548">
        <v>0.1221</v>
      </c>
    </row>
    <row r="549" spans="2:8" x14ac:dyDescent="0.15">
      <c r="B549" s="6">
        <v>41950.625</v>
      </c>
      <c r="C549">
        <v>1985</v>
      </c>
      <c r="D549" t="s">
        <v>46</v>
      </c>
      <c r="E549">
        <v>18.399999999999999</v>
      </c>
      <c r="F549">
        <v>19</v>
      </c>
      <c r="G549">
        <v>18.7</v>
      </c>
      <c r="H549">
        <v>0.1229</v>
      </c>
    </row>
    <row r="550" spans="2:8" x14ac:dyDescent="0.15">
      <c r="B550" s="6">
        <v>41950.625</v>
      </c>
      <c r="C550">
        <v>1985</v>
      </c>
      <c r="D550" t="s">
        <v>47</v>
      </c>
      <c r="E550">
        <v>40.299999999999997</v>
      </c>
      <c r="F550">
        <v>41.3</v>
      </c>
      <c r="G550">
        <v>40.799999999999997</v>
      </c>
      <c r="H550">
        <v>0.1196</v>
      </c>
    </row>
    <row r="551" spans="2:8" x14ac:dyDescent="0.15">
      <c r="B551" s="6">
        <v>41950.625</v>
      </c>
      <c r="C551">
        <v>1990</v>
      </c>
      <c r="D551" t="s">
        <v>47</v>
      </c>
      <c r="E551">
        <v>42.9</v>
      </c>
      <c r="F551">
        <v>43.9</v>
      </c>
      <c r="G551">
        <v>43.4</v>
      </c>
      <c r="H551">
        <v>0.1167</v>
      </c>
    </row>
    <row r="552" spans="2:8" x14ac:dyDescent="0.15">
      <c r="B552" s="6">
        <v>41950.625</v>
      </c>
      <c r="C552">
        <v>1990</v>
      </c>
      <c r="D552" t="s">
        <v>46</v>
      </c>
      <c r="E552">
        <v>16</v>
      </c>
      <c r="F552">
        <v>16.600000000000001</v>
      </c>
      <c r="G552">
        <v>16.3</v>
      </c>
      <c r="H552">
        <v>0.1201</v>
      </c>
    </row>
    <row r="553" spans="2:8" x14ac:dyDescent="0.15">
      <c r="B553" s="6">
        <v>41950.625</v>
      </c>
      <c r="C553">
        <v>1995</v>
      </c>
      <c r="D553" t="s">
        <v>46</v>
      </c>
      <c r="E553">
        <v>13.8</v>
      </c>
      <c r="F553">
        <v>14.4</v>
      </c>
      <c r="G553">
        <v>14.1</v>
      </c>
      <c r="H553">
        <v>0.1173</v>
      </c>
    </row>
    <row r="554" spans="2:8" x14ac:dyDescent="0.15">
      <c r="B554" s="6">
        <v>41950.625</v>
      </c>
      <c r="C554">
        <v>1995</v>
      </c>
      <c r="D554" t="s">
        <v>47</v>
      </c>
      <c r="E554">
        <v>45.7</v>
      </c>
      <c r="F554">
        <v>46.8</v>
      </c>
      <c r="G554">
        <v>46.25</v>
      </c>
      <c r="H554">
        <v>0.11409999999999999</v>
      </c>
    </row>
    <row r="555" spans="2:8" x14ac:dyDescent="0.15">
      <c r="B555" s="6">
        <v>41950.625</v>
      </c>
      <c r="C555">
        <v>2000</v>
      </c>
      <c r="D555" t="s">
        <v>46</v>
      </c>
      <c r="E555">
        <v>11.8</v>
      </c>
      <c r="F555">
        <v>12.4</v>
      </c>
      <c r="G555">
        <v>12.1</v>
      </c>
      <c r="H555">
        <v>0.1148</v>
      </c>
    </row>
    <row r="556" spans="2:8" x14ac:dyDescent="0.15">
      <c r="B556" s="6">
        <v>41950.625</v>
      </c>
      <c r="C556">
        <v>2000</v>
      </c>
      <c r="D556" t="s">
        <v>47</v>
      </c>
      <c r="E556">
        <v>48.7</v>
      </c>
      <c r="F556">
        <v>49.8</v>
      </c>
      <c r="G556">
        <v>49.25</v>
      </c>
      <c r="H556">
        <v>0.1114</v>
      </c>
    </row>
    <row r="557" spans="2:8" x14ac:dyDescent="0.15">
      <c r="B557" s="6">
        <v>41950.625</v>
      </c>
      <c r="C557">
        <v>2005</v>
      </c>
      <c r="D557" t="s">
        <v>46</v>
      </c>
      <c r="E557">
        <v>10</v>
      </c>
      <c r="F557">
        <v>10.5</v>
      </c>
      <c r="G557">
        <v>10.25</v>
      </c>
      <c r="H557">
        <v>0.11219999999999999</v>
      </c>
    </row>
    <row r="558" spans="2:8" x14ac:dyDescent="0.15">
      <c r="B558" s="6">
        <v>41950.625</v>
      </c>
      <c r="C558">
        <v>2005</v>
      </c>
      <c r="D558" t="s">
        <v>47</v>
      </c>
      <c r="E558">
        <v>51.4</v>
      </c>
      <c r="F558">
        <v>53.4</v>
      </c>
      <c r="G558">
        <v>52.4</v>
      </c>
      <c r="H558">
        <v>0.1086</v>
      </c>
    </row>
    <row r="559" spans="2:8" x14ac:dyDescent="0.15">
      <c r="B559" s="6">
        <v>41950.625</v>
      </c>
      <c r="C559">
        <v>2010</v>
      </c>
      <c r="D559" t="s">
        <v>46</v>
      </c>
      <c r="E559">
        <v>8.3000000000000007</v>
      </c>
      <c r="F559">
        <v>8.8000000000000007</v>
      </c>
      <c r="G559">
        <v>8.5500000000000007</v>
      </c>
      <c r="H559">
        <v>0.1094</v>
      </c>
    </row>
    <row r="560" spans="2:8" x14ac:dyDescent="0.15">
      <c r="B560" s="6">
        <v>41950.625</v>
      </c>
      <c r="C560">
        <v>2010</v>
      </c>
      <c r="D560" t="s">
        <v>47</v>
      </c>
      <c r="E560">
        <v>54.8</v>
      </c>
      <c r="F560">
        <v>56.8</v>
      </c>
      <c r="G560">
        <v>55.8</v>
      </c>
      <c r="H560">
        <v>0.1062</v>
      </c>
    </row>
    <row r="561" spans="2:8" x14ac:dyDescent="0.15">
      <c r="B561" s="6">
        <v>41950.625</v>
      </c>
      <c r="C561">
        <v>2015</v>
      </c>
      <c r="D561" t="s">
        <v>46</v>
      </c>
      <c r="E561">
        <v>6.9</v>
      </c>
      <c r="F561">
        <v>7.3</v>
      </c>
      <c r="G561">
        <v>7.1</v>
      </c>
      <c r="H561">
        <v>0.1071</v>
      </c>
    </row>
    <row r="562" spans="2:8" x14ac:dyDescent="0.15">
      <c r="B562" s="6">
        <v>41950.625</v>
      </c>
      <c r="C562">
        <v>2015</v>
      </c>
      <c r="D562" t="s">
        <v>47</v>
      </c>
      <c r="E562">
        <v>58.3</v>
      </c>
      <c r="F562">
        <v>60.4</v>
      </c>
      <c r="G562">
        <v>59.349999999999902</v>
      </c>
      <c r="H562">
        <v>0.1036</v>
      </c>
    </row>
    <row r="563" spans="2:8" x14ac:dyDescent="0.15">
      <c r="B563" s="6">
        <v>41950.625</v>
      </c>
      <c r="C563">
        <v>2020</v>
      </c>
      <c r="D563" t="s">
        <v>46</v>
      </c>
      <c r="E563">
        <v>5.6</v>
      </c>
      <c r="F563">
        <v>6</v>
      </c>
      <c r="G563">
        <v>5.8</v>
      </c>
      <c r="H563">
        <v>0.1047</v>
      </c>
    </row>
    <row r="564" spans="2:8" x14ac:dyDescent="0.15">
      <c r="B564" s="6">
        <v>41950.625</v>
      </c>
      <c r="C564">
        <v>2020</v>
      </c>
      <c r="D564" t="s">
        <v>47</v>
      </c>
      <c r="E564">
        <v>61.9</v>
      </c>
      <c r="F564">
        <v>64.099999999999994</v>
      </c>
      <c r="G564">
        <v>63</v>
      </c>
      <c r="H564">
        <v>0.10050000000000001</v>
      </c>
    </row>
    <row r="565" spans="2:8" x14ac:dyDescent="0.15">
      <c r="B565" s="6">
        <v>41950.625</v>
      </c>
      <c r="C565">
        <v>2025</v>
      </c>
      <c r="D565" t="s">
        <v>47</v>
      </c>
      <c r="E565">
        <v>65.900000000000006</v>
      </c>
      <c r="F565">
        <v>68.2</v>
      </c>
      <c r="G565">
        <v>67.05</v>
      </c>
      <c r="H565">
        <v>9.9099999999999994E-2</v>
      </c>
    </row>
    <row r="566" spans="2:8" x14ac:dyDescent="0.15">
      <c r="B566" s="6">
        <v>41950.625</v>
      </c>
      <c r="C566">
        <v>2025</v>
      </c>
      <c r="D566" t="s">
        <v>46</v>
      </c>
      <c r="E566">
        <v>4.5</v>
      </c>
      <c r="F566">
        <v>4.9000000000000004</v>
      </c>
      <c r="G566">
        <v>4.7</v>
      </c>
      <c r="H566">
        <v>0.10249999999999999</v>
      </c>
    </row>
    <row r="567" spans="2:8" x14ac:dyDescent="0.15">
      <c r="B567" s="6">
        <v>41950.625</v>
      </c>
      <c r="C567">
        <v>2030</v>
      </c>
      <c r="D567" t="s">
        <v>46</v>
      </c>
      <c r="E567">
        <v>3.5</v>
      </c>
      <c r="F567">
        <v>3.9</v>
      </c>
      <c r="G567">
        <v>3.7</v>
      </c>
      <c r="H567">
        <v>0.1</v>
      </c>
    </row>
    <row r="568" spans="2:8" x14ac:dyDescent="0.15">
      <c r="B568" s="6">
        <v>41950.625</v>
      </c>
      <c r="C568">
        <v>2030</v>
      </c>
      <c r="D568" t="s">
        <v>47</v>
      </c>
      <c r="E568">
        <v>69.7</v>
      </c>
      <c r="F568">
        <v>72.2</v>
      </c>
      <c r="G568">
        <v>70.95</v>
      </c>
      <c r="H568">
        <v>9.5200000000000007E-2</v>
      </c>
    </row>
    <row r="569" spans="2:8" x14ac:dyDescent="0.15">
      <c r="B569" s="6">
        <v>41950.625</v>
      </c>
      <c r="C569">
        <v>2035</v>
      </c>
      <c r="D569" t="s">
        <v>47</v>
      </c>
      <c r="E569">
        <v>73.900000000000006</v>
      </c>
      <c r="F569">
        <v>76.400000000000006</v>
      </c>
      <c r="G569">
        <v>75.150000000000006</v>
      </c>
      <c r="H569">
        <v>9.2399999999999996E-2</v>
      </c>
    </row>
    <row r="570" spans="2:8" x14ac:dyDescent="0.15">
      <c r="B570" s="6">
        <v>41950.625</v>
      </c>
      <c r="C570">
        <v>2035</v>
      </c>
      <c r="D570" t="s">
        <v>46</v>
      </c>
      <c r="E570">
        <v>2.7</v>
      </c>
      <c r="F570">
        <v>3.1</v>
      </c>
      <c r="G570">
        <v>2.9</v>
      </c>
      <c r="H570">
        <v>9.7900000000000001E-2</v>
      </c>
    </row>
    <row r="571" spans="2:8" x14ac:dyDescent="0.15">
      <c r="B571" s="6">
        <v>41950.625</v>
      </c>
      <c r="C571">
        <v>2040</v>
      </c>
      <c r="D571" t="s">
        <v>46</v>
      </c>
      <c r="E571">
        <v>2.1</v>
      </c>
      <c r="F571">
        <v>2.4</v>
      </c>
      <c r="G571">
        <v>2.25</v>
      </c>
      <c r="H571">
        <v>9.6100000000000005E-2</v>
      </c>
    </row>
    <row r="572" spans="2:8" x14ac:dyDescent="0.15">
      <c r="B572" s="6">
        <v>41950.625</v>
      </c>
      <c r="C572">
        <v>2040</v>
      </c>
      <c r="D572" t="s">
        <v>47</v>
      </c>
      <c r="E572">
        <v>78.3</v>
      </c>
      <c r="F572">
        <v>80.7</v>
      </c>
      <c r="G572">
        <v>79.5</v>
      </c>
      <c r="H572">
        <v>8.9599999999999999E-2</v>
      </c>
    </row>
    <row r="573" spans="2:8" x14ac:dyDescent="0.15">
      <c r="B573" s="6">
        <v>41950.625</v>
      </c>
      <c r="C573">
        <v>2045</v>
      </c>
      <c r="D573" t="s">
        <v>46</v>
      </c>
      <c r="E573">
        <v>1.6</v>
      </c>
      <c r="F573">
        <v>1.9</v>
      </c>
      <c r="G573">
        <v>1.75</v>
      </c>
      <c r="H573">
        <v>9.4700000000000006E-2</v>
      </c>
    </row>
    <row r="574" spans="2:8" x14ac:dyDescent="0.15">
      <c r="B574" s="6">
        <v>41950.625</v>
      </c>
      <c r="C574">
        <v>2045</v>
      </c>
      <c r="D574" t="s">
        <v>47</v>
      </c>
      <c r="E574">
        <v>82.7</v>
      </c>
      <c r="F574">
        <v>85.2</v>
      </c>
      <c r="G574">
        <v>83.95</v>
      </c>
      <c r="H574">
        <v>8.6199999999999999E-2</v>
      </c>
    </row>
    <row r="575" spans="2:8" x14ac:dyDescent="0.15">
      <c r="B575" s="6">
        <v>41950.625</v>
      </c>
      <c r="C575">
        <v>2050</v>
      </c>
      <c r="D575" t="s">
        <v>46</v>
      </c>
      <c r="E575">
        <v>1.2</v>
      </c>
      <c r="F575">
        <v>1.45</v>
      </c>
      <c r="G575">
        <v>1.325</v>
      </c>
      <c r="H575">
        <v>9.3100000000000002E-2</v>
      </c>
    </row>
    <row r="576" spans="2:8" x14ac:dyDescent="0.15">
      <c r="B576" s="6">
        <v>41950.625</v>
      </c>
      <c r="C576">
        <v>2050</v>
      </c>
      <c r="D576" t="s">
        <v>47</v>
      </c>
      <c r="E576">
        <v>87.3</v>
      </c>
      <c r="F576">
        <v>90.1</v>
      </c>
      <c r="G576">
        <v>88.699999999999903</v>
      </c>
      <c r="H576">
        <v>8.5900000000000004E-2</v>
      </c>
    </row>
    <row r="577" spans="2:8" x14ac:dyDescent="0.15">
      <c r="B577" s="6">
        <v>41950.625</v>
      </c>
      <c r="C577">
        <v>2055</v>
      </c>
      <c r="D577" t="s">
        <v>46</v>
      </c>
      <c r="E577">
        <v>0.9</v>
      </c>
      <c r="F577">
        <v>1.1499999999999999</v>
      </c>
      <c r="G577">
        <v>1.0249999999999999</v>
      </c>
      <c r="H577">
        <v>9.2200000000000004E-2</v>
      </c>
    </row>
    <row r="578" spans="2:8" x14ac:dyDescent="0.15">
      <c r="B578" s="6">
        <v>41950.625</v>
      </c>
      <c r="C578">
        <v>2055</v>
      </c>
      <c r="D578" t="s">
        <v>47</v>
      </c>
      <c r="E578">
        <v>91.8</v>
      </c>
      <c r="F578">
        <v>94.7</v>
      </c>
      <c r="G578">
        <v>93.25</v>
      </c>
      <c r="H578">
        <v>7.9399999999999998E-2</v>
      </c>
    </row>
    <row r="579" spans="2:8" x14ac:dyDescent="0.15">
      <c r="B579" s="6">
        <v>41950.625</v>
      </c>
      <c r="C579">
        <v>2060</v>
      </c>
      <c r="D579" t="s">
        <v>46</v>
      </c>
      <c r="E579">
        <v>0.65</v>
      </c>
      <c r="F579">
        <v>0.95</v>
      </c>
      <c r="G579">
        <v>0.8</v>
      </c>
      <c r="H579">
        <v>9.1700000000000004E-2</v>
      </c>
    </row>
    <row r="580" spans="2:8" x14ac:dyDescent="0.15">
      <c r="B580" s="6">
        <v>41950.625</v>
      </c>
      <c r="C580">
        <v>2060</v>
      </c>
      <c r="D580" t="s">
        <v>47</v>
      </c>
      <c r="E580">
        <v>96.5</v>
      </c>
      <c r="F580">
        <v>99.7</v>
      </c>
      <c r="G580">
        <v>98.1</v>
      </c>
      <c r="H580">
        <v>7.7899999999999997E-2</v>
      </c>
    </row>
    <row r="581" spans="2:8" x14ac:dyDescent="0.15">
      <c r="B581" s="6">
        <v>41950.625</v>
      </c>
      <c r="C581">
        <v>2065</v>
      </c>
      <c r="D581" t="s">
        <v>46</v>
      </c>
      <c r="E581">
        <v>0.5</v>
      </c>
      <c r="F581">
        <v>0.75</v>
      </c>
      <c r="G581">
        <v>0.625</v>
      </c>
      <c r="H581">
        <v>9.1300000000000006E-2</v>
      </c>
    </row>
    <row r="582" spans="2:8" x14ac:dyDescent="0.15">
      <c r="B582" s="6">
        <v>41950.625</v>
      </c>
      <c r="C582">
        <v>2065</v>
      </c>
      <c r="D582" t="s">
        <v>47</v>
      </c>
      <c r="E582">
        <v>101.3</v>
      </c>
      <c r="F582">
        <v>104.6</v>
      </c>
      <c r="G582">
        <v>102.94999999999899</v>
      </c>
      <c r="H582">
        <v>7.3700000000000002E-2</v>
      </c>
    </row>
    <row r="583" spans="2:8" x14ac:dyDescent="0.15">
      <c r="B583" s="6">
        <v>41950.625</v>
      </c>
      <c r="C583">
        <v>2070</v>
      </c>
      <c r="D583" t="s">
        <v>47</v>
      </c>
      <c r="E583">
        <v>106.2</v>
      </c>
      <c r="F583">
        <v>109.4</v>
      </c>
      <c r="G583">
        <v>107.8</v>
      </c>
      <c r="H583">
        <v>0</v>
      </c>
    </row>
    <row r="584" spans="2:8" x14ac:dyDescent="0.15">
      <c r="B584" s="6">
        <v>41950.625</v>
      </c>
      <c r="C584">
        <v>2070</v>
      </c>
      <c r="D584" t="s">
        <v>46</v>
      </c>
      <c r="E584">
        <v>0.4</v>
      </c>
      <c r="F584">
        <v>0.65</v>
      </c>
      <c r="G584">
        <v>0.52500000000000002</v>
      </c>
      <c r="H584">
        <v>9.2200000000000004E-2</v>
      </c>
    </row>
    <row r="585" spans="2:8" x14ac:dyDescent="0.15">
      <c r="B585" s="6">
        <v>41950.625</v>
      </c>
      <c r="C585">
        <v>2075</v>
      </c>
      <c r="D585" t="s">
        <v>46</v>
      </c>
      <c r="E585">
        <v>0.3</v>
      </c>
      <c r="F585">
        <v>0.55000000000000004</v>
      </c>
      <c r="G585">
        <v>0.42499999999999999</v>
      </c>
      <c r="H585">
        <v>9.2499999999999999E-2</v>
      </c>
    </row>
    <row r="586" spans="2:8" x14ac:dyDescent="0.15">
      <c r="B586" s="6">
        <v>41950.625</v>
      </c>
      <c r="C586">
        <v>2075</v>
      </c>
      <c r="D586" t="s">
        <v>47</v>
      </c>
      <c r="E586">
        <v>111.1</v>
      </c>
      <c r="F586">
        <v>114.3</v>
      </c>
      <c r="G586">
        <v>112.69999999999899</v>
      </c>
      <c r="H586">
        <v>0</v>
      </c>
    </row>
    <row r="587" spans="2:8" x14ac:dyDescent="0.15">
      <c r="B587" s="6">
        <v>41950.625</v>
      </c>
      <c r="C587">
        <v>2080</v>
      </c>
      <c r="D587" t="s">
        <v>46</v>
      </c>
      <c r="E587">
        <v>0.2</v>
      </c>
      <c r="F587">
        <v>0.45</v>
      </c>
      <c r="G587">
        <v>0.32500000000000001</v>
      </c>
      <c r="H587">
        <v>9.2200000000000004E-2</v>
      </c>
    </row>
    <row r="588" spans="2:8" x14ac:dyDescent="0.15">
      <c r="B588" s="6">
        <v>41950.625</v>
      </c>
      <c r="C588">
        <v>2080</v>
      </c>
      <c r="D588" t="s">
        <v>47</v>
      </c>
      <c r="E588">
        <v>116</v>
      </c>
      <c r="F588">
        <v>119.2</v>
      </c>
      <c r="G588">
        <v>117.6</v>
      </c>
      <c r="H588">
        <v>0</v>
      </c>
    </row>
    <row r="589" spans="2:8" x14ac:dyDescent="0.15">
      <c r="B589" s="6">
        <v>41950.625</v>
      </c>
      <c r="C589">
        <v>2085</v>
      </c>
      <c r="D589" t="s">
        <v>46</v>
      </c>
      <c r="E589">
        <v>0.2</v>
      </c>
      <c r="F589">
        <v>0.4</v>
      </c>
      <c r="G589">
        <v>0.3</v>
      </c>
      <c r="H589">
        <v>9.4299999999999995E-2</v>
      </c>
    </row>
    <row r="590" spans="2:8" x14ac:dyDescent="0.15">
      <c r="B590" s="6">
        <v>41950.625</v>
      </c>
      <c r="C590">
        <v>2085</v>
      </c>
      <c r="D590" t="s">
        <v>47</v>
      </c>
      <c r="E590">
        <v>120.9</v>
      </c>
      <c r="F590">
        <v>124.1</v>
      </c>
      <c r="G590">
        <v>122.5</v>
      </c>
      <c r="H590">
        <v>0</v>
      </c>
    </row>
    <row r="591" spans="2:8" x14ac:dyDescent="0.15">
      <c r="B591" s="6">
        <v>41950.625</v>
      </c>
      <c r="C591">
        <v>2090</v>
      </c>
      <c r="D591" t="s">
        <v>46</v>
      </c>
      <c r="E591">
        <v>0.15</v>
      </c>
      <c r="F591">
        <v>0.35</v>
      </c>
      <c r="G591">
        <v>0.25</v>
      </c>
      <c r="H591">
        <v>9.5100000000000004E-2</v>
      </c>
    </row>
    <row r="592" spans="2:8" x14ac:dyDescent="0.15">
      <c r="B592" s="6">
        <v>41950.625</v>
      </c>
      <c r="C592">
        <v>2090</v>
      </c>
      <c r="D592" t="s">
        <v>47</v>
      </c>
      <c r="E592">
        <v>125.8</v>
      </c>
      <c r="F592">
        <v>129</v>
      </c>
      <c r="G592">
        <v>127.4</v>
      </c>
      <c r="H592">
        <v>0</v>
      </c>
    </row>
    <row r="593" spans="2:8" x14ac:dyDescent="0.15">
      <c r="B593" s="6">
        <v>41950.625</v>
      </c>
      <c r="C593">
        <v>2095</v>
      </c>
      <c r="D593" t="s">
        <v>46</v>
      </c>
      <c r="E593">
        <v>0.1</v>
      </c>
      <c r="F593">
        <v>0.3</v>
      </c>
      <c r="G593">
        <v>0.2</v>
      </c>
      <c r="H593">
        <v>9.5399999999999999E-2</v>
      </c>
    </row>
    <row r="594" spans="2:8" x14ac:dyDescent="0.15">
      <c r="B594" s="6">
        <v>41950.625</v>
      </c>
      <c r="C594">
        <v>2095</v>
      </c>
      <c r="D594" t="s">
        <v>47</v>
      </c>
      <c r="E594">
        <v>130.80000000000001</v>
      </c>
      <c r="F594">
        <v>134</v>
      </c>
      <c r="G594">
        <v>132.4</v>
      </c>
      <c r="H594">
        <v>0</v>
      </c>
    </row>
    <row r="595" spans="2:8" x14ac:dyDescent="0.15">
      <c r="B595" s="6">
        <v>41950.625</v>
      </c>
      <c r="C595">
        <v>2100</v>
      </c>
      <c r="D595" t="s">
        <v>46</v>
      </c>
      <c r="E595">
        <v>0.1</v>
      </c>
      <c r="F595">
        <v>0.3</v>
      </c>
      <c r="G595">
        <v>0.2</v>
      </c>
      <c r="H595">
        <v>9.8299999999999998E-2</v>
      </c>
    </row>
    <row r="596" spans="2:8" x14ac:dyDescent="0.15">
      <c r="B596" s="6">
        <v>41950.625</v>
      </c>
      <c r="C596">
        <v>2100</v>
      </c>
      <c r="D596" t="s">
        <v>47</v>
      </c>
      <c r="E596">
        <v>133.69999999999999</v>
      </c>
      <c r="F596">
        <v>139.6</v>
      </c>
      <c r="G596">
        <v>136.64999999999901</v>
      </c>
      <c r="H596">
        <v>0</v>
      </c>
    </row>
    <row r="597" spans="2:8" x14ac:dyDescent="0.15">
      <c r="B597" s="6">
        <v>41950.625</v>
      </c>
      <c r="C597">
        <v>2105</v>
      </c>
      <c r="D597" t="s">
        <v>47</v>
      </c>
      <c r="E597">
        <v>138.6</v>
      </c>
      <c r="F597">
        <v>144.6</v>
      </c>
      <c r="G597">
        <v>141.6</v>
      </c>
      <c r="H597">
        <v>0</v>
      </c>
    </row>
    <row r="598" spans="2:8" x14ac:dyDescent="0.15">
      <c r="B598" s="6">
        <v>41950.625</v>
      </c>
      <c r="C598">
        <v>2105</v>
      </c>
      <c r="D598" t="s">
        <v>46</v>
      </c>
      <c r="E598">
        <v>0.1</v>
      </c>
      <c r="F598">
        <v>0.3</v>
      </c>
      <c r="G598">
        <v>0.2</v>
      </c>
      <c r="H598">
        <v>0.1012</v>
      </c>
    </row>
    <row r="599" spans="2:8" x14ac:dyDescent="0.15">
      <c r="B599" s="6">
        <v>41950.625</v>
      </c>
      <c r="C599">
        <v>2110</v>
      </c>
      <c r="D599" t="s">
        <v>46</v>
      </c>
      <c r="E599">
        <v>0.05</v>
      </c>
      <c r="F599">
        <v>0.25</v>
      </c>
      <c r="G599">
        <v>0.15</v>
      </c>
      <c r="H599">
        <v>0.10059999999999999</v>
      </c>
    </row>
    <row r="600" spans="2:8" x14ac:dyDescent="0.15">
      <c r="B600" s="6">
        <v>41950.625</v>
      </c>
      <c r="C600">
        <v>2110</v>
      </c>
      <c r="D600" t="s">
        <v>47</v>
      </c>
      <c r="E600">
        <v>143.6</v>
      </c>
      <c r="F600">
        <v>149.6</v>
      </c>
      <c r="G600">
        <v>146.6</v>
      </c>
      <c r="H600">
        <v>0</v>
      </c>
    </row>
    <row r="601" spans="2:8" x14ac:dyDescent="0.15">
      <c r="B601" s="6">
        <v>41950.625</v>
      </c>
      <c r="C601">
        <v>2115</v>
      </c>
      <c r="D601" t="s">
        <v>47</v>
      </c>
      <c r="E601">
        <v>148.6</v>
      </c>
      <c r="F601">
        <v>154.6</v>
      </c>
      <c r="G601">
        <v>151.6</v>
      </c>
      <c r="H601">
        <v>0</v>
      </c>
    </row>
    <row r="602" spans="2:8" x14ac:dyDescent="0.15">
      <c r="B602" s="6">
        <v>41950.625</v>
      </c>
      <c r="C602">
        <v>2115</v>
      </c>
      <c r="D602" t="s">
        <v>46</v>
      </c>
      <c r="E602">
        <v>0.05</v>
      </c>
      <c r="F602">
        <v>0.25</v>
      </c>
      <c r="G602">
        <v>0.15</v>
      </c>
      <c r="H602">
        <v>0.10349999999999999</v>
      </c>
    </row>
    <row r="603" spans="2:8" x14ac:dyDescent="0.15">
      <c r="B603" s="6">
        <v>41950.625</v>
      </c>
      <c r="C603">
        <v>2120</v>
      </c>
      <c r="D603" t="s">
        <v>46</v>
      </c>
      <c r="E603">
        <v>0.05</v>
      </c>
      <c r="F603">
        <v>0.25</v>
      </c>
      <c r="G603">
        <v>0.15</v>
      </c>
      <c r="H603">
        <v>0.10630000000000001</v>
      </c>
    </row>
    <row r="604" spans="2:8" x14ac:dyDescent="0.15">
      <c r="B604" s="6">
        <v>41950.625</v>
      </c>
      <c r="C604">
        <v>2120</v>
      </c>
      <c r="D604" t="s">
        <v>47</v>
      </c>
      <c r="E604">
        <v>153.6</v>
      </c>
      <c r="F604">
        <v>159.6</v>
      </c>
      <c r="G604">
        <v>156.6</v>
      </c>
      <c r="H604">
        <v>0</v>
      </c>
    </row>
    <row r="605" spans="2:8" x14ac:dyDescent="0.15">
      <c r="B605" s="6">
        <v>41950.625</v>
      </c>
      <c r="C605">
        <v>2125</v>
      </c>
      <c r="D605" t="s">
        <v>46</v>
      </c>
      <c r="E605">
        <v>0.05</v>
      </c>
      <c r="F605">
        <v>0.25</v>
      </c>
      <c r="G605">
        <v>0.15</v>
      </c>
      <c r="H605">
        <v>0.10920000000000001</v>
      </c>
    </row>
    <row r="606" spans="2:8" x14ac:dyDescent="0.15">
      <c r="B606" s="6">
        <v>41950.625</v>
      </c>
      <c r="C606">
        <v>2125</v>
      </c>
      <c r="D606" t="s">
        <v>47</v>
      </c>
      <c r="E606">
        <v>158.6</v>
      </c>
      <c r="F606">
        <v>164.5</v>
      </c>
      <c r="G606">
        <v>161.55000000000001</v>
      </c>
      <c r="H606">
        <v>0</v>
      </c>
    </row>
    <row r="607" spans="2:8" x14ac:dyDescent="0.15">
      <c r="B607" s="6">
        <v>41950.625</v>
      </c>
      <c r="C607">
        <v>2130</v>
      </c>
      <c r="D607" t="s">
        <v>46</v>
      </c>
      <c r="E607">
        <v>0</v>
      </c>
      <c r="F607">
        <v>0.25</v>
      </c>
      <c r="G607">
        <v>0.125</v>
      </c>
      <c r="H607">
        <v>0.10970000000000001</v>
      </c>
    </row>
    <row r="608" spans="2:8" x14ac:dyDescent="0.15">
      <c r="B608" s="6">
        <v>41950.625</v>
      </c>
      <c r="C608">
        <v>2130</v>
      </c>
      <c r="D608" t="s">
        <v>47</v>
      </c>
      <c r="E608">
        <v>163.6</v>
      </c>
      <c r="F608">
        <v>169.5</v>
      </c>
      <c r="G608">
        <v>166.55</v>
      </c>
      <c r="H608">
        <v>0</v>
      </c>
    </row>
    <row r="609" spans="2:8" x14ac:dyDescent="0.15">
      <c r="B609" s="6">
        <v>41950.625</v>
      </c>
      <c r="C609">
        <v>2135</v>
      </c>
      <c r="D609" t="s">
        <v>46</v>
      </c>
      <c r="E609">
        <v>0</v>
      </c>
      <c r="F609">
        <v>0.25</v>
      </c>
      <c r="G609">
        <v>0.125</v>
      </c>
      <c r="H609">
        <v>0.1125</v>
      </c>
    </row>
    <row r="610" spans="2:8" x14ac:dyDescent="0.15">
      <c r="B610" s="6">
        <v>41950.625</v>
      </c>
      <c r="C610">
        <v>2135</v>
      </c>
      <c r="D610" t="s">
        <v>47</v>
      </c>
      <c r="E610">
        <v>168.6</v>
      </c>
      <c r="F610">
        <v>174.5</v>
      </c>
      <c r="G610">
        <v>171.55</v>
      </c>
      <c r="H610">
        <v>0</v>
      </c>
    </row>
    <row r="611" spans="2:8" x14ac:dyDescent="0.15">
      <c r="B611" s="6">
        <v>41950.625</v>
      </c>
      <c r="C611">
        <v>2140</v>
      </c>
      <c r="D611" t="s">
        <v>46</v>
      </c>
      <c r="E611">
        <v>0</v>
      </c>
      <c r="F611">
        <v>0.2</v>
      </c>
      <c r="G611">
        <v>0.1</v>
      </c>
      <c r="H611">
        <v>0.1124</v>
      </c>
    </row>
    <row r="612" spans="2:8" x14ac:dyDescent="0.15">
      <c r="B612" s="6">
        <v>41950.625</v>
      </c>
      <c r="C612">
        <v>2140</v>
      </c>
      <c r="D612" t="s">
        <v>47</v>
      </c>
      <c r="E612">
        <v>173.6</v>
      </c>
      <c r="F612">
        <v>179.5</v>
      </c>
      <c r="G612">
        <v>176.55</v>
      </c>
      <c r="H612">
        <v>0</v>
      </c>
    </row>
    <row r="613" spans="2:8" x14ac:dyDescent="0.15">
      <c r="B613" s="6">
        <v>41950.625</v>
      </c>
      <c r="C613">
        <v>2145</v>
      </c>
      <c r="D613" t="s">
        <v>46</v>
      </c>
      <c r="E613">
        <v>0</v>
      </c>
      <c r="F613">
        <v>0.2</v>
      </c>
      <c r="G613">
        <v>0.1</v>
      </c>
      <c r="H613">
        <v>0.11509999999999999</v>
      </c>
    </row>
    <row r="614" spans="2:8" x14ac:dyDescent="0.15">
      <c r="B614" s="6">
        <v>41950.625</v>
      </c>
      <c r="C614">
        <v>2145</v>
      </c>
      <c r="D614" t="s">
        <v>47</v>
      </c>
      <c r="E614">
        <v>178.6</v>
      </c>
      <c r="F614">
        <v>184.5</v>
      </c>
      <c r="G614">
        <v>181.55</v>
      </c>
      <c r="H614">
        <v>0</v>
      </c>
    </row>
    <row r="615" spans="2:8" x14ac:dyDescent="0.15">
      <c r="B615" s="6">
        <v>41950.625</v>
      </c>
      <c r="C615">
        <v>2150</v>
      </c>
      <c r="D615" t="s">
        <v>47</v>
      </c>
      <c r="E615">
        <v>183.5</v>
      </c>
      <c r="F615">
        <v>189.5</v>
      </c>
      <c r="G615">
        <v>186.5</v>
      </c>
      <c r="H615">
        <v>0</v>
      </c>
    </row>
    <row r="616" spans="2:8" x14ac:dyDescent="0.15">
      <c r="B616" s="6">
        <v>41950.625</v>
      </c>
      <c r="C616">
        <v>2150</v>
      </c>
      <c r="D616" t="s">
        <v>46</v>
      </c>
      <c r="E616">
        <v>0</v>
      </c>
      <c r="F616">
        <v>0.2</v>
      </c>
      <c r="G616">
        <v>0.1</v>
      </c>
      <c r="H616">
        <v>0.1179</v>
      </c>
    </row>
    <row r="617" spans="2:8" x14ac:dyDescent="0.15">
      <c r="B617" s="6">
        <v>41950.625</v>
      </c>
      <c r="C617">
        <v>2160</v>
      </c>
      <c r="D617" t="s">
        <v>46</v>
      </c>
      <c r="E617">
        <v>0</v>
      </c>
      <c r="F617">
        <v>0.2</v>
      </c>
      <c r="G617">
        <v>0.1</v>
      </c>
      <c r="H617">
        <v>0.1232</v>
      </c>
    </row>
    <row r="618" spans="2:8" x14ac:dyDescent="0.15">
      <c r="B618" s="6">
        <v>41950.625</v>
      </c>
      <c r="C618">
        <v>2160</v>
      </c>
      <c r="D618" t="s">
        <v>47</v>
      </c>
      <c r="E618">
        <v>193.5</v>
      </c>
      <c r="F618">
        <v>199.5</v>
      </c>
      <c r="G618">
        <v>196.5</v>
      </c>
      <c r="H618">
        <v>0</v>
      </c>
    </row>
    <row r="619" spans="2:8" x14ac:dyDescent="0.15">
      <c r="B619" s="6">
        <v>41950.625</v>
      </c>
      <c r="C619">
        <v>2170</v>
      </c>
      <c r="D619" t="s">
        <v>46</v>
      </c>
      <c r="E619">
        <v>0</v>
      </c>
      <c r="F619">
        <v>0.2</v>
      </c>
      <c r="G619">
        <v>0.1</v>
      </c>
      <c r="H619">
        <v>0.12839999999999999</v>
      </c>
    </row>
    <row r="620" spans="2:8" x14ac:dyDescent="0.15">
      <c r="B620" s="6">
        <v>41950.625</v>
      </c>
      <c r="C620">
        <v>2170</v>
      </c>
      <c r="D620" t="s">
        <v>47</v>
      </c>
      <c r="E620">
        <v>201.5</v>
      </c>
      <c r="F620">
        <v>209.5</v>
      </c>
      <c r="G620">
        <v>205.5</v>
      </c>
      <c r="H620">
        <v>0</v>
      </c>
    </row>
    <row r="621" spans="2:8" x14ac:dyDescent="0.15">
      <c r="B621" s="6">
        <v>41950.625</v>
      </c>
      <c r="C621">
        <v>2175</v>
      </c>
      <c r="D621" t="s">
        <v>46</v>
      </c>
      <c r="E621">
        <v>0</v>
      </c>
      <c r="F621">
        <v>0.2</v>
      </c>
      <c r="G621">
        <v>0.1</v>
      </c>
      <c r="H621">
        <v>0.13109999999999999</v>
      </c>
    </row>
    <row r="622" spans="2:8" x14ac:dyDescent="0.15">
      <c r="B622" s="6">
        <v>41950.625</v>
      </c>
      <c r="C622">
        <v>2175</v>
      </c>
      <c r="D622" t="s">
        <v>47</v>
      </c>
      <c r="E622">
        <v>206.5</v>
      </c>
      <c r="F622">
        <v>214.5</v>
      </c>
      <c r="G622">
        <v>210.5</v>
      </c>
      <c r="H622">
        <v>0</v>
      </c>
    </row>
    <row r="623" spans="2:8" x14ac:dyDescent="0.15">
      <c r="B623" s="6">
        <v>41950.625</v>
      </c>
      <c r="C623">
        <v>2180</v>
      </c>
      <c r="D623" t="s">
        <v>46</v>
      </c>
      <c r="E623">
        <v>0</v>
      </c>
      <c r="F623">
        <v>0.15</v>
      </c>
      <c r="G623">
        <v>7.4999999999999997E-2</v>
      </c>
      <c r="H623">
        <v>0.12959999999999999</v>
      </c>
    </row>
    <row r="624" spans="2:8" x14ac:dyDescent="0.15">
      <c r="B624" s="6">
        <v>41950.625</v>
      </c>
      <c r="C624">
        <v>2180</v>
      </c>
      <c r="D624" t="s">
        <v>47</v>
      </c>
      <c r="E624">
        <v>211.5</v>
      </c>
      <c r="F624">
        <v>219.5</v>
      </c>
      <c r="G624">
        <v>215.5</v>
      </c>
      <c r="H624">
        <v>0</v>
      </c>
    </row>
    <row r="625" spans="2:8" x14ac:dyDescent="0.15">
      <c r="B625" s="6">
        <v>41950.625</v>
      </c>
      <c r="C625">
        <v>2200</v>
      </c>
      <c r="D625" t="s">
        <v>46</v>
      </c>
      <c r="E625">
        <v>0</v>
      </c>
      <c r="F625">
        <v>0.15</v>
      </c>
      <c r="G625">
        <v>7.4999999999999997E-2</v>
      </c>
      <c r="H625">
        <v>0.13969999999999999</v>
      </c>
    </row>
    <row r="626" spans="2:8" x14ac:dyDescent="0.15">
      <c r="B626" s="6">
        <v>41950.625</v>
      </c>
      <c r="C626">
        <v>2200</v>
      </c>
      <c r="D626" t="s">
        <v>47</v>
      </c>
      <c r="E626">
        <v>231.5</v>
      </c>
      <c r="F626">
        <v>239.5</v>
      </c>
      <c r="G626">
        <v>235.5</v>
      </c>
      <c r="H626">
        <v>0</v>
      </c>
    </row>
    <row r="627" spans="2:8" x14ac:dyDescent="0.15">
      <c r="B627" s="6">
        <v>41950.625</v>
      </c>
      <c r="C627">
        <v>2225</v>
      </c>
      <c r="D627" t="s">
        <v>46</v>
      </c>
      <c r="E627">
        <v>0</v>
      </c>
      <c r="F627">
        <v>0.15</v>
      </c>
      <c r="G627">
        <v>7.4999999999999997E-2</v>
      </c>
      <c r="H627">
        <v>0.15210000000000001</v>
      </c>
    </row>
    <row r="628" spans="2:8" x14ac:dyDescent="0.15">
      <c r="B628" s="6">
        <v>41950.625</v>
      </c>
      <c r="C628">
        <v>2225</v>
      </c>
      <c r="D628" t="s">
        <v>47</v>
      </c>
      <c r="E628">
        <v>256.5</v>
      </c>
      <c r="F628">
        <v>264.5</v>
      </c>
      <c r="G628">
        <v>260.5</v>
      </c>
      <c r="H628">
        <v>0</v>
      </c>
    </row>
    <row r="629" spans="2:8" x14ac:dyDescent="0.15">
      <c r="B629" s="6">
        <v>41950.625</v>
      </c>
      <c r="C629">
        <v>2250</v>
      </c>
      <c r="D629" t="s">
        <v>47</v>
      </c>
      <c r="E629">
        <v>281.5</v>
      </c>
      <c r="F629">
        <v>289.5</v>
      </c>
      <c r="G629">
        <v>285.5</v>
      </c>
      <c r="H629">
        <v>0</v>
      </c>
    </row>
    <row r="630" spans="2:8" x14ac:dyDescent="0.15">
      <c r="B630" s="6">
        <v>41950.625</v>
      </c>
      <c r="C630">
        <v>2250</v>
      </c>
      <c r="D630" t="s">
        <v>46</v>
      </c>
      <c r="E630">
        <v>0</v>
      </c>
      <c r="F630">
        <v>0.1</v>
      </c>
      <c r="G630">
        <v>0.05</v>
      </c>
      <c r="H630">
        <v>0.15770000000000001</v>
      </c>
    </row>
    <row r="631" spans="2:8" x14ac:dyDescent="0.15">
      <c r="B631" s="6">
        <v>41950.625</v>
      </c>
      <c r="C631">
        <v>2275</v>
      </c>
      <c r="D631" t="s">
        <v>46</v>
      </c>
      <c r="E631">
        <v>0</v>
      </c>
      <c r="F631">
        <v>0.1</v>
      </c>
      <c r="G631">
        <v>0.05</v>
      </c>
      <c r="H631">
        <v>0.16950000000000001</v>
      </c>
    </row>
    <row r="632" spans="2:8" x14ac:dyDescent="0.15">
      <c r="B632" s="6">
        <v>41950.625</v>
      </c>
      <c r="C632">
        <v>2275</v>
      </c>
      <c r="D632" t="s">
        <v>47</v>
      </c>
      <c r="E632">
        <v>306.5</v>
      </c>
      <c r="F632">
        <v>314.5</v>
      </c>
      <c r="G632">
        <v>310.5</v>
      </c>
      <c r="H632">
        <v>0</v>
      </c>
    </row>
    <row r="633" spans="2:8" x14ac:dyDescent="0.15">
      <c r="B633" s="6">
        <v>41950.625</v>
      </c>
      <c r="C633">
        <v>2300</v>
      </c>
      <c r="D633" t="s">
        <v>47</v>
      </c>
      <c r="E633">
        <v>331.7</v>
      </c>
      <c r="F633">
        <v>339.5</v>
      </c>
      <c r="G633">
        <v>335.6</v>
      </c>
      <c r="H633">
        <v>0</v>
      </c>
    </row>
    <row r="634" spans="2:8" x14ac:dyDescent="0.15">
      <c r="B634" s="6">
        <v>41950.625</v>
      </c>
      <c r="C634">
        <v>2300</v>
      </c>
      <c r="D634" t="s">
        <v>46</v>
      </c>
      <c r="E634">
        <v>0</v>
      </c>
      <c r="F634">
        <v>0.1</v>
      </c>
      <c r="G634">
        <v>0.05</v>
      </c>
      <c r="H634">
        <v>0.1804</v>
      </c>
    </row>
    <row r="635" spans="2:8" x14ac:dyDescent="0.15">
      <c r="B635" s="6">
        <v>41950.625</v>
      </c>
      <c r="C635">
        <v>2325</v>
      </c>
      <c r="D635" t="s">
        <v>46</v>
      </c>
      <c r="E635">
        <v>0</v>
      </c>
      <c r="F635">
        <v>0.05</v>
      </c>
      <c r="G635">
        <v>2.5000000000000001E-2</v>
      </c>
      <c r="H635">
        <v>0.18099999999999999</v>
      </c>
    </row>
    <row r="636" spans="2:8" x14ac:dyDescent="0.15">
      <c r="B636" s="6">
        <v>41950.625</v>
      </c>
      <c r="C636">
        <v>2325</v>
      </c>
      <c r="D636" t="s">
        <v>47</v>
      </c>
      <c r="E636">
        <v>356.6</v>
      </c>
      <c r="F636">
        <v>364.5</v>
      </c>
      <c r="G636">
        <v>360.55</v>
      </c>
      <c r="H6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92"/>
  <sheetViews>
    <sheetView topLeftCell="K1" workbookViewId="0">
      <pane ySplit="6" topLeftCell="A171" activePane="bottomLeft" state="frozen"/>
      <selection pane="bottomLeft" activeCell="W4" sqref="W4"/>
    </sheetView>
  </sheetViews>
  <sheetFormatPr baseColWidth="10" defaultColWidth="8.83203125" defaultRowHeight="14" x14ac:dyDescent="0.15"/>
  <cols>
    <col min="19" max="19" width="12.83203125" bestFit="1" customWidth="1"/>
    <col min="21" max="21" width="12.83203125" bestFit="1" customWidth="1"/>
    <col min="23" max="23" width="10" customWidth="1"/>
    <col min="26" max="26" width="28.33203125" bestFit="1" customWidth="1"/>
    <col min="27" max="27" width="10.83203125" bestFit="1" customWidth="1"/>
    <col min="28" max="28" width="11.33203125" bestFit="1" customWidth="1"/>
    <col min="29" max="29" width="12.33203125" bestFit="1" customWidth="1"/>
    <col min="30" max="30" width="11.83203125" bestFit="1" customWidth="1"/>
    <col min="33" max="33" width="24.83203125" bestFit="1" customWidth="1"/>
    <col min="36" max="36" width="11.33203125" bestFit="1" customWidth="1"/>
    <col min="41" max="41" width="15.6640625" customWidth="1"/>
  </cols>
  <sheetData>
    <row r="1" spans="2:42" x14ac:dyDescent="0.15">
      <c r="Z1" t="s">
        <v>17</v>
      </c>
      <c r="AA1" t="s">
        <v>18</v>
      </c>
      <c r="AB1" t="s">
        <v>20</v>
      </c>
      <c r="AF1" t="s">
        <v>22</v>
      </c>
      <c r="AG1">
        <f>30*24*60</f>
        <v>43200</v>
      </c>
      <c r="AL1" s="8">
        <v>41927</v>
      </c>
      <c r="AN1" t="s">
        <v>27</v>
      </c>
      <c r="AO1" s="6">
        <v>43831.406944444447</v>
      </c>
    </row>
    <row r="2" spans="2:42" x14ac:dyDescent="0.15">
      <c r="Z2" t="s">
        <v>0</v>
      </c>
      <c r="AA2" t="s">
        <v>14</v>
      </c>
      <c r="AB2" t="s">
        <v>13</v>
      </c>
      <c r="AC2" t="s">
        <v>19</v>
      </c>
      <c r="AD2" t="s">
        <v>21</v>
      </c>
      <c r="AF2" t="s">
        <v>23</v>
      </c>
      <c r="AG2">
        <f>365*24*60</f>
        <v>525600</v>
      </c>
      <c r="AL2" s="8">
        <f>AL1+30</f>
        <v>41957</v>
      </c>
      <c r="AO2" s="6">
        <v>43832</v>
      </c>
    </row>
    <row r="3" spans="2:42" x14ac:dyDescent="0.15">
      <c r="P3">
        <v>3.0499999999999999E-4</v>
      </c>
      <c r="W3">
        <v>2.8600000000000001E-4</v>
      </c>
      <c r="Y3" t="s">
        <v>15</v>
      </c>
      <c r="Z3">
        <f>B158</f>
        <v>1965</v>
      </c>
      <c r="AA3" s="5">
        <f>Z3+EXP(P3*P4)*N158</f>
        <v>1962.8999562222948</v>
      </c>
      <c r="AB3">
        <f>B157</f>
        <v>1960</v>
      </c>
      <c r="AC3">
        <f>1/P4*(AA3/AB3-1)^2</f>
        <v>3.2028854739531187E-5</v>
      </c>
      <c r="AD3">
        <f>S191-AC3</f>
        <v>1.8462923922305665E-2</v>
      </c>
      <c r="AE3">
        <f>(AJ5-AG1)/(AJ5-AJ4)</f>
        <v>0.30506208213903296</v>
      </c>
      <c r="AG3" t="s">
        <v>25</v>
      </c>
      <c r="AH3" t="s">
        <v>26</v>
      </c>
      <c r="AI3" t="s">
        <v>28</v>
      </c>
      <c r="AL3">
        <f>30/365</f>
        <v>8.2191780821917804E-2</v>
      </c>
      <c r="AO3" s="6">
        <v>43832.354166666664</v>
      </c>
      <c r="AP3" t="s">
        <v>30</v>
      </c>
    </row>
    <row r="4" spans="2:42" x14ac:dyDescent="0.15">
      <c r="C4" t="s">
        <v>5</v>
      </c>
      <c r="H4" t="s">
        <v>6</v>
      </c>
      <c r="P4">
        <f>AK4</f>
        <v>6.8348554033472689E-2</v>
      </c>
      <c r="W4">
        <f>AK5</f>
        <v>8.8268645357680253E-2</v>
      </c>
      <c r="Y4" t="s">
        <v>16</v>
      </c>
      <c r="Z4">
        <f>W116</f>
        <v>1960</v>
      </c>
      <c r="AA4">
        <f>Z4+EXP(W3*W4)*AC116</f>
        <v>1962.400060588363</v>
      </c>
      <c r="AB4">
        <f>G116</f>
        <v>1960</v>
      </c>
      <c r="AC4">
        <f>1/W4*(AA4/AB4-1)^2</f>
        <v>1.6987356711983067E-5</v>
      </c>
      <c r="AD4" s="4">
        <f>Z146-AC4</f>
        <v>1.882100768362955E-2</v>
      </c>
      <c r="AE4">
        <f>1-AE3</f>
        <v>0.69493791786096704</v>
      </c>
      <c r="AF4" t="s">
        <v>24</v>
      </c>
      <c r="AG4">
        <f>(AO2-AO1)*24*60</f>
        <v>853.99999999674037</v>
      </c>
      <c r="AH4">
        <f>24*24*60</f>
        <v>34560</v>
      </c>
      <c r="AI4">
        <f>(AO3-AO2)*24*60</f>
        <v>509.99999999650754</v>
      </c>
      <c r="AJ4">
        <f>SUM(AG4:AI4)</f>
        <v>35923.999999993248</v>
      </c>
      <c r="AK4">
        <f>AJ4/AG2</f>
        <v>6.8348554033472689E-2</v>
      </c>
      <c r="AO4" s="6">
        <v>43832.625</v>
      </c>
      <c r="AP4" t="s">
        <v>31</v>
      </c>
    </row>
    <row r="5" spans="2:42" x14ac:dyDescent="0.15">
      <c r="C5" t="s">
        <v>3</v>
      </c>
      <c r="E5" t="s">
        <v>4</v>
      </c>
      <c r="H5" t="s">
        <v>3</v>
      </c>
      <c r="J5" t="s">
        <v>4</v>
      </c>
      <c r="AF5" t="s">
        <v>29</v>
      </c>
      <c r="AG5">
        <f>AG4</f>
        <v>853.99999999674037</v>
      </c>
      <c r="AH5">
        <f>31*24*60</f>
        <v>44640</v>
      </c>
      <c r="AI5">
        <f>(AO4-AO2)*24*60</f>
        <v>900</v>
      </c>
      <c r="AJ5">
        <f>SUM(AG5:AI5)</f>
        <v>46393.99999999674</v>
      </c>
      <c r="AK5">
        <f>AJ5/AG2</f>
        <v>8.8268645357680253E-2</v>
      </c>
    </row>
    <row r="6" spans="2:42" ht="16" x14ac:dyDescent="0.2">
      <c r="B6" t="s">
        <v>0</v>
      </c>
      <c r="C6" t="s">
        <v>1</v>
      </c>
      <c r="D6" t="s">
        <v>2</v>
      </c>
      <c r="E6" t="s">
        <v>1</v>
      </c>
      <c r="F6" t="s">
        <v>2</v>
      </c>
      <c r="G6" t="s">
        <v>0</v>
      </c>
      <c r="H6" t="s">
        <v>1</v>
      </c>
      <c r="I6" t="s">
        <v>2</v>
      </c>
      <c r="J6" t="s">
        <v>1</v>
      </c>
      <c r="K6" t="s">
        <v>2</v>
      </c>
      <c r="P6" t="s">
        <v>5</v>
      </c>
      <c r="Q6" t="s">
        <v>11</v>
      </c>
      <c r="R6" t="s">
        <v>12</v>
      </c>
      <c r="AE6" s="7">
        <f>100*SQRT((AK4*AD3*AE3+AK5*AD4*AE4)*AG2/AG1)</f>
        <v>13.685820537948612</v>
      </c>
    </row>
    <row r="7" spans="2:42" x14ac:dyDescent="0.15">
      <c r="B7">
        <v>800</v>
      </c>
      <c r="C7">
        <v>1160.9000000000001</v>
      </c>
      <c r="D7">
        <v>1164.4000000000001</v>
      </c>
      <c r="E7">
        <v>0</v>
      </c>
      <c r="F7">
        <v>0.1</v>
      </c>
    </row>
    <row r="8" spans="2:42" x14ac:dyDescent="0.15">
      <c r="B8">
        <v>900</v>
      </c>
      <c r="C8">
        <v>1060.9000000000001</v>
      </c>
      <c r="D8">
        <v>1064.5</v>
      </c>
      <c r="E8">
        <v>0</v>
      </c>
      <c r="F8">
        <v>0.1</v>
      </c>
    </row>
    <row r="9" spans="2:42" x14ac:dyDescent="0.15">
      <c r="B9">
        <v>1000</v>
      </c>
      <c r="C9">
        <v>961</v>
      </c>
      <c r="D9">
        <v>964.5</v>
      </c>
      <c r="E9">
        <v>0</v>
      </c>
      <c r="F9">
        <v>0.1</v>
      </c>
    </row>
    <row r="10" spans="2:42" x14ac:dyDescent="0.15">
      <c r="B10">
        <v>1050</v>
      </c>
      <c r="C10">
        <v>911</v>
      </c>
      <c r="D10">
        <v>914.5</v>
      </c>
      <c r="E10">
        <v>0</v>
      </c>
      <c r="F10">
        <v>0.1</v>
      </c>
    </row>
    <row r="11" spans="2:42" x14ac:dyDescent="0.15">
      <c r="B11">
        <v>1100</v>
      </c>
      <c r="C11">
        <v>861</v>
      </c>
      <c r="D11">
        <v>864.6</v>
      </c>
      <c r="E11">
        <v>0</v>
      </c>
      <c r="F11">
        <v>0.05</v>
      </c>
    </row>
    <row r="12" spans="2:42" x14ac:dyDescent="0.15">
      <c r="B12">
        <v>1125</v>
      </c>
      <c r="C12">
        <v>836</v>
      </c>
      <c r="D12">
        <v>839.6</v>
      </c>
      <c r="E12">
        <v>0</v>
      </c>
      <c r="F12">
        <v>0.05</v>
      </c>
    </row>
    <row r="13" spans="2:42" x14ac:dyDescent="0.15">
      <c r="B13">
        <v>1150</v>
      </c>
      <c r="C13">
        <v>811</v>
      </c>
      <c r="D13">
        <v>814.6</v>
      </c>
      <c r="E13">
        <v>0</v>
      </c>
      <c r="F13">
        <v>0.05</v>
      </c>
    </row>
    <row r="14" spans="2:42" x14ac:dyDescent="0.15">
      <c r="B14">
        <v>1175</v>
      </c>
      <c r="C14">
        <v>786.1</v>
      </c>
      <c r="D14">
        <v>789.6</v>
      </c>
      <c r="E14">
        <v>0</v>
      </c>
      <c r="F14">
        <v>0.05</v>
      </c>
    </row>
    <row r="15" spans="2:42" x14ac:dyDescent="0.15">
      <c r="B15">
        <v>1200</v>
      </c>
      <c r="C15">
        <v>761.1</v>
      </c>
      <c r="D15">
        <v>764.6</v>
      </c>
      <c r="E15">
        <v>0</v>
      </c>
      <c r="F15">
        <v>0.05</v>
      </c>
    </row>
    <row r="16" spans="2:42" x14ac:dyDescent="0.15">
      <c r="B16">
        <v>1220</v>
      </c>
      <c r="C16">
        <v>741.1</v>
      </c>
      <c r="D16">
        <v>744.6</v>
      </c>
      <c r="E16">
        <v>0</v>
      </c>
      <c r="F16">
        <v>0.1</v>
      </c>
    </row>
    <row r="17" spans="2:26" x14ac:dyDescent="0.15">
      <c r="B17">
        <v>1225</v>
      </c>
      <c r="C17">
        <v>736.1</v>
      </c>
      <c r="D17">
        <v>739.6</v>
      </c>
      <c r="E17">
        <v>0</v>
      </c>
      <c r="F17">
        <v>0.05</v>
      </c>
      <c r="G17">
        <v>1225</v>
      </c>
      <c r="H17">
        <v>735.9</v>
      </c>
      <c r="I17">
        <v>738.8</v>
      </c>
      <c r="J17">
        <v>0</v>
      </c>
      <c r="K17">
        <v>0.1</v>
      </c>
    </row>
    <row r="18" spans="2:26" x14ac:dyDescent="0.15">
      <c r="B18">
        <v>1240</v>
      </c>
      <c r="C18">
        <v>721.1</v>
      </c>
      <c r="D18">
        <v>724.6</v>
      </c>
      <c r="E18">
        <v>0</v>
      </c>
      <c r="F18">
        <v>0.1</v>
      </c>
      <c r="G18">
        <v>1250</v>
      </c>
      <c r="H18">
        <v>710.8</v>
      </c>
      <c r="I18">
        <v>713.8</v>
      </c>
      <c r="J18">
        <v>0</v>
      </c>
      <c r="K18">
        <v>0.1</v>
      </c>
    </row>
    <row r="19" spans="2:26" x14ac:dyDescent="0.15">
      <c r="B19">
        <v>1250</v>
      </c>
      <c r="C19">
        <v>711.1</v>
      </c>
      <c r="D19">
        <v>714.6</v>
      </c>
      <c r="E19">
        <v>0</v>
      </c>
      <c r="F19">
        <v>0.05</v>
      </c>
      <c r="G19">
        <v>1275</v>
      </c>
      <c r="H19">
        <v>686</v>
      </c>
      <c r="I19">
        <v>688.7</v>
      </c>
      <c r="J19">
        <v>0.05</v>
      </c>
      <c r="K19">
        <v>0.1</v>
      </c>
      <c r="W19">
        <f>G19</f>
        <v>1275</v>
      </c>
      <c r="X19">
        <f>AVERAGE(J19:K19)</f>
        <v>7.5000000000000011E-2</v>
      </c>
      <c r="Y19">
        <f>W21-W19</f>
        <v>50</v>
      </c>
      <c r="Z19" s="2">
        <f>Y19/W19^2*EXP(W$3*W$4)*X19</f>
        <v>2.3068633106141315E-6</v>
      </c>
    </row>
    <row r="20" spans="2:26" x14ac:dyDescent="0.15">
      <c r="B20">
        <v>1260</v>
      </c>
      <c r="C20">
        <v>701.1</v>
      </c>
      <c r="D20">
        <v>704.6</v>
      </c>
      <c r="E20">
        <v>0</v>
      </c>
      <c r="F20">
        <v>0.1</v>
      </c>
      <c r="G20">
        <v>1300</v>
      </c>
      <c r="H20">
        <v>660.9</v>
      </c>
      <c r="I20">
        <v>663.8</v>
      </c>
      <c r="J20">
        <v>0</v>
      </c>
      <c r="K20">
        <v>0.1</v>
      </c>
    </row>
    <row r="21" spans="2:26" x14ac:dyDescent="0.15">
      <c r="B21">
        <v>1270</v>
      </c>
      <c r="C21">
        <v>691.1</v>
      </c>
      <c r="D21">
        <v>694.6</v>
      </c>
      <c r="E21">
        <v>0</v>
      </c>
      <c r="F21">
        <v>0.1</v>
      </c>
      <c r="G21">
        <v>1325</v>
      </c>
      <c r="H21">
        <v>635.9</v>
      </c>
      <c r="I21">
        <v>638.6</v>
      </c>
      <c r="J21">
        <v>0.1</v>
      </c>
      <c r="K21">
        <v>0.2</v>
      </c>
      <c r="W21">
        <f>G21</f>
        <v>1325</v>
      </c>
      <c r="X21">
        <f>AVERAGE(J21:K21)</f>
        <v>0.15000000000000002</v>
      </c>
      <c r="Y21">
        <f>(W22-W19)/2</f>
        <v>37.5</v>
      </c>
      <c r="Z21" s="2">
        <f>Y21/W21^2*EXP(W$3*W$4)*X21</f>
        <v>3.2040680691922507E-6</v>
      </c>
    </row>
    <row r="22" spans="2:26" x14ac:dyDescent="0.15">
      <c r="B22">
        <v>1275</v>
      </c>
      <c r="C22">
        <v>686.1</v>
      </c>
      <c r="D22">
        <v>689.6</v>
      </c>
      <c r="E22">
        <v>0</v>
      </c>
      <c r="F22">
        <v>0.1</v>
      </c>
      <c r="G22">
        <v>1350</v>
      </c>
      <c r="H22">
        <v>610.9</v>
      </c>
      <c r="I22">
        <v>613.6</v>
      </c>
      <c r="J22">
        <v>0.1</v>
      </c>
      <c r="K22">
        <v>0.2</v>
      </c>
      <c r="W22">
        <f t="shared" ref="W22:W85" si="0">G22</f>
        <v>1350</v>
      </c>
      <c r="X22">
        <f>AVERAGE(J22:K22)</f>
        <v>0.15000000000000002</v>
      </c>
      <c r="Y22">
        <f>(W23-W21)/2</f>
        <v>25</v>
      </c>
      <c r="Z22" s="2">
        <f>Y22/W22^2*EXP(W$3*W$4)*X22</f>
        <v>2.0576651134798888E-6</v>
      </c>
    </row>
    <row r="23" spans="2:26" x14ac:dyDescent="0.15">
      <c r="B23">
        <v>1280</v>
      </c>
      <c r="C23">
        <v>681.1</v>
      </c>
      <c r="D23">
        <v>684.6</v>
      </c>
      <c r="E23">
        <v>0</v>
      </c>
      <c r="F23">
        <v>0.1</v>
      </c>
      <c r="G23">
        <v>1375</v>
      </c>
      <c r="H23">
        <v>585.9</v>
      </c>
      <c r="I23">
        <v>588.70000000000005</v>
      </c>
      <c r="J23">
        <v>0.1</v>
      </c>
      <c r="K23">
        <v>0.25</v>
      </c>
      <c r="W23">
        <f t="shared" si="0"/>
        <v>1375</v>
      </c>
      <c r="X23">
        <f>AVERAGE(J23:K23)</f>
        <v>0.17499999999999999</v>
      </c>
      <c r="Y23">
        <f>(W24-W22)/2</f>
        <v>25</v>
      </c>
      <c r="Z23" s="2">
        <f>Y23/W23^2*EXP(W$3*W$4)*X23</f>
        <v>2.3141080053086212E-6</v>
      </c>
    </row>
    <row r="24" spans="2:26" x14ac:dyDescent="0.15">
      <c r="B24">
        <v>1290</v>
      </c>
      <c r="C24">
        <v>671.1</v>
      </c>
      <c r="D24">
        <v>674.7</v>
      </c>
      <c r="E24">
        <v>0</v>
      </c>
      <c r="F24">
        <v>0.1</v>
      </c>
      <c r="G24">
        <v>1400</v>
      </c>
      <c r="H24">
        <v>561</v>
      </c>
      <c r="I24">
        <v>563.70000000000005</v>
      </c>
      <c r="J24">
        <v>0.15</v>
      </c>
      <c r="K24">
        <v>0.25</v>
      </c>
      <c r="W24">
        <f t="shared" si="0"/>
        <v>1400</v>
      </c>
      <c r="X24">
        <f t="shared" ref="X24:X87" si="1">AVERAGE(J24:K24)</f>
        <v>0.2</v>
      </c>
      <c r="Y24">
        <f t="shared" ref="Y24:Y87" si="2">(W25-W23)/2</f>
        <v>25</v>
      </c>
      <c r="Z24" s="2">
        <f t="shared" ref="Z24:Z87" si="3">Y24/W24^2*EXP(W$3*W$4)*X24</f>
        <v>2.5510848090592494E-6</v>
      </c>
    </row>
    <row r="25" spans="2:26" x14ac:dyDescent="0.15">
      <c r="B25">
        <v>1300</v>
      </c>
      <c r="C25">
        <v>661.1</v>
      </c>
      <c r="D25">
        <v>664.7</v>
      </c>
      <c r="E25">
        <v>0.05</v>
      </c>
      <c r="F25">
        <v>0.1</v>
      </c>
      <c r="G25">
        <v>1425</v>
      </c>
      <c r="H25">
        <v>536</v>
      </c>
      <c r="I25">
        <v>538.79999999999995</v>
      </c>
      <c r="J25">
        <v>0.2</v>
      </c>
      <c r="K25">
        <v>0.3</v>
      </c>
      <c r="W25">
        <f t="shared" si="0"/>
        <v>1425</v>
      </c>
      <c r="X25">
        <f t="shared" si="1"/>
        <v>0.25</v>
      </c>
      <c r="Y25">
        <f t="shared" si="2"/>
        <v>25</v>
      </c>
      <c r="Z25" s="2">
        <f t="shared" si="3"/>
        <v>3.0779478151776725E-6</v>
      </c>
    </row>
    <row r="26" spans="2:26" x14ac:dyDescent="0.15">
      <c r="B26">
        <v>1305</v>
      </c>
      <c r="C26">
        <v>656.1</v>
      </c>
      <c r="D26">
        <v>659.7</v>
      </c>
      <c r="E26">
        <v>0</v>
      </c>
      <c r="F26">
        <v>0.1</v>
      </c>
      <c r="G26">
        <v>1450</v>
      </c>
      <c r="H26">
        <v>511.1</v>
      </c>
      <c r="I26">
        <v>513.79999999999995</v>
      </c>
      <c r="J26">
        <v>0.25</v>
      </c>
      <c r="K26">
        <v>0.35</v>
      </c>
      <c r="W26">
        <f t="shared" si="0"/>
        <v>1450</v>
      </c>
      <c r="X26">
        <f t="shared" si="1"/>
        <v>0.3</v>
      </c>
      <c r="Y26">
        <f t="shared" si="2"/>
        <v>25</v>
      </c>
      <c r="Z26" s="2">
        <f t="shared" si="3"/>
        <v>3.5672719803254183E-6</v>
      </c>
    </row>
    <row r="27" spans="2:26" x14ac:dyDescent="0.15">
      <c r="B27">
        <v>1310</v>
      </c>
      <c r="C27">
        <v>651.1</v>
      </c>
      <c r="D27">
        <v>654.70000000000005</v>
      </c>
      <c r="E27">
        <v>0</v>
      </c>
      <c r="F27">
        <v>0.1</v>
      </c>
      <c r="G27">
        <v>1475</v>
      </c>
      <c r="H27">
        <v>486.1</v>
      </c>
      <c r="I27">
        <v>488.9</v>
      </c>
      <c r="J27">
        <v>0.3</v>
      </c>
      <c r="K27">
        <v>0.4</v>
      </c>
      <c r="W27">
        <f t="shared" si="0"/>
        <v>1475</v>
      </c>
      <c r="X27">
        <f t="shared" si="1"/>
        <v>0.35</v>
      </c>
      <c r="Y27">
        <f t="shared" si="2"/>
        <v>25</v>
      </c>
      <c r="Z27" s="2">
        <f t="shared" si="3"/>
        <v>4.0219343384421599E-6</v>
      </c>
    </row>
    <row r="28" spans="2:26" x14ac:dyDescent="0.15">
      <c r="B28">
        <v>1315</v>
      </c>
      <c r="C28">
        <v>646.1</v>
      </c>
      <c r="D28">
        <v>649.70000000000005</v>
      </c>
      <c r="E28">
        <v>0</v>
      </c>
      <c r="F28">
        <v>0.1</v>
      </c>
      <c r="G28">
        <v>1500</v>
      </c>
      <c r="H28">
        <v>461.2</v>
      </c>
      <c r="I28">
        <v>464</v>
      </c>
      <c r="J28">
        <v>0.35</v>
      </c>
      <c r="K28">
        <v>0.45</v>
      </c>
      <c r="W28">
        <f t="shared" si="0"/>
        <v>1500</v>
      </c>
      <c r="X28">
        <f t="shared" si="1"/>
        <v>0.4</v>
      </c>
      <c r="Y28">
        <f t="shared" si="2"/>
        <v>17.5</v>
      </c>
      <c r="Z28" s="2">
        <f t="shared" si="3"/>
        <v>3.1111896515815913E-6</v>
      </c>
    </row>
    <row r="29" spans="2:26" x14ac:dyDescent="0.15">
      <c r="B29">
        <v>1320</v>
      </c>
      <c r="C29">
        <v>641.20000000000005</v>
      </c>
      <c r="D29">
        <v>644.70000000000005</v>
      </c>
      <c r="E29">
        <v>0</v>
      </c>
      <c r="F29">
        <v>0.1</v>
      </c>
      <c r="G29">
        <v>1510</v>
      </c>
      <c r="H29">
        <v>451.3</v>
      </c>
      <c r="I29">
        <v>454</v>
      </c>
      <c r="J29">
        <v>0.35</v>
      </c>
      <c r="K29">
        <v>0.5</v>
      </c>
      <c r="W29">
        <f t="shared" si="0"/>
        <v>1510</v>
      </c>
      <c r="X29">
        <f t="shared" si="1"/>
        <v>0.42499999999999999</v>
      </c>
      <c r="Y29">
        <f t="shared" si="2"/>
        <v>10</v>
      </c>
      <c r="Z29" s="2">
        <f t="shared" si="3"/>
        <v>1.8640003911638561E-6</v>
      </c>
    </row>
    <row r="30" spans="2:26" x14ac:dyDescent="0.15">
      <c r="B30">
        <v>1325</v>
      </c>
      <c r="C30">
        <v>636.20000000000005</v>
      </c>
      <c r="D30">
        <v>639.70000000000005</v>
      </c>
      <c r="E30">
        <v>0.05</v>
      </c>
      <c r="F30">
        <v>0.1</v>
      </c>
      <c r="G30">
        <v>1520</v>
      </c>
      <c r="H30">
        <v>441.3</v>
      </c>
      <c r="I30">
        <v>444</v>
      </c>
      <c r="J30">
        <v>0.4</v>
      </c>
      <c r="K30">
        <v>0.5</v>
      </c>
      <c r="W30">
        <f t="shared" si="0"/>
        <v>1520</v>
      </c>
      <c r="X30">
        <f t="shared" si="1"/>
        <v>0.45</v>
      </c>
      <c r="Y30">
        <f t="shared" si="2"/>
        <v>7.5</v>
      </c>
      <c r="Z30" s="2">
        <f t="shared" si="3"/>
        <v>1.4608228888440904E-6</v>
      </c>
    </row>
    <row r="31" spans="2:26" x14ac:dyDescent="0.15">
      <c r="B31">
        <v>1330</v>
      </c>
      <c r="C31">
        <v>631.20000000000005</v>
      </c>
      <c r="D31">
        <v>634.70000000000005</v>
      </c>
      <c r="E31">
        <v>0</v>
      </c>
      <c r="F31">
        <v>0.1</v>
      </c>
      <c r="G31">
        <v>1525</v>
      </c>
      <c r="H31">
        <v>436.3</v>
      </c>
      <c r="I31">
        <v>439.1</v>
      </c>
      <c r="J31">
        <v>0.4</v>
      </c>
      <c r="K31">
        <v>0.55000000000000004</v>
      </c>
      <c r="W31">
        <f t="shared" si="0"/>
        <v>1525</v>
      </c>
      <c r="X31">
        <f t="shared" si="1"/>
        <v>0.47500000000000003</v>
      </c>
      <c r="Y31">
        <f t="shared" si="2"/>
        <v>5</v>
      </c>
      <c r="Z31" s="2">
        <f t="shared" si="3"/>
        <v>1.0212566330488196E-6</v>
      </c>
    </row>
    <row r="32" spans="2:26" x14ac:dyDescent="0.15">
      <c r="B32">
        <v>1335</v>
      </c>
      <c r="C32">
        <v>626.20000000000005</v>
      </c>
      <c r="D32">
        <v>629.70000000000005</v>
      </c>
      <c r="E32">
        <v>0</v>
      </c>
      <c r="F32">
        <v>0.15</v>
      </c>
      <c r="G32">
        <v>1530</v>
      </c>
      <c r="H32">
        <v>431.3</v>
      </c>
      <c r="I32">
        <v>434.1</v>
      </c>
      <c r="J32">
        <v>0.45</v>
      </c>
      <c r="K32">
        <v>0.55000000000000004</v>
      </c>
      <c r="W32">
        <f t="shared" si="0"/>
        <v>1530</v>
      </c>
      <c r="X32">
        <f t="shared" si="1"/>
        <v>0.5</v>
      </c>
      <c r="Y32">
        <f t="shared" si="2"/>
        <v>7.5</v>
      </c>
      <c r="Z32" s="2">
        <f t="shared" si="3"/>
        <v>1.6019884101487021E-6</v>
      </c>
    </row>
    <row r="33" spans="2:26" x14ac:dyDescent="0.15">
      <c r="B33">
        <v>1340</v>
      </c>
      <c r="C33">
        <v>621.20000000000005</v>
      </c>
      <c r="D33">
        <v>624.70000000000005</v>
      </c>
      <c r="E33">
        <v>0</v>
      </c>
      <c r="F33">
        <v>0.15</v>
      </c>
      <c r="G33">
        <v>1540</v>
      </c>
      <c r="H33">
        <v>421.4</v>
      </c>
      <c r="I33">
        <v>424.1</v>
      </c>
      <c r="J33">
        <v>0.45</v>
      </c>
      <c r="K33">
        <v>0.6</v>
      </c>
      <c r="W33">
        <f t="shared" si="0"/>
        <v>1540</v>
      </c>
      <c r="X33">
        <f t="shared" si="1"/>
        <v>0.52500000000000002</v>
      </c>
      <c r="Y33">
        <f t="shared" si="2"/>
        <v>10</v>
      </c>
      <c r="Z33" s="2">
        <f t="shared" si="3"/>
        <v>2.2137512805886046E-6</v>
      </c>
    </row>
    <row r="34" spans="2:26" x14ac:dyDescent="0.15">
      <c r="B34">
        <v>1345</v>
      </c>
      <c r="C34">
        <v>616.20000000000005</v>
      </c>
      <c r="D34">
        <v>619.70000000000005</v>
      </c>
      <c r="E34">
        <v>0</v>
      </c>
      <c r="F34">
        <v>0.15</v>
      </c>
      <c r="G34">
        <v>1550</v>
      </c>
      <c r="H34">
        <v>411.4</v>
      </c>
      <c r="I34">
        <v>414.2</v>
      </c>
      <c r="J34">
        <v>0.5</v>
      </c>
      <c r="K34">
        <v>0.6</v>
      </c>
      <c r="W34">
        <f t="shared" si="0"/>
        <v>1550</v>
      </c>
      <c r="X34">
        <f t="shared" si="1"/>
        <v>0.55000000000000004</v>
      </c>
      <c r="Y34">
        <f t="shared" si="2"/>
        <v>7.5</v>
      </c>
      <c r="Z34" s="2">
        <f t="shared" si="3"/>
        <v>1.7170048433918028E-6</v>
      </c>
    </row>
    <row r="35" spans="2:26" x14ac:dyDescent="0.15">
      <c r="B35">
        <v>1350</v>
      </c>
      <c r="C35">
        <v>611.20000000000005</v>
      </c>
      <c r="D35">
        <v>614.70000000000005</v>
      </c>
      <c r="E35">
        <v>0.05</v>
      </c>
      <c r="F35">
        <v>0.15</v>
      </c>
      <c r="G35">
        <v>1555</v>
      </c>
      <c r="H35">
        <v>406.4</v>
      </c>
      <c r="I35">
        <v>409.2</v>
      </c>
      <c r="J35">
        <v>0.5</v>
      </c>
      <c r="K35">
        <v>0.65</v>
      </c>
      <c r="W35">
        <f t="shared" si="0"/>
        <v>1555</v>
      </c>
      <c r="X35">
        <f t="shared" si="1"/>
        <v>0.57499999999999996</v>
      </c>
      <c r="Y35">
        <f t="shared" si="2"/>
        <v>5</v>
      </c>
      <c r="Z35" s="2">
        <f t="shared" si="3"/>
        <v>1.1890168959418424E-6</v>
      </c>
    </row>
    <row r="36" spans="2:26" x14ac:dyDescent="0.15">
      <c r="B36">
        <v>1355</v>
      </c>
      <c r="C36">
        <v>606.20000000000005</v>
      </c>
      <c r="D36">
        <v>609.70000000000005</v>
      </c>
      <c r="E36">
        <v>0.05</v>
      </c>
      <c r="F36">
        <v>0.35</v>
      </c>
      <c r="G36">
        <v>1560</v>
      </c>
      <c r="H36">
        <v>401.4</v>
      </c>
      <c r="I36">
        <v>404.2</v>
      </c>
      <c r="J36">
        <v>0.55000000000000004</v>
      </c>
      <c r="K36">
        <v>0.65</v>
      </c>
      <c r="W36">
        <f t="shared" si="0"/>
        <v>1560</v>
      </c>
      <c r="X36">
        <f t="shared" si="1"/>
        <v>0.60000000000000009</v>
      </c>
      <c r="Y36">
        <f t="shared" si="2"/>
        <v>5</v>
      </c>
      <c r="Z36" s="2">
        <f t="shared" si="3"/>
        <v>1.2327727381055546E-6</v>
      </c>
    </row>
    <row r="37" spans="2:26" x14ac:dyDescent="0.15">
      <c r="B37">
        <v>1360</v>
      </c>
      <c r="C37">
        <v>601.20000000000005</v>
      </c>
      <c r="D37">
        <v>604.70000000000005</v>
      </c>
      <c r="E37">
        <v>0</v>
      </c>
      <c r="F37">
        <v>0.35</v>
      </c>
      <c r="G37">
        <v>1565</v>
      </c>
      <c r="H37">
        <v>396.5</v>
      </c>
      <c r="I37">
        <v>399.2</v>
      </c>
      <c r="J37">
        <v>0.55000000000000004</v>
      </c>
      <c r="K37">
        <v>0.7</v>
      </c>
      <c r="W37">
        <f t="shared" si="0"/>
        <v>1565</v>
      </c>
      <c r="X37">
        <f t="shared" si="1"/>
        <v>0.625</v>
      </c>
      <c r="Y37">
        <f t="shared" si="2"/>
        <v>5</v>
      </c>
      <c r="Z37" s="2">
        <f t="shared" si="3"/>
        <v>1.2759460201074137E-6</v>
      </c>
    </row>
    <row r="38" spans="2:26" x14ac:dyDescent="0.15">
      <c r="B38">
        <v>1365</v>
      </c>
      <c r="C38">
        <v>596.20000000000005</v>
      </c>
      <c r="D38">
        <v>599.70000000000005</v>
      </c>
      <c r="E38">
        <v>0</v>
      </c>
      <c r="F38">
        <v>0.35</v>
      </c>
      <c r="G38">
        <v>1570</v>
      </c>
      <c r="H38">
        <v>391.2</v>
      </c>
      <c r="I38">
        <v>394</v>
      </c>
      <c r="J38">
        <v>0.6</v>
      </c>
      <c r="K38">
        <v>0.7</v>
      </c>
      <c r="W38">
        <f t="shared" si="0"/>
        <v>1570</v>
      </c>
      <c r="X38">
        <f t="shared" si="1"/>
        <v>0.64999999999999991</v>
      </c>
      <c r="Y38">
        <f t="shared" si="2"/>
        <v>5</v>
      </c>
      <c r="Z38" s="2">
        <f t="shared" si="3"/>
        <v>1.3185451932092511E-6</v>
      </c>
    </row>
    <row r="39" spans="2:26" x14ac:dyDescent="0.15">
      <c r="B39">
        <v>1370</v>
      </c>
      <c r="C39">
        <v>591.20000000000005</v>
      </c>
      <c r="D39">
        <v>594.70000000000005</v>
      </c>
      <c r="E39" s="1">
        <v>0.05</v>
      </c>
      <c r="F39" s="1">
        <v>0.35</v>
      </c>
      <c r="G39">
        <v>1575</v>
      </c>
      <c r="H39">
        <v>386.5</v>
      </c>
      <c r="I39">
        <v>389.3</v>
      </c>
      <c r="J39">
        <v>0.6</v>
      </c>
      <c r="K39">
        <v>0.75</v>
      </c>
      <c r="P39">
        <f>B39</f>
        <v>1370</v>
      </c>
      <c r="Q39">
        <f>AVERAGE(E39:F39)</f>
        <v>0.19999999999999998</v>
      </c>
      <c r="R39">
        <f>B40-B39</f>
        <v>5</v>
      </c>
      <c r="S39" s="2">
        <f>R39/P39^2*EXP(P$3*P$4)*Q39</f>
        <v>5.3280454287722625E-7</v>
      </c>
      <c r="U39" s="3">
        <f>S39-Contribution!F2</f>
        <v>4.5428772262426262E-12</v>
      </c>
      <c r="W39">
        <f t="shared" si="0"/>
        <v>1575</v>
      </c>
      <c r="X39">
        <f t="shared" si="1"/>
        <v>0.67500000000000004</v>
      </c>
      <c r="Y39">
        <f t="shared" si="2"/>
        <v>5</v>
      </c>
      <c r="Z39" s="2">
        <f t="shared" si="3"/>
        <v>1.3605785648315999E-6</v>
      </c>
    </row>
    <row r="40" spans="2:26" x14ac:dyDescent="0.15">
      <c r="B40">
        <v>1375</v>
      </c>
      <c r="C40">
        <v>586.20000000000005</v>
      </c>
      <c r="D40">
        <v>589.70000000000005</v>
      </c>
      <c r="E40" s="1">
        <v>0.1</v>
      </c>
      <c r="F40" s="1">
        <v>0.15</v>
      </c>
      <c r="G40">
        <v>1580</v>
      </c>
      <c r="H40">
        <v>381.5</v>
      </c>
      <c r="I40">
        <v>384.3</v>
      </c>
      <c r="J40">
        <v>0.6</v>
      </c>
      <c r="K40">
        <v>0.75</v>
      </c>
      <c r="P40">
        <f>B40</f>
        <v>1375</v>
      </c>
      <c r="Q40">
        <f>AVERAGE(E40:F40)</f>
        <v>0.125</v>
      </c>
      <c r="R40">
        <f>(B41-B39)/2</f>
        <v>5</v>
      </c>
      <c r="S40" s="2">
        <f>R40/P40^2*EXP(P$3*P$4)*Q40</f>
        <v>3.3058540381033588E-7</v>
      </c>
      <c r="U40" s="3">
        <f>S40-Contribution!F3</f>
        <v>-1.4596189664130877E-11</v>
      </c>
      <c r="W40">
        <f t="shared" si="0"/>
        <v>1580</v>
      </c>
      <c r="X40">
        <f t="shared" si="1"/>
        <v>0.67500000000000004</v>
      </c>
      <c r="Y40">
        <f t="shared" si="2"/>
        <v>5</v>
      </c>
      <c r="Z40" s="2">
        <f t="shared" si="3"/>
        <v>1.3519809334983924E-6</v>
      </c>
    </row>
    <row r="41" spans="2:26" x14ac:dyDescent="0.15">
      <c r="B41">
        <v>1380</v>
      </c>
      <c r="C41">
        <v>581.20000000000005</v>
      </c>
      <c r="D41">
        <v>584.70000000000005</v>
      </c>
      <c r="E41" s="1">
        <v>0.1</v>
      </c>
      <c r="F41" s="1">
        <v>0.2</v>
      </c>
      <c r="G41">
        <v>1585</v>
      </c>
      <c r="H41">
        <v>376.6</v>
      </c>
      <c r="I41">
        <v>379.3</v>
      </c>
      <c r="J41">
        <v>0.65</v>
      </c>
      <c r="K41">
        <v>0.75</v>
      </c>
      <c r="P41">
        <f t="shared" ref="P41:P104" si="4">B41</f>
        <v>1380</v>
      </c>
      <c r="Q41">
        <f t="shared" ref="Q41:Q104" si="5">AVERAGE(E41:F41)</f>
        <v>0.15000000000000002</v>
      </c>
      <c r="R41">
        <f t="shared" ref="R41:R104" si="6">(B42-B40)/2</f>
        <v>5</v>
      </c>
      <c r="S41" s="2">
        <f t="shared" ref="S41:S104" si="7">R41/P41^2*EXP(P$3*P$4)*Q41</f>
        <v>3.9383303659667068E-7</v>
      </c>
      <c r="U41" s="3">
        <f>S41-Contribution!F4</f>
        <v>3.3036596670690134E-11</v>
      </c>
      <c r="W41">
        <f t="shared" si="0"/>
        <v>1585</v>
      </c>
      <c r="X41">
        <f t="shared" si="1"/>
        <v>0.7</v>
      </c>
      <c r="Y41">
        <f t="shared" si="2"/>
        <v>5</v>
      </c>
      <c r="Z41" s="2">
        <f t="shared" si="3"/>
        <v>1.3932224852588005E-6</v>
      </c>
    </row>
    <row r="42" spans="2:26" x14ac:dyDescent="0.15">
      <c r="B42">
        <v>1385</v>
      </c>
      <c r="C42">
        <v>576.20000000000005</v>
      </c>
      <c r="D42">
        <v>579.70000000000005</v>
      </c>
      <c r="E42" s="1">
        <v>0.1</v>
      </c>
      <c r="F42" s="1">
        <v>0.35</v>
      </c>
      <c r="G42">
        <v>1590</v>
      </c>
      <c r="H42">
        <v>371.3</v>
      </c>
      <c r="I42">
        <v>374.1</v>
      </c>
      <c r="J42">
        <v>0.65</v>
      </c>
      <c r="K42">
        <v>0.8</v>
      </c>
      <c r="P42">
        <f t="shared" si="4"/>
        <v>1385</v>
      </c>
      <c r="Q42">
        <f t="shared" si="5"/>
        <v>0.22499999999999998</v>
      </c>
      <c r="R42">
        <f t="shared" si="6"/>
        <v>5</v>
      </c>
      <c r="S42" s="2">
        <f t="shared" si="7"/>
        <v>5.8649191431768925E-7</v>
      </c>
      <c r="U42" s="3">
        <f>S42-Contribution!F5</f>
        <v>-8.0856823107674101E-12</v>
      </c>
      <c r="W42">
        <f t="shared" si="0"/>
        <v>1590</v>
      </c>
      <c r="X42">
        <f t="shared" si="1"/>
        <v>0.72500000000000009</v>
      </c>
      <c r="Y42">
        <f t="shared" si="2"/>
        <v>5</v>
      </c>
      <c r="Z42" s="2">
        <f t="shared" si="3"/>
        <v>1.4339193519533222E-6</v>
      </c>
    </row>
    <row r="43" spans="2:26" x14ac:dyDescent="0.15">
      <c r="B43">
        <v>1390</v>
      </c>
      <c r="C43">
        <v>571.20000000000005</v>
      </c>
      <c r="D43">
        <v>574.70000000000005</v>
      </c>
      <c r="E43" s="1">
        <v>0.1</v>
      </c>
      <c r="F43" s="1">
        <v>0.35</v>
      </c>
      <c r="G43">
        <v>1595</v>
      </c>
      <c r="H43">
        <v>366.6</v>
      </c>
      <c r="I43">
        <v>369.4</v>
      </c>
      <c r="J43">
        <v>0.7</v>
      </c>
      <c r="K43">
        <v>0.8</v>
      </c>
      <c r="P43">
        <f t="shared" si="4"/>
        <v>1390</v>
      </c>
      <c r="Q43">
        <f t="shared" si="5"/>
        <v>0.22499999999999998</v>
      </c>
      <c r="R43">
        <f t="shared" si="6"/>
        <v>5</v>
      </c>
      <c r="S43" s="2">
        <f t="shared" si="7"/>
        <v>5.8228013681592531E-7</v>
      </c>
      <c r="U43" s="3">
        <f>S43-Contribution!F6</f>
        <v>-1.9863184074714106E-11</v>
      </c>
      <c r="W43">
        <f t="shared" si="0"/>
        <v>1595</v>
      </c>
      <c r="X43">
        <f t="shared" si="1"/>
        <v>0.75</v>
      </c>
      <c r="Y43">
        <f t="shared" si="2"/>
        <v>5</v>
      </c>
      <c r="Z43" s="2">
        <f t="shared" si="3"/>
        <v>1.4740793307129828E-6</v>
      </c>
    </row>
    <row r="44" spans="2:26" x14ac:dyDescent="0.15">
      <c r="B44">
        <v>1395</v>
      </c>
      <c r="C44">
        <v>566.20000000000005</v>
      </c>
      <c r="D44">
        <v>569.70000000000005</v>
      </c>
      <c r="E44" s="1">
        <v>0.1</v>
      </c>
      <c r="F44" s="1">
        <v>0.15</v>
      </c>
      <c r="G44">
        <v>1600</v>
      </c>
      <c r="H44">
        <v>361.6</v>
      </c>
      <c r="I44">
        <v>364.4</v>
      </c>
      <c r="J44">
        <v>0.7</v>
      </c>
      <c r="K44">
        <v>0.85</v>
      </c>
      <c r="P44">
        <f t="shared" si="4"/>
        <v>1395</v>
      </c>
      <c r="Q44">
        <f t="shared" si="5"/>
        <v>0.125</v>
      </c>
      <c r="R44">
        <f>(B45-B43)/2</f>
        <v>5</v>
      </c>
      <c r="S44" s="2">
        <f t="shared" si="7"/>
        <v>3.2117420335243194E-7</v>
      </c>
      <c r="U44" s="3">
        <f>S44-Contribution!F7</f>
        <v>-2.5796647568047869E-11</v>
      </c>
      <c r="W44">
        <f t="shared" si="0"/>
        <v>1600</v>
      </c>
      <c r="X44">
        <f t="shared" si="1"/>
        <v>0.77499999999999991</v>
      </c>
      <c r="Y44">
        <f t="shared" si="2"/>
        <v>5</v>
      </c>
      <c r="Z44" s="2">
        <f t="shared" si="3"/>
        <v>1.5137100878753904E-6</v>
      </c>
    </row>
    <row r="45" spans="2:26" x14ac:dyDescent="0.15">
      <c r="B45">
        <v>1400</v>
      </c>
      <c r="C45">
        <v>561.20000000000005</v>
      </c>
      <c r="D45">
        <v>564.79999999999995</v>
      </c>
      <c r="E45" s="1">
        <v>0.1</v>
      </c>
      <c r="F45" s="1">
        <v>0.15</v>
      </c>
      <c r="G45">
        <v>1605</v>
      </c>
      <c r="H45">
        <v>356.7</v>
      </c>
      <c r="I45">
        <v>359.4</v>
      </c>
      <c r="J45">
        <v>0.75</v>
      </c>
      <c r="K45">
        <v>0.85</v>
      </c>
      <c r="P45">
        <f t="shared" si="4"/>
        <v>1400</v>
      </c>
      <c r="Q45">
        <f t="shared" si="5"/>
        <v>0.125</v>
      </c>
      <c r="R45">
        <f>(B47-B44)/2</f>
        <v>7.5</v>
      </c>
      <c r="S45" s="2">
        <f t="shared" si="7"/>
        <v>4.7832629776447671E-7</v>
      </c>
      <c r="U45" s="3">
        <f>S45-Contribution!F8</f>
        <v>2.6297764476664409E-11</v>
      </c>
      <c r="W45">
        <f t="shared" si="0"/>
        <v>1605</v>
      </c>
      <c r="X45">
        <f t="shared" si="1"/>
        <v>0.8</v>
      </c>
      <c r="Y45">
        <f t="shared" si="2"/>
        <v>5</v>
      </c>
      <c r="Z45" s="2">
        <f t="shared" si="3"/>
        <v>1.5528191615395434E-6</v>
      </c>
    </row>
    <row r="46" spans="2:26" x14ac:dyDescent="0.15">
      <c r="B46">
        <v>1405</v>
      </c>
      <c r="C46">
        <v>556.20000000000005</v>
      </c>
      <c r="D46">
        <v>559.79999999999995</v>
      </c>
      <c r="E46" s="1">
        <v>0</v>
      </c>
      <c r="F46" s="1">
        <v>0.35</v>
      </c>
      <c r="G46">
        <v>1610</v>
      </c>
      <c r="H46">
        <v>351.7</v>
      </c>
      <c r="I46">
        <v>354.5</v>
      </c>
      <c r="J46">
        <v>0.75</v>
      </c>
      <c r="K46">
        <v>0.9</v>
      </c>
      <c r="P46">
        <f t="shared" si="4"/>
        <v>1405</v>
      </c>
      <c r="Q46">
        <f t="shared" si="5"/>
        <v>0.17499999999999999</v>
      </c>
      <c r="R46">
        <f>(B47-B45)/2</f>
        <v>5</v>
      </c>
      <c r="S46" s="2"/>
      <c r="U46" s="3"/>
      <c r="W46">
        <f t="shared" si="0"/>
        <v>1610</v>
      </c>
      <c r="X46">
        <f t="shared" si="1"/>
        <v>0.82499999999999996</v>
      </c>
      <c r="Y46">
        <f t="shared" si="2"/>
        <v>5</v>
      </c>
      <c r="Z46" s="2">
        <f t="shared" si="3"/>
        <v>1.5914139640634256E-6</v>
      </c>
    </row>
    <row r="47" spans="2:26" x14ac:dyDescent="0.15">
      <c r="B47">
        <v>1410</v>
      </c>
      <c r="C47">
        <v>551.20000000000005</v>
      </c>
      <c r="D47">
        <v>554.79999999999995</v>
      </c>
      <c r="E47" s="1">
        <v>0.05</v>
      </c>
      <c r="F47" s="1">
        <v>0.4</v>
      </c>
      <c r="G47">
        <v>1615</v>
      </c>
      <c r="H47">
        <v>346.7</v>
      </c>
      <c r="I47">
        <v>349.5</v>
      </c>
      <c r="J47">
        <v>0.8</v>
      </c>
      <c r="K47">
        <v>0.9</v>
      </c>
      <c r="P47">
        <f t="shared" si="4"/>
        <v>1410</v>
      </c>
      <c r="Q47">
        <f t="shared" si="5"/>
        <v>0.22500000000000001</v>
      </c>
      <c r="R47">
        <f>(B49-B45)/2</f>
        <v>10</v>
      </c>
      <c r="S47" s="2">
        <f t="shared" si="7"/>
        <v>1.1317574089251539E-6</v>
      </c>
      <c r="U47" s="3">
        <f>S47-Contribution!F9</f>
        <v>-4.2591074845969753E-11</v>
      </c>
      <c r="W47">
        <f t="shared" si="0"/>
        <v>1615</v>
      </c>
      <c r="X47">
        <f t="shared" si="1"/>
        <v>0.85000000000000009</v>
      </c>
      <c r="Y47">
        <f t="shared" si="2"/>
        <v>5</v>
      </c>
      <c r="Z47" s="2">
        <f t="shared" si="3"/>
        <v>1.6295017845058266E-6</v>
      </c>
    </row>
    <row r="48" spans="2:26" x14ac:dyDescent="0.15">
      <c r="B48">
        <v>1415</v>
      </c>
      <c r="C48">
        <v>546.20000000000005</v>
      </c>
      <c r="D48">
        <v>549.79999999999995</v>
      </c>
      <c r="E48" s="1">
        <v>0</v>
      </c>
      <c r="F48" s="1">
        <v>0.4</v>
      </c>
      <c r="G48">
        <v>1620</v>
      </c>
      <c r="H48">
        <v>341.8</v>
      </c>
      <c r="I48">
        <v>344.5</v>
      </c>
      <c r="J48">
        <v>0.8</v>
      </c>
      <c r="K48">
        <v>0.95</v>
      </c>
      <c r="P48">
        <f t="shared" si="4"/>
        <v>1415</v>
      </c>
      <c r="Q48">
        <f t="shared" si="5"/>
        <v>0.2</v>
      </c>
      <c r="R48">
        <f t="shared" si="6"/>
        <v>5</v>
      </c>
      <c r="S48" s="2"/>
      <c r="U48" s="3"/>
      <c r="W48">
        <f t="shared" si="0"/>
        <v>1620</v>
      </c>
      <c r="X48">
        <f t="shared" si="1"/>
        <v>0.875</v>
      </c>
      <c r="Y48">
        <f t="shared" si="2"/>
        <v>5</v>
      </c>
      <c r="Z48" s="2">
        <f t="shared" si="3"/>
        <v>1.6670897910137982E-6</v>
      </c>
    </row>
    <row r="49" spans="2:26" x14ac:dyDescent="0.15">
      <c r="B49">
        <v>1420</v>
      </c>
      <c r="C49">
        <v>541.20000000000005</v>
      </c>
      <c r="D49">
        <v>544.79999999999995</v>
      </c>
      <c r="E49" s="1">
        <v>0.05</v>
      </c>
      <c r="F49" s="1">
        <v>0.4</v>
      </c>
      <c r="G49">
        <v>1625</v>
      </c>
      <c r="H49">
        <v>336.8</v>
      </c>
      <c r="I49">
        <v>339.5</v>
      </c>
      <c r="J49">
        <v>0.85</v>
      </c>
      <c r="K49">
        <v>0.95</v>
      </c>
      <c r="P49">
        <f t="shared" si="4"/>
        <v>1420</v>
      </c>
      <c r="Q49">
        <f t="shared" si="5"/>
        <v>0.22500000000000001</v>
      </c>
      <c r="R49">
        <f>(B50-B47)/2</f>
        <v>7.5</v>
      </c>
      <c r="S49" s="2">
        <f t="shared" si="7"/>
        <v>8.369049685147163E-7</v>
      </c>
      <c r="U49" s="3">
        <f>S49-Contribution!F10</f>
        <v>4.9685147163212385E-12</v>
      </c>
      <c r="W49">
        <f t="shared" si="0"/>
        <v>1625</v>
      </c>
      <c r="X49">
        <f t="shared" si="1"/>
        <v>0.89999999999999991</v>
      </c>
      <c r="Y49">
        <f t="shared" si="2"/>
        <v>5</v>
      </c>
      <c r="Z49" s="2">
        <f t="shared" si="3"/>
        <v>1.7041850331571182E-6</v>
      </c>
    </row>
    <row r="50" spans="2:26" x14ac:dyDescent="0.15">
      <c r="B50">
        <v>1425</v>
      </c>
      <c r="C50">
        <v>536.29999999999995</v>
      </c>
      <c r="D50">
        <v>539.79999999999995</v>
      </c>
      <c r="E50" s="1">
        <v>0.15</v>
      </c>
      <c r="F50" s="1">
        <v>0.2</v>
      </c>
      <c r="G50">
        <v>1630</v>
      </c>
      <c r="H50">
        <v>331.8</v>
      </c>
      <c r="I50">
        <v>334.6</v>
      </c>
      <c r="J50">
        <v>0.9</v>
      </c>
      <c r="K50">
        <v>1</v>
      </c>
      <c r="P50">
        <f t="shared" si="4"/>
        <v>1425</v>
      </c>
      <c r="Q50">
        <f t="shared" si="5"/>
        <v>0.17499999999999999</v>
      </c>
      <c r="R50">
        <f>(B51-B49)/2</f>
        <v>5</v>
      </c>
      <c r="S50" s="2">
        <f t="shared" si="7"/>
        <v>4.3091079874939135E-7</v>
      </c>
      <c r="U50" s="3">
        <f>S50-Contribution!F11</f>
        <v>1.0798749391377482E-11</v>
      </c>
      <c r="W50">
        <f t="shared" si="0"/>
        <v>1630</v>
      </c>
      <c r="X50">
        <f t="shared" si="1"/>
        <v>0.95</v>
      </c>
      <c r="Y50">
        <f t="shared" si="2"/>
        <v>5</v>
      </c>
      <c r="Z50" s="2">
        <f t="shared" si="3"/>
        <v>1.7878429427032715E-6</v>
      </c>
    </row>
    <row r="51" spans="2:26" x14ac:dyDescent="0.15">
      <c r="B51">
        <v>1430</v>
      </c>
      <c r="C51">
        <v>531.29999999999995</v>
      </c>
      <c r="D51">
        <v>534.79999999999995</v>
      </c>
      <c r="E51" s="1">
        <v>0.05</v>
      </c>
      <c r="F51" s="1">
        <v>0.4</v>
      </c>
      <c r="G51">
        <v>1635</v>
      </c>
      <c r="H51">
        <v>326.89999999999998</v>
      </c>
      <c r="I51">
        <v>329.6</v>
      </c>
      <c r="J51">
        <v>0.9</v>
      </c>
      <c r="K51">
        <v>1.05</v>
      </c>
      <c r="P51">
        <f t="shared" si="4"/>
        <v>1430</v>
      </c>
      <c r="Q51">
        <f t="shared" si="5"/>
        <v>0.22500000000000001</v>
      </c>
      <c r="R51">
        <f t="shared" si="6"/>
        <v>5</v>
      </c>
      <c r="S51" s="2">
        <f t="shared" si="7"/>
        <v>5.5016062024649095E-7</v>
      </c>
      <c r="U51" s="3">
        <f>S51-Contribution!F12</f>
        <v>-3.9379753509091077E-11</v>
      </c>
      <c r="W51">
        <f t="shared" si="0"/>
        <v>1635</v>
      </c>
      <c r="X51">
        <f t="shared" si="1"/>
        <v>0.97500000000000009</v>
      </c>
      <c r="Y51">
        <f t="shared" si="2"/>
        <v>5</v>
      </c>
      <c r="Z51" s="2">
        <f t="shared" si="3"/>
        <v>1.8236860234780934E-6</v>
      </c>
    </row>
    <row r="52" spans="2:26" x14ac:dyDescent="0.15">
      <c r="B52">
        <v>1435</v>
      </c>
      <c r="C52">
        <v>526.29999999999995</v>
      </c>
      <c r="D52">
        <v>529.79999999999995</v>
      </c>
      <c r="E52" s="1">
        <v>0.15</v>
      </c>
      <c r="F52" s="1">
        <v>0.4</v>
      </c>
      <c r="G52">
        <v>1640</v>
      </c>
      <c r="H52">
        <v>321.89999999999998</v>
      </c>
      <c r="I52">
        <v>324.7</v>
      </c>
      <c r="J52">
        <v>0.95</v>
      </c>
      <c r="K52">
        <v>1.05</v>
      </c>
      <c r="P52">
        <f t="shared" si="4"/>
        <v>1435</v>
      </c>
      <c r="Q52">
        <f t="shared" si="5"/>
        <v>0.27500000000000002</v>
      </c>
      <c r="R52">
        <f t="shared" si="6"/>
        <v>5</v>
      </c>
      <c r="S52" s="2">
        <f t="shared" si="7"/>
        <v>6.6774085589171462E-7</v>
      </c>
      <c r="U52" s="3">
        <f>S52-Contribution!F13</f>
        <v>4.0855891714646866E-11</v>
      </c>
      <c r="W52">
        <f t="shared" si="0"/>
        <v>1640</v>
      </c>
      <c r="X52">
        <f t="shared" si="1"/>
        <v>1</v>
      </c>
      <c r="Y52">
        <f t="shared" si="2"/>
        <v>5</v>
      </c>
      <c r="Z52" s="2">
        <f t="shared" si="3"/>
        <v>1.8590594236154552E-6</v>
      </c>
    </row>
    <row r="53" spans="2:26" x14ac:dyDescent="0.15">
      <c r="B53">
        <v>1440</v>
      </c>
      <c r="C53">
        <v>521.29999999999995</v>
      </c>
      <c r="D53">
        <v>524.79999999999995</v>
      </c>
      <c r="E53" s="1">
        <v>0.05</v>
      </c>
      <c r="F53" s="1">
        <v>0.3</v>
      </c>
      <c r="G53">
        <v>1645</v>
      </c>
      <c r="H53">
        <v>316.89999999999998</v>
      </c>
      <c r="I53">
        <v>319.7</v>
      </c>
      <c r="J53">
        <v>0.95</v>
      </c>
      <c r="K53">
        <v>1.1000000000000001</v>
      </c>
      <c r="P53">
        <f t="shared" si="4"/>
        <v>1440</v>
      </c>
      <c r="Q53">
        <f t="shared" si="5"/>
        <v>0.17499999999999999</v>
      </c>
      <c r="R53">
        <f t="shared" si="6"/>
        <v>5</v>
      </c>
      <c r="S53" s="2">
        <f t="shared" si="7"/>
        <v>4.2198024725621272E-7</v>
      </c>
      <c r="U53" s="3">
        <f>S53-Contribution!F14</f>
        <v>-1.9752743787277313E-11</v>
      </c>
      <c r="W53">
        <f t="shared" si="0"/>
        <v>1645</v>
      </c>
      <c r="X53">
        <f t="shared" si="1"/>
        <v>1.0249999999999999</v>
      </c>
      <c r="Y53">
        <f t="shared" si="2"/>
        <v>5</v>
      </c>
      <c r="Z53" s="2">
        <f t="shared" si="3"/>
        <v>1.8939697088534035E-6</v>
      </c>
    </row>
    <row r="54" spans="2:26" x14ac:dyDescent="0.15">
      <c r="B54">
        <v>1445</v>
      </c>
      <c r="C54">
        <v>516.29999999999995</v>
      </c>
      <c r="D54">
        <v>519.79999999999995</v>
      </c>
      <c r="E54" s="1">
        <v>0.05</v>
      </c>
      <c r="F54" s="1">
        <v>0.4</v>
      </c>
      <c r="G54">
        <v>1650</v>
      </c>
      <c r="H54">
        <v>312</v>
      </c>
      <c r="I54">
        <v>314.7</v>
      </c>
      <c r="J54">
        <v>1</v>
      </c>
      <c r="K54">
        <v>1.1499999999999999</v>
      </c>
      <c r="P54">
        <f t="shared" si="4"/>
        <v>1445</v>
      </c>
      <c r="Q54">
        <f t="shared" si="5"/>
        <v>0.22500000000000001</v>
      </c>
      <c r="R54">
        <f t="shared" si="6"/>
        <v>5</v>
      </c>
      <c r="S54" s="2">
        <f t="shared" si="7"/>
        <v>5.3879788428876537E-7</v>
      </c>
      <c r="U54" s="3">
        <f>S54-Contribution!F15</f>
        <v>-2.1157112346622999E-12</v>
      </c>
      <c r="W54">
        <f t="shared" si="0"/>
        <v>1650</v>
      </c>
      <c r="X54">
        <f t="shared" si="1"/>
        <v>1.075</v>
      </c>
      <c r="Y54">
        <f t="shared" si="2"/>
        <v>5</v>
      </c>
      <c r="Z54" s="2">
        <f t="shared" si="3"/>
        <v>1.9743381791323557E-6</v>
      </c>
    </row>
    <row r="55" spans="2:26" x14ac:dyDescent="0.15">
      <c r="B55">
        <v>1450</v>
      </c>
      <c r="C55">
        <v>511.3</v>
      </c>
      <c r="D55">
        <v>514.79999999999995</v>
      </c>
      <c r="E55" s="1">
        <v>0.15</v>
      </c>
      <c r="F55" s="1">
        <v>0.25</v>
      </c>
      <c r="G55">
        <v>1655</v>
      </c>
      <c r="H55">
        <v>307</v>
      </c>
      <c r="I55">
        <v>309.8</v>
      </c>
      <c r="J55">
        <v>1.05</v>
      </c>
      <c r="K55">
        <v>1.1499999999999999</v>
      </c>
      <c r="P55">
        <f t="shared" si="4"/>
        <v>1450</v>
      </c>
      <c r="Q55">
        <f t="shared" si="5"/>
        <v>0.2</v>
      </c>
      <c r="R55">
        <f t="shared" si="6"/>
        <v>5</v>
      </c>
      <c r="S55" s="2">
        <f t="shared" si="7"/>
        <v>4.7563417195066163E-7</v>
      </c>
      <c r="U55" s="3">
        <f>S55-Contribution!F16</f>
        <v>3.4171950661628579E-11</v>
      </c>
      <c r="W55">
        <f t="shared" si="0"/>
        <v>1655</v>
      </c>
      <c r="X55">
        <f t="shared" si="1"/>
        <v>1.1000000000000001</v>
      </c>
      <c r="Y55">
        <f t="shared" si="2"/>
        <v>5</v>
      </c>
      <c r="Z55" s="2">
        <f t="shared" si="3"/>
        <v>2.0080644931432686E-6</v>
      </c>
    </row>
    <row r="56" spans="2:26" x14ac:dyDescent="0.15">
      <c r="B56">
        <v>1455</v>
      </c>
      <c r="C56">
        <v>506.3</v>
      </c>
      <c r="D56">
        <v>509.8</v>
      </c>
      <c r="E56" s="1">
        <v>0.05</v>
      </c>
      <c r="F56" s="1">
        <v>0.45</v>
      </c>
      <c r="G56">
        <v>1660</v>
      </c>
      <c r="H56">
        <v>302.10000000000002</v>
      </c>
      <c r="I56">
        <v>304.8</v>
      </c>
      <c r="J56">
        <v>1.1000000000000001</v>
      </c>
      <c r="K56">
        <v>1.2</v>
      </c>
      <c r="P56">
        <f t="shared" si="4"/>
        <v>1455</v>
      </c>
      <c r="Q56">
        <f t="shared" si="5"/>
        <v>0.25</v>
      </c>
      <c r="R56">
        <f t="shared" si="6"/>
        <v>5</v>
      </c>
      <c r="S56" s="2">
        <f t="shared" si="7"/>
        <v>5.9046353168140799E-7</v>
      </c>
      <c r="U56" s="3">
        <f>S56-Contribution!F17</f>
        <v>-3.6468318592005774E-11</v>
      </c>
      <c r="W56">
        <f t="shared" si="0"/>
        <v>1660</v>
      </c>
      <c r="X56">
        <f t="shared" si="1"/>
        <v>1.1499999999999999</v>
      </c>
      <c r="Y56">
        <f t="shared" si="2"/>
        <v>5</v>
      </c>
      <c r="Z56" s="2">
        <f t="shared" si="3"/>
        <v>2.0867125706269225E-6</v>
      </c>
    </row>
    <row r="57" spans="2:26" x14ac:dyDescent="0.15">
      <c r="B57">
        <v>1460</v>
      </c>
      <c r="C57">
        <v>501.3</v>
      </c>
      <c r="D57">
        <v>504.8</v>
      </c>
      <c r="E57" s="1">
        <v>0.05</v>
      </c>
      <c r="F57" s="1">
        <v>0.45</v>
      </c>
      <c r="G57">
        <v>1665</v>
      </c>
      <c r="H57">
        <v>297.10000000000002</v>
      </c>
      <c r="I57">
        <v>299.89999999999998</v>
      </c>
      <c r="J57">
        <v>1.1499999999999999</v>
      </c>
      <c r="K57">
        <v>1.25</v>
      </c>
      <c r="P57">
        <f t="shared" si="4"/>
        <v>1460</v>
      </c>
      <c r="Q57">
        <f t="shared" si="5"/>
        <v>0.25</v>
      </c>
      <c r="R57">
        <f t="shared" si="6"/>
        <v>5</v>
      </c>
      <c r="S57" s="2">
        <f t="shared" si="7"/>
        <v>5.8642618603763963E-7</v>
      </c>
      <c r="U57" s="3">
        <f>S57-Contribution!F18</f>
        <v>2.6186037639619059E-11</v>
      </c>
      <c r="W57">
        <f t="shared" si="0"/>
        <v>1665</v>
      </c>
      <c r="X57">
        <f t="shared" si="1"/>
        <v>1.2</v>
      </c>
      <c r="Y57">
        <f t="shared" si="2"/>
        <v>5</v>
      </c>
      <c r="Z57" s="2">
        <f t="shared" si="3"/>
        <v>2.1643811274003207E-6</v>
      </c>
    </row>
    <row r="58" spans="2:26" x14ac:dyDescent="0.15">
      <c r="B58">
        <v>1465</v>
      </c>
      <c r="C58">
        <v>496.3</v>
      </c>
      <c r="D58">
        <v>499.8</v>
      </c>
      <c r="E58" s="1">
        <v>0.05</v>
      </c>
      <c r="F58" s="1">
        <v>0.45</v>
      </c>
      <c r="G58">
        <v>1670</v>
      </c>
      <c r="H58">
        <v>292.2</v>
      </c>
      <c r="I58">
        <v>294.89999999999998</v>
      </c>
      <c r="J58">
        <v>1.1499999999999999</v>
      </c>
      <c r="K58">
        <v>1.3</v>
      </c>
      <c r="P58">
        <f t="shared" si="4"/>
        <v>1465</v>
      </c>
      <c r="Q58">
        <f t="shared" si="5"/>
        <v>0.25</v>
      </c>
      <c r="R58">
        <f t="shared" si="6"/>
        <v>5</v>
      </c>
      <c r="S58" s="2">
        <f t="shared" si="7"/>
        <v>5.8243010782086341E-7</v>
      </c>
      <c r="U58" s="3">
        <f>S58-Contribution!F19</f>
        <v>3.0107820863386536E-11</v>
      </c>
      <c r="W58">
        <f t="shared" si="0"/>
        <v>1670</v>
      </c>
      <c r="X58">
        <f t="shared" si="1"/>
        <v>1.2250000000000001</v>
      </c>
      <c r="Y58">
        <f t="shared" si="2"/>
        <v>5</v>
      </c>
      <c r="Z58" s="2">
        <f t="shared" si="3"/>
        <v>2.1962618331784067E-6</v>
      </c>
    </row>
    <row r="59" spans="2:26" x14ac:dyDescent="0.15">
      <c r="B59">
        <v>1470</v>
      </c>
      <c r="C59">
        <v>491.3</v>
      </c>
      <c r="D59">
        <v>494.8</v>
      </c>
      <c r="E59" s="1">
        <v>0.05</v>
      </c>
      <c r="F59" s="1">
        <v>0.45</v>
      </c>
      <c r="G59">
        <v>1675</v>
      </c>
      <c r="H59">
        <v>287.2</v>
      </c>
      <c r="I59">
        <v>289.89999999999998</v>
      </c>
      <c r="J59">
        <v>1.2</v>
      </c>
      <c r="K59">
        <v>1.35</v>
      </c>
      <c r="P59">
        <f t="shared" si="4"/>
        <v>1470</v>
      </c>
      <c r="Q59">
        <f t="shared" si="5"/>
        <v>0.25</v>
      </c>
      <c r="R59">
        <f t="shared" si="6"/>
        <v>5</v>
      </c>
      <c r="S59" s="2">
        <f t="shared" si="7"/>
        <v>5.7847473652544428E-7</v>
      </c>
      <c r="U59" s="3">
        <f>S59-Contribution!F20</f>
        <v>-2.526347455577035E-11</v>
      </c>
      <c r="W59">
        <f t="shared" si="0"/>
        <v>1675</v>
      </c>
      <c r="X59">
        <f t="shared" si="1"/>
        <v>1.2749999999999999</v>
      </c>
      <c r="Y59">
        <f t="shared" si="2"/>
        <v>5</v>
      </c>
      <c r="Z59" s="2">
        <f t="shared" si="3"/>
        <v>2.2722783471914686E-6</v>
      </c>
    </row>
    <row r="60" spans="2:26" x14ac:dyDescent="0.15">
      <c r="B60">
        <v>1475</v>
      </c>
      <c r="C60">
        <v>486.3</v>
      </c>
      <c r="D60">
        <v>489.9</v>
      </c>
      <c r="E60" s="1">
        <v>0.15</v>
      </c>
      <c r="F60" s="1">
        <v>0.25</v>
      </c>
      <c r="G60">
        <v>1680</v>
      </c>
      <c r="H60">
        <v>282.3</v>
      </c>
      <c r="I60">
        <v>285</v>
      </c>
      <c r="J60">
        <v>1.25</v>
      </c>
      <c r="K60">
        <v>1.4</v>
      </c>
      <c r="P60">
        <f t="shared" si="4"/>
        <v>1475</v>
      </c>
      <c r="Q60">
        <f t="shared" si="5"/>
        <v>0.2</v>
      </c>
      <c r="R60">
        <f t="shared" si="6"/>
        <v>5</v>
      </c>
      <c r="S60" s="2">
        <f t="shared" si="7"/>
        <v>4.5964761690377071E-7</v>
      </c>
      <c r="U60" s="3">
        <f>S60-Contribution!F21</f>
        <v>4.7616903770693032E-11</v>
      </c>
      <c r="W60">
        <f t="shared" si="0"/>
        <v>1680</v>
      </c>
      <c r="X60">
        <f t="shared" si="1"/>
        <v>1.325</v>
      </c>
      <c r="Y60">
        <f t="shared" si="2"/>
        <v>5</v>
      </c>
      <c r="Z60" s="2">
        <f t="shared" si="3"/>
        <v>2.347352341669101E-6</v>
      </c>
    </row>
    <row r="61" spans="2:26" x14ac:dyDescent="0.15">
      <c r="B61">
        <v>1480</v>
      </c>
      <c r="C61">
        <v>481.3</v>
      </c>
      <c r="D61">
        <v>484.9</v>
      </c>
      <c r="E61" s="1">
        <v>0.05</v>
      </c>
      <c r="F61" s="1">
        <v>0.45</v>
      </c>
      <c r="G61">
        <v>1685</v>
      </c>
      <c r="H61">
        <v>277.3</v>
      </c>
      <c r="I61">
        <v>280.10000000000002</v>
      </c>
      <c r="J61">
        <v>1.3</v>
      </c>
      <c r="K61">
        <v>1.45</v>
      </c>
      <c r="P61">
        <f t="shared" si="4"/>
        <v>1480</v>
      </c>
      <c r="Q61">
        <f t="shared" si="5"/>
        <v>0.25</v>
      </c>
      <c r="R61">
        <f t="shared" si="6"/>
        <v>5</v>
      </c>
      <c r="S61" s="2">
        <f t="shared" si="7"/>
        <v>5.7068391990405065E-7</v>
      </c>
      <c r="U61" s="3">
        <f>S61-Contribution!F22</f>
        <v>-1.6080095949341871E-11</v>
      </c>
      <c r="W61">
        <f t="shared" si="0"/>
        <v>1685</v>
      </c>
      <c r="X61">
        <f t="shared" si="1"/>
        <v>1.375</v>
      </c>
      <c r="Y61">
        <f t="shared" si="2"/>
        <v>5</v>
      </c>
      <c r="Z61" s="2">
        <f t="shared" si="3"/>
        <v>2.4214965564246145E-6</v>
      </c>
    </row>
    <row r="62" spans="2:26" x14ac:dyDescent="0.15">
      <c r="B62">
        <v>1485</v>
      </c>
      <c r="C62">
        <v>476.3</v>
      </c>
      <c r="D62">
        <v>479.9</v>
      </c>
      <c r="E62" s="1">
        <v>0.2</v>
      </c>
      <c r="F62" s="1">
        <v>0.5</v>
      </c>
      <c r="G62">
        <v>1690</v>
      </c>
      <c r="H62">
        <v>272.39999999999998</v>
      </c>
      <c r="I62">
        <v>275.10000000000002</v>
      </c>
      <c r="J62">
        <v>1.35</v>
      </c>
      <c r="K62">
        <v>1.5</v>
      </c>
      <c r="P62">
        <f t="shared" si="4"/>
        <v>1485</v>
      </c>
      <c r="Q62">
        <f t="shared" si="5"/>
        <v>0.35</v>
      </c>
      <c r="R62">
        <f t="shared" si="6"/>
        <v>5</v>
      </c>
      <c r="S62" s="2">
        <f t="shared" si="7"/>
        <v>7.9358636031287764E-7</v>
      </c>
      <c r="U62" s="3">
        <f>S62-Contribution!F23</f>
        <v>-1.3639687122368135E-11</v>
      </c>
      <c r="W62">
        <f t="shared" si="0"/>
        <v>1690</v>
      </c>
      <c r="X62">
        <f t="shared" si="1"/>
        <v>1.425</v>
      </c>
      <c r="Y62">
        <f t="shared" si="2"/>
        <v>5</v>
      </c>
      <c r="Z62" s="2">
        <f t="shared" si="3"/>
        <v>2.4947235291840214E-6</v>
      </c>
    </row>
    <row r="63" spans="2:26" x14ac:dyDescent="0.15">
      <c r="B63">
        <v>1490</v>
      </c>
      <c r="C63">
        <v>471.3</v>
      </c>
      <c r="D63">
        <v>474.9</v>
      </c>
      <c r="E63" s="1">
        <v>0.05</v>
      </c>
      <c r="F63" s="1">
        <v>0.3</v>
      </c>
      <c r="G63">
        <v>1695</v>
      </c>
      <c r="H63">
        <v>267.39999999999998</v>
      </c>
      <c r="I63">
        <v>270.2</v>
      </c>
      <c r="J63">
        <v>1.4</v>
      </c>
      <c r="K63">
        <v>1.55</v>
      </c>
      <c r="P63">
        <f t="shared" si="4"/>
        <v>1490</v>
      </c>
      <c r="Q63">
        <f t="shared" si="5"/>
        <v>0.17499999999999999</v>
      </c>
      <c r="R63">
        <f t="shared" si="6"/>
        <v>5</v>
      </c>
      <c r="S63" s="2">
        <f t="shared" si="7"/>
        <v>3.9413460686927744E-7</v>
      </c>
      <c r="U63" s="3">
        <f>S63-Contribution!F24</f>
        <v>3.4606869277422231E-11</v>
      </c>
      <c r="W63">
        <f t="shared" si="0"/>
        <v>1695</v>
      </c>
      <c r="X63">
        <f t="shared" si="1"/>
        <v>1.4750000000000001</v>
      </c>
      <c r="Y63">
        <f t="shared" si="2"/>
        <v>5</v>
      </c>
      <c r="Z63" s="2">
        <f t="shared" si="3"/>
        <v>2.5670455993213737E-6</v>
      </c>
    </row>
    <row r="64" spans="2:26" x14ac:dyDescent="0.15">
      <c r="B64">
        <v>1495</v>
      </c>
      <c r="C64">
        <v>466.4</v>
      </c>
      <c r="D64">
        <v>469.9</v>
      </c>
      <c r="E64" s="1">
        <v>0.05</v>
      </c>
      <c r="F64" s="1">
        <v>0.5</v>
      </c>
      <c r="G64">
        <v>1700</v>
      </c>
      <c r="H64">
        <v>262.5</v>
      </c>
      <c r="I64">
        <v>265.2</v>
      </c>
      <c r="J64">
        <v>1.45</v>
      </c>
      <c r="K64">
        <v>1.6</v>
      </c>
      <c r="P64">
        <f t="shared" si="4"/>
        <v>1495</v>
      </c>
      <c r="Q64">
        <f t="shared" si="5"/>
        <v>0.27500000000000002</v>
      </c>
      <c r="R64">
        <f t="shared" si="6"/>
        <v>5</v>
      </c>
      <c r="S64" s="2">
        <f t="shared" si="7"/>
        <v>6.1521847136994718E-7</v>
      </c>
      <c r="U64" s="3">
        <f>S64-Contribution!F25</f>
        <v>1.8471369947233261E-11</v>
      </c>
      <c r="W64">
        <f t="shared" si="0"/>
        <v>1700</v>
      </c>
      <c r="X64">
        <f t="shared" si="1"/>
        <v>1.5249999999999999</v>
      </c>
      <c r="Y64">
        <f t="shared" si="2"/>
        <v>5</v>
      </c>
      <c r="Z64" s="2">
        <f t="shared" si="3"/>
        <v>2.6384749115149117E-6</v>
      </c>
    </row>
    <row r="65" spans="2:26" x14ac:dyDescent="0.15">
      <c r="B65">
        <v>1500</v>
      </c>
      <c r="C65">
        <v>461.4</v>
      </c>
      <c r="D65">
        <v>464.9</v>
      </c>
      <c r="E65" s="1">
        <v>0.25</v>
      </c>
      <c r="F65" s="1">
        <v>0.4</v>
      </c>
      <c r="G65">
        <v>1705</v>
      </c>
      <c r="H65">
        <v>257.5</v>
      </c>
      <c r="I65">
        <v>260.3</v>
      </c>
      <c r="J65">
        <v>1.5</v>
      </c>
      <c r="K65">
        <v>1.7</v>
      </c>
      <c r="P65">
        <f t="shared" si="4"/>
        <v>1500</v>
      </c>
      <c r="Q65">
        <f t="shared" si="5"/>
        <v>0.32500000000000001</v>
      </c>
      <c r="R65">
        <f t="shared" si="6"/>
        <v>5</v>
      </c>
      <c r="S65" s="2">
        <f t="shared" si="7"/>
        <v>7.2223727804674771E-7</v>
      </c>
      <c r="U65" s="3">
        <f>S65-Contribution!F26</f>
        <v>3.7278046747660557E-11</v>
      </c>
      <c r="W65">
        <f t="shared" si="0"/>
        <v>1705</v>
      </c>
      <c r="X65">
        <f t="shared" si="1"/>
        <v>1.6</v>
      </c>
      <c r="Y65">
        <f t="shared" si="2"/>
        <v>5</v>
      </c>
      <c r="Z65" s="2">
        <f t="shared" si="3"/>
        <v>2.7520237910612418E-6</v>
      </c>
    </row>
    <row r="66" spans="2:26" x14ac:dyDescent="0.15">
      <c r="B66">
        <v>1505</v>
      </c>
      <c r="C66">
        <v>456.4</v>
      </c>
      <c r="D66">
        <v>459.9</v>
      </c>
      <c r="E66" s="1">
        <v>0.3</v>
      </c>
      <c r="F66" s="1">
        <v>0.35</v>
      </c>
      <c r="G66">
        <v>1710</v>
      </c>
      <c r="H66">
        <v>252.6</v>
      </c>
      <c r="I66">
        <v>255.3</v>
      </c>
      <c r="J66">
        <v>1.6</v>
      </c>
      <c r="K66">
        <v>1.75</v>
      </c>
      <c r="P66">
        <f t="shared" si="4"/>
        <v>1505</v>
      </c>
      <c r="Q66">
        <f t="shared" si="5"/>
        <v>0.32499999999999996</v>
      </c>
      <c r="R66">
        <f t="shared" si="6"/>
        <v>5</v>
      </c>
      <c r="S66" s="2">
        <f t="shared" si="7"/>
        <v>7.1744633088163809E-7</v>
      </c>
      <c r="U66" s="3">
        <f>S66-Contribution!F27</f>
        <v>4.6330881638086421E-11</v>
      </c>
      <c r="W66">
        <f t="shared" si="0"/>
        <v>1710</v>
      </c>
      <c r="X66">
        <f t="shared" si="1"/>
        <v>1.675</v>
      </c>
      <c r="Y66">
        <f t="shared" si="2"/>
        <v>5</v>
      </c>
      <c r="Z66" s="2">
        <f t="shared" si="3"/>
        <v>2.8642014391236675E-6</v>
      </c>
    </row>
    <row r="67" spans="2:26" x14ac:dyDescent="0.15">
      <c r="B67">
        <v>1510</v>
      </c>
      <c r="C67">
        <v>451.4</v>
      </c>
      <c r="D67">
        <v>454.9</v>
      </c>
      <c r="E67" s="1">
        <v>0.05</v>
      </c>
      <c r="F67" s="1">
        <v>0.55000000000000004</v>
      </c>
      <c r="G67">
        <v>1715</v>
      </c>
      <c r="H67">
        <v>247.7</v>
      </c>
      <c r="I67">
        <v>250.4</v>
      </c>
      <c r="J67">
        <v>1.65</v>
      </c>
      <c r="K67">
        <v>1.8</v>
      </c>
      <c r="P67">
        <f t="shared" si="4"/>
        <v>1510</v>
      </c>
      <c r="Q67">
        <f t="shared" si="5"/>
        <v>0.30000000000000004</v>
      </c>
      <c r="R67">
        <f t="shared" si="6"/>
        <v>5</v>
      </c>
      <c r="S67" s="2">
        <f t="shared" si="7"/>
        <v>6.578795972937149E-7</v>
      </c>
      <c r="U67" s="3">
        <f>S67-Contribution!F28</f>
        <v>-2.0402706285080922E-11</v>
      </c>
      <c r="W67">
        <f t="shared" si="0"/>
        <v>1715</v>
      </c>
      <c r="X67">
        <f t="shared" si="1"/>
        <v>1.7250000000000001</v>
      </c>
      <c r="Y67">
        <f t="shared" si="2"/>
        <v>5</v>
      </c>
      <c r="Z67" s="2">
        <f t="shared" si="3"/>
        <v>2.9325256447328315E-6</v>
      </c>
    </row>
    <row r="68" spans="2:26" x14ac:dyDescent="0.15">
      <c r="B68">
        <v>1515</v>
      </c>
      <c r="C68">
        <v>446.4</v>
      </c>
      <c r="D68">
        <v>449.9</v>
      </c>
      <c r="E68" s="1">
        <v>0.05</v>
      </c>
      <c r="F68" s="1">
        <v>0.55000000000000004</v>
      </c>
      <c r="G68">
        <v>1720</v>
      </c>
      <c r="H68">
        <v>242.7</v>
      </c>
      <c r="I68">
        <v>245.5</v>
      </c>
      <c r="J68">
        <v>1.7</v>
      </c>
      <c r="K68">
        <v>1.9</v>
      </c>
      <c r="P68">
        <f t="shared" si="4"/>
        <v>1515</v>
      </c>
      <c r="Q68">
        <f t="shared" si="5"/>
        <v>0.30000000000000004</v>
      </c>
      <c r="R68">
        <f t="shared" si="6"/>
        <v>5</v>
      </c>
      <c r="S68" s="2">
        <f t="shared" si="7"/>
        <v>6.5354432344950898E-7</v>
      </c>
      <c r="U68" s="3">
        <f>S68-Contribution!F29</f>
        <v>4.4323449509007066E-11</v>
      </c>
      <c r="W68">
        <f t="shared" si="0"/>
        <v>1720</v>
      </c>
      <c r="X68">
        <f t="shared" si="1"/>
        <v>1.7999999999999998</v>
      </c>
      <c r="Y68">
        <f t="shared" si="2"/>
        <v>5</v>
      </c>
      <c r="Z68" s="2">
        <f t="shared" si="3"/>
        <v>3.0422617652653566E-6</v>
      </c>
    </row>
    <row r="69" spans="2:26" x14ac:dyDescent="0.15">
      <c r="B69">
        <v>1520</v>
      </c>
      <c r="C69">
        <v>441.4</v>
      </c>
      <c r="D69">
        <v>445</v>
      </c>
      <c r="E69" s="1">
        <v>0.1</v>
      </c>
      <c r="F69" s="1">
        <v>0.6</v>
      </c>
      <c r="G69">
        <v>1725</v>
      </c>
      <c r="H69">
        <v>237.8</v>
      </c>
      <c r="I69">
        <v>240.6</v>
      </c>
      <c r="J69">
        <v>1.75</v>
      </c>
      <c r="K69">
        <v>1.95</v>
      </c>
      <c r="P69">
        <f t="shared" si="4"/>
        <v>1520</v>
      </c>
      <c r="Q69">
        <f t="shared" si="5"/>
        <v>0.35</v>
      </c>
      <c r="R69">
        <f t="shared" si="6"/>
        <v>5</v>
      </c>
      <c r="S69" s="2">
        <f t="shared" si="7"/>
        <v>7.5746038842666451E-7</v>
      </c>
      <c r="U69" s="3">
        <f>S69-Contribution!F30</f>
        <v>-3.9611573335436863E-11</v>
      </c>
      <c r="W69">
        <f t="shared" si="0"/>
        <v>1725</v>
      </c>
      <c r="X69">
        <f t="shared" si="1"/>
        <v>1.85</v>
      </c>
      <c r="Y69">
        <f t="shared" si="2"/>
        <v>5</v>
      </c>
      <c r="Z69" s="2">
        <f t="shared" si="3"/>
        <v>3.1086691090607315E-6</v>
      </c>
    </row>
    <row r="70" spans="2:26" x14ac:dyDescent="0.15">
      <c r="B70">
        <v>1525</v>
      </c>
      <c r="C70">
        <v>436.4</v>
      </c>
      <c r="D70">
        <v>440</v>
      </c>
      <c r="E70" s="1">
        <v>0.3</v>
      </c>
      <c r="F70" s="1">
        <v>0.4</v>
      </c>
      <c r="G70">
        <v>1730</v>
      </c>
      <c r="H70">
        <v>232.9</v>
      </c>
      <c r="I70">
        <v>235.6</v>
      </c>
      <c r="J70">
        <v>1.85</v>
      </c>
      <c r="K70">
        <v>2</v>
      </c>
      <c r="P70">
        <f t="shared" si="4"/>
        <v>1525</v>
      </c>
      <c r="Q70">
        <f t="shared" si="5"/>
        <v>0.35</v>
      </c>
      <c r="R70">
        <f t="shared" si="6"/>
        <v>5</v>
      </c>
      <c r="S70" s="2">
        <f t="shared" si="7"/>
        <v>7.5250157760643504E-7</v>
      </c>
      <c r="U70" s="3">
        <f>S70-Contribution!F31</f>
        <v>1.5776064350416169E-12</v>
      </c>
      <c r="W70">
        <f t="shared" si="0"/>
        <v>1730</v>
      </c>
      <c r="X70">
        <f t="shared" si="1"/>
        <v>1.925</v>
      </c>
      <c r="Y70">
        <f t="shared" si="2"/>
        <v>5</v>
      </c>
      <c r="Z70" s="2">
        <f t="shared" si="3"/>
        <v>3.2160255887535657E-6</v>
      </c>
    </row>
    <row r="71" spans="2:26" x14ac:dyDescent="0.15">
      <c r="B71">
        <v>1530</v>
      </c>
      <c r="C71">
        <v>431.4</v>
      </c>
      <c r="D71">
        <v>435</v>
      </c>
      <c r="E71" s="1">
        <v>0.05</v>
      </c>
      <c r="F71" s="1">
        <v>0.6</v>
      </c>
      <c r="G71">
        <v>1735</v>
      </c>
      <c r="H71">
        <v>228</v>
      </c>
      <c r="I71">
        <v>230.7</v>
      </c>
      <c r="J71">
        <v>1.9</v>
      </c>
      <c r="K71">
        <v>2.1</v>
      </c>
      <c r="P71">
        <f t="shared" si="4"/>
        <v>1530</v>
      </c>
      <c r="Q71">
        <f t="shared" si="5"/>
        <v>0.32500000000000001</v>
      </c>
      <c r="R71">
        <f t="shared" si="6"/>
        <v>5</v>
      </c>
      <c r="S71" s="2">
        <f t="shared" si="7"/>
        <v>6.9419192430483254E-7</v>
      </c>
      <c r="U71" s="3">
        <f>S71-Contribution!F32</f>
        <v>-8.075695167420725E-12</v>
      </c>
      <c r="W71">
        <f t="shared" si="0"/>
        <v>1735</v>
      </c>
      <c r="X71">
        <f t="shared" si="1"/>
        <v>2</v>
      </c>
      <c r="Y71">
        <f t="shared" si="2"/>
        <v>5</v>
      </c>
      <c r="Z71" s="2">
        <f t="shared" si="3"/>
        <v>3.3220946778105483E-6</v>
      </c>
    </row>
    <row r="72" spans="2:26" x14ac:dyDescent="0.15">
      <c r="B72">
        <v>1535</v>
      </c>
      <c r="C72">
        <v>426.4</v>
      </c>
      <c r="D72">
        <v>430</v>
      </c>
      <c r="E72" s="1">
        <v>0.1</v>
      </c>
      <c r="F72" s="1">
        <v>0.65</v>
      </c>
      <c r="G72">
        <v>1740</v>
      </c>
      <c r="H72">
        <v>223.4</v>
      </c>
      <c r="I72">
        <v>225.3</v>
      </c>
      <c r="J72">
        <v>2</v>
      </c>
      <c r="K72">
        <v>2.2000000000000002</v>
      </c>
      <c r="P72">
        <f t="shared" si="4"/>
        <v>1535</v>
      </c>
      <c r="Q72">
        <f t="shared" si="5"/>
        <v>0.375</v>
      </c>
      <c r="R72">
        <f t="shared" si="6"/>
        <v>5</v>
      </c>
      <c r="S72" s="2">
        <f t="shared" si="7"/>
        <v>7.9578100021719023E-7</v>
      </c>
      <c r="U72" s="3">
        <f>S72-Contribution!F33</f>
        <v>-1.899978280973597E-11</v>
      </c>
      <c r="W72">
        <f t="shared" si="0"/>
        <v>1740</v>
      </c>
      <c r="X72">
        <f t="shared" si="1"/>
        <v>2.1</v>
      </c>
      <c r="Y72">
        <f t="shared" si="2"/>
        <v>5</v>
      </c>
      <c r="Z72" s="2">
        <f t="shared" si="3"/>
        <v>3.4681810919830459E-6</v>
      </c>
    </row>
    <row r="73" spans="2:26" x14ac:dyDescent="0.15">
      <c r="B73">
        <v>1540</v>
      </c>
      <c r="C73">
        <v>421.4</v>
      </c>
      <c r="D73">
        <v>425</v>
      </c>
      <c r="E73" s="1">
        <v>0.1</v>
      </c>
      <c r="F73" s="1">
        <v>0.65</v>
      </c>
      <c r="G73">
        <v>1745</v>
      </c>
      <c r="H73">
        <v>218.5</v>
      </c>
      <c r="I73">
        <v>220.4</v>
      </c>
      <c r="J73">
        <v>2.1</v>
      </c>
      <c r="K73">
        <v>2.25</v>
      </c>
      <c r="P73">
        <f t="shared" si="4"/>
        <v>1540</v>
      </c>
      <c r="Q73">
        <f t="shared" si="5"/>
        <v>0.375</v>
      </c>
      <c r="R73">
        <f t="shared" si="6"/>
        <v>5</v>
      </c>
      <c r="S73" s="2">
        <f t="shared" si="7"/>
        <v>7.9062197977599473E-7</v>
      </c>
      <c r="U73" s="3">
        <f>S73-Contribution!F34</f>
        <v>2.1979775994730896E-11</v>
      </c>
      <c r="W73">
        <f t="shared" si="0"/>
        <v>1745</v>
      </c>
      <c r="X73">
        <f t="shared" si="1"/>
        <v>2.1749999999999998</v>
      </c>
      <c r="Y73">
        <f t="shared" si="2"/>
        <v>5</v>
      </c>
      <c r="Z73" s="2">
        <f t="shared" si="3"/>
        <v>3.5714894101097949E-6</v>
      </c>
    </row>
    <row r="74" spans="2:26" x14ac:dyDescent="0.15">
      <c r="B74">
        <v>1545</v>
      </c>
      <c r="C74">
        <v>416.5</v>
      </c>
      <c r="D74">
        <v>420</v>
      </c>
      <c r="E74" s="1">
        <v>0.1</v>
      </c>
      <c r="F74" s="1">
        <v>0.65</v>
      </c>
      <c r="G74">
        <v>1750</v>
      </c>
      <c r="H74">
        <v>213.6</v>
      </c>
      <c r="I74">
        <v>215.5</v>
      </c>
      <c r="J74">
        <v>2.2000000000000002</v>
      </c>
      <c r="K74">
        <v>2.35</v>
      </c>
      <c r="P74">
        <f t="shared" si="4"/>
        <v>1545</v>
      </c>
      <c r="Q74">
        <f t="shared" si="5"/>
        <v>0.375</v>
      </c>
      <c r="R74">
        <f t="shared" si="6"/>
        <v>5</v>
      </c>
      <c r="S74" s="2">
        <f t="shared" si="7"/>
        <v>7.8551296582011038E-7</v>
      </c>
      <c r="U74" s="3">
        <f>S74-Contribution!F35</f>
        <v>1.2965820110342791E-11</v>
      </c>
      <c r="W74">
        <f t="shared" si="0"/>
        <v>1750</v>
      </c>
      <c r="X74">
        <f t="shared" si="1"/>
        <v>2.2750000000000004</v>
      </c>
      <c r="Y74">
        <f t="shared" si="2"/>
        <v>5</v>
      </c>
      <c r="Z74" s="2">
        <f t="shared" si="3"/>
        <v>3.714379481990267E-6</v>
      </c>
    </row>
    <row r="75" spans="2:26" x14ac:dyDescent="0.15">
      <c r="B75">
        <v>1550</v>
      </c>
      <c r="C75">
        <v>411.5</v>
      </c>
      <c r="D75">
        <v>415</v>
      </c>
      <c r="E75" s="1">
        <v>0.3</v>
      </c>
      <c r="F75" s="1">
        <v>0.7</v>
      </c>
      <c r="G75">
        <v>1755</v>
      </c>
      <c r="H75">
        <v>208.7</v>
      </c>
      <c r="I75">
        <v>210.6</v>
      </c>
      <c r="J75">
        <v>2.2999999999999998</v>
      </c>
      <c r="K75">
        <v>2.4500000000000002</v>
      </c>
      <c r="P75">
        <f t="shared" si="4"/>
        <v>1550</v>
      </c>
      <c r="Q75">
        <f t="shared" si="5"/>
        <v>0.5</v>
      </c>
      <c r="R75">
        <f t="shared" si="6"/>
        <v>5</v>
      </c>
      <c r="S75" s="2">
        <f t="shared" si="7"/>
        <v>1.0406044188618795E-6</v>
      </c>
      <c r="U75" s="3">
        <f>S75-Contribution!F36</f>
        <v>4.4188618794616368E-12</v>
      </c>
      <c r="W75">
        <f t="shared" si="0"/>
        <v>1755</v>
      </c>
      <c r="X75">
        <f t="shared" si="1"/>
        <v>2.375</v>
      </c>
      <c r="Y75">
        <f t="shared" si="2"/>
        <v>5</v>
      </c>
      <c r="Z75" s="2">
        <f t="shared" si="3"/>
        <v>3.8555855183548197E-6</v>
      </c>
    </row>
    <row r="76" spans="2:26" x14ac:dyDescent="0.15">
      <c r="B76">
        <v>1555</v>
      </c>
      <c r="C76">
        <v>406.5</v>
      </c>
      <c r="D76">
        <v>410.1</v>
      </c>
      <c r="E76" s="1">
        <v>0.15</v>
      </c>
      <c r="F76" s="1">
        <v>0.7</v>
      </c>
      <c r="G76">
        <v>1760</v>
      </c>
      <c r="H76">
        <v>203.8</v>
      </c>
      <c r="I76">
        <v>205.7</v>
      </c>
      <c r="J76">
        <v>2.4</v>
      </c>
      <c r="K76">
        <v>2.5499999999999998</v>
      </c>
      <c r="P76">
        <f t="shared" si="4"/>
        <v>1555</v>
      </c>
      <c r="Q76">
        <f t="shared" si="5"/>
        <v>0.42499999999999999</v>
      </c>
      <c r="R76">
        <f t="shared" si="6"/>
        <v>5</v>
      </c>
      <c r="S76" s="2">
        <f t="shared" si="7"/>
        <v>8.788347096776565E-7</v>
      </c>
      <c r="U76" s="3">
        <f>S76-Contribution!F37</f>
        <v>3.470967765654976E-11</v>
      </c>
      <c r="W76">
        <f t="shared" si="0"/>
        <v>1760</v>
      </c>
      <c r="X76">
        <f t="shared" si="1"/>
        <v>2.4749999999999996</v>
      </c>
      <c r="Y76">
        <f t="shared" si="2"/>
        <v>5</v>
      </c>
      <c r="Z76" s="2">
        <f t="shared" si="3"/>
        <v>3.9951292641872472E-6</v>
      </c>
    </row>
    <row r="77" spans="2:26" x14ac:dyDescent="0.15">
      <c r="B77">
        <v>1560</v>
      </c>
      <c r="C77">
        <v>401.5</v>
      </c>
      <c r="D77">
        <v>405.1</v>
      </c>
      <c r="E77" s="1">
        <v>0.15</v>
      </c>
      <c r="F77" s="1">
        <v>0.7</v>
      </c>
      <c r="G77">
        <v>1765</v>
      </c>
      <c r="H77">
        <v>198.9</v>
      </c>
      <c r="I77">
        <v>200.8</v>
      </c>
      <c r="J77">
        <v>2.5</v>
      </c>
      <c r="K77">
        <v>2.65</v>
      </c>
      <c r="P77">
        <f t="shared" si="4"/>
        <v>1560</v>
      </c>
      <c r="Q77">
        <f t="shared" si="5"/>
        <v>0.42499999999999999</v>
      </c>
      <c r="R77">
        <f t="shared" si="6"/>
        <v>5</v>
      </c>
      <c r="S77" s="2">
        <f t="shared" si="7"/>
        <v>8.7321018198073439E-7</v>
      </c>
      <c r="U77" s="3">
        <f>S77-Contribution!F38</f>
        <v>1.0181980734430702E-11</v>
      </c>
      <c r="W77">
        <f t="shared" si="0"/>
        <v>1765</v>
      </c>
      <c r="X77">
        <f t="shared" si="1"/>
        <v>2.5750000000000002</v>
      </c>
      <c r="Y77">
        <f t="shared" si="2"/>
        <v>5</v>
      </c>
      <c r="Z77" s="2">
        <f t="shared" si="3"/>
        <v>4.1330321345398911E-6</v>
      </c>
    </row>
    <row r="78" spans="2:26" x14ac:dyDescent="0.15">
      <c r="B78">
        <v>1565</v>
      </c>
      <c r="C78">
        <v>396.5</v>
      </c>
      <c r="D78">
        <v>400.1</v>
      </c>
      <c r="E78" s="1">
        <v>0.15</v>
      </c>
      <c r="F78" s="1">
        <v>0.7</v>
      </c>
      <c r="G78">
        <v>1770</v>
      </c>
      <c r="H78">
        <v>194</v>
      </c>
      <c r="I78">
        <v>195.9</v>
      </c>
      <c r="J78">
        <v>2.65</v>
      </c>
      <c r="K78">
        <v>2.8</v>
      </c>
      <c r="P78">
        <f t="shared" si="4"/>
        <v>1565</v>
      </c>
      <c r="Q78">
        <f t="shared" si="5"/>
        <v>0.42499999999999999</v>
      </c>
      <c r="R78">
        <f t="shared" si="6"/>
        <v>5</v>
      </c>
      <c r="S78" s="2">
        <f t="shared" si="7"/>
        <v>8.6763947733193772E-7</v>
      </c>
      <c r="U78" s="3">
        <f>S78-Contribution!F39</f>
        <v>3.9477331937760591E-11</v>
      </c>
      <c r="W78">
        <f t="shared" si="0"/>
        <v>1770</v>
      </c>
      <c r="X78">
        <f t="shared" si="1"/>
        <v>2.7249999999999996</v>
      </c>
      <c r="Y78">
        <f t="shared" si="2"/>
        <v>5</v>
      </c>
      <c r="Z78" s="2">
        <f t="shared" si="3"/>
        <v>4.3491155048630503E-6</v>
      </c>
    </row>
    <row r="79" spans="2:26" x14ac:dyDescent="0.15">
      <c r="B79">
        <v>1570</v>
      </c>
      <c r="C79">
        <v>391.5</v>
      </c>
      <c r="D79">
        <v>395.1</v>
      </c>
      <c r="E79" s="1">
        <v>0.2</v>
      </c>
      <c r="F79" s="1">
        <v>0.75</v>
      </c>
      <c r="G79">
        <v>1775</v>
      </c>
      <c r="H79">
        <v>189.2</v>
      </c>
      <c r="I79">
        <v>191.1</v>
      </c>
      <c r="J79">
        <v>2.75</v>
      </c>
      <c r="K79">
        <v>2.9</v>
      </c>
      <c r="P79">
        <f t="shared" si="4"/>
        <v>1570</v>
      </c>
      <c r="Q79">
        <f t="shared" si="5"/>
        <v>0.47499999999999998</v>
      </c>
      <c r="R79">
        <f t="shared" si="6"/>
        <v>5</v>
      </c>
      <c r="S79" s="2">
        <f t="shared" si="7"/>
        <v>9.6354801837797964E-7</v>
      </c>
      <c r="U79" s="3">
        <f>S79-Contribution!F40</f>
        <v>4.8018377979678589E-11</v>
      </c>
      <c r="W79">
        <f t="shared" si="0"/>
        <v>1775</v>
      </c>
      <c r="X79">
        <f t="shared" si="1"/>
        <v>2.8250000000000002</v>
      </c>
      <c r="Y79">
        <f t="shared" si="2"/>
        <v>5</v>
      </c>
      <c r="Z79" s="2">
        <f t="shared" si="3"/>
        <v>4.483350632893811E-6</v>
      </c>
    </row>
    <row r="80" spans="2:26" x14ac:dyDescent="0.15">
      <c r="B80">
        <v>1575</v>
      </c>
      <c r="C80">
        <v>386.5</v>
      </c>
      <c r="D80">
        <v>390.1</v>
      </c>
      <c r="E80" s="1">
        <v>0.35</v>
      </c>
      <c r="F80" s="1">
        <v>0.75</v>
      </c>
      <c r="G80">
        <v>1780</v>
      </c>
      <c r="H80">
        <v>184.3</v>
      </c>
      <c r="I80">
        <v>185.8</v>
      </c>
      <c r="J80">
        <v>2.9</v>
      </c>
      <c r="K80">
        <v>3.1</v>
      </c>
      <c r="P80">
        <f t="shared" si="4"/>
        <v>1575</v>
      </c>
      <c r="Q80">
        <f t="shared" si="5"/>
        <v>0.55000000000000004</v>
      </c>
      <c r="R80">
        <f t="shared" si="6"/>
        <v>5</v>
      </c>
      <c r="S80" s="2">
        <f t="shared" si="7"/>
        <v>1.1086146950656517E-6</v>
      </c>
      <c r="U80" s="3">
        <f>S80-Contribution!F41</f>
        <v>1.4695065651666741E-11</v>
      </c>
      <c r="W80">
        <f t="shared" si="0"/>
        <v>1780</v>
      </c>
      <c r="X80">
        <f t="shared" si="1"/>
        <v>3</v>
      </c>
      <c r="Y80">
        <f t="shared" si="2"/>
        <v>5</v>
      </c>
      <c r="Z80" s="2">
        <f t="shared" si="3"/>
        <v>4.7343702427939606E-6</v>
      </c>
    </row>
    <row r="81" spans="2:26" x14ac:dyDescent="0.15">
      <c r="B81">
        <v>1580</v>
      </c>
      <c r="C81">
        <v>381.5</v>
      </c>
      <c r="D81">
        <v>385.1</v>
      </c>
      <c r="E81" s="1">
        <v>0.25</v>
      </c>
      <c r="F81" s="1">
        <v>0.8</v>
      </c>
      <c r="G81">
        <v>1785</v>
      </c>
      <c r="H81">
        <v>179.4</v>
      </c>
      <c r="I81">
        <v>180.9</v>
      </c>
      <c r="J81">
        <v>3</v>
      </c>
      <c r="K81">
        <v>3.2</v>
      </c>
      <c r="P81">
        <f t="shared" si="4"/>
        <v>1580</v>
      </c>
      <c r="Q81">
        <f t="shared" si="5"/>
        <v>0.52500000000000002</v>
      </c>
      <c r="R81">
        <f t="shared" si="6"/>
        <v>5</v>
      </c>
      <c r="S81" s="2">
        <f t="shared" si="7"/>
        <v>1.0515361008377858E-6</v>
      </c>
      <c r="U81" s="3">
        <f>S81-Contribution!F42</f>
        <v>3.6100837785762744E-11</v>
      </c>
      <c r="W81">
        <f t="shared" si="0"/>
        <v>1785</v>
      </c>
      <c r="X81">
        <f t="shared" si="1"/>
        <v>3.1</v>
      </c>
      <c r="Y81">
        <f t="shared" si="2"/>
        <v>5</v>
      </c>
      <c r="Z81" s="2">
        <f t="shared" si="3"/>
        <v>4.8648137842883034E-6</v>
      </c>
    </row>
    <row r="82" spans="2:26" x14ac:dyDescent="0.15">
      <c r="B82">
        <v>1585</v>
      </c>
      <c r="C82">
        <v>376.6</v>
      </c>
      <c r="D82">
        <v>380.2</v>
      </c>
      <c r="E82" s="1">
        <v>0.25</v>
      </c>
      <c r="F82" s="1">
        <v>0.8</v>
      </c>
      <c r="G82">
        <v>1790</v>
      </c>
      <c r="H82">
        <v>174.6</v>
      </c>
      <c r="I82">
        <v>176.1</v>
      </c>
      <c r="J82">
        <v>3.1</v>
      </c>
      <c r="K82">
        <v>3.4</v>
      </c>
      <c r="P82">
        <f t="shared" si="4"/>
        <v>1585</v>
      </c>
      <c r="Q82">
        <f t="shared" si="5"/>
        <v>0.52500000000000002</v>
      </c>
      <c r="R82">
        <f t="shared" si="6"/>
        <v>5</v>
      </c>
      <c r="S82" s="2">
        <f t="shared" si="7"/>
        <v>1.0449122678627307E-6</v>
      </c>
      <c r="U82" s="3">
        <f>S82-Contribution!F43</f>
        <v>1.2267862730720464E-11</v>
      </c>
      <c r="W82">
        <f t="shared" si="0"/>
        <v>1790</v>
      </c>
      <c r="X82">
        <f t="shared" si="1"/>
        <v>3.25</v>
      </c>
      <c r="Y82">
        <f t="shared" si="2"/>
        <v>5</v>
      </c>
      <c r="Z82" s="2">
        <f t="shared" si="3"/>
        <v>5.0717550119245397E-6</v>
      </c>
    </row>
    <row r="83" spans="2:26" x14ac:dyDescent="0.15">
      <c r="B83">
        <v>1590</v>
      </c>
      <c r="C83">
        <v>371.6</v>
      </c>
      <c r="D83">
        <v>375.2</v>
      </c>
      <c r="E83" s="1">
        <v>0.25</v>
      </c>
      <c r="F83" s="1">
        <v>0.8</v>
      </c>
      <c r="G83">
        <v>1795</v>
      </c>
      <c r="H83">
        <v>169.7</v>
      </c>
      <c r="I83">
        <v>171.2</v>
      </c>
      <c r="J83">
        <v>3.3</v>
      </c>
      <c r="K83">
        <v>3.6</v>
      </c>
      <c r="P83">
        <f t="shared" si="4"/>
        <v>1590</v>
      </c>
      <c r="Q83">
        <f t="shared" si="5"/>
        <v>0.52500000000000002</v>
      </c>
      <c r="R83">
        <f t="shared" si="6"/>
        <v>5</v>
      </c>
      <c r="S83" s="2">
        <f t="shared" si="7"/>
        <v>1.0383508255731373E-6</v>
      </c>
      <c r="U83" s="3">
        <f>S83-Contribution!F44</f>
        <v>-4.9174426862755226E-11</v>
      </c>
      <c r="W83">
        <f t="shared" si="0"/>
        <v>1795</v>
      </c>
      <c r="X83">
        <f t="shared" si="1"/>
        <v>3.45</v>
      </c>
      <c r="Y83">
        <f t="shared" si="2"/>
        <v>5</v>
      </c>
      <c r="Z83" s="2">
        <f t="shared" si="3"/>
        <v>5.3539111207574882E-6</v>
      </c>
    </row>
    <row r="84" spans="2:26" x14ac:dyDescent="0.15">
      <c r="B84">
        <v>1595</v>
      </c>
      <c r="C84">
        <v>366.6</v>
      </c>
      <c r="D84">
        <v>370.2</v>
      </c>
      <c r="E84" s="1">
        <v>0.25</v>
      </c>
      <c r="F84" s="1">
        <v>0.8</v>
      </c>
      <c r="G84">
        <v>1800</v>
      </c>
      <c r="H84">
        <v>164.9</v>
      </c>
      <c r="I84">
        <v>166.4</v>
      </c>
      <c r="J84">
        <v>3.5</v>
      </c>
      <c r="K84">
        <v>3.7</v>
      </c>
      <c r="P84">
        <f t="shared" si="4"/>
        <v>1595</v>
      </c>
      <c r="Q84">
        <f t="shared" si="5"/>
        <v>0.52500000000000002</v>
      </c>
      <c r="R84">
        <f t="shared" si="6"/>
        <v>5</v>
      </c>
      <c r="S84" s="2">
        <f t="shared" si="7"/>
        <v>1.031850992868171E-6</v>
      </c>
      <c r="U84" s="3">
        <f>S84-Contribution!F45</f>
        <v>-4.9007131829033082E-11</v>
      </c>
      <c r="W84">
        <f t="shared" si="0"/>
        <v>1800</v>
      </c>
      <c r="X84">
        <f t="shared" si="1"/>
        <v>3.6</v>
      </c>
      <c r="Y84">
        <f t="shared" si="2"/>
        <v>5</v>
      </c>
      <c r="Z84" s="2">
        <f t="shared" si="3"/>
        <v>5.5556958063956985E-6</v>
      </c>
    </row>
    <row r="85" spans="2:26" x14ac:dyDescent="0.15">
      <c r="B85">
        <v>1600</v>
      </c>
      <c r="C85">
        <v>361.6</v>
      </c>
      <c r="D85">
        <v>365.2</v>
      </c>
      <c r="E85" s="1">
        <v>0.5</v>
      </c>
      <c r="F85" s="1">
        <v>0.85</v>
      </c>
      <c r="G85">
        <v>1805</v>
      </c>
      <c r="H85">
        <v>160.1</v>
      </c>
      <c r="I85">
        <v>161.6</v>
      </c>
      <c r="J85">
        <v>3.7</v>
      </c>
      <c r="K85">
        <v>3.9</v>
      </c>
      <c r="P85">
        <f t="shared" si="4"/>
        <v>1600</v>
      </c>
      <c r="Q85">
        <f t="shared" si="5"/>
        <v>0.67500000000000004</v>
      </c>
      <c r="R85">
        <f t="shared" si="6"/>
        <v>5</v>
      </c>
      <c r="S85" s="2">
        <f t="shared" si="7"/>
        <v>1.3183868582133391E-6</v>
      </c>
      <c r="U85" s="3">
        <f>S85-Contribution!F46</f>
        <v>-1.314178666080311E-11</v>
      </c>
      <c r="W85">
        <f t="shared" si="0"/>
        <v>1805</v>
      </c>
      <c r="X85">
        <f t="shared" si="1"/>
        <v>3.8</v>
      </c>
      <c r="Y85">
        <f t="shared" si="2"/>
        <v>5</v>
      </c>
      <c r="Z85" s="2">
        <f t="shared" si="3"/>
        <v>5.8319011234945368E-6</v>
      </c>
    </row>
    <row r="86" spans="2:26" x14ac:dyDescent="0.15">
      <c r="B86">
        <v>1605</v>
      </c>
      <c r="C86">
        <v>356.6</v>
      </c>
      <c r="D86">
        <v>360.3</v>
      </c>
      <c r="E86" s="1">
        <v>0.3</v>
      </c>
      <c r="F86" s="1">
        <v>0.85</v>
      </c>
      <c r="G86">
        <v>1810</v>
      </c>
      <c r="H86">
        <v>155.30000000000001</v>
      </c>
      <c r="I86">
        <v>156.69999999999999</v>
      </c>
      <c r="J86">
        <v>3.8</v>
      </c>
      <c r="K86">
        <v>4.0999999999999996</v>
      </c>
      <c r="P86">
        <f t="shared" si="4"/>
        <v>1605</v>
      </c>
      <c r="Q86">
        <f t="shared" si="5"/>
        <v>0.57499999999999996</v>
      </c>
      <c r="R86">
        <f t="shared" si="6"/>
        <v>5</v>
      </c>
      <c r="S86" s="2">
        <f t="shared" si="7"/>
        <v>1.1160838632245474E-6</v>
      </c>
      <c r="U86" s="3">
        <f>S86-Contribution!F47</f>
        <v>-1.6136775452610188E-11</v>
      </c>
      <c r="W86">
        <f t="shared" ref="W86:W117" si="8">G86</f>
        <v>1810</v>
      </c>
      <c r="X86">
        <f t="shared" si="1"/>
        <v>3.9499999999999997</v>
      </c>
      <c r="Y86">
        <f t="shared" si="2"/>
        <v>5</v>
      </c>
      <c r="Z86" s="2">
        <f t="shared" si="3"/>
        <v>6.0286616988909696E-6</v>
      </c>
    </row>
    <row r="87" spans="2:26" x14ac:dyDescent="0.15">
      <c r="B87">
        <v>1610</v>
      </c>
      <c r="C87">
        <v>351.6</v>
      </c>
      <c r="D87">
        <v>355.3</v>
      </c>
      <c r="E87" s="1">
        <v>0.35</v>
      </c>
      <c r="F87" s="1">
        <v>0.9</v>
      </c>
      <c r="G87">
        <v>1815</v>
      </c>
      <c r="H87">
        <v>150.5</v>
      </c>
      <c r="I87">
        <v>152</v>
      </c>
      <c r="J87">
        <v>4.0999999999999996</v>
      </c>
      <c r="K87">
        <v>4.3</v>
      </c>
      <c r="P87">
        <f t="shared" si="4"/>
        <v>1610</v>
      </c>
      <c r="Q87">
        <f t="shared" si="5"/>
        <v>0.625</v>
      </c>
      <c r="R87">
        <f t="shared" si="6"/>
        <v>5</v>
      </c>
      <c r="S87" s="2">
        <f t="shared" si="7"/>
        <v>1.2056113365204202E-6</v>
      </c>
      <c r="U87" s="3">
        <f>S87-Contribution!F48</f>
        <v>1.1336520420259338E-11</v>
      </c>
      <c r="W87">
        <f t="shared" si="8"/>
        <v>1815</v>
      </c>
      <c r="X87">
        <f t="shared" si="1"/>
        <v>4.1999999999999993</v>
      </c>
      <c r="Y87">
        <f t="shared" si="2"/>
        <v>5</v>
      </c>
      <c r="Z87" s="2">
        <f t="shared" si="3"/>
        <v>6.3749531826683773E-6</v>
      </c>
    </row>
    <row r="88" spans="2:26" x14ac:dyDescent="0.15">
      <c r="B88">
        <v>1615</v>
      </c>
      <c r="C88">
        <v>346.7</v>
      </c>
      <c r="D88">
        <v>350.3</v>
      </c>
      <c r="E88" s="1">
        <v>0.35</v>
      </c>
      <c r="F88" s="1">
        <v>0.9</v>
      </c>
      <c r="G88">
        <v>1820</v>
      </c>
      <c r="H88">
        <v>145.69999999999999</v>
      </c>
      <c r="I88">
        <v>147.19999999999999</v>
      </c>
      <c r="J88">
        <v>4.3</v>
      </c>
      <c r="K88">
        <v>4.5</v>
      </c>
      <c r="P88">
        <f t="shared" si="4"/>
        <v>1615</v>
      </c>
      <c r="Q88">
        <f t="shared" si="5"/>
        <v>0.625</v>
      </c>
      <c r="R88">
        <f t="shared" si="6"/>
        <v>5</v>
      </c>
      <c r="S88" s="2">
        <f t="shared" si="7"/>
        <v>1.1981578067055495E-6</v>
      </c>
      <c r="U88" s="3">
        <f>S88-Contribution!F49</f>
        <v>-4.2193294450523081E-11</v>
      </c>
      <c r="W88">
        <f t="shared" si="8"/>
        <v>1820</v>
      </c>
      <c r="X88">
        <f t="shared" ref="X88:X115" si="9">AVERAGE(J88:K88)</f>
        <v>4.4000000000000004</v>
      </c>
      <c r="Y88">
        <f t="shared" ref="Y88:Y116" si="10">(W89-W87)/2</f>
        <v>5</v>
      </c>
      <c r="Z88" s="2">
        <f t="shared" ref="Z88:Z116" si="11">Y88/W88^2*EXP(W$3*W$4)*X88</f>
        <v>6.6418776093850293E-6</v>
      </c>
    </row>
    <row r="89" spans="2:26" x14ac:dyDescent="0.15">
      <c r="B89">
        <v>1620</v>
      </c>
      <c r="C89">
        <v>341.7</v>
      </c>
      <c r="D89">
        <v>345.3</v>
      </c>
      <c r="E89" s="1">
        <v>0.35</v>
      </c>
      <c r="F89" s="1">
        <v>0.9</v>
      </c>
      <c r="G89">
        <v>1825</v>
      </c>
      <c r="H89">
        <v>140.9</v>
      </c>
      <c r="I89">
        <v>142.4</v>
      </c>
      <c r="J89">
        <v>4.5</v>
      </c>
      <c r="K89">
        <v>4.8</v>
      </c>
      <c r="P89">
        <f t="shared" si="4"/>
        <v>1620</v>
      </c>
      <c r="Q89">
        <f t="shared" si="5"/>
        <v>0.625</v>
      </c>
      <c r="R89">
        <f t="shared" si="6"/>
        <v>5</v>
      </c>
      <c r="S89" s="2">
        <f t="shared" si="7"/>
        <v>1.1907731844972494E-6</v>
      </c>
      <c r="U89" s="3">
        <f>S89-Contribution!F50</f>
        <v>-2.6815502750656705E-11</v>
      </c>
      <c r="W89">
        <f t="shared" si="8"/>
        <v>1825</v>
      </c>
      <c r="X89">
        <f t="shared" si="9"/>
        <v>4.6500000000000004</v>
      </c>
      <c r="Y89">
        <f t="shared" si="10"/>
        <v>5</v>
      </c>
      <c r="Z89" s="2">
        <f t="shared" si="11"/>
        <v>6.9808480239492584E-6</v>
      </c>
    </row>
    <row r="90" spans="2:26" x14ac:dyDescent="0.15">
      <c r="B90">
        <v>1625</v>
      </c>
      <c r="C90">
        <v>336.7</v>
      </c>
      <c r="D90">
        <v>340.4</v>
      </c>
      <c r="E90" s="1">
        <v>0.4</v>
      </c>
      <c r="F90" s="1">
        <v>0.95</v>
      </c>
      <c r="G90">
        <v>1830</v>
      </c>
      <c r="H90">
        <v>136.19999999999999</v>
      </c>
      <c r="I90">
        <v>137.69999999999999</v>
      </c>
      <c r="J90">
        <v>4.8</v>
      </c>
      <c r="K90">
        <v>5</v>
      </c>
      <c r="P90">
        <f t="shared" si="4"/>
        <v>1625</v>
      </c>
      <c r="Q90">
        <f t="shared" si="5"/>
        <v>0.67500000000000004</v>
      </c>
      <c r="R90">
        <f t="shared" si="6"/>
        <v>5</v>
      </c>
      <c r="S90" s="2">
        <f t="shared" si="7"/>
        <v>1.278133152956648E-6</v>
      </c>
      <c r="U90" s="3">
        <f>S90-Contribution!F51</f>
        <v>3.3152956647884468E-11</v>
      </c>
      <c r="W90">
        <f t="shared" si="8"/>
        <v>1830</v>
      </c>
      <c r="X90">
        <f t="shared" si="9"/>
        <v>4.9000000000000004</v>
      </c>
      <c r="Y90">
        <f t="shared" si="10"/>
        <v>5</v>
      </c>
      <c r="Z90" s="2">
        <f t="shared" si="11"/>
        <v>7.3160197396772169E-6</v>
      </c>
    </row>
    <row r="91" spans="2:26" x14ac:dyDescent="0.15">
      <c r="B91">
        <v>1630</v>
      </c>
      <c r="C91">
        <v>331.7</v>
      </c>
      <c r="D91">
        <v>335.4</v>
      </c>
      <c r="E91" s="1">
        <v>0.4</v>
      </c>
      <c r="F91" s="1">
        <v>0.95</v>
      </c>
      <c r="G91">
        <v>1835</v>
      </c>
      <c r="H91">
        <v>131.5</v>
      </c>
      <c r="I91">
        <v>132.9</v>
      </c>
      <c r="J91">
        <v>5</v>
      </c>
      <c r="K91">
        <v>5.3</v>
      </c>
      <c r="P91">
        <f t="shared" si="4"/>
        <v>1630</v>
      </c>
      <c r="Q91">
        <f t="shared" si="5"/>
        <v>0.67500000000000004</v>
      </c>
      <c r="R91">
        <f t="shared" si="6"/>
        <v>5</v>
      </c>
      <c r="S91" s="2">
        <f t="shared" si="7"/>
        <v>1.2703038718153292E-6</v>
      </c>
      <c r="U91" s="3">
        <f>S91-Contribution!F52</f>
        <v>3.871815329311177E-12</v>
      </c>
      <c r="W91">
        <f t="shared" si="8"/>
        <v>1835</v>
      </c>
      <c r="X91">
        <f t="shared" si="9"/>
        <v>5.15</v>
      </c>
      <c r="Y91">
        <f t="shared" si="10"/>
        <v>5</v>
      </c>
      <c r="Z91" s="2">
        <f t="shared" si="11"/>
        <v>7.6474396758886213E-6</v>
      </c>
    </row>
    <row r="92" spans="2:26" x14ac:dyDescent="0.15">
      <c r="B92">
        <v>1635</v>
      </c>
      <c r="C92">
        <v>326.7</v>
      </c>
      <c r="D92">
        <v>330.4</v>
      </c>
      <c r="E92" s="1">
        <v>0.45</v>
      </c>
      <c r="F92" s="1">
        <v>1</v>
      </c>
      <c r="G92">
        <v>1840</v>
      </c>
      <c r="H92">
        <v>126.8</v>
      </c>
      <c r="I92">
        <v>128.19999999999999</v>
      </c>
      <c r="J92">
        <v>5.3</v>
      </c>
      <c r="K92">
        <v>5.6</v>
      </c>
      <c r="P92">
        <f t="shared" si="4"/>
        <v>1635</v>
      </c>
      <c r="Q92">
        <f t="shared" si="5"/>
        <v>0.72499999999999998</v>
      </c>
      <c r="R92">
        <f t="shared" si="6"/>
        <v>5</v>
      </c>
      <c r="S92" s="2">
        <f t="shared" si="7"/>
        <v>1.3560682578749319E-6</v>
      </c>
      <c r="U92" s="3">
        <f>S92-Contribution!F53</f>
        <v>-3.1742125068173735E-11</v>
      </c>
      <c r="W92">
        <f t="shared" si="8"/>
        <v>1840</v>
      </c>
      <c r="X92">
        <f t="shared" si="9"/>
        <v>5.4499999999999993</v>
      </c>
      <c r="Y92">
        <f t="shared" si="10"/>
        <v>5</v>
      </c>
      <c r="Z92" s="2">
        <f t="shared" si="11"/>
        <v>8.0489980890745809E-6</v>
      </c>
    </row>
    <row r="93" spans="2:26" x14ac:dyDescent="0.15">
      <c r="B93">
        <v>1640</v>
      </c>
      <c r="C93">
        <v>321.8</v>
      </c>
      <c r="D93">
        <v>325.39999999999998</v>
      </c>
      <c r="E93" s="1">
        <v>0.45</v>
      </c>
      <c r="F93" s="1">
        <v>1</v>
      </c>
      <c r="G93">
        <v>1845</v>
      </c>
      <c r="H93">
        <v>122.1</v>
      </c>
      <c r="I93">
        <v>123.5</v>
      </c>
      <c r="J93">
        <v>5.6</v>
      </c>
      <c r="K93">
        <v>5.9</v>
      </c>
      <c r="P93">
        <f t="shared" si="4"/>
        <v>1640</v>
      </c>
      <c r="Q93">
        <f t="shared" si="5"/>
        <v>0.72499999999999998</v>
      </c>
      <c r="R93">
        <f t="shared" si="6"/>
        <v>5</v>
      </c>
      <c r="S93" s="2">
        <f t="shared" si="7"/>
        <v>1.3478121537246112E-6</v>
      </c>
      <c r="U93" s="3">
        <f>S93-Contribution!F54</f>
        <v>1.2153724611208727E-11</v>
      </c>
      <c r="W93">
        <f t="shared" si="8"/>
        <v>1845</v>
      </c>
      <c r="X93">
        <f t="shared" si="9"/>
        <v>5.75</v>
      </c>
      <c r="Y93">
        <f t="shared" si="10"/>
        <v>5</v>
      </c>
      <c r="Z93" s="2">
        <f t="shared" si="11"/>
        <v>8.4460971344504634E-6</v>
      </c>
    </row>
    <row r="94" spans="2:26" x14ac:dyDescent="0.15">
      <c r="B94">
        <v>1645</v>
      </c>
      <c r="C94">
        <v>316.8</v>
      </c>
      <c r="D94">
        <v>320.5</v>
      </c>
      <c r="E94" s="1">
        <v>0.5</v>
      </c>
      <c r="F94" s="1">
        <v>1.05</v>
      </c>
      <c r="G94">
        <v>1850</v>
      </c>
      <c r="H94">
        <v>117.4</v>
      </c>
      <c r="I94">
        <v>118.8</v>
      </c>
      <c r="J94">
        <v>5.9</v>
      </c>
      <c r="K94">
        <v>6.2</v>
      </c>
      <c r="P94">
        <f t="shared" si="4"/>
        <v>1645</v>
      </c>
      <c r="Q94">
        <f t="shared" si="5"/>
        <v>0.77500000000000002</v>
      </c>
      <c r="R94">
        <f t="shared" si="6"/>
        <v>5</v>
      </c>
      <c r="S94" s="2">
        <f t="shared" si="7"/>
        <v>1.4320195786399909E-6</v>
      </c>
      <c r="U94" s="3">
        <f>S94-Contribution!F55</f>
        <v>1.9578639990858196E-11</v>
      </c>
      <c r="W94">
        <f t="shared" si="8"/>
        <v>1850</v>
      </c>
      <c r="X94">
        <f t="shared" si="9"/>
        <v>6.0500000000000007</v>
      </c>
      <c r="Y94">
        <f t="shared" si="10"/>
        <v>5</v>
      </c>
      <c r="Z94" s="2">
        <f t="shared" si="11"/>
        <v>8.8387914290210607E-6</v>
      </c>
    </row>
    <row r="95" spans="2:26" x14ac:dyDescent="0.15">
      <c r="B95">
        <v>1650</v>
      </c>
      <c r="C95">
        <v>311.8</v>
      </c>
      <c r="D95">
        <v>315.5</v>
      </c>
      <c r="E95" s="1">
        <v>0.5</v>
      </c>
      <c r="F95" s="1">
        <v>0.85</v>
      </c>
      <c r="G95">
        <v>1855</v>
      </c>
      <c r="H95">
        <v>112.8</v>
      </c>
      <c r="I95">
        <v>114.2</v>
      </c>
      <c r="J95">
        <v>6.3</v>
      </c>
      <c r="K95">
        <v>6.6</v>
      </c>
      <c r="P95">
        <f t="shared" si="4"/>
        <v>1650</v>
      </c>
      <c r="Q95">
        <f t="shared" si="5"/>
        <v>0.67500000000000004</v>
      </c>
      <c r="R95">
        <f t="shared" si="6"/>
        <v>5</v>
      </c>
      <c r="S95" s="2">
        <f t="shared" si="7"/>
        <v>1.2396952642887596E-6</v>
      </c>
      <c r="U95" s="3">
        <f>S95-Contribution!F56</f>
        <v>-4.7357112403546852E-12</v>
      </c>
      <c r="W95">
        <f t="shared" si="8"/>
        <v>1855</v>
      </c>
      <c r="X95">
        <f t="shared" si="9"/>
        <v>6.4499999999999993</v>
      </c>
      <c r="Y95">
        <f t="shared" si="10"/>
        <v>5</v>
      </c>
      <c r="Z95" s="2">
        <f t="shared" si="11"/>
        <v>9.3724440119229075E-6</v>
      </c>
    </row>
    <row r="96" spans="2:26" x14ac:dyDescent="0.15">
      <c r="B96">
        <v>1655</v>
      </c>
      <c r="C96">
        <v>306.8</v>
      </c>
      <c r="D96">
        <v>310.5</v>
      </c>
      <c r="E96" s="1">
        <v>0.55000000000000004</v>
      </c>
      <c r="F96" s="1">
        <v>1.1000000000000001</v>
      </c>
      <c r="G96">
        <v>1860</v>
      </c>
      <c r="H96">
        <v>108.2</v>
      </c>
      <c r="I96">
        <v>109.6</v>
      </c>
      <c r="J96">
        <v>6.6</v>
      </c>
      <c r="K96">
        <v>6.9</v>
      </c>
      <c r="P96">
        <f t="shared" si="4"/>
        <v>1655</v>
      </c>
      <c r="Q96">
        <f t="shared" si="5"/>
        <v>0.82500000000000007</v>
      </c>
      <c r="R96">
        <f t="shared" si="6"/>
        <v>5</v>
      </c>
      <c r="S96" s="2">
        <f t="shared" si="7"/>
        <v>1.5060417454827349E-6</v>
      </c>
      <c r="U96" s="3">
        <f>S96-Contribution!F57</f>
        <v>4.1745482734793017E-11</v>
      </c>
      <c r="W96">
        <f t="shared" si="8"/>
        <v>1860</v>
      </c>
      <c r="X96">
        <f t="shared" si="9"/>
        <v>6.75</v>
      </c>
      <c r="Y96">
        <f t="shared" si="10"/>
        <v>5</v>
      </c>
      <c r="Z96" s="2">
        <f t="shared" si="11"/>
        <v>9.7557093374534251E-6</v>
      </c>
    </row>
    <row r="97" spans="2:26" x14ac:dyDescent="0.15">
      <c r="B97">
        <v>1660</v>
      </c>
      <c r="C97">
        <v>301.89999999999998</v>
      </c>
      <c r="D97">
        <v>305.60000000000002</v>
      </c>
      <c r="E97" s="1">
        <v>0.55000000000000004</v>
      </c>
      <c r="F97" s="1">
        <v>1.1000000000000001</v>
      </c>
      <c r="G97">
        <v>1865</v>
      </c>
      <c r="H97">
        <v>103.6</v>
      </c>
      <c r="I97">
        <v>105</v>
      </c>
      <c r="J97">
        <v>7</v>
      </c>
      <c r="K97">
        <v>7.3</v>
      </c>
      <c r="P97">
        <f t="shared" si="4"/>
        <v>1660</v>
      </c>
      <c r="Q97">
        <f t="shared" si="5"/>
        <v>0.82500000000000007</v>
      </c>
      <c r="R97">
        <f t="shared" si="6"/>
        <v>5</v>
      </c>
      <c r="S97" s="2">
        <f t="shared" si="7"/>
        <v>1.4969828683121091E-6</v>
      </c>
      <c r="U97" s="3">
        <f>S97-Contribution!F58</f>
        <v>-1.7131687890906369E-11</v>
      </c>
      <c r="W97">
        <f t="shared" si="8"/>
        <v>1865</v>
      </c>
      <c r="X97">
        <f t="shared" si="9"/>
        <v>7.15</v>
      </c>
      <c r="Y97">
        <f t="shared" si="10"/>
        <v>5</v>
      </c>
      <c r="Z97" s="2">
        <f t="shared" si="11"/>
        <v>1.0278490469752913E-5</v>
      </c>
    </row>
    <row r="98" spans="2:26" x14ac:dyDescent="0.15">
      <c r="B98">
        <v>1665</v>
      </c>
      <c r="C98">
        <v>296.89999999999998</v>
      </c>
      <c r="D98">
        <v>300.60000000000002</v>
      </c>
      <c r="E98" s="1">
        <v>0.6</v>
      </c>
      <c r="F98" s="1">
        <v>1.1499999999999999</v>
      </c>
      <c r="G98">
        <v>1870</v>
      </c>
      <c r="H98">
        <v>99</v>
      </c>
      <c r="I98">
        <v>100.4</v>
      </c>
      <c r="J98">
        <v>7.5</v>
      </c>
      <c r="K98">
        <v>7.8</v>
      </c>
      <c r="P98">
        <f t="shared" si="4"/>
        <v>1665</v>
      </c>
      <c r="Q98">
        <f t="shared" si="5"/>
        <v>0.875</v>
      </c>
      <c r="R98">
        <f t="shared" si="6"/>
        <v>5</v>
      </c>
      <c r="S98" s="2">
        <f t="shared" si="7"/>
        <v>1.5781876303519426E-6</v>
      </c>
      <c r="U98" s="3">
        <f>S98-Contribution!F59</f>
        <v>-1.2369648057366251E-11</v>
      </c>
      <c r="W98">
        <f t="shared" si="8"/>
        <v>1870</v>
      </c>
      <c r="X98">
        <f t="shared" si="9"/>
        <v>7.65</v>
      </c>
      <c r="Y98">
        <f t="shared" si="10"/>
        <v>5</v>
      </c>
      <c r="Z98" s="2">
        <f t="shared" si="11"/>
        <v>1.0938535739378989E-5</v>
      </c>
    </row>
    <row r="99" spans="2:26" x14ac:dyDescent="0.15">
      <c r="B99">
        <v>1670</v>
      </c>
      <c r="C99">
        <v>291.89999999999998</v>
      </c>
      <c r="D99">
        <v>295.7</v>
      </c>
      <c r="E99" s="1">
        <v>0.6</v>
      </c>
      <c r="F99" s="1">
        <v>1.1499999999999999</v>
      </c>
      <c r="G99">
        <v>1875</v>
      </c>
      <c r="H99">
        <v>94.5</v>
      </c>
      <c r="I99">
        <v>95.9</v>
      </c>
      <c r="J99">
        <v>8</v>
      </c>
      <c r="K99">
        <v>8.3000000000000007</v>
      </c>
      <c r="P99">
        <f t="shared" si="4"/>
        <v>1670</v>
      </c>
      <c r="Q99">
        <f t="shared" si="5"/>
        <v>0.875</v>
      </c>
      <c r="R99">
        <f t="shared" si="6"/>
        <v>5</v>
      </c>
      <c r="S99" s="2">
        <f t="shared" si="7"/>
        <v>1.5687515520644032E-6</v>
      </c>
      <c r="U99" s="3">
        <f>S99-Contribution!F60</f>
        <v>-4.8447935596682368E-11</v>
      </c>
      <c r="W99">
        <f t="shared" si="8"/>
        <v>1875</v>
      </c>
      <c r="X99">
        <f t="shared" si="9"/>
        <v>8.15</v>
      </c>
      <c r="Y99">
        <f t="shared" si="10"/>
        <v>5</v>
      </c>
      <c r="Z99" s="2">
        <f t="shared" si="11"/>
        <v>1.1591403730463985E-5</v>
      </c>
    </row>
    <row r="100" spans="2:26" x14ac:dyDescent="0.15">
      <c r="B100">
        <v>1675</v>
      </c>
      <c r="C100">
        <v>287</v>
      </c>
      <c r="D100">
        <v>290.7</v>
      </c>
      <c r="E100" s="1">
        <v>0.65</v>
      </c>
      <c r="F100" s="1">
        <v>1.2</v>
      </c>
      <c r="G100">
        <v>1880</v>
      </c>
      <c r="H100">
        <v>90</v>
      </c>
      <c r="I100">
        <v>91.4</v>
      </c>
      <c r="J100">
        <v>8.4</v>
      </c>
      <c r="K100">
        <v>8.8000000000000007</v>
      </c>
      <c r="P100">
        <f t="shared" si="4"/>
        <v>1675</v>
      </c>
      <c r="Q100">
        <f t="shared" si="5"/>
        <v>0.92500000000000004</v>
      </c>
      <c r="R100">
        <f t="shared" si="6"/>
        <v>5</v>
      </c>
      <c r="S100" s="2">
        <f t="shared" si="7"/>
        <v>1.6485084126296214E-6</v>
      </c>
      <c r="U100" s="3">
        <f>S100-Contribution!F61</f>
        <v>8.4126296214220836E-12</v>
      </c>
      <c r="W100">
        <f t="shared" si="8"/>
        <v>1880</v>
      </c>
      <c r="X100">
        <f t="shared" si="9"/>
        <v>8.6000000000000014</v>
      </c>
      <c r="Y100">
        <f t="shared" si="10"/>
        <v>5</v>
      </c>
      <c r="Z100" s="2">
        <f t="shared" si="11"/>
        <v>1.2166445660225983E-5</v>
      </c>
    </row>
    <row r="101" spans="2:26" x14ac:dyDescent="0.15">
      <c r="B101">
        <v>1680</v>
      </c>
      <c r="C101">
        <v>282</v>
      </c>
      <c r="D101">
        <v>285.7</v>
      </c>
      <c r="E101" s="1">
        <v>0.7</v>
      </c>
      <c r="F101" s="1">
        <v>1.25</v>
      </c>
      <c r="G101">
        <v>1885</v>
      </c>
      <c r="H101">
        <v>85.5</v>
      </c>
      <c r="I101">
        <v>86.9</v>
      </c>
      <c r="J101">
        <v>9</v>
      </c>
      <c r="K101">
        <v>9.4</v>
      </c>
      <c r="P101">
        <f t="shared" si="4"/>
        <v>1680</v>
      </c>
      <c r="Q101">
        <f t="shared" si="5"/>
        <v>0.97499999999999998</v>
      </c>
      <c r="R101">
        <f t="shared" si="6"/>
        <v>5</v>
      </c>
      <c r="S101" s="2">
        <f t="shared" si="7"/>
        <v>1.727289408593944E-6</v>
      </c>
      <c r="U101" s="3">
        <f>S101-Contribution!F62</f>
        <v>-1.0591406055932877E-11</v>
      </c>
      <c r="W101">
        <f t="shared" si="8"/>
        <v>1885</v>
      </c>
      <c r="X101">
        <f t="shared" si="9"/>
        <v>9.1999999999999993</v>
      </c>
      <c r="Y101">
        <f t="shared" si="10"/>
        <v>5</v>
      </c>
      <c r="Z101" s="2">
        <f t="shared" si="11"/>
        <v>1.2946312512423611E-5</v>
      </c>
    </row>
    <row r="102" spans="2:26" x14ac:dyDescent="0.15">
      <c r="B102">
        <v>1685</v>
      </c>
      <c r="C102">
        <v>277</v>
      </c>
      <c r="D102">
        <v>280.8</v>
      </c>
      <c r="E102" s="1">
        <v>0.75</v>
      </c>
      <c r="F102" s="1">
        <v>1.3</v>
      </c>
      <c r="G102">
        <v>1890</v>
      </c>
      <c r="H102">
        <v>81.099999999999994</v>
      </c>
      <c r="I102">
        <v>82.5</v>
      </c>
      <c r="J102">
        <v>9.5</v>
      </c>
      <c r="K102">
        <v>10</v>
      </c>
      <c r="P102">
        <f t="shared" si="4"/>
        <v>1685</v>
      </c>
      <c r="Q102">
        <f t="shared" si="5"/>
        <v>1.0249999999999999</v>
      </c>
      <c r="R102">
        <f t="shared" si="6"/>
        <v>5</v>
      </c>
      <c r="S102" s="2">
        <f>R102/P102^2*EXP(P$3*P$4)*Q102</f>
        <v>1.8051076749631021E-6</v>
      </c>
      <c r="U102" s="3">
        <f>S102-Contribution!F63</f>
        <v>7.6749631019690744E-12</v>
      </c>
      <c r="W102">
        <f t="shared" si="8"/>
        <v>1890</v>
      </c>
      <c r="X102">
        <f t="shared" si="9"/>
        <v>9.75</v>
      </c>
      <c r="Y102">
        <f t="shared" si="10"/>
        <v>5</v>
      </c>
      <c r="Z102" s="2">
        <f t="shared" si="11"/>
        <v>1.364777881389722E-5</v>
      </c>
    </row>
    <row r="103" spans="2:26" x14ac:dyDescent="0.15">
      <c r="B103">
        <v>1690</v>
      </c>
      <c r="C103">
        <v>272.10000000000002</v>
      </c>
      <c r="D103">
        <v>275.8</v>
      </c>
      <c r="E103" s="1">
        <v>0.75</v>
      </c>
      <c r="F103" s="1">
        <v>1.3</v>
      </c>
      <c r="G103">
        <v>1895</v>
      </c>
      <c r="H103">
        <v>76.8</v>
      </c>
      <c r="I103">
        <v>78.099999999999994</v>
      </c>
      <c r="J103">
        <v>10.199999999999999</v>
      </c>
      <c r="K103">
        <v>10.6</v>
      </c>
      <c r="P103">
        <f t="shared" si="4"/>
        <v>1690</v>
      </c>
      <c r="Q103">
        <f t="shared" si="5"/>
        <v>1.0249999999999999</v>
      </c>
      <c r="R103">
        <f t="shared" si="6"/>
        <v>5</v>
      </c>
      <c r="S103" s="2">
        <f t="shared" si="7"/>
        <v>1.7944423649196854E-6</v>
      </c>
      <c r="U103" s="3">
        <f>S103-Contribution!F64</f>
        <v>4.2364919685442903E-11</v>
      </c>
      <c r="W103">
        <f t="shared" si="8"/>
        <v>1895</v>
      </c>
      <c r="X103">
        <f t="shared" si="9"/>
        <v>10.399999999999999</v>
      </c>
      <c r="Y103">
        <f t="shared" si="10"/>
        <v>5</v>
      </c>
      <c r="Z103" s="2">
        <f t="shared" si="11"/>
        <v>1.4480910811777621E-5</v>
      </c>
    </row>
    <row r="104" spans="2:26" x14ac:dyDescent="0.15">
      <c r="B104">
        <v>1695</v>
      </c>
      <c r="C104">
        <v>267.10000000000002</v>
      </c>
      <c r="D104">
        <v>270.89999999999998</v>
      </c>
      <c r="E104" s="1">
        <v>0.8</v>
      </c>
      <c r="F104" s="1">
        <v>1.35</v>
      </c>
      <c r="G104">
        <v>1900</v>
      </c>
      <c r="H104">
        <v>72.400000000000006</v>
      </c>
      <c r="I104">
        <v>73.7</v>
      </c>
      <c r="J104">
        <v>10.9</v>
      </c>
      <c r="K104">
        <v>11.3</v>
      </c>
      <c r="P104">
        <f t="shared" si="4"/>
        <v>1695</v>
      </c>
      <c r="Q104">
        <f t="shared" si="5"/>
        <v>1.0750000000000002</v>
      </c>
      <c r="R104">
        <f t="shared" si="6"/>
        <v>5</v>
      </c>
      <c r="S104" s="2">
        <f t="shared" si="7"/>
        <v>1.8708894110140641E-6</v>
      </c>
      <c r="U104" s="3">
        <f>S104-Contribution!F65</f>
        <v>-1.0588985935842355E-11</v>
      </c>
      <c r="W104">
        <f t="shared" si="8"/>
        <v>1900</v>
      </c>
      <c r="X104">
        <f t="shared" si="9"/>
        <v>11.100000000000001</v>
      </c>
      <c r="Y104">
        <f t="shared" si="10"/>
        <v>5</v>
      </c>
      <c r="Z104" s="2">
        <f t="shared" si="11"/>
        <v>1.5374349336812474E-5</v>
      </c>
    </row>
    <row r="105" spans="2:26" x14ac:dyDescent="0.15">
      <c r="B105">
        <v>1700</v>
      </c>
      <c r="C105">
        <v>262.10000000000002</v>
      </c>
      <c r="D105">
        <v>265.89999999999998</v>
      </c>
      <c r="E105" s="1">
        <v>0.85</v>
      </c>
      <c r="F105" s="1">
        <v>1.4</v>
      </c>
      <c r="G105">
        <v>1905</v>
      </c>
      <c r="H105">
        <v>68.2</v>
      </c>
      <c r="I105">
        <v>69.400000000000006</v>
      </c>
      <c r="J105">
        <v>11.6</v>
      </c>
      <c r="K105">
        <v>12</v>
      </c>
      <c r="P105">
        <f t="shared" ref="P105:P156" si="12">B105</f>
        <v>1700</v>
      </c>
      <c r="Q105">
        <f t="shared" ref="Q105:Q156" si="13">AVERAGE(E105:F105)</f>
        <v>1.125</v>
      </c>
      <c r="R105">
        <f t="shared" ref="R105:R156" si="14">(B106-B104)/2</f>
        <v>5</v>
      </c>
      <c r="S105" s="2">
        <f t="shared" ref="S105:S159" si="15">R105/P105^2*EXP(P$3*P$4)*Q105</f>
        <v>1.9464073569931649E-6</v>
      </c>
      <c r="U105" s="3">
        <f>S105-Contribution!F66</f>
        <v>7.3569931647676865E-12</v>
      </c>
      <c r="W105">
        <f t="shared" si="8"/>
        <v>1905</v>
      </c>
      <c r="X105">
        <f t="shared" si="9"/>
        <v>11.8</v>
      </c>
      <c r="Y105">
        <f t="shared" si="10"/>
        <v>5</v>
      </c>
      <c r="Z105" s="2">
        <f t="shared" si="11"/>
        <v>1.625822072427782E-5</v>
      </c>
    </row>
    <row r="106" spans="2:26" x14ac:dyDescent="0.15">
      <c r="B106">
        <v>1705</v>
      </c>
      <c r="C106">
        <v>257.2</v>
      </c>
      <c r="D106">
        <v>261</v>
      </c>
      <c r="E106" s="1">
        <v>0.85</v>
      </c>
      <c r="F106" s="1">
        <v>1.4</v>
      </c>
      <c r="G106">
        <v>1910</v>
      </c>
      <c r="H106">
        <v>64</v>
      </c>
      <c r="I106">
        <v>65.2</v>
      </c>
      <c r="J106">
        <v>12.4</v>
      </c>
      <c r="K106">
        <v>12.8</v>
      </c>
      <c r="P106">
        <f t="shared" si="12"/>
        <v>1705</v>
      </c>
      <c r="Q106">
        <f t="shared" si="13"/>
        <v>1.125</v>
      </c>
      <c r="R106">
        <f t="shared" si="14"/>
        <v>5</v>
      </c>
      <c r="S106" s="2">
        <f t="shared" si="15"/>
        <v>1.9350082168919247E-6</v>
      </c>
      <c r="U106" s="3">
        <f>S106-Contribution!F67</f>
        <v>8.2168919245802447E-12</v>
      </c>
      <c r="W106">
        <f t="shared" si="8"/>
        <v>1910</v>
      </c>
      <c r="X106">
        <f t="shared" si="9"/>
        <v>12.600000000000001</v>
      </c>
      <c r="Y106">
        <f t="shared" si="10"/>
        <v>5</v>
      </c>
      <c r="Z106" s="2">
        <f t="shared" si="11"/>
        <v>1.7269699417375406E-5</v>
      </c>
    </row>
    <row r="107" spans="2:26" x14ac:dyDescent="0.15">
      <c r="B107">
        <v>1710</v>
      </c>
      <c r="C107">
        <v>252.2</v>
      </c>
      <c r="D107">
        <v>256</v>
      </c>
      <c r="E107" s="1">
        <v>0.9</v>
      </c>
      <c r="F107" s="1">
        <v>1.45</v>
      </c>
      <c r="G107">
        <v>1915</v>
      </c>
      <c r="H107">
        <v>59.8</v>
      </c>
      <c r="I107">
        <v>61.1</v>
      </c>
      <c r="J107">
        <v>13.2</v>
      </c>
      <c r="K107">
        <v>13.7</v>
      </c>
      <c r="P107">
        <f t="shared" si="12"/>
        <v>1710</v>
      </c>
      <c r="Q107">
        <f t="shared" si="13"/>
        <v>1.175</v>
      </c>
      <c r="R107">
        <f t="shared" si="14"/>
        <v>5</v>
      </c>
      <c r="S107" s="2">
        <f t="shared" si="15"/>
        <v>2.0092070973433922E-6</v>
      </c>
      <c r="U107" s="3">
        <f>S107-Contribution!F68</f>
        <v>7.0973433920429535E-12</v>
      </c>
      <c r="W107">
        <f t="shared" si="8"/>
        <v>1915</v>
      </c>
      <c r="X107">
        <f t="shared" si="9"/>
        <v>13.45</v>
      </c>
      <c r="Y107">
        <f t="shared" si="10"/>
        <v>5</v>
      </c>
      <c r="Z107" s="2">
        <f t="shared" si="11"/>
        <v>1.8338579644395948E-5</v>
      </c>
    </row>
    <row r="108" spans="2:26" x14ac:dyDescent="0.15">
      <c r="B108">
        <v>1715</v>
      </c>
      <c r="C108">
        <v>247.3</v>
      </c>
      <c r="D108">
        <v>251.1</v>
      </c>
      <c r="E108" s="1">
        <v>0.95</v>
      </c>
      <c r="F108" s="1">
        <v>1.5</v>
      </c>
      <c r="G108">
        <v>1920</v>
      </c>
      <c r="H108">
        <v>55.7</v>
      </c>
      <c r="I108">
        <v>57</v>
      </c>
      <c r="J108">
        <v>14.2</v>
      </c>
      <c r="K108">
        <v>14.6</v>
      </c>
      <c r="P108">
        <f t="shared" si="12"/>
        <v>1715</v>
      </c>
      <c r="Q108">
        <f t="shared" si="13"/>
        <v>1.2250000000000001</v>
      </c>
      <c r="R108">
        <f t="shared" si="14"/>
        <v>5</v>
      </c>
      <c r="S108" s="2">
        <f t="shared" si="15"/>
        <v>2.0825090514916E-6</v>
      </c>
      <c r="U108" s="3">
        <f>S108-Contribution!F69</f>
        <v>9.0514916000389344E-12</v>
      </c>
      <c r="W108">
        <f t="shared" si="8"/>
        <v>1920</v>
      </c>
      <c r="X108">
        <f t="shared" si="9"/>
        <v>14.399999999999999</v>
      </c>
      <c r="Y108">
        <f t="shared" si="10"/>
        <v>5</v>
      </c>
      <c r="Z108" s="2">
        <f t="shared" si="11"/>
        <v>1.9531743069359878E-5</v>
      </c>
    </row>
    <row r="109" spans="2:26" x14ac:dyDescent="0.15">
      <c r="B109">
        <v>1720</v>
      </c>
      <c r="C109">
        <v>242.3</v>
      </c>
      <c r="D109">
        <v>246.1</v>
      </c>
      <c r="E109" s="1">
        <v>1</v>
      </c>
      <c r="F109" s="1">
        <v>1.55</v>
      </c>
      <c r="G109">
        <v>1925</v>
      </c>
      <c r="H109">
        <v>51.7</v>
      </c>
      <c r="I109">
        <v>53</v>
      </c>
      <c r="J109">
        <v>15.2</v>
      </c>
      <c r="K109">
        <v>15.6</v>
      </c>
      <c r="P109">
        <f t="shared" si="12"/>
        <v>1720</v>
      </c>
      <c r="Q109">
        <f t="shared" si="13"/>
        <v>1.2749999999999999</v>
      </c>
      <c r="R109">
        <f t="shared" si="14"/>
        <v>5</v>
      </c>
      <c r="S109" s="2">
        <f t="shared" si="15"/>
        <v>2.1549259385495357E-6</v>
      </c>
      <c r="U109" s="3">
        <f>S109-Contribution!F70</f>
        <v>2.5938549535775454E-11</v>
      </c>
      <c r="W109">
        <f t="shared" si="8"/>
        <v>1925</v>
      </c>
      <c r="X109">
        <f t="shared" si="9"/>
        <v>15.399999999999999</v>
      </c>
      <c r="Y109">
        <f t="shared" si="10"/>
        <v>5</v>
      </c>
      <c r="Z109" s="2">
        <f t="shared" si="11"/>
        <v>2.07797453537917E-5</v>
      </c>
    </row>
    <row r="110" spans="2:26" x14ac:dyDescent="0.15">
      <c r="B110">
        <v>1725</v>
      </c>
      <c r="C110">
        <v>237.4</v>
      </c>
      <c r="D110">
        <v>241.2</v>
      </c>
      <c r="E110" s="1">
        <v>1.05</v>
      </c>
      <c r="F110" s="1">
        <v>1.6</v>
      </c>
      <c r="G110">
        <v>1930</v>
      </c>
      <c r="H110">
        <v>47.8</v>
      </c>
      <c r="I110">
        <v>49.1</v>
      </c>
      <c r="J110">
        <v>16.2</v>
      </c>
      <c r="K110">
        <v>16.600000000000001</v>
      </c>
      <c r="P110">
        <f t="shared" si="12"/>
        <v>1725</v>
      </c>
      <c r="Q110">
        <f t="shared" si="13"/>
        <v>1.3250000000000002</v>
      </c>
      <c r="R110">
        <f t="shared" si="14"/>
        <v>5</v>
      </c>
      <c r="S110" s="2">
        <f t="shared" si="15"/>
        <v>2.2264694335598449E-6</v>
      </c>
      <c r="U110" s="3">
        <f>S110-Contribution!F71</f>
        <v>-3.0566440155293742E-11</v>
      </c>
      <c r="W110">
        <f t="shared" si="8"/>
        <v>1930</v>
      </c>
      <c r="X110">
        <f t="shared" si="9"/>
        <v>16.399999999999999</v>
      </c>
      <c r="Y110">
        <f t="shared" si="10"/>
        <v>5</v>
      </c>
      <c r="Z110" s="2">
        <f t="shared" si="11"/>
        <v>2.2014569546135598E-5</v>
      </c>
    </row>
    <row r="111" spans="2:26" x14ac:dyDescent="0.15">
      <c r="B111">
        <v>1730</v>
      </c>
      <c r="C111">
        <v>232.4</v>
      </c>
      <c r="D111">
        <v>236.3</v>
      </c>
      <c r="E111" s="1">
        <v>1.1000000000000001</v>
      </c>
      <c r="F111" s="1">
        <v>1.65</v>
      </c>
      <c r="G111">
        <v>1935</v>
      </c>
      <c r="H111">
        <v>44.6</v>
      </c>
      <c r="I111">
        <v>45.1</v>
      </c>
      <c r="J111">
        <v>17.399999999999999</v>
      </c>
      <c r="K111">
        <v>17.8</v>
      </c>
      <c r="P111">
        <f t="shared" si="12"/>
        <v>1730</v>
      </c>
      <c r="Q111">
        <f t="shared" si="13"/>
        <v>1.375</v>
      </c>
      <c r="R111">
        <f t="shared" si="14"/>
        <v>5</v>
      </c>
      <c r="S111" s="2">
        <f t="shared" si="15"/>
        <v>2.2971510307287514E-6</v>
      </c>
      <c r="U111" s="3">
        <f>S111-Contribution!F72</f>
        <v>-4.8969271248400773E-11</v>
      </c>
      <c r="W111">
        <f t="shared" si="8"/>
        <v>1935</v>
      </c>
      <c r="X111">
        <f t="shared" si="9"/>
        <v>17.600000000000001</v>
      </c>
      <c r="Y111">
        <f t="shared" si="10"/>
        <v>5</v>
      </c>
      <c r="Z111" s="2">
        <f t="shared" si="11"/>
        <v>2.3503454406000676E-5</v>
      </c>
    </row>
    <row r="112" spans="2:26" x14ac:dyDescent="0.15">
      <c r="B112">
        <v>1735</v>
      </c>
      <c r="C112">
        <v>227.5</v>
      </c>
      <c r="D112">
        <v>231.3</v>
      </c>
      <c r="E112" s="1">
        <v>1.1499999999999999</v>
      </c>
      <c r="F112" s="1">
        <v>1.7</v>
      </c>
      <c r="G112">
        <v>1940</v>
      </c>
      <c r="H112">
        <v>40.799999999999997</v>
      </c>
      <c r="I112">
        <v>41.3</v>
      </c>
      <c r="J112">
        <v>18.600000000000001</v>
      </c>
      <c r="K112">
        <v>19</v>
      </c>
      <c r="P112">
        <f t="shared" si="12"/>
        <v>1735</v>
      </c>
      <c r="Q112">
        <f t="shared" si="13"/>
        <v>1.4249999999999998</v>
      </c>
      <c r="R112">
        <f t="shared" si="14"/>
        <v>5</v>
      </c>
      <c r="S112" s="2">
        <f t="shared" si="15"/>
        <v>2.3669820466907442E-6</v>
      </c>
      <c r="U112" s="3">
        <f>S112-Contribution!F73</f>
        <v>-1.7953309255761186E-11</v>
      </c>
      <c r="W112">
        <f t="shared" si="8"/>
        <v>1940</v>
      </c>
      <c r="X112">
        <f t="shared" si="9"/>
        <v>18.8</v>
      </c>
      <c r="Y112">
        <f t="shared" si="10"/>
        <v>5</v>
      </c>
      <c r="Z112" s="2">
        <f t="shared" si="11"/>
        <v>2.497671725056202E-5</v>
      </c>
    </row>
    <row r="113" spans="2:29" x14ac:dyDescent="0.15">
      <c r="B113">
        <v>1740</v>
      </c>
      <c r="C113">
        <v>222.5</v>
      </c>
      <c r="D113">
        <v>226.4</v>
      </c>
      <c r="E113" s="1">
        <v>1.2</v>
      </c>
      <c r="F113" s="1">
        <v>1.75</v>
      </c>
      <c r="G113">
        <v>1945</v>
      </c>
      <c r="H113">
        <v>37.200000000000003</v>
      </c>
      <c r="I113">
        <v>37.700000000000003</v>
      </c>
      <c r="J113">
        <v>20</v>
      </c>
      <c r="K113">
        <v>20.399999999999999</v>
      </c>
      <c r="P113">
        <f t="shared" si="12"/>
        <v>1740</v>
      </c>
      <c r="Q113">
        <f t="shared" si="13"/>
        <v>1.4750000000000001</v>
      </c>
      <c r="R113">
        <f t="shared" si="14"/>
        <v>5</v>
      </c>
      <c r="S113" s="2">
        <f t="shared" si="15"/>
        <v>2.4359736237056456E-6</v>
      </c>
      <c r="U113" s="3">
        <f>S113-Contribution!F74</f>
        <v>-2.6376294354501134E-11</v>
      </c>
      <c r="W113">
        <f t="shared" si="8"/>
        <v>1945</v>
      </c>
      <c r="X113">
        <f t="shared" si="9"/>
        <v>20.2</v>
      </c>
      <c r="Y113">
        <f t="shared" si="10"/>
        <v>5</v>
      </c>
      <c r="Z113" s="2">
        <f t="shared" si="11"/>
        <v>2.669888508806413E-5</v>
      </c>
    </row>
    <row r="114" spans="2:29" x14ac:dyDescent="0.15">
      <c r="B114">
        <v>1745</v>
      </c>
      <c r="C114">
        <v>217.6</v>
      </c>
      <c r="D114">
        <v>221.5</v>
      </c>
      <c r="E114" s="1">
        <v>1.25</v>
      </c>
      <c r="F114" s="1">
        <v>1.85</v>
      </c>
      <c r="G114">
        <v>1950</v>
      </c>
      <c r="H114">
        <v>33.700000000000003</v>
      </c>
      <c r="I114">
        <v>34.4</v>
      </c>
      <c r="J114">
        <v>21.4</v>
      </c>
      <c r="K114">
        <v>21.8</v>
      </c>
      <c r="P114">
        <f t="shared" si="12"/>
        <v>1745</v>
      </c>
      <c r="Q114">
        <f t="shared" si="13"/>
        <v>1.55</v>
      </c>
      <c r="R114">
        <f t="shared" si="14"/>
        <v>5</v>
      </c>
      <c r="S114" s="2">
        <f t="shared" si="15"/>
        <v>2.5451881546386525E-6</v>
      </c>
      <c r="U114" s="3">
        <f>S114-Contribution!F75</f>
        <v>-1.1845361347306534E-11</v>
      </c>
      <c r="W114">
        <f t="shared" si="8"/>
        <v>1950</v>
      </c>
      <c r="X114">
        <f t="shared" si="9"/>
        <v>21.6</v>
      </c>
      <c r="Y114">
        <f t="shared" si="10"/>
        <v>5</v>
      </c>
      <c r="Z114" s="2">
        <f t="shared" si="11"/>
        <v>2.8403083885951973E-5</v>
      </c>
    </row>
    <row r="115" spans="2:29" x14ac:dyDescent="0.15">
      <c r="B115">
        <v>1750</v>
      </c>
      <c r="C115">
        <v>212.6</v>
      </c>
      <c r="D115">
        <v>216.6</v>
      </c>
      <c r="E115" s="1">
        <v>1.3</v>
      </c>
      <c r="F115" s="1">
        <v>1.9</v>
      </c>
      <c r="G115">
        <v>1955</v>
      </c>
      <c r="H115">
        <v>30.3</v>
      </c>
      <c r="I115">
        <v>30.9</v>
      </c>
      <c r="J115">
        <v>23</v>
      </c>
      <c r="K115">
        <v>23.4</v>
      </c>
      <c r="P115">
        <f t="shared" si="12"/>
        <v>1750</v>
      </c>
      <c r="Q115">
        <f t="shared" si="13"/>
        <v>1.6</v>
      </c>
      <c r="R115">
        <f t="shared" si="14"/>
        <v>5</v>
      </c>
      <c r="S115" s="2">
        <f t="shared" si="15"/>
        <v>2.6122993541910626E-6</v>
      </c>
      <c r="U115" s="3">
        <f>S115-Contribution!F76</f>
        <v>-6.4580893733320703E-13</v>
      </c>
      <c r="W115">
        <f t="shared" si="8"/>
        <v>1955</v>
      </c>
      <c r="X115">
        <f t="shared" si="9"/>
        <v>23.2</v>
      </c>
      <c r="Y115">
        <f t="shared" si="10"/>
        <v>5</v>
      </c>
      <c r="Z115" s="2">
        <f t="shared" si="11"/>
        <v>3.0351169455339034E-5</v>
      </c>
      <c r="AB115">
        <f>ABS(AVERAGE(H115:I115)-AVERAGE(J115:K115))</f>
        <v>7.4000000000000021</v>
      </c>
    </row>
    <row r="116" spans="2:29" x14ac:dyDescent="0.15">
      <c r="B116">
        <v>1755</v>
      </c>
      <c r="C116">
        <v>207.7</v>
      </c>
      <c r="D116">
        <v>211.6</v>
      </c>
      <c r="E116" s="1">
        <v>1.4</v>
      </c>
      <c r="F116" s="1">
        <v>1.95</v>
      </c>
      <c r="G116">
        <v>1960</v>
      </c>
      <c r="H116">
        <v>27</v>
      </c>
      <c r="I116">
        <v>27.6</v>
      </c>
      <c r="J116">
        <v>24.7</v>
      </c>
      <c r="K116">
        <v>25.1</v>
      </c>
      <c r="P116">
        <f t="shared" si="12"/>
        <v>1755</v>
      </c>
      <c r="Q116">
        <f t="shared" si="13"/>
        <v>1.6749999999999998</v>
      </c>
      <c r="R116">
        <f t="shared" si="14"/>
        <v>5</v>
      </c>
      <c r="S116" s="2">
        <f t="shared" si="15"/>
        <v>2.7191904577584521E-6</v>
      </c>
      <c r="U116" s="3">
        <f>S116-Contribution!F77</f>
        <v>-9.5422415480590046E-12</v>
      </c>
      <c r="W116">
        <f t="shared" si="8"/>
        <v>1960</v>
      </c>
      <c r="X116">
        <f>(AVERAGE(H116:I116)+AVERAGE(J116:K116))/2</f>
        <v>26.1</v>
      </c>
      <c r="Y116">
        <f t="shared" si="10"/>
        <v>5</v>
      </c>
      <c r="Z116" s="2">
        <f t="shared" si="11"/>
        <v>3.3971078324717558E-5</v>
      </c>
      <c r="AB116">
        <f>ABS(AVERAGE(H116:I116)-AVERAGE(J116:K116))</f>
        <v>2.4000000000000021</v>
      </c>
      <c r="AC116">
        <f>AVERAGE(H116:I116)-AVERAGE(J116:K116)</f>
        <v>2.4000000000000021</v>
      </c>
    </row>
    <row r="117" spans="2:29" x14ac:dyDescent="0.15">
      <c r="B117">
        <v>1760</v>
      </c>
      <c r="C117">
        <v>202.8</v>
      </c>
      <c r="D117">
        <v>206.7</v>
      </c>
      <c r="E117" s="1">
        <v>1.45</v>
      </c>
      <c r="F117" s="1">
        <v>2.0499999999999998</v>
      </c>
      <c r="G117">
        <v>1965</v>
      </c>
      <c r="H117">
        <v>23.8</v>
      </c>
      <c r="I117">
        <v>24.5</v>
      </c>
      <c r="J117">
        <v>26.5</v>
      </c>
      <c r="K117">
        <v>27.3</v>
      </c>
      <c r="P117">
        <f t="shared" si="12"/>
        <v>1760</v>
      </c>
      <c r="Q117">
        <f t="shared" si="13"/>
        <v>1.75</v>
      </c>
      <c r="R117">
        <f t="shared" si="14"/>
        <v>5</v>
      </c>
      <c r="S117" s="2">
        <f t="shared" si="15"/>
        <v>2.8248264485746477E-6</v>
      </c>
      <c r="U117" s="3">
        <f>S117-Contribution!F78</f>
        <v>2.6448574647705439E-11</v>
      </c>
      <c r="W117">
        <f t="shared" si="8"/>
        <v>1965</v>
      </c>
      <c r="X117">
        <f>AVERAGE(H117:I117)</f>
        <v>24.15</v>
      </c>
      <c r="Y117">
        <f t="shared" ref="Y117" si="16">(W118-W116)/2</f>
        <v>5</v>
      </c>
      <c r="Z117" s="2">
        <f t="shared" ref="Z117" si="17">Y117/W117^2*EXP(W$3*W$4)*X117</f>
        <v>3.1273248347871595E-5</v>
      </c>
      <c r="AB117">
        <f>ABS(AVERAGE(H117:I117)-AVERAGE(J117:K117))</f>
        <v>2.75</v>
      </c>
    </row>
    <row r="118" spans="2:29" x14ac:dyDescent="0.15">
      <c r="B118">
        <v>1765</v>
      </c>
      <c r="C118">
        <v>197.8</v>
      </c>
      <c r="D118">
        <v>201.8</v>
      </c>
      <c r="E118" s="1">
        <v>1.5</v>
      </c>
      <c r="F118" s="1">
        <v>2.15</v>
      </c>
      <c r="G118">
        <v>1970</v>
      </c>
      <c r="H118">
        <v>20.8</v>
      </c>
      <c r="I118">
        <v>21.4</v>
      </c>
      <c r="J118">
        <v>28.5</v>
      </c>
      <c r="K118">
        <v>29.4</v>
      </c>
      <c r="P118">
        <f t="shared" si="12"/>
        <v>1765</v>
      </c>
      <c r="Q118">
        <f t="shared" si="13"/>
        <v>1.825</v>
      </c>
      <c r="R118">
        <f t="shared" si="14"/>
        <v>5</v>
      </c>
      <c r="S118" s="2">
        <f t="shared" si="15"/>
        <v>2.9292234829112432E-6</v>
      </c>
      <c r="U118" s="3">
        <f>S118-Contribution!F79</f>
        <v>2.3482911243392609E-11</v>
      </c>
      <c r="W118">
        <f t="shared" ref="W118" si="18">G118</f>
        <v>1970</v>
      </c>
      <c r="X118">
        <f>AVERAGE(H118:I118)</f>
        <v>21.1</v>
      </c>
      <c r="Y118">
        <f t="shared" ref="Y118" si="19">(W119-W117)/2</f>
        <v>5</v>
      </c>
      <c r="Z118" s="2">
        <f t="shared" ref="Z118" si="20">Y118/W118^2*EXP(W$3*W$4)*X118</f>
        <v>2.7185102260675183E-5</v>
      </c>
    </row>
    <row r="119" spans="2:29" x14ac:dyDescent="0.15">
      <c r="B119">
        <v>1770</v>
      </c>
      <c r="C119">
        <v>192.9</v>
      </c>
      <c r="D119">
        <v>196.9</v>
      </c>
      <c r="E119" s="1">
        <v>1.6</v>
      </c>
      <c r="F119" s="1">
        <v>2.2000000000000002</v>
      </c>
      <c r="G119">
        <v>1975</v>
      </c>
      <c r="H119">
        <v>18</v>
      </c>
      <c r="I119">
        <v>18.600000000000001</v>
      </c>
      <c r="J119">
        <v>30.5</v>
      </c>
      <c r="K119">
        <v>31.6</v>
      </c>
      <c r="P119">
        <f t="shared" si="12"/>
        <v>1770</v>
      </c>
      <c r="Q119">
        <f t="shared" si="13"/>
        <v>1.9000000000000001</v>
      </c>
      <c r="R119">
        <f t="shared" si="14"/>
        <v>5</v>
      </c>
      <c r="S119" s="2">
        <f t="shared" si="15"/>
        <v>3.0323974726290432E-6</v>
      </c>
      <c r="U119" s="3">
        <f>S119-Contribution!F80</f>
        <v>-2.5273709567638939E-12</v>
      </c>
      <c r="W119">
        <f t="shared" ref="W119:W142" si="21">G119</f>
        <v>1975</v>
      </c>
      <c r="X119">
        <f t="shared" ref="X119:X142" si="22">AVERAGE(H119:I119)</f>
        <v>18.3</v>
      </c>
      <c r="Y119">
        <f t="shared" ref="Y119:Y139" si="23">(W120-W118)/2</f>
        <v>5</v>
      </c>
      <c r="Z119" s="2">
        <f t="shared" ref="Z119:Z142" si="24">Y119/W119^2*EXP(W$3*W$4)*X119</f>
        <v>2.3458371397234332E-5</v>
      </c>
    </row>
    <row r="120" spans="2:29" x14ac:dyDescent="0.15">
      <c r="B120">
        <v>1775</v>
      </c>
      <c r="C120">
        <v>188</v>
      </c>
      <c r="D120">
        <v>192</v>
      </c>
      <c r="E120" s="1">
        <v>1.65</v>
      </c>
      <c r="F120" s="1">
        <v>2.35</v>
      </c>
      <c r="G120">
        <v>1980</v>
      </c>
      <c r="H120">
        <v>15.5</v>
      </c>
      <c r="I120">
        <v>15.9</v>
      </c>
      <c r="J120">
        <v>33</v>
      </c>
      <c r="K120">
        <v>34</v>
      </c>
      <c r="P120">
        <f t="shared" si="12"/>
        <v>1775</v>
      </c>
      <c r="Q120">
        <f t="shared" si="13"/>
        <v>2</v>
      </c>
      <c r="R120">
        <f t="shared" si="14"/>
        <v>5</v>
      </c>
      <c r="S120" s="2">
        <f t="shared" si="15"/>
        <v>3.1740395842928502E-6</v>
      </c>
      <c r="U120" s="3">
        <f>S120-Contribution!F81</f>
        <v>3.9584292850225195E-11</v>
      </c>
      <c r="W120">
        <f t="shared" si="21"/>
        <v>1980</v>
      </c>
      <c r="X120">
        <f t="shared" si="22"/>
        <v>15.7</v>
      </c>
      <c r="Y120">
        <f t="shared" si="23"/>
        <v>5</v>
      </c>
      <c r="Z120" s="2">
        <f t="shared" si="24"/>
        <v>2.0023972488616265E-5</v>
      </c>
    </row>
    <row r="121" spans="2:29" x14ac:dyDescent="0.15">
      <c r="B121">
        <v>1780</v>
      </c>
      <c r="C121">
        <v>183.1</v>
      </c>
      <c r="D121">
        <v>187.1</v>
      </c>
      <c r="E121" s="1">
        <v>1.75</v>
      </c>
      <c r="F121" s="1">
        <v>2.4</v>
      </c>
      <c r="G121">
        <v>1985</v>
      </c>
      <c r="H121">
        <v>13.1</v>
      </c>
      <c r="I121">
        <v>13.5</v>
      </c>
      <c r="J121">
        <v>35.5</v>
      </c>
      <c r="K121">
        <v>36.6</v>
      </c>
      <c r="P121">
        <f t="shared" si="12"/>
        <v>1780</v>
      </c>
      <c r="Q121">
        <f t="shared" si="13"/>
        <v>2.0750000000000002</v>
      </c>
      <c r="R121">
        <f t="shared" si="14"/>
        <v>5</v>
      </c>
      <c r="S121" s="2">
        <f t="shared" si="15"/>
        <v>3.2745916811987162E-6</v>
      </c>
      <c r="U121" s="3">
        <f>S121-Contribution!F82</f>
        <v>-8.3188012837428051E-12</v>
      </c>
      <c r="W121">
        <f t="shared" si="21"/>
        <v>1985</v>
      </c>
      <c r="X121">
        <f t="shared" si="22"/>
        <v>13.3</v>
      </c>
      <c r="Y121">
        <f t="shared" si="23"/>
        <v>5</v>
      </c>
      <c r="Z121" s="2">
        <f t="shared" si="24"/>
        <v>1.6877634856526346E-5</v>
      </c>
    </row>
    <row r="122" spans="2:29" x14ac:dyDescent="0.15">
      <c r="B122">
        <v>1785</v>
      </c>
      <c r="C122">
        <v>178.2</v>
      </c>
      <c r="D122">
        <v>182.2</v>
      </c>
      <c r="E122" s="1">
        <v>1.85</v>
      </c>
      <c r="F122" s="1">
        <v>2.5</v>
      </c>
      <c r="G122">
        <v>1990</v>
      </c>
      <c r="H122">
        <v>10.9</v>
      </c>
      <c r="I122">
        <v>11.3</v>
      </c>
      <c r="J122">
        <v>38.4</v>
      </c>
      <c r="K122">
        <v>39.5</v>
      </c>
      <c r="P122">
        <f t="shared" si="12"/>
        <v>1785</v>
      </c>
      <c r="Q122">
        <f t="shared" si="13"/>
        <v>2.1749999999999998</v>
      </c>
      <c r="R122">
        <f t="shared" si="14"/>
        <v>5</v>
      </c>
      <c r="S122" s="2">
        <f t="shared" si="15"/>
        <v>3.4132011097688153E-6</v>
      </c>
      <c r="U122" s="3">
        <f>S122-Contribution!F83</f>
        <v>1.1097688150656527E-12</v>
      </c>
      <c r="W122">
        <f t="shared" si="21"/>
        <v>1990</v>
      </c>
      <c r="X122">
        <f t="shared" si="22"/>
        <v>11.100000000000001</v>
      </c>
      <c r="Y122">
        <f t="shared" si="23"/>
        <v>5</v>
      </c>
      <c r="Z122" s="2">
        <f t="shared" si="24"/>
        <v>1.4015151411806023E-5</v>
      </c>
    </row>
    <row r="123" spans="2:29" x14ac:dyDescent="0.15">
      <c r="B123">
        <v>1790</v>
      </c>
      <c r="C123">
        <v>173.3</v>
      </c>
      <c r="D123">
        <v>177.3</v>
      </c>
      <c r="E123" s="1">
        <v>1.9</v>
      </c>
      <c r="F123" s="1">
        <v>2.6</v>
      </c>
      <c r="G123">
        <v>1995</v>
      </c>
      <c r="H123">
        <v>9</v>
      </c>
      <c r="I123">
        <v>9.3000000000000007</v>
      </c>
      <c r="J123">
        <v>41.3</v>
      </c>
      <c r="K123">
        <v>42.5</v>
      </c>
      <c r="P123">
        <f t="shared" si="12"/>
        <v>1790</v>
      </c>
      <c r="Q123">
        <f t="shared" si="13"/>
        <v>2.25</v>
      </c>
      <c r="R123">
        <f t="shared" si="14"/>
        <v>5</v>
      </c>
      <c r="S123" s="2">
        <f t="shared" si="15"/>
        <v>3.5111995641273663E-6</v>
      </c>
      <c r="U123" s="3">
        <f>S123-Contribution!F84</f>
        <v>-4.3587263366082511E-13</v>
      </c>
      <c r="W123">
        <f t="shared" si="21"/>
        <v>1995</v>
      </c>
      <c r="X123">
        <f t="shared" si="22"/>
        <v>9.15</v>
      </c>
      <c r="Y123">
        <f t="shared" si="23"/>
        <v>5</v>
      </c>
      <c r="Z123" s="2">
        <f t="shared" si="24"/>
        <v>1.1495192860765592E-5</v>
      </c>
    </row>
    <row r="124" spans="2:29" x14ac:dyDescent="0.15">
      <c r="B124">
        <v>1795</v>
      </c>
      <c r="C124">
        <v>168.4</v>
      </c>
      <c r="D124">
        <v>172.4</v>
      </c>
      <c r="E124" s="1">
        <v>2</v>
      </c>
      <c r="F124" s="1">
        <v>2.75</v>
      </c>
      <c r="G124">
        <v>2000</v>
      </c>
      <c r="H124">
        <v>7.2</v>
      </c>
      <c r="I124">
        <v>7.6</v>
      </c>
      <c r="J124">
        <v>44.5</v>
      </c>
      <c r="K124">
        <v>45.8</v>
      </c>
      <c r="P124">
        <f t="shared" si="12"/>
        <v>1795</v>
      </c>
      <c r="Q124">
        <f t="shared" si="13"/>
        <v>2.375</v>
      </c>
      <c r="R124">
        <f t="shared" si="14"/>
        <v>5</v>
      </c>
      <c r="S124" s="2">
        <f t="shared" si="15"/>
        <v>3.6856472412533764E-6</v>
      </c>
      <c r="U124" s="3">
        <f>S124-Contribution!F85</f>
        <v>4.7241253376513541E-11</v>
      </c>
      <c r="W124">
        <f t="shared" si="21"/>
        <v>2000</v>
      </c>
      <c r="X124">
        <f t="shared" si="22"/>
        <v>7.4</v>
      </c>
      <c r="Y124">
        <f t="shared" si="23"/>
        <v>5</v>
      </c>
      <c r="Z124" s="2">
        <f t="shared" si="24"/>
        <v>9.2502335176488394E-6</v>
      </c>
    </row>
    <row r="125" spans="2:29" x14ac:dyDescent="0.15">
      <c r="B125">
        <v>1800</v>
      </c>
      <c r="C125">
        <v>163.5</v>
      </c>
      <c r="D125">
        <v>167.5</v>
      </c>
      <c r="E125" s="1">
        <v>2.15</v>
      </c>
      <c r="F125" s="1">
        <v>2.9</v>
      </c>
      <c r="G125">
        <v>2005</v>
      </c>
      <c r="H125">
        <v>5.7</v>
      </c>
      <c r="I125">
        <v>6</v>
      </c>
      <c r="J125">
        <v>48.1</v>
      </c>
      <c r="K125">
        <v>49.3</v>
      </c>
      <c r="P125">
        <f t="shared" si="12"/>
        <v>1800</v>
      </c>
      <c r="Q125">
        <f t="shared" si="13"/>
        <v>2.5249999999999999</v>
      </c>
      <c r="R125">
        <f t="shared" si="14"/>
        <v>5</v>
      </c>
      <c r="S125" s="2">
        <f t="shared" si="15"/>
        <v>3.896686168948799E-6</v>
      </c>
      <c r="U125" s="3">
        <f>S125-Contribution!F86</f>
        <v>-1.383105120132688E-11</v>
      </c>
      <c r="W125">
        <f t="shared" si="21"/>
        <v>2005</v>
      </c>
      <c r="X125">
        <f t="shared" si="22"/>
        <v>5.85</v>
      </c>
      <c r="Y125">
        <f t="shared" si="23"/>
        <v>5</v>
      </c>
      <c r="Z125" s="2">
        <f t="shared" si="24"/>
        <v>7.2762578393600408E-6</v>
      </c>
    </row>
    <row r="126" spans="2:29" x14ac:dyDescent="0.15">
      <c r="B126">
        <v>1805</v>
      </c>
      <c r="C126">
        <v>158.6</v>
      </c>
      <c r="D126">
        <v>162.6</v>
      </c>
      <c r="E126" s="1">
        <v>2.25</v>
      </c>
      <c r="F126" s="1">
        <v>3</v>
      </c>
      <c r="G126">
        <v>2010</v>
      </c>
      <c r="H126">
        <v>4.5</v>
      </c>
      <c r="I126">
        <v>4.8</v>
      </c>
      <c r="J126">
        <v>51.7</v>
      </c>
      <c r="K126">
        <v>53</v>
      </c>
      <c r="P126">
        <f t="shared" si="12"/>
        <v>1805</v>
      </c>
      <c r="Q126">
        <f t="shared" si="13"/>
        <v>2.625</v>
      </c>
      <c r="R126">
        <f t="shared" si="14"/>
        <v>5</v>
      </c>
      <c r="S126" s="2">
        <f t="shared" si="15"/>
        <v>4.0285981877540052E-6</v>
      </c>
      <c r="U126" s="3">
        <f>S126-Contribution!F87</f>
        <v>-1.8122459946817802E-12</v>
      </c>
      <c r="W126">
        <f t="shared" si="21"/>
        <v>2010</v>
      </c>
      <c r="X126">
        <f t="shared" si="22"/>
        <v>4.6500000000000004</v>
      </c>
      <c r="Y126">
        <f t="shared" si="23"/>
        <v>5</v>
      </c>
      <c r="Z126" s="2">
        <f t="shared" si="24"/>
        <v>5.7549533303051909E-6</v>
      </c>
    </row>
    <row r="127" spans="2:29" x14ac:dyDescent="0.15">
      <c r="B127">
        <v>1810</v>
      </c>
      <c r="C127">
        <v>153.80000000000001</v>
      </c>
      <c r="D127">
        <v>157.80000000000001</v>
      </c>
      <c r="E127" s="1">
        <v>2.35</v>
      </c>
      <c r="F127" s="1">
        <v>3.2</v>
      </c>
      <c r="G127">
        <v>2015</v>
      </c>
      <c r="H127">
        <v>3.4</v>
      </c>
      <c r="I127">
        <v>3.7</v>
      </c>
      <c r="J127">
        <v>55.8</v>
      </c>
      <c r="K127">
        <v>57</v>
      </c>
      <c r="P127">
        <f t="shared" si="12"/>
        <v>1810</v>
      </c>
      <c r="Q127">
        <f t="shared" si="13"/>
        <v>2.7750000000000004</v>
      </c>
      <c r="R127">
        <f t="shared" si="14"/>
        <v>5</v>
      </c>
      <c r="S127" s="2">
        <f t="shared" si="15"/>
        <v>4.2353069947657107E-6</v>
      </c>
      <c r="U127" s="3">
        <f>S127-Contribution!F88</f>
        <v>6.9947657107559988E-12</v>
      </c>
      <c r="W127">
        <f t="shared" si="21"/>
        <v>2015</v>
      </c>
      <c r="X127">
        <f t="shared" si="22"/>
        <v>3.55</v>
      </c>
      <c r="Y127">
        <f t="shared" si="23"/>
        <v>5</v>
      </c>
      <c r="Z127" s="2">
        <f t="shared" si="24"/>
        <v>4.3717892731152225E-6</v>
      </c>
    </row>
    <row r="128" spans="2:29" x14ac:dyDescent="0.15">
      <c r="B128">
        <v>1815</v>
      </c>
      <c r="C128">
        <v>148.9</v>
      </c>
      <c r="D128">
        <v>152.9</v>
      </c>
      <c r="E128" s="1">
        <v>2.5</v>
      </c>
      <c r="F128" s="1">
        <v>3.4</v>
      </c>
      <c r="G128">
        <v>2020</v>
      </c>
      <c r="H128">
        <v>2.6</v>
      </c>
      <c r="I128">
        <v>2.8</v>
      </c>
      <c r="J128">
        <v>59.9</v>
      </c>
      <c r="K128">
        <v>61.7</v>
      </c>
      <c r="P128">
        <f t="shared" si="12"/>
        <v>1815</v>
      </c>
      <c r="Q128">
        <f t="shared" si="13"/>
        <v>2.95</v>
      </c>
      <c r="R128">
        <f t="shared" si="14"/>
        <v>5</v>
      </c>
      <c r="S128" s="2">
        <f t="shared" si="15"/>
        <v>4.4776259928397192E-6</v>
      </c>
      <c r="U128" s="3">
        <f>S128-Contribution!F89</f>
        <v>2.5992839719082915E-11</v>
      </c>
      <c r="W128">
        <f t="shared" si="21"/>
        <v>2020</v>
      </c>
      <c r="X128">
        <f t="shared" si="22"/>
        <v>2.7</v>
      </c>
      <c r="Y128">
        <f t="shared" si="23"/>
        <v>5</v>
      </c>
      <c r="Z128" s="2">
        <f t="shared" si="24"/>
        <v>3.3085826903101526E-6</v>
      </c>
    </row>
    <row r="129" spans="2:26" x14ac:dyDescent="0.15">
      <c r="B129">
        <v>1820</v>
      </c>
      <c r="C129">
        <v>144.1</v>
      </c>
      <c r="D129">
        <v>148.1</v>
      </c>
      <c r="E129" s="1">
        <v>2.65</v>
      </c>
      <c r="F129" s="1">
        <v>3.5</v>
      </c>
      <c r="G129">
        <v>2025</v>
      </c>
      <c r="H129">
        <v>1.95</v>
      </c>
      <c r="I129">
        <v>2.15</v>
      </c>
      <c r="J129">
        <v>64.099999999999994</v>
      </c>
      <c r="K129">
        <v>66.099999999999994</v>
      </c>
      <c r="P129">
        <f t="shared" si="12"/>
        <v>1820</v>
      </c>
      <c r="Q129">
        <f t="shared" si="13"/>
        <v>3.0750000000000002</v>
      </c>
      <c r="R129">
        <f t="shared" si="14"/>
        <v>5</v>
      </c>
      <c r="S129" s="2">
        <f t="shared" si="15"/>
        <v>4.6417463215014314E-6</v>
      </c>
      <c r="U129" s="3">
        <f>S129-Contribution!F90</f>
        <v>4.6321501431433531E-11</v>
      </c>
      <c r="W129">
        <f t="shared" si="21"/>
        <v>2025</v>
      </c>
      <c r="X129">
        <f t="shared" si="22"/>
        <v>2.0499999999999998</v>
      </c>
      <c r="Y129">
        <f t="shared" si="23"/>
        <v>5</v>
      </c>
      <c r="Z129" s="2">
        <f t="shared" si="24"/>
        <v>2.4996820637829755E-6</v>
      </c>
    </row>
    <row r="130" spans="2:26" x14ac:dyDescent="0.15">
      <c r="B130">
        <v>1825</v>
      </c>
      <c r="C130">
        <v>139.19999999999999</v>
      </c>
      <c r="D130">
        <v>143.30000000000001</v>
      </c>
      <c r="E130" s="1">
        <v>3</v>
      </c>
      <c r="F130" s="1">
        <v>3.6</v>
      </c>
      <c r="G130">
        <v>2030</v>
      </c>
      <c r="H130">
        <v>1.45</v>
      </c>
      <c r="I130">
        <v>1.65</v>
      </c>
      <c r="J130">
        <v>68.599999999999994</v>
      </c>
      <c r="K130">
        <v>70.599999999999994</v>
      </c>
      <c r="P130">
        <f t="shared" si="12"/>
        <v>1825</v>
      </c>
      <c r="Q130">
        <f t="shared" si="13"/>
        <v>3.3</v>
      </c>
      <c r="R130">
        <f t="shared" si="14"/>
        <v>5</v>
      </c>
      <c r="S130" s="2">
        <f t="shared" si="15"/>
        <v>4.9541284196459791E-6</v>
      </c>
      <c r="U130" s="3">
        <f>S130-Contribution!F91</f>
        <v>2.8419645979370432E-11</v>
      </c>
      <c r="W130">
        <f t="shared" si="21"/>
        <v>2030</v>
      </c>
      <c r="X130">
        <f t="shared" si="22"/>
        <v>1.5499999999999998</v>
      </c>
      <c r="Y130">
        <f t="shared" si="23"/>
        <v>5</v>
      </c>
      <c r="Z130" s="2">
        <f t="shared" si="24"/>
        <v>1.8807046154776865E-6</v>
      </c>
    </row>
    <row r="131" spans="2:26" x14ac:dyDescent="0.15">
      <c r="B131">
        <v>1830</v>
      </c>
      <c r="C131">
        <v>134.4</v>
      </c>
      <c r="D131">
        <v>138.4</v>
      </c>
      <c r="E131" s="1">
        <v>3</v>
      </c>
      <c r="F131" s="1">
        <v>3.9</v>
      </c>
      <c r="G131">
        <v>2035</v>
      </c>
      <c r="H131">
        <v>1.05</v>
      </c>
      <c r="I131">
        <v>1.25</v>
      </c>
      <c r="J131">
        <v>73.3</v>
      </c>
      <c r="K131">
        <v>75.2</v>
      </c>
      <c r="P131">
        <f t="shared" si="12"/>
        <v>1830</v>
      </c>
      <c r="Q131">
        <f t="shared" si="13"/>
        <v>3.45</v>
      </c>
      <c r="R131">
        <f t="shared" si="14"/>
        <v>5</v>
      </c>
      <c r="S131" s="2">
        <f t="shared" si="15"/>
        <v>5.1510524657583363E-6</v>
      </c>
      <c r="U131" s="3">
        <f>S131-Contribution!F92</f>
        <v>-4.7534241663428373E-11</v>
      </c>
      <c r="W131">
        <f t="shared" si="21"/>
        <v>2035</v>
      </c>
      <c r="X131">
        <f t="shared" si="22"/>
        <v>1.1499999999999999</v>
      </c>
      <c r="Y131">
        <f t="shared" si="23"/>
        <v>5</v>
      </c>
      <c r="Z131" s="2">
        <f t="shared" si="24"/>
        <v>1.3885130992929742E-6</v>
      </c>
    </row>
    <row r="132" spans="2:26" x14ac:dyDescent="0.15">
      <c r="B132">
        <v>1835</v>
      </c>
      <c r="C132">
        <v>129.6</v>
      </c>
      <c r="D132">
        <v>133.6</v>
      </c>
      <c r="E132" s="1">
        <v>3.2</v>
      </c>
      <c r="F132" s="1">
        <v>4.0999999999999996</v>
      </c>
      <c r="G132">
        <v>2040</v>
      </c>
      <c r="H132">
        <v>0.8</v>
      </c>
      <c r="I132">
        <v>0.95</v>
      </c>
      <c r="J132">
        <v>78</v>
      </c>
      <c r="K132">
        <v>80</v>
      </c>
      <c r="P132">
        <f t="shared" si="12"/>
        <v>1835</v>
      </c>
      <c r="Q132">
        <f t="shared" si="13"/>
        <v>3.65</v>
      </c>
      <c r="R132">
        <f t="shared" si="14"/>
        <v>5</v>
      </c>
      <c r="S132" s="2">
        <f t="shared" si="15"/>
        <v>5.4200062214744657E-6</v>
      </c>
      <c r="U132" s="3">
        <f>S132-Contribution!F93</f>
        <v>6.2214744659433072E-12</v>
      </c>
      <c r="W132">
        <f t="shared" si="21"/>
        <v>2040</v>
      </c>
      <c r="X132">
        <f t="shared" si="22"/>
        <v>0.875</v>
      </c>
      <c r="Y132">
        <f t="shared" si="23"/>
        <v>5</v>
      </c>
      <c r="Z132" s="2">
        <f t="shared" si="24"/>
        <v>1.0513048941600858E-6</v>
      </c>
    </row>
    <row r="133" spans="2:26" x14ac:dyDescent="0.15">
      <c r="B133">
        <v>1840</v>
      </c>
      <c r="C133">
        <v>124.8</v>
      </c>
      <c r="D133">
        <v>128.80000000000001</v>
      </c>
      <c r="E133" s="1">
        <v>3.4</v>
      </c>
      <c r="F133" s="1">
        <v>4.4000000000000004</v>
      </c>
      <c r="G133">
        <v>2045</v>
      </c>
      <c r="H133">
        <v>0.6</v>
      </c>
      <c r="I133">
        <v>0.75</v>
      </c>
      <c r="J133">
        <v>82</v>
      </c>
      <c r="K133">
        <v>84.8</v>
      </c>
      <c r="P133">
        <f t="shared" si="12"/>
        <v>1840</v>
      </c>
      <c r="Q133">
        <f t="shared" si="13"/>
        <v>3.9000000000000004</v>
      </c>
      <c r="R133">
        <f t="shared" si="14"/>
        <v>5</v>
      </c>
      <c r="S133" s="2">
        <f t="shared" si="15"/>
        <v>5.7598081602263088E-6</v>
      </c>
      <c r="U133" s="3">
        <f>S133-Contribution!F94</f>
        <v>8.1602263085229772E-12</v>
      </c>
      <c r="W133">
        <f t="shared" si="21"/>
        <v>2045</v>
      </c>
      <c r="X133">
        <f t="shared" si="22"/>
        <v>0.67500000000000004</v>
      </c>
      <c r="Y133">
        <f t="shared" si="23"/>
        <v>5</v>
      </c>
      <c r="Z133" s="2">
        <f t="shared" si="24"/>
        <v>8.0704567820263798E-7</v>
      </c>
    </row>
    <row r="134" spans="2:26" x14ac:dyDescent="0.15">
      <c r="B134">
        <v>1845</v>
      </c>
      <c r="C134">
        <v>120.1</v>
      </c>
      <c r="D134">
        <v>124.1</v>
      </c>
      <c r="E134" s="1">
        <v>3.6</v>
      </c>
      <c r="F134" s="1">
        <v>4.5999999999999996</v>
      </c>
      <c r="G134">
        <v>2050</v>
      </c>
      <c r="H134">
        <v>0.5</v>
      </c>
      <c r="I134">
        <v>0.65</v>
      </c>
      <c r="J134">
        <v>86.9</v>
      </c>
      <c r="K134">
        <v>89.6</v>
      </c>
      <c r="P134">
        <f t="shared" si="12"/>
        <v>1845</v>
      </c>
      <c r="Q134">
        <f t="shared" si="13"/>
        <v>4.0999999999999996</v>
      </c>
      <c r="R134">
        <f t="shared" si="14"/>
        <v>5</v>
      </c>
      <c r="S134" s="2">
        <f t="shared" si="15"/>
        <v>6.0224079887158444E-6</v>
      </c>
      <c r="U134" s="3">
        <f>S134-Contribution!F95</f>
        <v>7.9887158442381668E-12</v>
      </c>
      <c r="W134">
        <f t="shared" si="21"/>
        <v>2050</v>
      </c>
      <c r="X134">
        <f t="shared" si="22"/>
        <v>0.57499999999999996</v>
      </c>
      <c r="Y134">
        <f t="shared" si="23"/>
        <v>7.5</v>
      </c>
      <c r="Z134" s="2">
        <f t="shared" si="24"/>
        <v>1.0262008018357313E-6</v>
      </c>
    </row>
    <row r="135" spans="2:26" x14ac:dyDescent="0.15">
      <c r="B135">
        <v>1850</v>
      </c>
      <c r="C135">
        <v>115.4</v>
      </c>
      <c r="D135">
        <v>119.3</v>
      </c>
      <c r="E135" s="1">
        <v>3.8</v>
      </c>
      <c r="F135" s="1">
        <v>4.9000000000000004</v>
      </c>
      <c r="G135">
        <v>2060</v>
      </c>
      <c r="H135">
        <v>0.3</v>
      </c>
      <c r="I135">
        <v>0.4</v>
      </c>
      <c r="J135">
        <v>96.6</v>
      </c>
      <c r="K135">
        <v>99.4</v>
      </c>
      <c r="P135">
        <f t="shared" si="12"/>
        <v>1850</v>
      </c>
      <c r="Q135">
        <f t="shared" si="13"/>
        <v>4.3499999999999996</v>
      </c>
      <c r="R135">
        <f t="shared" si="14"/>
        <v>5</v>
      </c>
      <c r="S135" s="2">
        <f t="shared" si="15"/>
        <v>6.3551361320515069E-6</v>
      </c>
      <c r="U135" s="3">
        <f>S135-Contribution!F96</f>
        <v>3.613205150658147E-11</v>
      </c>
      <c r="W135">
        <f t="shared" si="21"/>
        <v>2060</v>
      </c>
      <c r="X135">
        <f t="shared" si="22"/>
        <v>0.35</v>
      </c>
      <c r="Y135">
        <f t="shared" si="23"/>
        <v>10</v>
      </c>
      <c r="Z135" s="2">
        <f t="shared" si="24"/>
        <v>8.2479224197127208E-7</v>
      </c>
    </row>
    <row r="136" spans="2:26" x14ac:dyDescent="0.15">
      <c r="B136">
        <v>1855</v>
      </c>
      <c r="C136">
        <v>110.6</v>
      </c>
      <c r="D136">
        <v>114.6</v>
      </c>
      <c r="E136" s="1">
        <v>4.0999999999999996</v>
      </c>
      <c r="F136" s="1">
        <v>5.2</v>
      </c>
      <c r="G136">
        <v>2070</v>
      </c>
      <c r="H136">
        <v>0.2</v>
      </c>
      <c r="I136">
        <v>0.3</v>
      </c>
      <c r="J136">
        <v>106.7</v>
      </c>
      <c r="K136">
        <v>109.5</v>
      </c>
      <c r="P136">
        <f t="shared" si="12"/>
        <v>1855</v>
      </c>
      <c r="Q136">
        <f t="shared" si="13"/>
        <v>4.6500000000000004</v>
      </c>
      <c r="R136">
        <f t="shared" si="14"/>
        <v>5</v>
      </c>
      <c r="S136" s="2">
        <f t="shared" si="15"/>
        <v>6.7568485209307368E-6</v>
      </c>
      <c r="U136" s="3">
        <f>S136-Contribution!F97</f>
        <v>4.8520930736566245E-11</v>
      </c>
      <c r="W136">
        <f t="shared" si="21"/>
        <v>2070</v>
      </c>
      <c r="X136">
        <f t="shared" si="22"/>
        <v>0.25</v>
      </c>
      <c r="Y136">
        <f t="shared" si="23"/>
        <v>7.5</v>
      </c>
      <c r="Z136" s="2">
        <f t="shared" si="24"/>
        <v>4.3759418764931458E-7</v>
      </c>
    </row>
    <row r="137" spans="2:26" x14ac:dyDescent="0.15">
      <c r="B137">
        <v>1860</v>
      </c>
      <c r="C137">
        <v>105.9</v>
      </c>
      <c r="D137">
        <v>109.9</v>
      </c>
      <c r="E137" s="1">
        <v>4.4000000000000004</v>
      </c>
      <c r="F137" s="1">
        <v>5.5</v>
      </c>
      <c r="G137">
        <v>2075</v>
      </c>
      <c r="H137">
        <v>0.15</v>
      </c>
      <c r="I137">
        <v>0.25</v>
      </c>
      <c r="J137">
        <v>111.7</v>
      </c>
      <c r="K137">
        <v>114.5</v>
      </c>
      <c r="P137">
        <f t="shared" si="12"/>
        <v>1860</v>
      </c>
      <c r="Q137">
        <f t="shared" si="13"/>
        <v>4.95</v>
      </c>
      <c r="R137">
        <f t="shared" si="14"/>
        <v>5</v>
      </c>
      <c r="S137" s="2">
        <f t="shared" si="15"/>
        <v>7.1541553796754216E-6</v>
      </c>
      <c r="U137" s="3">
        <f>S137-Contribution!F98</f>
        <v>-4.4620324578442184E-11</v>
      </c>
      <c r="W137">
        <f t="shared" si="21"/>
        <v>2075</v>
      </c>
      <c r="X137">
        <f t="shared" si="22"/>
        <v>0.2</v>
      </c>
      <c r="Y137">
        <f t="shared" si="23"/>
        <v>15</v>
      </c>
      <c r="Z137" s="2">
        <f t="shared" si="24"/>
        <v>6.9678054532238115E-7</v>
      </c>
    </row>
    <row r="138" spans="2:26" x14ac:dyDescent="0.15">
      <c r="B138">
        <v>1865</v>
      </c>
      <c r="C138">
        <v>101.3</v>
      </c>
      <c r="D138">
        <v>105.2</v>
      </c>
      <c r="E138" s="1">
        <v>4.7</v>
      </c>
      <c r="F138" s="1">
        <v>5.8</v>
      </c>
      <c r="G138">
        <v>2100</v>
      </c>
      <c r="H138">
        <v>0.1</v>
      </c>
      <c r="I138">
        <v>0.2</v>
      </c>
      <c r="J138">
        <v>136.30000000000001</v>
      </c>
      <c r="K138">
        <v>139.1</v>
      </c>
      <c r="P138">
        <f t="shared" si="12"/>
        <v>1865</v>
      </c>
      <c r="Q138">
        <f t="shared" si="13"/>
        <v>5.25</v>
      </c>
      <c r="R138">
        <f t="shared" si="14"/>
        <v>5</v>
      </c>
      <c r="S138" s="2">
        <f t="shared" si="15"/>
        <v>7.5471101557013956E-6</v>
      </c>
      <c r="U138" s="3">
        <f>S138-Contribution!F99</f>
        <v>1.0155701395469998E-11</v>
      </c>
      <c r="W138">
        <f t="shared" si="21"/>
        <v>2100</v>
      </c>
      <c r="X138">
        <f t="shared" si="22"/>
        <v>0.15000000000000002</v>
      </c>
      <c r="Y138">
        <f t="shared" si="23"/>
        <v>25</v>
      </c>
      <c r="Z138" s="2">
        <f t="shared" si="24"/>
        <v>8.5036160301974983E-7</v>
      </c>
    </row>
    <row r="139" spans="2:26" x14ac:dyDescent="0.15">
      <c r="B139">
        <v>1870</v>
      </c>
      <c r="C139">
        <v>96.6</v>
      </c>
      <c r="D139">
        <v>100.5</v>
      </c>
      <c r="E139" s="1">
        <v>5</v>
      </c>
      <c r="F139" s="1">
        <v>6.2</v>
      </c>
      <c r="G139">
        <v>2125</v>
      </c>
      <c r="H139">
        <v>0.05</v>
      </c>
      <c r="I139">
        <v>0.15</v>
      </c>
      <c r="J139">
        <v>161.5</v>
      </c>
      <c r="K139">
        <v>164.3</v>
      </c>
      <c r="P139">
        <f t="shared" si="12"/>
        <v>1870</v>
      </c>
      <c r="Q139">
        <f t="shared" si="13"/>
        <v>5.6</v>
      </c>
      <c r="R139">
        <f t="shared" si="14"/>
        <v>5</v>
      </c>
      <c r="S139" s="2">
        <f t="shared" si="15"/>
        <v>8.0072589158212845E-6</v>
      </c>
      <c r="U139" s="3">
        <f>S139-Contribution!F100</f>
        <v>-4.1084178715859211E-11</v>
      </c>
      <c r="W139">
        <f t="shared" si="21"/>
        <v>2125</v>
      </c>
      <c r="X139">
        <f t="shared" si="22"/>
        <v>0.1</v>
      </c>
      <c r="Y139">
        <f t="shared" si="23"/>
        <v>25</v>
      </c>
      <c r="Z139" s="2">
        <f t="shared" si="24"/>
        <v>5.5364719454739141E-7</v>
      </c>
    </row>
    <row r="140" spans="2:26" x14ac:dyDescent="0.15">
      <c r="B140">
        <v>1875</v>
      </c>
      <c r="C140">
        <v>92</v>
      </c>
      <c r="D140">
        <v>95.9</v>
      </c>
      <c r="E140" s="1">
        <v>5.4</v>
      </c>
      <c r="F140" s="1">
        <v>6.6</v>
      </c>
      <c r="G140">
        <v>2150</v>
      </c>
      <c r="H140">
        <v>0.05</v>
      </c>
      <c r="I140">
        <v>0.15</v>
      </c>
      <c r="J140">
        <v>186.3</v>
      </c>
      <c r="K140">
        <v>189</v>
      </c>
      <c r="P140">
        <f t="shared" si="12"/>
        <v>1875</v>
      </c>
      <c r="Q140">
        <f t="shared" si="13"/>
        <v>6</v>
      </c>
      <c r="R140">
        <f t="shared" si="14"/>
        <v>5</v>
      </c>
      <c r="S140" s="2">
        <f t="shared" si="15"/>
        <v>8.5335112236908056E-6</v>
      </c>
      <c r="U140" s="3">
        <f>S140-Contribution!F101</f>
        <v>1.1223690805079573E-11</v>
      </c>
      <c r="W140">
        <f t="shared" si="21"/>
        <v>2150</v>
      </c>
      <c r="X140">
        <f t="shared" si="22"/>
        <v>0.1</v>
      </c>
      <c r="Y140">
        <f>(W142-W139)/2</f>
        <v>37.5</v>
      </c>
      <c r="Z140" s="2">
        <f t="shared" si="24"/>
        <v>8.1126980407076189E-7</v>
      </c>
    </row>
    <row r="141" spans="2:26" x14ac:dyDescent="0.15">
      <c r="B141">
        <v>1880</v>
      </c>
      <c r="C141">
        <v>87.4</v>
      </c>
      <c r="D141">
        <v>91.3</v>
      </c>
      <c r="E141" s="1">
        <v>5.8</v>
      </c>
      <c r="F141" s="1">
        <v>7</v>
      </c>
      <c r="G141">
        <v>2175</v>
      </c>
      <c r="H141">
        <v>0</v>
      </c>
      <c r="I141">
        <v>0.1</v>
      </c>
      <c r="J141">
        <v>211.3</v>
      </c>
      <c r="K141">
        <v>214</v>
      </c>
      <c r="P141">
        <f t="shared" si="12"/>
        <v>1880</v>
      </c>
      <c r="Q141">
        <f t="shared" si="13"/>
        <v>6.4</v>
      </c>
      <c r="R141">
        <f t="shared" si="14"/>
        <v>5</v>
      </c>
      <c r="S141" s="2">
        <f t="shared" si="15"/>
        <v>9.0540592714012332E-6</v>
      </c>
      <c r="U141" s="3">
        <f>S141-Contribution!F102</f>
        <v>-4.0728598767100213E-11</v>
      </c>
    </row>
    <row r="142" spans="2:26" x14ac:dyDescent="0.15">
      <c r="B142">
        <v>1885</v>
      </c>
      <c r="C142">
        <v>82.9</v>
      </c>
      <c r="D142">
        <v>86.7</v>
      </c>
      <c r="E142" s="1">
        <v>6.2</v>
      </c>
      <c r="F142" s="1">
        <v>7.5</v>
      </c>
      <c r="G142" s="1">
        <v>2200</v>
      </c>
      <c r="H142" s="1">
        <v>0.05</v>
      </c>
      <c r="I142" s="1">
        <v>0.1</v>
      </c>
      <c r="J142">
        <v>236.3</v>
      </c>
      <c r="K142">
        <v>239</v>
      </c>
      <c r="P142">
        <f t="shared" si="12"/>
        <v>1885</v>
      </c>
      <c r="Q142">
        <f t="shared" si="13"/>
        <v>6.85</v>
      </c>
      <c r="R142">
        <f t="shared" si="14"/>
        <v>5</v>
      </c>
      <c r="S142" s="2">
        <f t="shared" si="15"/>
        <v>9.6393315913077873E-6</v>
      </c>
      <c r="U142" s="3">
        <f>S142-Contribution!F103</f>
        <v>3.1591307787985179E-11</v>
      </c>
      <c r="W142">
        <f t="shared" si="21"/>
        <v>2200</v>
      </c>
      <c r="X142">
        <f t="shared" si="22"/>
        <v>7.5000000000000011E-2</v>
      </c>
      <c r="Y142">
        <f>W142-W140</f>
        <v>50</v>
      </c>
      <c r="Z142" s="2">
        <f t="shared" si="24"/>
        <v>7.7481294820601179E-7</v>
      </c>
    </row>
    <row r="143" spans="2:26" x14ac:dyDescent="0.15">
      <c r="B143">
        <v>1890</v>
      </c>
      <c r="C143">
        <v>78.400000000000006</v>
      </c>
      <c r="D143">
        <v>82.2</v>
      </c>
      <c r="E143" s="1">
        <v>6.7</v>
      </c>
      <c r="F143" s="1">
        <v>8</v>
      </c>
      <c r="G143">
        <v>2225</v>
      </c>
      <c r="H143">
        <v>0</v>
      </c>
      <c r="I143">
        <v>0.1</v>
      </c>
      <c r="J143">
        <v>261.3</v>
      </c>
      <c r="K143">
        <v>264</v>
      </c>
      <c r="P143">
        <f t="shared" si="12"/>
        <v>1890</v>
      </c>
      <c r="Q143">
        <f t="shared" si="13"/>
        <v>7.35</v>
      </c>
      <c r="R143">
        <f t="shared" si="14"/>
        <v>5</v>
      </c>
      <c r="S143" s="2">
        <f t="shared" si="15"/>
        <v>1.0288280314056237E-5</v>
      </c>
      <c r="U143" s="3">
        <f>S143-Contribution!F104</f>
        <v>-1.9685943762566332E-11</v>
      </c>
    </row>
    <row r="144" spans="2:26" x14ac:dyDescent="0.15">
      <c r="B144">
        <v>1895</v>
      </c>
      <c r="C144">
        <v>74</v>
      </c>
      <c r="D144">
        <v>77.7</v>
      </c>
      <c r="E144" s="1">
        <v>7.2</v>
      </c>
      <c r="F144" s="1">
        <v>8.6</v>
      </c>
      <c r="G144">
        <v>2250</v>
      </c>
      <c r="H144">
        <v>0</v>
      </c>
      <c r="I144">
        <v>0.1</v>
      </c>
      <c r="J144">
        <v>286.3</v>
      </c>
      <c r="K144">
        <v>289</v>
      </c>
      <c r="P144">
        <f t="shared" si="12"/>
        <v>1895</v>
      </c>
      <c r="Q144">
        <f t="shared" si="13"/>
        <v>7.9</v>
      </c>
      <c r="R144">
        <f t="shared" si="14"/>
        <v>5</v>
      </c>
      <c r="S144" s="2">
        <f t="shared" si="15"/>
        <v>1.0999874252556726E-5</v>
      </c>
      <c r="U144" s="3">
        <f>S144-Contribution!F105</f>
        <v>-2.5747443273846458E-11</v>
      </c>
      <c r="Z144" s="2">
        <f>SUM(Z142, Z21:Z140, Z19)</f>
        <v>8.314021517328231E-4</v>
      </c>
    </row>
    <row r="145" spans="2:26" x14ac:dyDescent="0.15">
      <c r="B145">
        <v>1900</v>
      </c>
      <c r="C145">
        <v>69.599999999999994</v>
      </c>
      <c r="D145">
        <v>73.2</v>
      </c>
      <c r="E145" s="1">
        <v>7.8</v>
      </c>
      <c r="F145" s="1">
        <v>8.8000000000000007</v>
      </c>
      <c r="P145">
        <f t="shared" si="12"/>
        <v>1900</v>
      </c>
      <c r="Q145">
        <f t="shared" si="13"/>
        <v>8.3000000000000007</v>
      </c>
      <c r="R145">
        <f t="shared" si="14"/>
        <v>5</v>
      </c>
      <c r="S145" s="2">
        <f t="shared" si="15"/>
        <v>1.1496084523778406E-5</v>
      </c>
      <c r="U145" s="3">
        <f>S145-Contribution!F106</f>
        <v>-1.5476221593794799E-11</v>
      </c>
    </row>
    <row r="146" spans="2:26" x14ac:dyDescent="0.15">
      <c r="B146">
        <v>1905</v>
      </c>
      <c r="C146">
        <v>66</v>
      </c>
      <c r="D146">
        <v>68.5</v>
      </c>
      <c r="E146" s="1">
        <v>8.5</v>
      </c>
      <c r="F146" s="1">
        <v>9.5</v>
      </c>
      <c r="P146">
        <f t="shared" si="12"/>
        <v>1905</v>
      </c>
      <c r="Q146">
        <f t="shared" si="13"/>
        <v>9</v>
      </c>
      <c r="R146">
        <f t="shared" si="14"/>
        <v>5</v>
      </c>
      <c r="S146" s="2">
        <f t="shared" si="15"/>
        <v>1.2400283297492295E-5</v>
      </c>
      <c r="U146" s="3">
        <f>S146-Contribution!F107</f>
        <v>-1.670250770543114E-11</v>
      </c>
      <c r="Z146" s="4">
        <f>2/W4*Z144</f>
        <v>1.8837995040341532E-2</v>
      </c>
    </row>
    <row r="147" spans="2:26" x14ac:dyDescent="0.15">
      <c r="B147">
        <v>1910</v>
      </c>
      <c r="C147">
        <v>61.6</v>
      </c>
      <c r="D147">
        <v>64.099999999999994</v>
      </c>
      <c r="E147" s="1">
        <v>9.1</v>
      </c>
      <c r="F147" s="1">
        <v>10.199999999999999</v>
      </c>
      <c r="P147">
        <f t="shared" si="12"/>
        <v>1910</v>
      </c>
      <c r="Q147">
        <f t="shared" si="13"/>
        <v>9.6499999999999986</v>
      </c>
      <c r="R147">
        <f t="shared" si="14"/>
        <v>5</v>
      </c>
      <c r="S147" s="2">
        <f t="shared" si="15"/>
        <v>1.3226338599515454E-5</v>
      </c>
      <c r="U147" s="3">
        <f>S147-Contribution!F108</f>
        <v>3.8599515453369279E-11</v>
      </c>
    </row>
    <row r="148" spans="2:26" x14ac:dyDescent="0.15">
      <c r="B148">
        <v>1915</v>
      </c>
      <c r="C148">
        <v>57.4</v>
      </c>
      <c r="D148">
        <v>59.8</v>
      </c>
      <c r="E148" s="1">
        <v>9.9</v>
      </c>
      <c r="F148" s="1">
        <v>11.3</v>
      </c>
      <c r="P148">
        <f t="shared" si="12"/>
        <v>1915</v>
      </c>
      <c r="Q148">
        <f t="shared" si="13"/>
        <v>10.600000000000001</v>
      </c>
      <c r="R148">
        <f t="shared" si="14"/>
        <v>5</v>
      </c>
      <c r="S148" s="2">
        <f t="shared" si="15"/>
        <v>1.4452646037778459E-5</v>
      </c>
      <c r="U148" s="3">
        <f>S148-Contribution!F109</f>
        <v>4.6037778459728502E-11</v>
      </c>
    </row>
    <row r="149" spans="2:26" x14ac:dyDescent="0.15">
      <c r="B149">
        <v>1920</v>
      </c>
      <c r="C149">
        <v>53.3</v>
      </c>
      <c r="D149">
        <v>55.6</v>
      </c>
      <c r="E149" s="1">
        <v>10.7</v>
      </c>
      <c r="F149" s="1">
        <v>12.1</v>
      </c>
      <c r="P149">
        <f t="shared" si="12"/>
        <v>1920</v>
      </c>
      <c r="Q149">
        <f t="shared" si="13"/>
        <v>11.399999999999999</v>
      </c>
      <c r="R149">
        <f t="shared" si="14"/>
        <v>5</v>
      </c>
      <c r="S149" s="2">
        <f t="shared" si="15"/>
        <v>1.5462561917316939E-5</v>
      </c>
      <c r="U149" s="3">
        <f>S149-Contribution!F110</f>
        <v>-3.808268306078528E-11</v>
      </c>
    </row>
    <row r="150" spans="2:26" x14ac:dyDescent="0.15">
      <c r="B150">
        <v>1925</v>
      </c>
      <c r="C150">
        <v>49.1</v>
      </c>
      <c r="D150">
        <v>51.2</v>
      </c>
      <c r="E150" s="1">
        <v>11.6</v>
      </c>
      <c r="F150" s="1">
        <v>12.6</v>
      </c>
      <c r="P150">
        <f t="shared" si="12"/>
        <v>1925</v>
      </c>
      <c r="Q150">
        <f t="shared" si="13"/>
        <v>12.1</v>
      </c>
      <c r="R150">
        <f t="shared" si="14"/>
        <v>5</v>
      </c>
      <c r="S150" s="2">
        <f t="shared" si="15"/>
        <v>1.632687096369414E-5</v>
      </c>
      <c r="U150" s="3">
        <f>S150-Contribution!F111</f>
        <v>-2.9036305860928461E-11</v>
      </c>
    </row>
    <row r="151" spans="2:26" x14ac:dyDescent="0.15">
      <c r="B151">
        <v>1930</v>
      </c>
      <c r="C151">
        <v>45.2</v>
      </c>
      <c r="D151">
        <v>47.3</v>
      </c>
      <c r="E151" s="1">
        <v>12.5</v>
      </c>
      <c r="F151" s="1">
        <v>14</v>
      </c>
      <c r="P151">
        <f t="shared" si="12"/>
        <v>1930</v>
      </c>
      <c r="Q151">
        <f t="shared" si="13"/>
        <v>13.25</v>
      </c>
      <c r="R151">
        <f t="shared" si="14"/>
        <v>5</v>
      </c>
      <c r="S151" s="2">
        <f t="shared" si="15"/>
        <v>1.7786083138437306E-5</v>
      </c>
      <c r="U151" s="3">
        <f>S151-Contribution!F112</f>
        <v>-1.6861562693375144E-11</v>
      </c>
    </row>
    <row r="152" spans="2:26" x14ac:dyDescent="0.15">
      <c r="B152">
        <v>1935</v>
      </c>
      <c r="C152">
        <v>41.2</v>
      </c>
      <c r="D152">
        <v>43.4</v>
      </c>
      <c r="E152" s="1">
        <v>13.6</v>
      </c>
      <c r="F152" s="1">
        <v>14.7</v>
      </c>
      <c r="P152">
        <f t="shared" si="12"/>
        <v>1935</v>
      </c>
      <c r="Q152">
        <f t="shared" si="13"/>
        <v>14.149999999999999</v>
      </c>
      <c r="R152">
        <f t="shared" si="14"/>
        <v>5</v>
      </c>
      <c r="S152" s="2">
        <f t="shared" si="15"/>
        <v>1.8896160057617615E-5</v>
      </c>
      <c r="U152" s="3">
        <f>S152-Contribution!F113</f>
        <v>-3.994238238565922E-11</v>
      </c>
    </row>
    <row r="153" spans="2:26" x14ac:dyDescent="0.15">
      <c r="B153">
        <v>1940</v>
      </c>
      <c r="C153">
        <v>37.4</v>
      </c>
      <c r="D153">
        <v>39.5</v>
      </c>
      <c r="E153" s="1">
        <v>14.7</v>
      </c>
      <c r="F153" s="1">
        <v>15.8</v>
      </c>
      <c r="P153">
        <f t="shared" si="12"/>
        <v>1940</v>
      </c>
      <c r="Q153">
        <f t="shared" si="13"/>
        <v>15.25</v>
      </c>
      <c r="R153">
        <f t="shared" si="14"/>
        <v>5</v>
      </c>
      <c r="S153" s="2">
        <f t="shared" si="15"/>
        <v>2.0260279930818308E-5</v>
      </c>
      <c r="U153" s="3">
        <f>S153-Contribution!F114</f>
        <v>-2.0069181691804777E-11</v>
      </c>
    </row>
    <row r="154" spans="2:26" x14ac:dyDescent="0.15">
      <c r="B154">
        <v>1945</v>
      </c>
      <c r="C154">
        <v>33.700000000000003</v>
      </c>
      <c r="D154">
        <v>35.700000000000003</v>
      </c>
      <c r="E154" s="1">
        <v>15.9</v>
      </c>
      <c r="F154" s="1">
        <v>17.2</v>
      </c>
      <c r="P154">
        <f t="shared" si="12"/>
        <v>1945</v>
      </c>
      <c r="Q154">
        <f t="shared" si="13"/>
        <v>16.55</v>
      </c>
      <c r="R154">
        <f t="shared" si="14"/>
        <v>5</v>
      </c>
      <c r="S154" s="2">
        <f t="shared" si="15"/>
        <v>2.1874485378777177E-5</v>
      </c>
      <c r="U154" s="3">
        <f>S154-Contribution!F115</f>
        <v>-1.4621222821749802E-11</v>
      </c>
    </row>
    <row r="155" spans="2:26" x14ac:dyDescent="0.15">
      <c r="B155">
        <v>1950</v>
      </c>
      <c r="C155">
        <v>30.1</v>
      </c>
      <c r="D155">
        <v>32.1</v>
      </c>
      <c r="E155" s="1">
        <v>17.7</v>
      </c>
      <c r="F155" s="1">
        <v>18.8</v>
      </c>
      <c r="P155">
        <f t="shared" si="12"/>
        <v>1950</v>
      </c>
      <c r="Q155">
        <f t="shared" si="13"/>
        <v>18.25</v>
      </c>
      <c r="R155">
        <f t="shared" si="14"/>
        <v>5</v>
      </c>
      <c r="S155" s="2">
        <f t="shared" si="15"/>
        <v>2.3997870413023478E-5</v>
      </c>
      <c r="U155" s="3">
        <f>S155-Contribution!F116</f>
        <v>-2.958697652180012E-11</v>
      </c>
    </row>
    <row r="156" spans="2:26" x14ac:dyDescent="0.15">
      <c r="B156">
        <v>1955</v>
      </c>
      <c r="C156">
        <v>26.7</v>
      </c>
      <c r="D156">
        <v>28.5</v>
      </c>
      <c r="E156" s="1">
        <v>19</v>
      </c>
      <c r="F156" s="1">
        <v>20.5</v>
      </c>
      <c r="P156">
        <f t="shared" si="12"/>
        <v>1955</v>
      </c>
      <c r="Q156">
        <f t="shared" si="13"/>
        <v>19.75</v>
      </c>
      <c r="R156">
        <f t="shared" si="14"/>
        <v>5</v>
      </c>
      <c r="S156" s="2">
        <f t="shared" si="15"/>
        <v>2.5837627591255623E-5</v>
      </c>
      <c r="U156" s="3">
        <f>S156-Contribution!F117</f>
        <v>2.7591255621656641E-11</v>
      </c>
    </row>
    <row r="157" spans="2:26" x14ac:dyDescent="0.15">
      <c r="B157" s="1">
        <v>1960</v>
      </c>
      <c r="C157" s="1">
        <v>23.4</v>
      </c>
      <c r="D157" s="1">
        <v>25.1</v>
      </c>
      <c r="E157" s="1">
        <v>20.6</v>
      </c>
      <c r="F157" s="1">
        <v>22</v>
      </c>
      <c r="M157">
        <f>ABS(AVERAGE(C157:D157)-AVERAGE(E157:F157))</f>
        <v>2.9499999999999993</v>
      </c>
      <c r="P157">
        <f>B157</f>
        <v>1960</v>
      </c>
      <c r="Q157">
        <f>(AVERAGE(C157, D157)+AVERAGE(E157, F157))/2</f>
        <v>22.774999999999999</v>
      </c>
      <c r="R157">
        <f>(B158-B156)/2</f>
        <v>5</v>
      </c>
      <c r="S157" s="2">
        <f t="shared" si="15"/>
        <v>2.9643214779825734E-5</v>
      </c>
      <c r="U157" s="3">
        <f>S157-Contribution!F118</f>
        <v>1.4779825732963263E-11</v>
      </c>
    </row>
    <row r="158" spans="2:26" x14ac:dyDescent="0.15">
      <c r="B158" s="1">
        <v>1965</v>
      </c>
      <c r="C158" s="1">
        <v>20.3</v>
      </c>
      <c r="D158" s="1">
        <v>21.8</v>
      </c>
      <c r="E158">
        <v>22.3</v>
      </c>
      <c r="F158">
        <v>24</v>
      </c>
      <c r="M158">
        <f>ABS(AVERAGE(C158:D158)-AVERAGE(E158:F158))</f>
        <v>2.0999999999999979</v>
      </c>
      <c r="N158">
        <f>AVERAGE(C158:D158)-AVERAGE(E158:F158)</f>
        <v>-2.0999999999999979</v>
      </c>
      <c r="P158">
        <f>B158</f>
        <v>1965</v>
      </c>
      <c r="Q158">
        <f>AVERAGE(C158:D158)</f>
        <v>21.05</v>
      </c>
      <c r="R158">
        <f>B159-B158</f>
        <v>5</v>
      </c>
      <c r="S158" s="2">
        <f t="shared" si="15"/>
        <v>2.7258757025785732E-5</v>
      </c>
      <c r="U158" s="3">
        <f>S158-Contribution!F119</f>
        <v>-4.2974214268241048E-11</v>
      </c>
    </row>
    <row r="159" spans="2:26" x14ac:dyDescent="0.15">
      <c r="B159" s="1">
        <v>1970</v>
      </c>
      <c r="C159" s="1">
        <v>17.399999999999999</v>
      </c>
      <c r="D159" s="1">
        <v>18.8</v>
      </c>
      <c r="E159">
        <v>24.3</v>
      </c>
      <c r="F159">
        <v>25.8</v>
      </c>
      <c r="M159">
        <f>ABS(AVERAGE(C159:D159)-AVERAGE(E159:F159))</f>
        <v>6.9499999999999993</v>
      </c>
      <c r="P159">
        <f>B159</f>
        <v>1970</v>
      </c>
      <c r="Q159">
        <f>AVERAGE(C159:D159)</f>
        <v>18.100000000000001</v>
      </c>
      <c r="R159">
        <f>(B160-B158)/2</f>
        <v>5</v>
      </c>
      <c r="S159" s="2">
        <f t="shared" si="15"/>
        <v>2.3319819271464629E-5</v>
      </c>
      <c r="U159" s="3">
        <f>S159-Contribution!F120</f>
        <v>1.9271464629042881E-11</v>
      </c>
    </row>
    <row r="160" spans="2:26" x14ac:dyDescent="0.15">
      <c r="B160" s="1">
        <v>1975</v>
      </c>
      <c r="C160" s="1">
        <v>14.6</v>
      </c>
      <c r="D160" s="1">
        <v>15.9</v>
      </c>
      <c r="E160">
        <v>26.5</v>
      </c>
      <c r="F160">
        <v>28.1</v>
      </c>
      <c r="P160">
        <f t="shared" ref="P160:P187" si="25">B160</f>
        <v>1975</v>
      </c>
      <c r="Q160">
        <f t="shared" ref="Q160:Q187" si="26">AVERAGE(C160:D160)</f>
        <v>15.25</v>
      </c>
      <c r="R160">
        <f t="shared" ref="R160:R184" si="27">(B161-B159)/2</f>
        <v>5</v>
      </c>
      <c r="S160" s="2">
        <f t="shared" ref="S160:S187" si="28">R160/P160^2*EXP(P$3*P$4)*Q160</f>
        <v>1.954855684605103E-5</v>
      </c>
      <c r="U160" s="3">
        <f>S160-Contribution!F121</f>
        <v>-4.3153948970975136E-11</v>
      </c>
    </row>
    <row r="161" spans="2:21" x14ac:dyDescent="0.15">
      <c r="B161" s="1">
        <v>1980</v>
      </c>
      <c r="C161" s="1">
        <v>12.2</v>
      </c>
      <c r="D161" s="1">
        <v>13.3</v>
      </c>
      <c r="E161">
        <v>28.9</v>
      </c>
      <c r="F161">
        <v>30.6</v>
      </c>
      <c r="P161">
        <f t="shared" si="25"/>
        <v>1980</v>
      </c>
      <c r="Q161">
        <f t="shared" si="26"/>
        <v>12.75</v>
      </c>
      <c r="R161">
        <f t="shared" si="27"/>
        <v>5</v>
      </c>
      <c r="S161" s="2">
        <f t="shared" si="28"/>
        <v>1.6261434793911198E-5</v>
      </c>
      <c r="U161" s="3">
        <f>S161-Contribution!F122</f>
        <v>3.4793911197708192E-11</v>
      </c>
    </row>
    <row r="162" spans="2:21" x14ac:dyDescent="0.15">
      <c r="B162" s="1">
        <v>1985</v>
      </c>
      <c r="C162" s="1">
        <v>9.9</v>
      </c>
      <c r="D162" s="1">
        <v>11</v>
      </c>
      <c r="E162">
        <v>31.4</v>
      </c>
      <c r="F162">
        <v>33.200000000000003</v>
      </c>
      <c r="P162">
        <f t="shared" si="25"/>
        <v>1985</v>
      </c>
      <c r="Q162">
        <f t="shared" si="26"/>
        <v>10.45</v>
      </c>
      <c r="R162">
        <f t="shared" si="27"/>
        <v>5</v>
      </c>
      <c r="S162" s="2">
        <f t="shared" si="28"/>
        <v>1.3260940487154262E-5</v>
      </c>
      <c r="U162" s="3">
        <f>S162-Contribution!F123</f>
        <v>4.0487154261652355E-11</v>
      </c>
    </row>
    <row r="163" spans="2:21" x14ac:dyDescent="0.15">
      <c r="B163" s="1">
        <v>1990</v>
      </c>
      <c r="C163" s="1">
        <v>7.9</v>
      </c>
      <c r="D163" s="1">
        <v>9</v>
      </c>
      <c r="E163">
        <v>34.299999999999997</v>
      </c>
      <c r="F163">
        <v>36.5</v>
      </c>
      <c r="P163">
        <f t="shared" si="25"/>
        <v>1990</v>
      </c>
      <c r="Q163">
        <f t="shared" si="26"/>
        <v>8.4499999999999993</v>
      </c>
      <c r="R163">
        <f t="shared" si="27"/>
        <v>5</v>
      </c>
      <c r="S163" s="2">
        <f t="shared" si="28"/>
        <v>1.0669144911930189E-5</v>
      </c>
      <c r="U163" s="3">
        <f>S163-Contribution!F124</f>
        <v>4.4911930189526226E-11</v>
      </c>
    </row>
    <row r="164" spans="2:21" x14ac:dyDescent="0.15">
      <c r="B164" s="1">
        <v>1995</v>
      </c>
      <c r="C164" s="1">
        <v>6.2</v>
      </c>
      <c r="D164" s="1">
        <v>7.1</v>
      </c>
      <c r="E164">
        <v>37.4</v>
      </c>
      <c r="F164">
        <v>39.700000000000003</v>
      </c>
      <c r="P164">
        <f t="shared" si="25"/>
        <v>1995</v>
      </c>
      <c r="Q164">
        <f t="shared" si="26"/>
        <v>6.65</v>
      </c>
      <c r="R164">
        <f t="shared" si="27"/>
        <v>5</v>
      </c>
      <c r="S164" s="2">
        <f t="shared" si="28"/>
        <v>8.3543930369779958E-6</v>
      </c>
      <c r="U164" s="3">
        <f>S164-Contribution!F125</f>
        <v>-6.9630220033280003E-12</v>
      </c>
    </row>
    <row r="165" spans="2:21" x14ac:dyDescent="0.15">
      <c r="B165" s="1">
        <v>2000</v>
      </c>
      <c r="C165" s="1">
        <v>4.7</v>
      </c>
      <c r="D165" s="1">
        <v>5.2</v>
      </c>
      <c r="E165">
        <v>40.700000000000003</v>
      </c>
      <c r="F165">
        <v>43.2</v>
      </c>
      <c r="P165">
        <f t="shared" si="25"/>
        <v>2000</v>
      </c>
      <c r="Q165">
        <f t="shared" si="26"/>
        <v>4.95</v>
      </c>
      <c r="R165">
        <f t="shared" si="27"/>
        <v>5</v>
      </c>
      <c r="S165" s="2">
        <f t="shared" si="28"/>
        <v>6.1876289878812718E-6</v>
      </c>
      <c r="U165" s="3">
        <f>S165-Contribution!F126</f>
        <v>2.8987881271937002E-11</v>
      </c>
    </row>
    <row r="166" spans="2:21" x14ac:dyDescent="0.15">
      <c r="B166" s="1">
        <v>2005</v>
      </c>
      <c r="C166" s="1">
        <v>3.4</v>
      </c>
      <c r="D166" s="1">
        <v>4.2</v>
      </c>
      <c r="E166">
        <v>44</v>
      </c>
      <c r="F166">
        <v>47.7</v>
      </c>
      <c r="P166">
        <f t="shared" si="25"/>
        <v>2005</v>
      </c>
      <c r="Q166">
        <f t="shared" si="26"/>
        <v>3.8</v>
      </c>
      <c r="R166">
        <f t="shared" si="27"/>
        <v>5</v>
      </c>
      <c r="S166" s="2">
        <f t="shared" si="28"/>
        <v>4.7264372942951988E-6</v>
      </c>
      <c r="U166" s="3">
        <f>S166-Contribution!F127</f>
        <v>3.7294295198575652E-11</v>
      </c>
    </row>
    <row r="167" spans="2:21" x14ac:dyDescent="0.15">
      <c r="B167" s="1">
        <v>2010</v>
      </c>
      <c r="C167" s="1">
        <v>2.65</v>
      </c>
      <c r="D167" s="1">
        <v>3.1</v>
      </c>
      <c r="E167">
        <v>48</v>
      </c>
      <c r="F167">
        <v>51.4</v>
      </c>
      <c r="P167">
        <f t="shared" si="25"/>
        <v>2010</v>
      </c>
      <c r="Q167">
        <f t="shared" si="26"/>
        <v>2.875</v>
      </c>
      <c r="R167">
        <f t="shared" si="27"/>
        <v>5</v>
      </c>
      <c r="S167" s="2">
        <f t="shared" si="28"/>
        <v>3.5581544191517727E-6</v>
      </c>
      <c r="U167" s="3">
        <f>S167-Contribution!F128</f>
        <v>-4.5580848227433449E-11</v>
      </c>
    </row>
    <row r="168" spans="2:21" x14ac:dyDescent="0.15">
      <c r="B168" s="1">
        <v>2015</v>
      </c>
      <c r="C168" s="1">
        <v>1.75</v>
      </c>
      <c r="D168" s="1">
        <v>2.2999999999999998</v>
      </c>
      <c r="E168">
        <v>52.2</v>
      </c>
      <c r="F168">
        <v>56</v>
      </c>
      <c r="P168">
        <f t="shared" si="25"/>
        <v>2015</v>
      </c>
      <c r="Q168">
        <f t="shared" si="26"/>
        <v>2.0249999999999999</v>
      </c>
      <c r="R168">
        <f t="shared" si="27"/>
        <v>5</v>
      </c>
      <c r="S168" s="2">
        <f t="shared" si="28"/>
        <v>2.493756151710421E-6</v>
      </c>
      <c r="U168" s="3">
        <f>S168-Contribution!F129</f>
        <v>-4.3848289579204993E-11</v>
      </c>
    </row>
    <row r="169" spans="2:21" x14ac:dyDescent="0.15">
      <c r="B169" s="1">
        <v>2020</v>
      </c>
      <c r="C169" s="1">
        <v>1.2</v>
      </c>
      <c r="D169" s="1">
        <v>1.7</v>
      </c>
      <c r="E169">
        <v>56.6</v>
      </c>
      <c r="F169">
        <v>60.4</v>
      </c>
      <c r="P169">
        <f t="shared" si="25"/>
        <v>2020</v>
      </c>
      <c r="Q169">
        <f t="shared" si="26"/>
        <v>1.45</v>
      </c>
      <c r="R169">
        <f t="shared" si="27"/>
        <v>5</v>
      </c>
      <c r="S169" s="2">
        <f t="shared" si="28"/>
        <v>1.7768236293783524E-6</v>
      </c>
      <c r="U169" s="3">
        <f>S169-Contribution!F130</f>
        <v>2.3629378352311206E-11</v>
      </c>
    </row>
    <row r="170" spans="2:21" x14ac:dyDescent="0.15">
      <c r="B170" s="1">
        <v>2025</v>
      </c>
      <c r="C170" s="1">
        <v>1</v>
      </c>
      <c r="D170" s="1">
        <v>1.25</v>
      </c>
      <c r="E170">
        <v>61.2</v>
      </c>
      <c r="F170">
        <v>65</v>
      </c>
      <c r="P170">
        <f t="shared" si="25"/>
        <v>2025</v>
      </c>
      <c r="Q170">
        <f t="shared" si="26"/>
        <v>1.125</v>
      </c>
      <c r="R170">
        <f t="shared" si="27"/>
        <v>5</v>
      </c>
      <c r="S170" s="2">
        <f t="shared" si="28"/>
        <v>1.3717707085408316E-6</v>
      </c>
      <c r="U170" s="3">
        <f>S170-Contribution!F131</f>
        <v>-2.9291459168358298E-11</v>
      </c>
    </row>
    <row r="171" spans="2:21" x14ac:dyDescent="0.15">
      <c r="B171" s="1">
        <v>2030</v>
      </c>
      <c r="C171" s="1">
        <v>0.45</v>
      </c>
      <c r="D171" s="1">
        <v>1</v>
      </c>
      <c r="E171">
        <v>65.900000000000006</v>
      </c>
      <c r="F171">
        <v>69.7</v>
      </c>
      <c r="P171">
        <f t="shared" si="25"/>
        <v>2030</v>
      </c>
      <c r="Q171">
        <f t="shared" si="26"/>
        <v>0.72499999999999998</v>
      </c>
      <c r="R171">
        <f t="shared" si="27"/>
        <v>5</v>
      </c>
      <c r="S171" s="2">
        <f t="shared" si="28"/>
        <v>8.7968054761283085E-7</v>
      </c>
      <c r="U171" s="3">
        <f>S171-Contribution!F132</f>
        <v>-1.9452387169171705E-11</v>
      </c>
    </row>
    <row r="172" spans="2:21" x14ac:dyDescent="0.15">
      <c r="B172" s="1">
        <v>2035</v>
      </c>
      <c r="C172" s="1">
        <v>0.25</v>
      </c>
      <c r="D172" s="1">
        <v>0.8</v>
      </c>
      <c r="E172">
        <v>70.7</v>
      </c>
      <c r="F172">
        <v>74.400000000000006</v>
      </c>
      <c r="P172">
        <f t="shared" si="25"/>
        <v>2035</v>
      </c>
      <c r="Q172">
        <f t="shared" si="26"/>
        <v>0.52500000000000002</v>
      </c>
      <c r="R172">
        <f t="shared" si="27"/>
        <v>5</v>
      </c>
      <c r="S172" s="2">
        <f t="shared" si="28"/>
        <v>6.3388362673640015E-7</v>
      </c>
      <c r="U172" s="3">
        <f>S172-Contribution!F133</f>
        <v>-1.6373263599824328E-11</v>
      </c>
    </row>
    <row r="173" spans="2:21" x14ac:dyDescent="0.15">
      <c r="B173" s="1">
        <v>2040</v>
      </c>
      <c r="C173" s="1">
        <v>0.35</v>
      </c>
      <c r="D173" s="1">
        <v>0.65</v>
      </c>
      <c r="E173">
        <v>75.599999999999994</v>
      </c>
      <c r="F173">
        <v>79.3</v>
      </c>
      <c r="P173">
        <f t="shared" si="25"/>
        <v>2040</v>
      </c>
      <c r="Q173">
        <f t="shared" si="26"/>
        <v>0.5</v>
      </c>
      <c r="R173">
        <f t="shared" si="27"/>
        <v>5</v>
      </c>
      <c r="S173" s="2">
        <f t="shared" si="28"/>
        <v>6.0074301141764355E-7</v>
      </c>
      <c r="U173" s="3">
        <f>S173-Contribution!F134</f>
        <v>4.3011417643526999E-11</v>
      </c>
    </row>
    <row r="174" spans="2:21" x14ac:dyDescent="0.15">
      <c r="B174" s="1">
        <v>2045</v>
      </c>
      <c r="C174" s="1">
        <v>0.2</v>
      </c>
      <c r="D174" s="1">
        <v>0.6</v>
      </c>
      <c r="E174">
        <v>80.5</v>
      </c>
      <c r="F174">
        <v>84.1</v>
      </c>
      <c r="P174">
        <f t="shared" si="25"/>
        <v>2045</v>
      </c>
      <c r="Q174">
        <f t="shared" si="26"/>
        <v>0.4</v>
      </c>
      <c r="R174">
        <f t="shared" si="27"/>
        <v>5</v>
      </c>
      <c r="S174" s="2">
        <f t="shared" si="28"/>
        <v>4.7824718720058629E-7</v>
      </c>
      <c r="U174" s="3">
        <f>S174-Contribution!F135</f>
        <v>4.7187200586259768E-11</v>
      </c>
    </row>
    <row r="175" spans="2:21" x14ac:dyDescent="0.15">
      <c r="B175" s="1">
        <v>2050</v>
      </c>
      <c r="C175" s="1">
        <v>0.2</v>
      </c>
      <c r="D175" s="1">
        <v>0.3</v>
      </c>
      <c r="E175">
        <v>85.4</v>
      </c>
      <c r="F175">
        <v>89</v>
      </c>
      <c r="P175">
        <f t="shared" si="25"/>
        <v>2050</v>
      </c>
      <c r="Q175">
        <f t="shared" si="26"/>
        <v>0.25</v>
      </c>
      <c r="R175">
        <f t="shared" si="27"/>
        <v>5</v>
      </c>
      <c r="S175" s="2">
        <f t="shared" si="28"/>
        <v>2.9744819944267285E-7</v>
      </c>
      <c r="U175" s="3">
        <f>S175-Contribution!F136</f>
        <v>4.8199442672847089E-11</v>
      </c>
    </row>
    <row r="176" spans="2:21" x14ac:dyDescent="0.15">
      <c r="B176" s="1">
        <v>2055</v>
      </c>
      <c r="C176" s="1">
        <v>0.15</v>
      </c>
      <c r="D176" s="1">
        <v>0.5</v>
      </c>
      <c r="E176">
        <v>90.4</v>
      </c>
      <c r="F176">
        <v>94</v>
      </c>
      <c r="P176">
        <f t="shared" si="25"/>
        <v>2055</v>
      </c>
      <c r="Q176">
        <f t="shared" si="26"/>
        <v>0.32500000000000001</v>
      </c>
      <c r="R176">
        <f t="shared" si="27"/>
        <v>5</v>
      </c>
      <c r="S176" s="2">
        <f t="shared" si="28"/>
        <v>3.8480328096688567E-7</v>
      </c>
      <c r="U176" s="3">
        <f>S176-Contribution!F137</f>
        <v>3.2809668856608497E-12</v>
      </c>
    </row>
    <row r="177" spans="2:21" x14ac:dyDescent="0.15">
      <c r="B177" s="1">
        <v>2060</v>
      </c>
      <c r="C177" s="1">
        <v>0.15</v>
      </c>
      <c r="D177" s="1">
        <v>0.3</v>
      </c>
      <c r="E177">
        <v>95.3</v>
      </c>
      <c r="F177">
        <v>98.9</v>
      </c>
      <c r="P177">
        <f t="shared" si="25"/>
        <v>2060</v>
      </c>
      <c r="Q177">
        <f t="shared" si="26"/>
        <v>0.22499999999999998</v>
      </c>
      <c r="R177">
        <f t="shared" si="27"/>
        <v>5</v>
      </c>
      <c r="S177" s="2">
        <f t="shared" si="28"/>
        <v>2.6511062596428726E-7</v>
      </c>
      <c r="U177" s="3">
        <f>S177-Contribution!F138</f>
        <v>1.0625964287243808E-11</v>
      </c>
    </row>
    <row r="178" spans="2:21" x14ac:dyDescent="0.15">
      <c r="B178" s="1">
        <v>2065</v>
      </c>
      <c r="C178" s="1">
        <v>0.15</v>
      </c>
      <c r="D178" s="1">
        <v>0.2</v>
      </c>
      <c r="E178">
        <v>100.3</v>
      </c>
      <c r="F178">
        <v>103.9</v>
      </c>
      <c r="P178">
        <f t="shared" si="25"/>
        <v>2065</v>
      </c>
      <c r="Q178">
        <f t="shared" si="26"/>
        <v>0.17499999999999999</v>
      </c>
      <c r="R178">
        <f t="shared" si="27"/>
        <v>5</v>
      </c>
      <c r="S178" s="2">
        <f t="shared" si="28"/>
        <v>2.0519982897489762E-7</v>
      </c>
      <c r="U178" s="3">
        <f>S178-Contribution!F139</f>
        <v>-1.7102510238875375E-13</v>
      </c>
    </row>
    <row r="179" spans="2:21" x14ac:dyDescent="0.15">
      <c r="B179" s="1">
        <v>2070</v>
      </c>
      <c r="C179" s="1">
        <v>0.1</v>
      </c>
      <c r="D179" s="1">
        <v>0.2</v>
      </c>
      <c r="E179">
        <v>105.3</v>
      </c>
      <c r="F179">
        <v>108.9</v>
      </c>
      <c r="P179">
        <f t="shared" si="25"/>
        <v>2070</v>
      </c>
      <c r="Q179">
        <f t="shared" si="26"/>
        <v>0.15000000000000002</v>
      </c>
      <c r="R179">
        <f t="shared" si="27"/>
        <v>5</v>
      </c>
      <c r="S179" s="2">
        <f t="shared" si="28"/>
        <v>1.7503690515407588E-7</v>
      </c>
      <c r="U179" s="3">
        <f>S179-Contribution!F140</f>
        <v>3.6905154075890421E-11</v>
      </c>
    </row>
    <row r="180" spans="2:21" x14ac:dyDescent="0.15">
      <c r="B180" s="1">
        <v>2075</v>
      </c>
      <c r="C180" s="1">
        <v>0.1</v>
      </c>
      <c r="D180" s="1">
        <v>0.2</v>
      </c>
      <c r="E180">
        <v>110.3</v>
      </c>
      <c r="F180">
        <v>113.8</v>
      </c>
      <c r="P180">
        <f t="shared" si="25"/>
        <v>2075</v>
      </c>
      <c r="Q180">
        <f t="shared" si="26"/>
        <v>0.15000000000000002</v>
      </c>
      <c r="R180">
        <f t="shared" si="27"/>
        <v>5</v>
      </c>
      <c r="S180" s="2">
        <f t="shared" si="28"/>
        <v>1.7419437013086362E-7</v>
      </c>
      <c r="U180" s="3">
        <f>S180-Contribution!F141</f>
        <v>-5.6298691363888541E-12</v>
      </c>
    </row>
    <row r="181" spans="2:21" x14ac:dyDescent="0.15">
      <c r="B181" s="1">
        <v>2080</v>
      </c>
      <c r="C181" s="1">
        <v>0.05</v>
      </c>
      <c r="D181" s="1">
        <v>0.45</v>
      </c>
      <c r="E181">
        <v>115.3</v>
      </c>
      <c r="F181">
        <v>118.8</v>
      </c>
      <c r="P181">
        <f t="shared" si="25"/>
        <v>2080</v>
      </c>
      <c r="Q181">
        <f t="shared" si="26"/>
        <v>0.25</v>
      </c>
      <c r="R181">
        <f t="shared" si="27"/>
        <v>5</v>
      </c>
      <c r="S181" s="2">
        <f t="shared" si="28"/>
        <v>2.8892983962597834E-7</v>
      </c>
      <c r="U181" s="3">
        <f>S181-Contribution!F142</f>
        <v>2.9839625978344413E-11</v>
      </c>
    </row>
    <row r="182" spans="2:21" x14ac:dyDescent="0.15">
      <c r="B182" s="1">
        <v>2085</v>
      </c>
      <c r="C182" s="1">
        <v>0.05</v>
      </c>
      <c r="D182" s="1">
        <v>0.4</v>
      </c>
      <c r="E182">
        <v>120.3</v>
      </c>
      <c r="F182">
        <v>123.8</v>
      </c>
      <c r="P182">
        <f t="shared" si="25"/>
        <v>2085</v>
      </c>
      <c r="Q182">
        <f t="shared" si="26"/>
        <v>0.22500000000000001</v>
      </c>
      <c r="R182">
        <f t="shared" si="27"/>
        <v>5</v>
      </c>
      <c r="S182" s="2">
        <f t="shared" si="28"/>
        <v>2.5879117191818902E-7</v>
      </c>
      <c r="U182" s="3">
        <f>S182-Contribution!F143</f>
        <v>-8.8280818109899292E-12</v>
      </c>
    </row>
    <row r="183" spans="2:21" x14ac:dyDescent="0.15">
      <c r="B183" s="1">
        <v>2090</v>
      </c>
      <c r="C183" s="1">
        <v>0.05</v>
      </c>
      <c r="D183" s="1">
        <v>0.15</v>
      </c>
      <c r="E183">
        <v>125.3</v>
      </c>
      <c r="F183">
        <v>128.80000000000001</v>
      </c>
      <c r="P183">
        <f t="shared" si="25"/>
        <v>2090</v>
      </c>
      <c r="Q183">
        <f t="shared" si="26"/>
        <v>0.1</v>
      </c>
      <c r="R183">
        <f t="shared" si="27"/>
        <v>5</v>
      </c>
      <c r="S183" s="2">
        <f t="shared" si="28"/>
        <v>1.1446863012823265E-7</v>
      </c>
      <c r="U183" s="3">
        <f>S183-Contribution!F144</f>
        <v>-3.1369871767352139E-11</v>
      </c>
    </row>
    <row r="184" spans="2:21" x14ac:dyDescent="0.15">
      <c r="B184" s="1">
        <v>2095</v>
      </c>
      <c r="C184" s="1">
        <v>0.05</v>
      </c>
      <c r="D184" s="1">
        <v>0.35</v>
      </c>
      <c r="E184">
        <v>130.30000000000001</v>
      </c>
      <c r="F184">
        <v>133.80000000000001</v>
      </c>
      <c r="P184">
        <f t="shared" si="25"/>
        <v>2095</v>
      </c>
      <c r="Q184">
        <f t="shared" si="26"/>
        <v>0.19999999999999998</v>
      </c>
      <c r="R184">
        <f t="shared" si="27"/>
        <v>5</v>
      </c>
      <c r="S184" s="2">
        <f t="shared" si="28"/>
        <v>2.2784578500379151E-7</v>
      </c>
      <c r="U184" s="3">
        <f>S184-Contribution!F145</f>
        <v>4.5785003791518163E-11</v>
      </c>
    </row>
    <row r="185" spans="2:21" x14ac:dyDescent="0.15">
      <c r="B185" s="1">
        <v>2100</v>
      </c>
      <c r="C185" s="1">
        <v>0.05</v>
      </c>
      <c r="D185" s="1">
        <v>0.15</v>
      </c>
      <c r="E185">
        <v>135.30000000000001</v>
      </c>
      <c r="F185">
        <v>138.80000000000001</v>
      </c>
      <c r="P185">
        <f t="shared" si="25"/>
        <v>2100</v>
      </c>
      <c r="Q185">
        <f t="shared" si="26"/>
        <v>0.1</v>
      </c>
      <c r="R185">
        <f>(B187-B184)/2</f>
        <v>15</v>
      </c>
      <c r="S185" s="2">
        <f t="shared" si="28"/>
        <v>3.4014314507696126E-7</v>
      </c>
      <c r="U185" s="3">
        <f>S185-Contribution!F146</f>
        <v>4.3145076961273649E-11</v>
      </c>
    </row>
    <row r="186" spans="2:21" x14ac:dyDescent="0.15">
      <c r="B186">
        <v>2120</v>
      </c>
      <c r="C186">
        <v>0</v>
      </c>
      <c r="D186">
        <v>0.15</v>
      </c>
      <c r="E186">
        <v>155.30000000000001</v>
      </c>
      <c r="F186">
        <v>158.80000000000001</v>
      </c>
      <c r="S186" s="2"/>
    </row>
    <row r="187" spans="2:21" x14ac:dyDescent="0.15">
      <c r="B187" s="1">
        <v>2125</v>
      </c>
      <c r="C187" s="1">
        <v>0.05</v>
      </c>
      <c r="D187" s="1">
        <v>0.15</v>
      </c>
      <c r="E187">
        <v>160.30000000000001</v>
      </c>
      <c r="F187">
        <v>163.80000000000001</v>
      </c>
      <c r="P187">
        <f t="shared" si="25"/>
        <v>2125</v>
      </c>
      <c r="Q187">
        <f t="shared" si="26"/>
        <v>0.1</v>
      </c>
      <c r="R187">
        <f>B187-B185</f>
        <v>25</v>
      </c>
      <c r="S187" s="2">
        <f t="shared" si="28"/>
        <v>5.5364475932250031E-7</v>
      </c>
      <c r="U187" s="3">
        <f>S187-Contribution!F147</f>
        <v>4.4759322500327553E-11</v>
      </c>
    </row>
    <row r="188" spans="2:21" x14ac:dyDescent="0.15">
      <c r="B188">
        <v>2150</v>
      </c>
      <c r="C188">
        <v>0</v>
      </c>
      <c r="D188">
        <v>0.1</v>
      </c>
      <c r="E188">
        <v>185.2</v>
      </c>
      <c r="F188">
        <v>188.8</v>
      </c>
    </row>
    <row r="189" spans="2:21" x14ac:dyDescent="0.15">
      <c r="B189">
        <v>2175</v>
      </c>
      <c r="C189">
        <v>0</v>
      </c>
      <c r="D189">
        <v>0.05</v>
      </c>
      <c r="E189">
        <v>210.2</v>
      </c>
      <c r="F189">
        <v>213.7</v>
      </c>
      <c r="S189" s="2">
        <f>SUM(S187, S39:S185)</f>
        <v>6.3205163961419972E-4</v>
      </c>
    </row>
    <row r="190" spans="2:21" x14ac:dyDescent="0.15">
      <c r="B190">
        <v>2200</v>
      </c>
      <c r="C190">
        <v>0</v>
      </c>
      <c r="D190">
        <v>0.05</v>
      </c>
      <c r="E190">
        <v>235.2</v>
      </c>
      <c r="F190">
        <v>238.7</v>
      </c>
    </row>
    <row r="191" spans="2:21" x14ac:dyDescent="0.15">
      <c r="B191">
        <v>2225</v>
      </c>
      <c r="C191">
        <v>0.05</v>
      </c>
      <c r="D191">
        <v>0.1</v>
      </c>
      <c r="E191">
        <v>260.2</v>
      </c>
      <c r="F191">
        <v>263.7</v>
      </c>
      <c r="S191">
        <f>2/P4*S189</f>
        <v>1.8494952777045198E-2</v>
      </c>
    </row>
    <row r="192" spans="2:21" x14ac:dyDescent="0.15">
      <c r="B192">
        <v>2250</v>
      </c>
      <c r="C192">
        <v>0</v>
      </c>
      <c r="D192">
        <v>0.05</v>
      </c>
      <c r="E192">
        <v>285.2</v>
      </c>
      <c r="F192">
        <v>288.7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7"/>
  <sheetViews>
    <sheetView workbookViewId="0">
      <selection activeCell="F8" sqref="F8"/>
    </sheetView>
  </sheetViews>
  <sheetFormatPr baseColWidth="10" defaultColWidth="8.83203125" defaultRowHeight="14" x14ac:dyDescent="0.15"/>
  <cols>
    <col min="6" max="6" width="12.83203125" style="2" bestFit="1" customWidth="1"/>
  </cols>
  <sheetData>
    <row r="2" spans="2:11" x14ac:dyDescent="0.15">
      <c r="B2">
        <v>1370</v>
      </c>
      <c r="C2" t="s">
        <v>7</v>
      </c>
      <c r="D2">
        <v>0.2</v>
      </c>
      <c r="E2">
        <v>5</v>
      </c>
      <c r="F2" s="2">
        <v>5.3280000000000001E-7</v>
      </c>
      <c r="G2">
        <v>1275</v>
      </c>
      <c r="H2" t="s">
        <v>7</v>
      </c>
      <c r="I2">
        <v>7.4999999999999997E-2</v>
      </c>
      <c r="J2">
        <v>50</v>
      </c>
      <c r="K2">
        <v>2.3068999999999999E-6</v>
      </c>
    </row>
    <row r="3" spans="2:11" x14ac:dyDescent="0.15">
      <c r="B3">
        <v>1375</v>
      </c>
      <c r="C3" t="s">
        <v>7</v>
      </c>
      <c r="D3">
        <v>0.125</v>
      </c>
      <c r="E3">
        <v>5</v>
      </c>
      <c r="F3" s="2">
        <v>3.3060000000000001E-7</v>
      </c>
      <c r="G3">
        <v>1325</v>
      </c>
      <c r="H3" t="s">
        <v>7</v>
      </c>
      <c r="I3">
        <v>0.15</v>
      </c>
      <c r="J3">
        <v>37.5</v>
      </c>
      <c r="K3">
        <v>3.2041E-6</v>
      </c>
    </row>
    <row r="4" spans="2:11" x14ac:dyDescent="0.15">
      <c r="B4">
        <v>1380</v>
      </c>
      <c r="C4" t="s">
        <v>7</v>
      </c>
      <c r="D4">
        <v>0.15</v>
      </c>
      <c r="E4">
        <v>5</v>
      </c>
      <c r="F4" s="2">
        <v>3.9379999999999999E-7</v>
      </c>
      <c r="G4">
        <v>1350</v>
      </c>
      <c r="H4" t="s">
        <v>7</v>
      </c>
      <c r="I4">
        <v>0.15</v>
      </c>
      <c r="J4">
        <v>25</v>
      </c>
      <c r="K4">
        <v>2.0576999999999998E-6</v>
      </c>
    </row>
    <row r="5" spans="2:11" x14ac:dyDescent="0.15">
      <c r="B5">
        <v>1385</v>
      </c>
      <c r="C5" t="s">
        <v>7</v>
      </c>
      <c r="D5">
        <v>0.22500000000000001</v>
      </c>
      <c r="E5">
        <v>5</v>
      </c>
      <c r="F5" s="2">
        <v>5.8650000000000002E-7</v>
      </c>
      <c r="G5">
        <v>1375</v>
      </c>
      <c r="H5" t="s">
        <v>7</v>
      </c>
      <c r="I5">
        <v>0.17499999999999999</v>
      </c>
      <c r="J5">
        <v>25</v>
      </c>
      <c r="K5">
        <v>2.3141E-6</v>
      </c>
    </row>
    <row r="6" spans="2:11" x14ac:dyDescent="0.15">
      <c r="B6">
        <v>1390</v>
      </c>
      <c r="C6" t="s">
        <v>7</v>
      </c>
      <c r="D6">
        <v>0.22500000000000001</v>
      </c>
      <c r="E6">
        <v>5</v>
      </c>
      <c r="F6" s="2">
        <v>5.8230000000000002E-7</v>
      </c>
      <c r="G6">
        <v>1400</v>
      </c>
      <c r="H6" t="s">
        <v>7</v>
      </c>
      <c r="I6">
        <v>0.2</v>
      </c>
      <c r="J6">
        <v>25</v>
      </c>
      <c r="K6">
        <v>2.5511E-6</v>
      </c>
    </row>
    <row r="7" spans="2:11" x14ac:dyDescent="0.15">
      <c r="B7">
        <v>1395</v>
      </c>
      <c r="C7" t="s">
        <v>7</v>
      </c>
      <c r="D7">
        <v>0.125</v>
      </c>
      <c r="E7">
        <v>5</v>
      </c>
      <c r="F7" s="2">
        <v>3.2119999999999999E-7</v>
      </c>
      <c r="G7">
        <v>1425</v>
      </c>
      <c r="H7" t="s">
        <v>7</v>
      </c>
      <c r="I7">
        <v>0.25</v>
      </c>
      <c r="J7">
        <v>25</v>
      </c>
      <c r="K7">
        <v>3.0779000000000002E-6</v>
      </c>
    </row>
    <row r="8" spans="2:11" x14ac:dyDescent="0.15">
      <c r="B8">
        <v>1400</v>
      </c>
      <c r="C8" t="s">
        <v>7</v>
      </c>
      <c r="D8">
        <v>0.125</v>
      </c>
      <c r="E8">
        <v>7.5</v>
      </c>
      <c r="F8" s="2">
        <v>4.7830000000000004E-7</v>
      </c>
      <c r="G8">
        <v>1450</v>
      </c>
      <c r="H8" t="s">
        <v>7</v>
      </c>
      <c r="I8">
        <v>0.3</v>
      </c>
      <c r="J8">
        <v>25</v>
      </c>
      <c r="K8">
        <v>3.5673000000000001E-6</v>
      </c>
    </row>
    <row r="9" spans="2:11" x14ac:dyDescent="0.15">
      <c r="B9">
        <v>1410</v>
      </c>
      <c r="C9" t="s">
        <v>7</v>
      </c>
      <c r="D9">
        <v>0.22500000000000001</v>
      </c>
      <c r="E9">
        <v>10</v>
      </c>
      <c r="F9" s="2">
        <v>1.1317999999999999E-6</v>
      </c>
      <c r="G9">
        <v>1475</v>
      </c>
      <c r="H9" t="s">
        <v>7</v>
      </c>
      <c r="I9">
        <v>0.35</v>
      </c>
      <c r="J9">
        <v>25</v>
      </c>
      <c r="K9">
        <v>4.0219000000000004E-6</v>
      </c>
    </row>
    <row r="10" spans="2:11" x14ac:dyDescent="0.15">
      <c r="B10">
        <v>1420</v>
      </c>
      <c r="C10" t="s">
        <v>7</v>
      </c>
      <c r="D10">
        <v>0.22500000000000001</v>
      </c>
      <c r="E10">
        <v>7.5</v>
      </c>
      <c r="F10" s="2">
        <v>8.3689999999999998E-7</v>
      </c>
      <c r="G10">
        <v>1500</v>
      </c>
      <c r="H10" t="s">
        <v>7</v>
      </c>
      <c r="I10">
        <v>0.4</v>
      </c>
      <c r="J10">
        <v>17.5</v>
      </c>
      <c r="K10">
        <v>3.1112E-6</v>
      </c>
    </row>
    <row r="11" spans="2:11" x14ac:dyDescent="0.15">
      <c r="B11">
        <v>1425</v>
      </c>
      <c r="C11" t="s">
        <v>7</v>
      </c>
      <c r="D11">
        <v>0.17499999999999999</v>
      </c>
      <c r="E11">
        <v>5</v>
      </c>
      <c r="F11" s="2">
        <v>4.3089999999999997E-7</v>
      </c>
      <c r="G11">
        <v>1510</v>
      </c>
      <c r="H11" t="s">
        <v>7</v>
      </c>
      <c r="I11">
        <v>0.42499999999999999</v>
      </c>
      <c r="J11">
        <v>10</v>
      </c>
      <c r="K11">
        <v>1.8640000000000001E-6</v>
      </c>
    </row>
    <row r="12" spans="2:11" x14ac:dyDescent="0.15">
      <c r="B12">
        <v>1430</v>
      </c>
      <c r="C12" t="s">
        <v>7</v>
      </c>
      <c r="D12">
        <v>0.22500000000000001</v>
      </c>
      <c r="E12">
        <v>5</v>
      </c>
      <c r="F12" s="2">
        <v>5.5020000000000004E-7</v>
      </c>
      <c r="G12">
        <v>1520</v>
      </c>
      <c r="H12" t="s">
        <v>7</v>
      </c>
      <c r="I12">
        <v>0.45</v>
      </c>
      <c r="J12">
        <v>7.5</v>
      </c>
      <c r="K12">
        <v>1.4608000000000001E-6</v>
      </c>
    </row>
    <row r="13" spans="2:11" x14ac:dyDescent="0.15">
      <c r="B13">
        <v>1435</v>
      </c>
      <c r="C13" t="s">
        <v>7</v>
      </c>
      <c r="D13">
        <v>0.27500000000000002</v>
      </c>
      <c r="E13">
        <v>5</v>
      </c>
      <c r="F13" s="2">
        <v>6.6769999999999998E-7</v>
      </c>
      <c r="G13">
        <v>1525</v>
      </c>
      <c r="H13" t="s">
        <v>7</v>
      </c>
      <c r="I13">
        <v>0.47499999999999998</v>
      </c>
      <c r="J13">
        <v>5</v>
      </c>
      <c r="K13">
        <v>1.0213000000000001E-6</v>
      </c>
    </row>
    <row r="14" spans="2:11" x14ac:dyDescent="0.15">
      <c r="B14">
        <v>1440</v>
      </c>
      <c r="C14" t="s">
        <v>7</v>
      </c>
      <c r="D14">
        <v>0.17499999999999999</v>
      </c>
      <c r="E14">
        <v>5</v>
      </c>
      <c r="F14" s="2">
        <v>4.2199999999999999E-7</v>
      </c>
      <c r="G14">
        <v>1530</v>
      </c>
      <c r="H14" t="s">
        <v>7</v>
      </c>
      <c r="I14">
        <v>0.5</v>
      </c>
      <c r="J14">
        <v>7.5</v>
      </c>
      <c r="K14">
        <v>1.6020000000000001E-6</v>
      </c>
    </row>
    <row r="15" spans="2:11" x14ac:dyDescent="0.15">
      <c r="B15">
        <v>1445</v>
      </c>
      <c r="C15" t="s">
        <v>7</v>
      </c>
      <c r="D15">
        <v>0.22500000000000001</v>
      </c>
      <c r="E15">
        <v>5</v>
      </c>
      <c r="F15" s="2">
        <v>5.3880000000000003E-7</v>
      </c>
      <c r="G15">
        <v>1540</v>
      </c>
      <c r="H15" t="s">
        <v>7</v>
      </c>
      <c r="I15">
        <v>0.52500000000000002</v>
      </c>
      <c r="J15">
        <v>10</v>
      </c>
      <c r="K15">
        <v>2.2137999999999999E-6</v>
      </c>
    </row>
    <row r="16" spans="2:11" x14ac:dyDescent="0.15">
      <c r="B16">
        <v>1450</v>
      </c>
      <c r="C16" t="s">
        <v>7</v>
      </c>
      <c r="D16">
        <v>0.2</v>
      </c>
      <c r="E16">
        <v>5</v>
      </c>
      <c r="F16" s="2">
        <v>4.756E-7</v>
      </c>
      <c r="G16">
        <v>1550</v>
      </c>
      <c r="H16" t="s">
        <v>7</v>
      </c>
      <c r="I16">
        <v>0.55000000000000004</v>
      </c>
      <c r="J16">
        <v>7.5</v>
      </c>
      <c r="K16">
        <v>1.717E-6</v>
      </c>
    </row>
    <row r="17" spans="2:11" x14ac:dyDescent="0.15">
      <c r="B17">
        <v>1455</v>
      </c>
      <c r="C17" t="s">
        <v>7</v>
      </c>
      <c r="D17">
        <v>0.25</v>
      </c>
      <c r="E17">
        <v>5</v>
      </c>
      <c r="F17" s="2">
        <v>5.905E-7</v>
      </c>
      <c r="G17">
        <v>1555</v>
      </c>
      <c r="H17" t="s">
        <v>7</v>
      </c>
      <c r="I17">
        <v>0.57499999999999996</v>
      </c>
      <c r="J17">
        <v>5</v>
      </c>
      <c r="K17">
        <v>1.189E-6</v>
      </c>
    </row>
    <row r="18" spans="2:11" x14ac:dyDescent="0.15">
      <c r="B18">
        <v>1460</v>
      </c>
      <c r="C18" t="s">
        <v>7</v>
      </c>
      <c r="D18">
        <v>0.25</v>
      </c>
      <c r="E18">
        <v>5</v>
      </c>
      <c r="F18" s="2">
        <v>5.8640000000000001E-7</v>
      </c>
      <c r="G18">
        <v>1560</v>
      </c>
      <c r="H18" t="s">
        <v>7</v>
      </c>
      <c r="I18">
        <v>0.6</v>
      </c>
      <c r="J18">
        <v>5</v>
      </c>
      <c r="K18">
        <v>1.2328000000000001E-6</v>
      </c>
    </row>
    <row r="19" spans="2:11" x14ac:dyDescent="0.15">
      <c r="B19">
        <v>1465</v>
      </c>
      <c r="C19" t="s">
        <v>7</v>
      </c>
      <c r="D19">
        <v>0.25</v>
      </c>
      <c r="E19">
        <v>5</v>
      </c>
      <c r="F19" s="2">
        <v>5.8240000000000003E-7</v>
      </c>
      <c r="G19">
        <v>1565</v>
      </c>
      <c r="H19" t="s">
        <v>7</v>
      </c>
      <c r="I19">
        <v>0.625</v>
      </c>
      <c r="J19">
        <v>5</v>
      </c>
      <c r="K19">
        <v>1.2758999999999999E-6</v>
      </c>
    </row>
    <row r="20" spans="2:11" x14ac:dyDescent="0.15">
      <c r="B20">
        <v>1470</v>
      </c>
      <c r="C20" t="s">
        <v>7</v>
      </c>
      <c r="D20">
        <v>0.25</v>
      </c>
      <c r="E20">
        <v>5</v>
      </c>
      <c r="F20" s="2">
        <v>5.7850000000000005E-7</v>
      </c>
      <c r="G20">
        <v>1570</v>
      </c>
      <c r="H20" t="s">
        <v>7</v>
      </c>
      <c r="I20">
        <v>0.65</v>
      </c>
      <c r="J20">
        <v>5</v>
      </c>
      <c r="K20">
        <v>1.3185E-6</v>
      </c>
    </row>
    <row r="21" spans="2:11" x14ac:dyDescent="0.15">
      <c r="B21">
        <v>1475</v>
      </c>
      <c r="C21" t="s">
        <v>7</v>
      </c>
      <c r="D21">
        <v>0.2</v>
      </c>
      <c r="E21">
        <v>5</v>
      </c>
      <c r="F21" s="2">
        <v>4.5960000000000001E-7</v>
      </c>
      <c r="G21">
        <v>1575</v>
      </c>
      <c r="H21" t="s">
        <v>7</v>
      </c>
      <c r="I21">
        <v>0.67500000000000004</v>
      </c>
      <c r="J21">
        <v>5</v>
      </c>
      <c r="K21">
        <v>1.3605999999999999E-6</v>
      </c>
    </row>
    <row r="22" spans="2:11" x14ac:dyDescent="0.15">
      <c r="B22">
        <v>1480</v>
      </c>
      <c r="C22" t="s">
        <v>7</v>
      </c>
      <c r="D22">
        <v>0.25</v>
      </c>
      <c r="E22">
        <v>5</v>
      </c>
      <c r="F22" s="2">
        <v>5.707E-7</v>
      </c>
      <c r="G22">
        <v>1580</v>
      </c>
      <c r="H22" t="s">
        <v>7</v>
      </c>
      <c r="I22">
        <v>0.67500000000000004</v>
      </c>
      <c r="J22">
        <v>5</v>
      </c>
      <c r="K22">
        <v>1.3519999999999999E-6</v>
      </c>
    </row>
    <row r="23" spans="2:11" x14ac:dyDescent="0.15">
      <c r="B23">
        <v>1485</v>
      </c>
      <c r="C23" t="s">
        <v>7</v>
      </c>
      <c r="D23">
        <v>0.35</v>
      </c>
      <c r="E23">
        <v>5</v>
      </c>
      <c r="F23" s="2">
        <v>7.9360000000000001E-7</v>
      </c>
      <c r="G23">
        <v>1585</v>
      </c>
      <c r="H23" t="s">
        <v>7</v>
      </c>
      <c r="I23">
        <v>0.7</v>
      </c>
      <c r="J23">
        <v>5</v>
      </c>
      <c r="K23">
        <v>1.3932000000000001E-6</v>
      </c>
    </row>
    <row r="24" spans="2:11" x14ac:dyDescent="0.15">
      <c r="B24">
        <v>1490</v>
      </c>
      <c r="C24" t="s">
        <v>7</v>
      </c>
      <c r="D24">
        <v>0.17499999999999999</v>
      </c>
      <c r="E24">
        <v>5</v>
      </c>
      <c r="F24" s="2">
        <v>3.9410000000000002E-7</v>
      </c>
      <c r="G24">
        <v>1590</v>
      </c>
      <c r="H24" t="s">
        <v>7</v>
      </c>
      <c r="I24">
        <v>0.72499999999999998</v>
      </c>
      <c r="J24">
        <v>5</v>
      </c>
      <c r="K24">
        <v>1.4338999999999999E-6</v>
      </c>
    </row>
    <row r="25" spans="2:11" x14ac:dyDescent="0.15">
      <c r="B25">
        <v>1495</v>
      </c>
      <c r="C25" t="s">
        <v>7</v>
      </c>
      <c r="D25">
        <v>0.27500000000000002</v>
      </c>
      <c r="E25">
        <v>5</v>
      </c>
      <c r="F25" s="2">
        <v>6.1519999999999995E-7</v>
      </c>
      <c r="G25">
        <v>1595</v>
      </c>
      <c r="H25" t="s">
        <v>7</v>
      </c>
      <c r="I25">
        <v>0.75</v>
      </c>
      <c r="J25">
        <v>5</v>
      </c>
      <c r="K25">
        <v>1.4741E-6</v>
      </c>
    </row>
    <row r="26" spans="2:11" x14ac:dyDescent="0.15">
      <c r="B26">
        <v>1500</v>
      </c>
      <c r="C26" t="s">
        <v>7</v>
      </c>
      <c r="D26">
        <v>0.32500000000000001</v>
      </c>
      <c r="E26">
        <v>5</v>
      </c>
      <c r="F26" s="2">
        <v>7.2220000000000005E-7</v>
      </c>
      <c r="G26">
        <v>1600</v>
      </c>
      <c r="H26" t="s">
        <v>7</v>
      </c>
      <c r="I26">
        <v>0.77500000000000002</v>
      </c>
      <c r="J26">
        <v>5</v>
      </c>
      <c r="K26">
        <v>1.5137E-6</v>
      </c>
    </row>
    <row r="27" spans="2:11" x14ac:dyDescent="0.15">
      <c r="B27">
        <v>1505</v>
      </c>
      <c r="C27" t="s">
        <v>7</v>
      </c>
      <c r="D27">
        <v>0.32500000000000001</v>
      </c>
      <c r="E27">
        <v>5</v>
      </c>
      <c r="F27" s="2">
        <v>7.1740000000000001E-7</v>
      </c>
      <c r="G27">
        <v>1605</v>
      </c>
      <c r="H27" t="s">
        <v>7</v>
      </c>
      <c r="I27">
        <v>0.8</v>
      </c>
      <c r="J27">
        <v>5</v>
      </c>
      <c r="K27">
        <v>1.5528E-6</v>
      </c>
    </row>
    <row r="28" spans="2:11" x14ac:dyDescent="0.15">
      <c r="B28">
        <v>1510</v>
      </c>
      <c r="C28" t="s">
        <v>7</v>
      </c>
      <c r="D28">
        <v>0.3</v>
      </c>
      <c r="E28">
        <v>5</v>
      </c>
      <c r="F28" s="2">
        <v>6.5789999999999998E-7</v>
      </c>
      <c r="G28">
        <v>1610</v>
      </c>
      <c r="H28" t="s">
        <v>7</v>
      </c>
      <c r="I28">
        <v>0.82499999999999996</v>
      </c>
      <c r="J28">
        <v>5</v>
      </c>
      <c r="K28">
        <v>1.5913999999999999E-6</v>
      </c>
    </row>
    <row r="29" spans="2:11" x14ac:dyDescent="0.15">
      <c r="B29">
        <v>1515</v>
      </c>
      <c r="C29" t="s">
        <v>7</v>
      </c>
      <c r="D29">
        <v>0.3</v>
      </c>
      <c r="E29">
        <v>5</v>
      </c>
      <c r="F29" s="2">
        <v>6.5349999999999997E-7</v>
      </c>
      <c r="G29">
        <v>1615</v>
      </c>
      <c r="H29" t="s">
        <v>7</v>
      </c>
      <c r="I29">
        <v>0.85</v>
      </c>
      <c r="J29">
        <v>5</v>
      </c>
      <c r="K29">
        <v>1.6295E-6</v>
      </c>
    </row>
    <row r="30" spans="2:11" x14ac:dyDescent="0.15">
      <c r="B30">
        <v>1520</v>
      </c>
      <c r="C30" t="s">
        <v>7</v>
      </c>
      <c r="D30">
        <v>0.35</v>
      </c>
      <c r="E30">
        <v>5</v>
      </c>
      <c r="F30" s="2">
        <v>7.5749999999999995E-7</v>
      </c>
      <c r="G30">
        <v>1620</v>
      </c>
      <c r="H30" t="s">
        <v>7</v>
      </c>
      <c r="I30">
        <v>0.875</v>
      </c>
      <c r="J30">
        <v>5</v>
      </c>
      <c r="K30">
        <v>1.6671000000000001E-6</v>
      </c>
    </row>
    <row r="31" spans="2:11" x14ac:dyDescent="0.15">
      <c r="B31">
        <v>1525</v>
      </c>
      <c r="C31" t="s">
        <v>7</v>
      </c>
      <c r="D31">
        <v>0.35</v>
      </c>
      <c r="E31">
        <v>5</v>
      </c>
      <c r="F31" s="2">
        <v>7.525E-7</v>
      </c>
      <c r="G31">
        <v>1625</v>
      </c>
      <c r="H31" t="s">
        <v>7</v>
      </c>
      <c r="I31">
        <v>0.9</v>
      </c>
      <c r="J31">
        <v>5</v>
      </c>
      <c r="K31">
        <v>1.7041999999999999E-6</v>
      </c>
    </row>
    <row r="32" spans="2:11" x14ac:dyDescent="0.15">
      <c r="B32">
        <v>1530</v>
      </c>
      <c r="C32" t="s">
        <v>7</v>
      </c>
      <c r="D32">
        <v>0.32500000000000001</v>
      </c>
      <c r="E32">
        <v>5</v>
      </c>
      <c r="F32" s="2">
        <v>6.9419999999999996E-7</v>
      </c>
      <c r="G32">
        <v>1630</v>
      </c>
      <c r="H32" t="s">
        <v>7</v>
      </c>
      <c r="I32">
        <v>0.95</v>
      </c>
      <c r="J32">
        <v>5</v>
      </c>
      <c r="K32">
        <v>1.7878000000000001E-6</v>
      </c>
    </row>
    <row r="33" spans="2:11" x14ac:dyDescent="0.15">
      <c r="B33">
        <v>1535</v>
      </c>
      <c r="C33" t="s">
        <v>7</v>
      </c>
      <c r="D33">
        <v>0.375</v>
      </c>
      <c r="E33">
        <v>5</v>
      </c>
      <c r="F33" s="2">
        <v>7.9579999999999997E-7</v>
      </c>
      <c r="G33">
        <v>1635</v>
      </c>
      <c r="H33" t="s">
        <v>7</v>
      </c>
      <c r="I33">
        <v>0.97499999999999998</v>
      </c>
      <c r="J33">
        <v>5</v>
      </c>
      <c r="K33">
        <v>1.8237E-6</v>
      </c>
    </row>
    <row r="34" spans="2:11" x14ac:dyDescent="0.15">
      <c r="B34">
        <v>1540</v>
      </c>
      <c r="C34" t="s">
        <v>7</v>
      </c>
      <c r="D34">
        <v>0.375</v>
      </c>
      <c r="E34">
        <v>5</v>
      </c>
      <c r="F34" s="2">
        <v>7.906E-7</v>
      </c>
      <c r="G34">
        <v>1640</v>
      </c>
      <c r="H34" t="s">
        <v>7</v>
      </c>
      <c r="I34">
        <v>1</v>
      </c>
      <c r="J34">
        <v>5</v>
      </c>
      <c r="K34">
        <v>1.8590999999999999E-6</v>
      </c>
    </row>
    <row r="35" spans="2:11" x14ac:dyDescent="0.15">
      <c r="B35">
        <v>1545</v>
      </c>
      <c r="C35" t="s">
        <v>7</v>
      </c>
      <c r="D35">
        <v>0.375</v>
      </c>
      <c r="E35">
        <v>5</v>
      </c>
      <c r="F35" s="2">
        <v>7.8550000000000004E-7</v>
      </c>
      <c r="G35">
        <v>1645</v>
      </c>
      <c r="H35" t="s">
        <v>7</v>
      </c>
      <c r="I35">
        <v>1.0249999999999999</v>
      </c>
      <c r="J35">
        <v>5</v>
      </c>
      <c r="K35">
        <v>1.894E-6</v>
      </c>
    </row>
    <row r="36" spans="2:11" x14ac:dyDescent="0.15">
      <c r="B36">
        <v>1550</v>
      </c>
      <c r="C36" t="s">
        <v>7</v>
      </c>
      <c r="D36">
        <v>0.5</v>
      </c>
      <c r="E36">
        <v>5</v>
      </c>
      <c r="F36" s="2">
        <v>1.0406E-6</v>
      </c>
      <c r="G36">
        <v>1650</v>
      </c>
      <c r="H36" t="s">
        <v>7</v>
      </c>
      <c r="I36">
        <v>1.075</v>
      </c>
      <c r="J36">
        <v>5</v>
      </c>
      <c r="K36">
        <v>1.9742999999999999E-6</v>
      </c>
    </row>
    <row r="37" spans="2:11" x14ac:dyDescent="0.15">
      <c r="B37">
        <v>1555</v>
      </c>
      <c r="C37" t="s">
        <v>7</v>
      </c>
      <c r="D37">
        <v>0.42499999999999999</v>
      </c>
      <c r="E37">
        <v>5</v>
      </c>
      <c r="F37" s="2">
        <v>8.7879999999999995E-7</v>
      </c>
      <c r="G37">
        <v>1655</v>
      </c>
      <c r="H37" t="s">
        <v>7</v>
      </c>
      <c r="I37">
        <v>1.1000000000000001</v>
      </c>
      <c r="J37">
        <v>5</v>
      </c>
      <c r="K37">
        <v>2.0080999999999999E-6</v>
      </c>
    </row>
    <row r="38" spans="2:11" x14ac:dyDescent="0.15">
      <c r="B38">
        <v>1560</v>
      </c>
      <c r="C38" t="s">
        <v>7</v>
      </c>
      <c r="D38">
        <v>0.42499999999999999</v>
      </c>
      <c r="E38">
        <v>5</v>
      </c>
      <c r="F38" s="2">
        <v>8.7319999999999996E-7</v>
      </c>
      <c r="G38">
        <v>1660</v>
      </c>
      <c r="H38" t="s">
        <v>7</v>
      </c>
      <c r="I38">
        <v>1.1499999999999999</v>
      </c>
      <c r="J38">
        <v>5</v>
      </c>
      <c r="K38">
        <v>2.0866999999999999E-6</v>
      </c>
    </row>
    <row r="39" spans="2:11" x14ac:dyDescent="0.15">
      <c r="B39">
        <v>1565</v>
      </c>
      <c r="C39" t="s">
        <v>7</v>
      </c>
      <c r="D39">
        <v>0.42499999999999999</v>
      </c>
      <c r="E39">
        <v>5</v>
      </c>
      <c r="F39" s="2">
        <v>8.6759999999999996E-7</v>
      </c>
      <c r="G39">
        <v>1665</v>
      </c>
      <c r="H39" t="s">
        <v>7</v>
      </c>
      <c r="I39">
        <v>1.2</v>
      </c>
      <c r="J39">
        <v>5</v>
      </c>
      <c r="K39">
        <v>2.1644E-6</v>
      </c>
    </row>
    <row r="40" spans="2:11" x14ac:dyDescent="0.15">
      <c r="B40">
        <v>1570</v>
      </c>
      <c r="C40" t="s">
        <v>7</v>
      </c>
      <c r="D40">
        <v>0.47499999999999998</v>
      </c>
      <c r="E40">
        <v>5</v>
      </c>
      <c r="F40" s="2">
        <v>9.6349999999999997E-7</v>
      </c>
      <c r="G40">
        <v>1670</v>
      </c>
      <c r="H40" t="s">
        <v>7</v>
      </c>
      <c r="I40">
        <v>1.2250000000000001</v>
      </c>
      <c r="J40">
        <v>5</v>
      </c>
      <c r="K40">
        <v>2.1963E-6</v>
      </c>
    </row>
    <row r="41" spans="2:11" x14ac:dyDescent="0.15">
      <c r="B41">
        <v>1575</v>
      </c>
      <c r="C41" t="s">
        <v>7</v>
      </c>
      <c r="D41">
        <v>0.55000000000000004</v>
      </c>
      <c r="E41">
        <v>5</v>
      </c>
      <c r="F41" s="2">
        <v>1.1086000000000001E-6</v>
      </c>
      <c r="G41">
        <v>1675</v>
      </c>
      <c r="H41" t="s">
        <v>7</v>
      </c>
      <c r="I41">
        <v>1.2749999999999999</v>
      </c>
      <c r="J41">
        <v>5</v>
      </c>
      <c r="K41">
        <v>2.2722999999999998E-6</v>
      </c>
    </row>
    <row r="42" spans="2:11" x14ac:dyDescent="0.15">
      <c r="B42">
        <v>1580</v>
      </c>
      <c r="C42" t="s">
        <v>7</v>
      </c>
      <c r="D42">
        <v>0.52500000000000002</v>
      </c>
      <c r="E42">
        <v>5</v>
      </c>
      <c r="F42" s="2">
        <v>1.0515E-6</v>
      </c>
      <c r="G42">
        <v>1680</v>
      </c>
      <c r="H42" t="s">
        <v>7</v>
      </c>
      <c r="I42">
        <v>1.325</v>
      </c>
      <c r="J42">
        <v>5</v>
      </c>
      <c r="K42">
        <v>2.3474000000000002E-6</v>
      </c>
    </row>
    <row r="43" spans="2:11" x14ac:dyDescent="0.15">
      <c r="B43">
        <v>1585</v>
      </c>
      <c r="C43" t="s">
        <v>7</v>
      </c>
      <c r="D43">
        <v>0.52500000000000002</v>
      </c>
      <c r="E43">
        <v>5</v>
      </c>
      <c r="F43" s="2">
        <v>1.0448999999999999E-6</v>
      </c>
      <c r="G43">
        <v>1685</v>
      </c>
      <c r="H43" t="s">
        <v>7</v>
      </c>
      <c r="I43">
        <v>1.375</v>
      </c>
      <c r="J43">
        <v>5</v>
      </c>
      <c r="K43">
        <v>2.4215E-6</v>
      </c>
    </row>
    <row r="44" spans="2:11" x14ac:dyDescent="0.15">
      <c r="B44">
        <v>1590</v>
      </c>
      <c r="C44" t="s">
        <v>7</v>
      </c>
      <c r="D44">
        <v>0.52500000000000002</v>
      </c>
      <c r="E44">
        <v>5</v>
      </c>
      <c r="F44" s="2">
        <v>1.0384000000000001E-6</v>
      </c>
      <c r="G44">
        <v>1690</v>
      </c>
      <c r="H44" t="s">
        <v>7</v>
      </c>
      <c r="I44">
        <v>1.425</v>
      </c>
      <c r="J44">
        <v>5</v>
      </c>
      <c r="K44">
        <v>2.4947E-6</v>
      </c>
    </row>
    <row r="45" spans="2:11" x14ac:dyDescent="0.15">
      <c r="B45">
        <v>1595</v>
      </c>
      <c r="C45" t="s">
        <v>7</v>
      </c>
      <c r="D45">
        <v>0.52500000000000002</v>
      </c>
      <c r="E45">
        <v>5</v>
      </c>
      <c r="F45" s="2">
        <v>1.0319E-6</v>
      </c>
      <c r="G45">
        <v>1695</v>
      </c>
      <c r="H45" t="s">
        <v>7</v>
      </c>
      <c r="I45">
        <v>1.4750000000000001</v>
      </c>
      <c r="J45">
        <v>5</v>
      </c>
      <c r="K45">
        <v>2.5670000000000002E-6</v>
      </c>
    </row>
    <row r="46" spans="2:11" x14ac:dyDescent="0.15">
      <c r="B46">
        <v>1600</v>
      </c>
      <c r="C46" t="s">
        <v>7</v>
      </c>
      <c r="D46">
        <v>0.67500000000000004</v>
      </c>
      <c r="E46">
        <v>5</v>
      </c>
      <c r="F46" s="2">
        <v>1.3183999999999999E-6</v>
      </c>
      <c r="G46">
        <v>1700</v>
      </c>
      <c r="H46" t="s">
        <v>7</v>
      </c>
      <c r="I46">
        <v>1.5249999999999999</v>
      </c>
      <c r="J46">
        <v>5</v>
      </c>
      <c r="K46">
        <v>2.6384999999999998E-6</v>
      </c>
    </row>
    <row r="47" spans="2:11" x14ac:dyDescent="0.15">
      <c r="B47">
        <v>1605</v>
      </c>
      <c r="C47" t="s">
        <v>7</v>
      </c>
      <c r="D47">
        <v>0.57499999999999996</v>
      </c>
      <c r="E47">
        <v>5</v>
      </c>
      <c r="F47" s="2">
        <v>1.1161E-6</v>
      </c>
      <c r="G47">
        <v>1705</v>
      </c>
      <c r="H47" t="s">
        <v>7</v>
      </c>
      <c r="I47">
        <v>1.6</v>
      </c>
      <c r="J47">
        <v>5</v>
      </c>
      <c r="K47">
        <v>2.7520000000000001E-6</v>
      </c>
    </row>
    <row r="48" spans="2:11" x14ac:dyDescent="0.15">
      <c r="B48">
        <v>1610</v>
      </c>
      <c r="C48" t="s">
        <v>7</v>
      </c>
      <c r="D48">
        <v>0.625</v>
      </c>
      <c r="E48">
        <v>5</v>
      </c>
      <c r="F48" s="2">
        <v>1.2055999999999999E-6</v>
      </c>
      <c r="G48">
        <v>1710</v>
      </c>
      <c r="H48" t="s">
        <v>7</v>
      </c>
      <c r="I48">
        <v>1.675</v>
      </c>
      <c r="J48">
        <v>5</v>
      </c>
      <c r="K48">
        <v>2.8642E-6</v>
      </c>
    </row>
    <row r="49" spans="2:11" x14ac:dyDescent="0.15">
      <c r="B49">
        <v>1615</v>
      </c>
      <c r="C49" t="s">
        <v>7</v>
      </c>
      <c r="D49">
        <v>0.625</v>
      </c>
      <c r="E49">
        <v>5</v>
      </c>
      <c r="F49" s="2">
        <v>1.1982E-6</v>
      </c>
      <c r="G49">
        <v>1715</v>
      </c>
      <c r="H49" t="s">
        <v>7</v>
      </c>
      <c r="I49">
        <v>1.7250000000000001</v>
      </c>
      <c r="J49">
        <v>5</v>
      </c>
      <c r="K49">
        <v>2.9324999999999999E-6</v>
      </c>
    </row>
    <row r="50" spans="2:11" x14ac:dyDescent="0.15">
      <c r="B50">
        <v>1620</v>
      </c>
      <c r="C50" t="s">
        <v>7</v>
      </c>
      <c r="D50">
        <v>0.625</v>
      </c>
      <c r="E50">
        <v>5</v>
      </c>
      <c r="F50" s="2">
        <v>1.1908000000000001E-6</v>
      </c>
      <c r="G50">
        <v>1720</v>
      </c>
      <c r="H50" t="s">
        <v>7</v>
      </c>
      <c r="I50">
        <v>1.8</v>
      </c>
      <c r="J50">
        <v>5</v>
      </c>
      <c r="K50">
        <v>3.0423000000000001E-6</v>
      </c>
    </row>
    <row r="51" spans="2:11" x14ac:dyDescent="0.15">
      <c r="B51">
        <v>1625</v>
      </c>
      <c r="C51" t="s">
        <v>7</v>
      </c>
      <c r="D51">
        <v>0.67500000000000004</v>
      </c>
      <c r="E51">
        <v>5</v>
      </c>
      <c r="F51" s="2">
        <v>1.2781000000000001E-6</v>
      </c>
      <c r="G51">
        <v>1725</v>
      </c>
      <c r="H51" t="s">
        <v>7</v>
      </c>
      <c r="I51">
        <v>1.85</v>
      </c>
      <c r="J51">
        <v>5</v>
      </c>
      <c r="K51">
        <v>3.1087E-6</v>
      </c>
    </row>
    <row r="52" spans="2:11" x14ac:dyDescent="0.15">
      <c r="B52">
        <v>1630</v>
      </c>
      <c r="C52" t="s">
        <v>7</v>
      </c>
      <c r="D52">
        <v>0.67500000000000004</v>
      </c>
      <c r="E52">
        <v>5</v>
      </c>
      <c r="F52" s="2">
        <v>1.2702999999999999E-6</v>
      </c>
      <c r="G52">
        <v>1730</v>
      </c>
      <c r="H52" t="s">
        <v>7</v>
      </c>
      <c r="I52">
        <v>1.925</v>
      </c>
      <c r="J52">
        <v>5</v>
      </c>
      <c r="K52">
        <v>3.2160000000000002E-6</v>
      </c>
    </row>
    <row r="53" spans="2:11" x14ac:dyDescent="0.15">
      <c r="B53">
        <v>1635</v>
      </c>
      <c r="C53" t="s">
        <v>7</v>
      </c>
      <c r="D53">
        <v>0.72499999999999998</v>
      </c>
      <c r="E53">
        <v>5</v>
      </c>
      <c r="F53" s="2">
        <v>1.3561E-6</v>
      </c>
      <c r="G53">
        <v>1735</v>
      </c>
      <c r="H53" t="s">
        <v>7</v>
      </c>
      <c r="I53">
        <v>2</v>
      </c>
      <c r="J53">
        <v>5</v>
      </c>
      <c r="K53">
        <v>3.3220999999999999E-6</v>
      </c>
    </row>
    <row r="54" spans="2:11" x14ac:dyDescent="0.15">
      <c r="B54">
        <v>1640</v>
      </c>
      <c r="C54" t="s">
        <v>7</v>
      </c>
      <c r="D54">
        <v>0.72499999999999998</v>
      </c>
      <c r="E54">
        <v>5</v>
      </c>
      <c r="F54" s="2">
        <v>1.3478E-6</v>
      </c>
      <c r="G54">
        <v>1740</v>
      </c>
      <c r="H54" t="s">
        <v>7</v>
      </c>
      <c r="I54">
        <v>2.1</v>
      </c>
      <c r="J54">
        <v>5</v>
      </c>
      <c r="K54">
        <v>3.4682000000000001E-6</v>
      </c>
    </row>
    <row r="55" spans="2:11" x14ac:dyDescent="0.15">
      <c r="B55">
        <v>1645</v>
      </c>
      <c r="C55" t="s">
        <v>7</v>
      </c>
      <c r="D55">
        <v>0.77500000000000002</v>
      </c>
      <c r="E55">
        <v>5</v>
      </c>
      <c r="F55" s="2">
        <v>1.432E-6</v>
      </c>
      <c r="G55">
        <v>1745</v>
      </c>
      <c r="H55" t="s">
        <v>7</v>
      </c>
      <c r="I55">
        <v>2.1749999999999998</v>
      </c>
      <c r="J55">
        <v>5</v>
      </c>
      <c r="K55">
        <v>3.5715E-6</v>
      </c>
    </row>
    <row r="56" spans="2:11" x14ac:dyDescent="0.15">
      <c r="B56">
        <v>1650</v>
      </c>
      <c r="C56" t="s">
        <v>7</v>
      </c>
      <c r="D56">
        <v>0.67500000000000004</v>
      </c>
      <c r="E56">
        <v>5</v>
      </c>
      <c r="F56" s="2">
        <v>1.2397E-6</v>
      </c>
      <c r="G56">
        <v>1750</v>
      </c>
      <c r="H56" t="s">
        <v>7</v>
      </c>
      <c r="I56">
        <v>2.2749999999999999</v>
      </c>
      <c r="J56">
        <v>5</v>
      </c>
      <c r="K56">
        <v>3.7144E-6</v>
      </c>
    </row>
    <row r="57" spans="2:11" x14ac:dyDescent="0.15">
      <c r="B57">
        <v>1655</v>
      </c>
      <c r="C57" t="s">
        <v>7</v>
      </c>
      <c r="D57">
        <v>0.82499999999999996</v>
      </c>
      <c r="E57">
        <v>5</v>
      </c>
      <c r="F57" s="2">
        <v>1.5060000000000001E-6</v>
      </c>
      <c r="G57">
        <v>1755</v>
      </c>
      <c r="H57" t="s">
        <v>7</v>
      </c>
      <c r="I57">
        <v>2.375</v>
      </c>
      <c r="J57">
        <v>5</v>
      </c>
      <c r="K57">
        <v>3.8556E-6</v>
      </c>
    </row>
    <row r="58" spans="2:11" x14ac:dyDescent="0.15">
      <c r="B58">
        <v>1660</v>
      </c>
      <c r="C58" t="s">
        <v>7</v>
      </c>
      <c r="D58">
        <v>0.82499999999999996</v>
      </c>
      <c r="E58">
        <v>5</v>
      </c>
      <c r="F58" s="2">
        <v>1.497E-6</v>
      </c>
      <c r="G58">
        <v>1760</v>
      </c>
      <c r="H58" t="s">
        <v>7</v>
      </c>
      <c r="I58">
        <v>2.4750000000000001</v>
      </c>
      <c r="J58">
        <v>5</v>
      </c>
      <c r="K58">
        <v>3.9951000000000001E-6</v>
      </c>
    </row>
    <row r="59" spans="2:11" x14ac:dyDescent="0.15">
      <c r="B59">
        <v>1665</v>
      </c>
      <c r="C59" t="s">
        <v>7</v>
      </c>
      <c r="D59">
        <v>0.875</v>
      </c>
      <c r="E59">
        <v>5</v>
      </c>
      <c r="F59" s="2">
        <v>1.5782E-6</v>
      </c>
      <c r="G59">
        <v>1765</v>
      </c>
      <c r="H59" t="s">
        <v>7</v>
      </c>
      <c r="I59">
        <v>2.5750000000000002</v>
      </c>
      <c r="J59">
        <v>5</v>
      </c>
      <c r="K59">
        <v>4.1330000000000001E-6</v>
      </c>
    </row>
    <row r="60" spans="2:11" x14ac:dyDescent="0.15">
      <c r="B60">
        <v>1670</v>
      </c>
      <c r="C60" t="s">
        <v>7</v>
      </c>
      <c r="D60">
        <v>0.875</v>
      </c>
      <c r="E60">
        <v>5</v>
      </c>
      <c r="F60" s="2">
        <v>1.5687999999999999E-6</v>
      </c>
      <c r="G60">
        <v>1770</v>
      </c>
      <c r="H60" t="s">
        <v>7</v>
      </c>
      <c r="I60">
        <v>2.7250000000000001</v>
      </c>
      <c r="J60">
        <v>5</v>
      </c>
      <c r="K60">
        <v>4.3491000000000004E-6</v>
      </c>
    </row>
    <row r="61" spans="2:11" x14ac:dyDescent="0.15">
      <c r="B61">
        <v>1675</v>
      </c>
      <c r="C61" t="s">
        <v>7</v>
      </c>
      <c r="D61">
        <v>0.92500000000000004</v>
      </c>
      <c r="E61">
        <v>5</v>
      </c>
      <c r="F61" s="2">
        <v>1.6485E-6</v>
      </c>
      <c r="G61">
        <v>1775</v>
      </c>
      <c r="H61" t="s">
        <v>7</v>
      </c>
      <c r="I61">
        <v>2.8250000000000002</v>
      </c>
      <c r="J61">
        <v>5</v>
      </c>
      <c r="K61">
        <v>4.4834000000000001E-6</v>
      </c>
    </row>
    <row r="62" spans="2:11" x14ac:dyDescent="0.15">
      <c r="B62">
        <v>1680</v>
      </c>
      <c r="C62" t="s">
        <v>7</v>
      </c>
      <c r="D62">
        <v>0.97499999999999998</v>
      </c>
      <c r="E62">
        <v>5</v>
      </c>
      <c r="F62" s="2">
        <v>1.7273E-6</v>
      </c>
      <c r="G62">
        <v>1780</v>
      </c>
      <c r="H62" t="s">
        <v>7</v>
      </c>
      <c r="I62">
        <v>3</v>
      </c>
      <c r="J62">
        <v>5</v>
      </c>
      <c r="K62">
        <v>4.7343999999999999E-6</v>
      </c>
    </row>
    <row r="63" spans="2:11" x14ac:dyDescent="0.15">
      <c r="B63">
        <v>1685</v>
      </c>
      <c r="C63" t="s">
        <v>7</v>
      </c>
      <c r="D63">
        <v>1.0249999999999999</v>
      </c>
      <c r="E63">
        <v>5</v>
      </c>
      <c r="F63" s="2">
        <v>1.8051000000000001E-6</v>
      </c>
      <c r="G63">
        <v>1785</v>
      </c>
      <c r="H63" t="s">
        <v>7</v>
      </c>
      <c r="I63">
        <v>3.1</v>
      </c>
      <c r="J63">
        <v>5</v>
      </c>
      <c r="K63">
        <v>4.8648000000000004E-6</v>
      </c>
    </row>
    <row r="64" spans="2:11" x14ac:dyDescent="0.15">
      <c r="B64">
        <v>1690</v>
      </c>
      <c r="C64" t="s">
        <v>7</v>
      </c>
      <c r="D64">
        <v>1.0249999999999999</v>
      </c>
      <c r="E64">
        <v>5</v>
      </c>
      <c r="F64" s="2">
        <v>1.7943999999999999E-6</v>
      </c>
      <c r="G64">
        <v>1790</v>
      </c>
      <c r="H64" t="s">
        <v>7</v>
      </c>
      <c r="I64">
        <v>3.25</v>
      </c>
      <c r="J64">
        <v>5</v>
      </c>
      <c r="K64">
        <v>5.0718000000000003E-6</v>
      </c>
    </row>
    <row r="65" spans="2:11" x14ac:dyDescent="0.15">
      <c r="B65">
        <v>1695</v>
      </c>
      <c r="C65" t="s">
        <v>7</v>
      </c>
      <c r="D65">
        <v>1.075</v>
      </c>
      <c r="E65">
        <v>5</v>
      </c>
      <c r="F65" s="2">
        <v>1.8709E-6</v>
      </c>
      <c r="G65">
        <v>1795</v>
      </c>
      <c r="H65" t="s">
        <v>7</v>
      </c>
      <c r="I65">
        <v>3.45</v>
      </c>
      <c r="J65">
        <v>5</v>
      </c>
      <c r="K65">
        <v>5.3538999999999997E-6</v>
      </c>
    </row>
    <row r="66" spans="2:11" x14ac:dyDescent="0.15">
      <c r="B66">
        <v>1700</v>
      </c>
      <c r="C66" t="s">
        <v>7</v>
      </c>
      <c r="D66">
        <v>1.125</v>
      </c>
      <c r="E66">
        <v>5</v>
      </c>
      <c r="F66" s="2">
        <v>1.9464000000000001E-6</v>
      </c>
      <c r="G66">
        <v>1800</v>
      </c>
      <c r="H66" t="s">
        <v>7</v>
      </c>
      <c r="I66">
        <v>3.6</v>
      </c>
      <c r="J66">
        <v>5</v>
      </c>
      <c r="K66">
        <v>5.5557E-6</v>
      </c>
    </row>
    <row r="67" spans="2:11" x14ac:dyDescent="0.15">
      <c r="B67">
        <v>1705</v>
      </c>
      <c r="C67" t="s">
        <v>7</v>
      </c>
      <c r="D67">
        <v>1.125</v>
      </c>
      <c r="E67">
        <v>5</v>
      </c>
      <c r="F67" s="2">
        <v>1.9350000000000001E-6</v>
      </c>
      <c r="G67">
        <v>1805</v>
      </c>
      <c r="H67" t="s">
        <v>7</v>
      </c>
      <c r="I67">
        <v>3.8</v>
      </c>
      <c r="J67">
        <v>5</v>
      </c>
      <c r="K67">
        <v>5.8319E-6</v>
      </c>
    </row>
    <row r="68" spans="2:11" x14ac:dyDescent="0.15">
      <c r="B68">
        <v>1710</v>
      </c>
      <c r="C68" t="s">
        <v>7</v>
      </c>
      <c r="D68">
        <v>1.175</v>
      </c>
      <c r="E68">
        <v>5</v>
      </c>
      <c r="F68" s="2">
        <v>2.0092000000000002E-6</v>
      </c>
      <c r="G68">
        <v>1810</v>
      </c>
      <c r="H68" t="s">
        <v>7</v>
      </c>
      <c r="I68">
        <v>3.95</v>
      </c>
      <c r="J68">
        <v>5</v>
      </c>
      <c r="K68">
        <v>6.0287000000000004E-6</v>
      </c>
    </row>
    <row r="69" spans="2:11" x14ac:dyDescent="0.15">
      <c r="B69">
        <v>1715</v>
      </c>
      <c r="C69" t="s">
        <v>7</v>
      </c>
      <c r="D69">
        <v>1.2250000000000001</v>
      </c>
      <c r="E69">
        <v>5</v>
      </c>
      <c r="F69" s="2">
        <v>2.0825E-6</v>
      </c>
      <c r="G69">
        <v>1815</v>
      </c>
      <c r="H69" t="s">
        <v>7</v>
      </c>
      <c r="I69">
        <v>4.2</v>
      </c>
      <c r="J69">
        <v>5</v>
      </c>
      <c r="K69">
        <v>6.3749999999999999E-6</v>
      </c>
    </row>
    <row r="70" spans="2:11" x14ac:dyDescent="0.15">
      <c r="B70">
        <v>1720</v>
      </c>
      <c r="C70" t="s">
        <v>7</v>
      </c>
      <c r="D70">
        <v>1.2749999999999999</v>
      </c>
      <c r="E70">
        <v>5</v>
      </c>
      <c r="F70" s="2">
        <v>2.1548999999999999E-6</v>
      </c>
      <c r="G70">
        <v>1820</v>
      </c>
      <c r="H70" t="s">
        <v>7</v>
      </c>
      <c r="I70">
        <v>4.4000000000000004</v>
      </c>
      <c r="J70">
        <v>5</v>
      </c>
      <c r="K70">
        <v>6.6418999999999999E-6</v>
      </c>
    </row>
    <row r="71" spans="2:11" x14ac:dyDescent="0.15">
      <c r="B71">
        <v>1725</v>
      </c>
      <c r="C71" t="s">
        <v>7</v>
      </c>
      <c r="D71">
        <v>1.325</v>
      </c>
      <c r="E71">
        <v>5</v>
      </c>
      <c r="F71" s="2">
        <v>2.2265000000000002E-6</v>
      </c>
      <c r="G71">
        <v>1825</v>
      </c>
      <c r="H71" t="s">
        <v>7</v>
      </c>
      <c r="I71">
        <v>4.6500000000000004</v>
      </c>
      <c r="J71">
        <v>5</v>
      </c>
      <c r="K71">
        <v>6.9808000000000001E-6</v>
      </c>
    </row>
    <row r="72" spans="2:11" x14ac:dyDescent="0.15">
      <c r="B72">
        <v>1730</v>
      </c>
      <c r="C72" t="s">
        <v>7</v>
      </c>
      <c r="D72">
        <v>1.375</v>
      </c>
      <c r="E72">
        <v>5</v>
      </c>
      <c r="F72" s="2">
        <v>2.2971999999999998E-6</v>
      </c>
      <c r="G72">
        <v>1830</v>
      </c>
      <c r="H72" t="s">
        <v>7</v>
      </c>
      <c r="I72">
        <v>4.9000000000000004</v>
      </c>
      <c r="J72">
        <v>5</v>
      </c>
      <c r="K72">
        <v>7.3159999999999999E-6</v>
      </c>
    </row>
    <row r="73" spans="2:11" x14ac:dyDescent="0.15">
      <c r="B73">
        <v>1735</v>
      </c>
      <c r="C73" t="s">
        <v>7</v>
      </c>
      <c r="D73">
        <v>1.425</v>
      </c>
      <c r="E73">
        <v>5</v>
      </c>
      <c r="F73" s="2">
        <v>2.367E-6</v>
      </c>
      <c r="G73">
        <v>1835</v>
      </c>
      <c r="H73" t="s">
        <v>7</v>
      </c>
      <c r="I73">
        <v>5.15</v>
      </c>
      <c r="J73">
        <v>5</v>
      </c>
      <c r="K73">
        <v>7.6474000000000007E-6</v>
      </c>
    </row>
    <row r="74" spans="2:11" x14ac:dyDescent="0.15">
      <c r="B74">
        <v>1740</v>
      </c>
      <c r="C74" t="s">
        <v>7</v>
      </c>
      <c r="D74">
        <v>1.4750000000000001</v>
      </c>
      <c r="E74">
        <v>5</v>
      </c>
      <c r="F74" s="2">
        <v>2.4360000000000001E-6</v>
      </c>
      <c r="G74">
        <v>1840</v>
      </c>
      <c r="H74" t="s">
        <v>7</v>
      </c>
      <c r="I74">
        <v>5.45</v>
      </c>
      <c r="J74">
        <v>5</v>
      </c>
      <c r="K74">
        <v>8.0490000000000004E-6</v>
      </c>
    </row>
    <row r="75" spans="2:11" x14ac:dyDescent="0.15">
      <c r="B75">
        <v>1745</v>
      </c>
      <c r="C75" t="s">
        <v>7</v>
      </c>
      <c r="D75">
        <v>1.55</v>
      </c>
      <c r="E75">
        <v>5</v>
      </c>
      <c r="F75" s="2">
        <v>2.5451999999999998E-6</v>
      </c>
      <c r="G75">
        <v>1845</v>
      </c>
      <c r="H75" t="s">
        <v>7</v>
      </c>
      <c r="I75">
        <v>5.75</v>
      </c>
      <c r="J75">
        <v>5</v>
      </c>
      <c r="K75">
        <v>8.4461000000000003E-6</v>
      </c>
    </row>
    <row r="76" spans="2:11" x14ac:dyDescent="0.15">
      <c r="B76">
        <v>1750</v>
      </c>
      <c r="C76" t="s">
        <v>7</v>
      </c>
      <c r="D76">
        <v>1.6</v>
      </c>
      <c r="E76">
        <v>5</v>
      </c>
      <c r="F76" s="2">
        <v>2.6123E-6</v>
      </c>
      <c r="G76">
        <v>1850</v>
      </c>
      <c r="H76" t="s">
        <v>7</v>
      </c>
      <c r="I76">
        <v>6.05</v>
      </c>
      <c r="J76">
        <v>5</v>
      </c>
      <c r="K76">
        <v>8.8388000000000008E-6</v>
      </c>
    </row>
    <row r="77" spans="2:11" x14ac:dyDescent="0.15">
      <c r="B77">
        <v>1755</v>
      </c>
      <c r="C77" t="s">
        <v>7</v>
      </c>
      <c r="D77">
        <v>1.675</v>
      </c>
      <c r="E77">
        <v>5</v>
      </c>
      <c r="F77" s="2">
        <v>2.7192000000000002E-6</v>
      </c>
      <c r="G77">
        <v>1855</v>
      </c>
      <c r="H77" t="s">
        <v>7</v>
      </c>
      <c r="I77">
        <v>6.45</v>
      </c>
      <c r="J77">
        <v>5</v>
      </c>
      <c r="K77">
        <v>9.3724000000000003E-6</v>
      </c>
    </row>
    <row r="78" spans="2:11" x14ac:dyDescent="0.15">
      <c r="B78">
        <v>1760</v>
      </c>
      <c r="C78" t="s">
        <v>7</v>
      </c>
      <c r="D78">
        <v>1.75</v>
      </c>
      <c r="E78">
        <v>5</v>
      </c>
      <c r="F78" s="2">
        <v>2.8248E-6</v>
      </c>
      <c r="G78">
        <v>1860</v>
      </c>
      <c r="H78" t="s">
        <v>7</v>
      </c>
      <c r="I78">
        <v>6.75</v>
      </c>
      <c r="J78">
        <v>5</v>
      </c>
      <c r="K78">
        <v>9.7557000000000005E-6</v>
      </c>
    </row>
    <row r="79" spans="2:11" x14ac:dyDescent="0.15">
      <c r="B79">
        <v>1765</v>
      </c>
      <c r="C79" t="s">
        <v>7</v>
      </c>
      <c r="D79">
        <v>1.825</v>
      </c>
      <c r="E79">
        <v>5</v>
      </c>
      <c r="F79" s="2">
        <v>2.9291999999999998E-6</v>
      </c>
      <c r="G79">
        <v>1865</v>
      </c>
      <c r="H79" t="s">
        <v>7</v>
      </c>
      <c r="I79">
        <v>7.15</v>
      </c>
      <c r="J79">
        <v>5</v>
      </c>
      <c r="K79">
        <v>1.02785E-5</v>
      </c>
    </row>
    <row r="80" spans="2:11" x14ac:dyDescent="0.15">
      <c r="B80">
        <v>1770</v>
      </c>
      <c r="C80" t="s">
        <v>7</v>
      </c>
      <c r="D80">
        <v>1.9</v>
      </c>
      <c r="E80">
        <v>5</v>
      </c>
      <c r="F80" s="2">
        <v>3.0324E-6</v>
      </c>
      <c r="G80">
        <v>1870</v>
      </c>
      <c r="H80" t="s">
        <v>7</v>
      </c>
      <c r="I80">
        <v>7.65</v>
      </c>
      <c r="J80">
        <v>5</v>
      </c>
      <c r="K80">
        <v>1.09385E-5</v>
      </c>
    </row>
    <row r="81" spans="2:11" x14ac:dyDescent="0.15">
      <c r="B81">
        <v>1775</v>
      </c>
      <c r="C81" t="s">
        <v>7</v>
      </c>
      <c r="D81">
        <v>2</v>
      </c>
      <c r="E81">
        <v>5</v>
      </c>
      <c r="F81" s="2">
        <v>3.174E-6</v>
      </c>
      <c r="G81">
        <v>1875</v>
      </c>
      <c r="H81" t="s">
        <v>7</v>
      </c>
      <c r="I81">
        <v>8.15</v>
      </c>
      <c r="J81">
        <v>5</v>
      </c>
      <c r="K81">
        <v>1.1591400000000001E-5</v>
      </c>
    </row>
    <row r="82" spans="2:11" x14ac:dyDescent="0.15">
      <c r="B82">
        <v>1780</v>
      </c>
      <c r="C82" t="s">
        <v>7</v>
      </c>
      <c r="D82">
        <v>2.0750000000000002</v>
      </c>
      <c r="E82">
        <v>5</v>
      </c>
      <c r="F82" s="2">
        <v>3.2746E-6</v>
      </c>
      <c r="G82">
        <v>1880</v>
      </c>
      <c r="H82" t="s">
        <v>7</v>
      </c>
      <c r="I82">
        <v>8.6</v>
      </c>
      <c r="J82">
        <v>5</v>
      </c>
      <c r="K82">
        <v>1.2166399999999999E-5</v>
      </c>
    </row>
    <row r="83" spans="2:11" x14ac:dyDescent="0.15">
      <c r="B83">
        <v>1785</v>
      </c>
      <c r="C83" t="s">
        <v>7</v>
      </c>
      <c r="D83">
        <v>2.1749999999999998</v>
      </c>
      <c r="E83">
        <v>5</v>
      </c>
      <c r="F83" s="2">
        <v>3.4132000000000002E-6</v>
      </c>
      <c r="G83">
        <v>1885</v>
      </c>
      <c r="H83" t="s">
        <v>7</v>
      </c>
      <c r="I83">
        <v>9.1999999999999993</v>
      </c>
      <c r="J83">
        <v>5</v>
      </c>
      <c r="K83">
        <v>1.29463E-5</v>
      </c>
    </row>
    <row r="84" spans="2:11" x14ac:dyDescent="0.15">
      <c r="B84">
        <v>1790</v>
      </c>
      <c r="C84" t="s">
        <v>7</v>
      </c>
      <c r="D84">
        <v>2.25</v>
      </c>
      <c r="E84">
        <v>5</v>
      </c>
      <c r="F84" s="2">
        <v>3.5111999999999999E-6</v>
      </c>
      <c r="G84">
        <v>1890</v>
      </c>
      <c r="H84" t="s">
        <v>7</v>
      </c>
      <c r="I84">
        <v>9.75</v>
      </c>
      <c r="J84">
        <v>5</v>
      </c>
      <c r="K84">
        <v>1.36478E-5</v>
      </c>
    </row>
    <row r="85" spans="2:11" x14ac:dyDescent="0.15">
      <c r="B85">
        <v>1795</v>
      </c>
      <c r="C85" t="s">
        <v>7</v>
      </c>
      <c r="D85">
        <v>2.375</v>
      </c>
      <c r="E85">
        <v>5</v>
      </c>
      <c r="F85" s="2">
        <v>3.6855999999999999E-6</v>
      </c>
      <c r="G85">
        <v>1895</v>
      </c>
      <c r="H85" t="s">
        <v>7</v>
      </c>
      <c r="I85">
        <v>10.4</v>
      </c>
      <c r="J85">
        <v>5</v>
      </c>
      <c r="K85">
        <v>1.4480900000000001E-5</v>
      </c>
    </row>
    <row r="86" spans="2:11" x14ac:dyDescent="0.15">
      <c r="B86">
        <v>1800</v>
      </c>
      <c r="C86" t="s">
        <v>7</v>
      </c>
      <c r="D86">
        <v>2.5249999999999999</v>
      </c>
      <c r="E86">
        <v>5</v>
      </c>
      <c r="F86" s="2">
        <v>3.8967000000000003E-6</v>
      </c>
      <c r="G86">
        <v>1900</v>
      </c>
      <c r="H86" t="s">
        <v>7</v>
      </c>
      <c r="I86">
        <v>11.1</v>
      </c>
      <c r="J86">
        <v>5</v>
      </c>
      <c r="K86">
        <v>1.5374299999999999E-5</v>
      </c>
    </row>
    <row r="87" spans="2:11" x14ac:dyDescent="0.15">
      <c r="B87">
        <v>1805</v>
      </c>
      <c r="C87" t="s">
        <v>7</v>
      </c>
      <c r="D87">
        <v>2.625</v>
      </c>
      <c r="E87">
        <v>5</v>
      </c>
      <c r="F87" s="2">
        <v>4.0285999999999999E-6</v>
      </c>
      <c r="G87">
        <v>1905</v>
      </c>
      <c r="H87" t="s">
        <v>7</v>
      </c>
      <c r="I87">
        <v>11.8</v>
      </c>
      <c r="J87">
        <v>5</v>
      </c>
      <c r="K87">
        <v>1.62582E-5</v>
      </c>
    </row>
    <row r="88" spans="2:11" x14ac:dyDescent="0.15">
      <c r="B88">
        <v>1810</v>
      </c>
      <c r="C88" t="s">
        <v>7</v>
      </c>
      <c r="D88">
        <v>2.7749999999999999</v>
      </c>
      <c r="E88">
        <v>5</v>
      </c>
      <c r="F88" s="2">
        <v>4.2352999999999999E-6</v>
      </c>
      <c r="G88">
        <v>1910</v>
      </c>
      <c r="H88" t="s">
        <v>7</v>
      </c>
      <c r="I88">
        <v>12.6</v>
      </c>
      <c r="J88">
        <v>5</v>
      </c>
      <c r="K88">
        <v>1.7269699999999998E-5</v>
      </c>
    </row>
    <row r="89" spans="2:11" x14ac:dyDescent="0.15">
      <c r="B89">
        <v>1815</v>
      </c>
      <c r="C89" t="s">
        <v>7</v>
      </c>
      <c r="D89">
        <v>2.95</v>
      </c>
      <c r="E89">
        <v>5</v>
      </c>
      <c r="F89" s="2">
        <v>4.4776000000000001E-6</v>
      </c>
      <c r="G89">
        <v>1915</v>
      </c>
      <c r="H89" t="s">
        <v>7</v>
      </c>
      <c r="I89">
        <v>13.45</v>
      </c>
      <c r="J89">
        <v>5</v>
      </c>
      <c r="K89">
        <v>1.8338600000000001E-5</v>
      </c>
    </row>
    <row r="90" spans="2:11" x14ac:dyDescent="0.15">
      <c r="B90">
        <v>1820</v>
      </c>
      <c r="C90" t="s">
        <v>7</v>
      </c>
      <c r="D90">
        <v>3.0750000000000002</v>
      </c>
      <c r="E90">
        <v>5</v>
      </c>
      <c r="F90" s="2">
        <v>4.6417E-6</v>
      </c>
      <c r="G90">
        <v>1920</v>
      </c>
      <c r="H90" t="s">
        <v>7</v>
      </c>
      <c r="I90">
        <v>14.4</v>
      </c>
      <c r="J90">
        <v>5</v>
      </c>
      <c r="K90">
        <v>1.9531700000000001E-5</v>
      </c>
    </row>
    <row r="91" spans="2:11" x14ac:dyDescent="0.15">
      <c r="B91">
        <v>1825</v>
      </c>
      <c r="C91" t="s">
        <v>7</v>
      </c>
      <c r="D91">
        <v>3.3</v>
      </c>
      <c r="E91">
        <v>5</v>
      </c>
      <c r="F91" s="2">
        <v>4.9540999999999997E-6</v>
      </c>
      <c r="G91">
        <v>1925</v>
      </c>
      <c r="H91" t="s">
        <v>7</v>
      </c>
      <c r="I91">
        <v>15.4</v>
      </c>
      <c r="J91">
        <v>5</v>
      </c>
      <c r="K91">
        <v>2.07797E-5</v>
      </c>
    </row>
    <row r="92" spans="2:11" x14ac:dyDescent="0.15">
      <c r="B92">
        <v>1830</v>
      </c>
      <c r="C92" t="s">
        <v>7</v>
      </c>
      <c r="D92">
        <v>3.45</v>
      </c>
      <c r="E92">
        <v>5</v>
      </c>
      <c r="F92" s="2">
        <v>5.1510999999999997E-6</v>
      </c>
      <c r="G92">
        <v>1930</v>
      </c>
      <c r="H92" t="s">
        <v>7</v>
      </c>
      <c r="I92">
        <v>16.399999999999999</v>
      </c>
      <c r="J92">
        <v>5</v>
      </c>
      <c r="K92">
        <v>2.2014600000000001E-5</v>
      </c>
    </row>
    <row r="93" spans="2:11" x14ac:dyDescent="0.15">
      <c r="B93">
        <v>1835</v>
      </c>
      <c r="C93" t="s">
        <v>7</v>
      </c>
      <c r="D93">
        <v>3.65</v>
      </c>
      <c r="E93">
        <v>5</v>
      </c>
      <c r="F93" s="2">
        <v>5.4199999999999998E-6</v>
      </c>
      <c r="G93">
        <v>1935</v>
      </c>
      <c r="H93" t="s">
        <v>7</v>
      </c>
      <c r="I93">
        <v>17.600000000000001</v>
      </c>
      <c r="J93">
        <v>5</v>
      </c>
      <c r="K93">
        <v>2.35035E-5</v>
      </c>
    </row>
    <row r="94" spans="2:11" x14ac:dyDescent="0.15">
      <c r="B94">
        <v>1840</v>
      </c>
      <c r="C94" t="s">
        <v>7</v>
      </c>
      <c r="D94">
        <v>3.9</v>
      </c>
      <c r="E94">
        <v>5</v>
      </c>
      <c r="F94" s="2">
        <v>5.7598000000000003E-6</v>
      </c>
      <c r="G94">
        <v>1940</v>
      </c>
      <c r="H94" t="s">
        <v>7</v>
      </c>
      <c r="I94">
        <v>18.8</v>
      </c>
      <c r="J94">
        <v>5</v>
      </c>
      <c r="K94">
        <v>2.4976700000000001E-5</v>
      </c>
    </row>
    <row r="95" spans="2:11" x14ac:dyDescent="0.15">
      <c r="B95">
        <v>1845</v>
      </c>
      <c r="C95" t="s">
        <v>7</v>
      </c>
      <c r="D95">
        <v>4.0999999999999996</v>
      </c>
      <c r="E95">
        <v>5</v>
      </c>
      <c r="F95" s="2">
        <v>6.0224000000000001E-6</v>
      </c>
      <c r="G95">
        <v>1945</v>
      </c>
      <c r="H95" t="s">
        <v>7</v>
      </c>
      <c r="I95">
        <v>20.2</v>
      </c>
      <c r="J95">
        <v>5</v>
      </c>
      <c r="K95">
        <v>2.6698899999999999E-5</v>
      </c>
    </row>
    <row r="96" spans="2:11" x14ac:dyDescent="0.15">
      <c r="B96">
        <v>1850</v>
      </c>
      <c r="C96" t="s">
        <v>7</v>
      </c>
      <c r="D96">
        <v>4.3499999999999996</v>
      </c>
      <c r="E96">
        <v>5</v>
      </c>
      <c r="F96" s="2">
        <v>6.3551000000000004E-6</v>
      </c>
      <c r="G96">
        <v>1950</v>
      </c>
      <c r="H96" t="s">
        <v>7</v>
      </c>
      <c r="I96">
        <v>21.6</v>
      </c>
      <c r="J96">
        <v>5</v>
      </c>
      <c r="K96">
        <v>2.8403099999999999E-5</v>
      </c>
    </row>
    <row r="97" spans="2:12" x14ac:dyDescent="0.15">
      <c r="B97">
        <v>1855</v>
      </c>
      <c r="C97" t="s">
        <v>7</v>
      </c>
      <c r="D97">
        <v>4.6500000000000004</v>
      </c>
      <c r="E97">
        <v>5</v>
      </c>
      <c r="F97" s="2">
        <v>6.7568000000000003E-6</v>
      </c>
      <c r="G97">
        <v>1955</v>
      </c>
      <c r="H97" t="s">
        <v>7</v>
      </c>
      <c r="I97">
        <v>23.2</v>
      </c>
      <c r="J97">
        <v>5</v>
      </c>
      <c r="K97">
        <v>3.0351199999999998E-5</v>
      </c>
    </row>
    <row r="98" spans="2:12" x14ac:dyDescent="0.15">
      <c r="B98">
        <v>1860</v>
      </c>
      <c r="C98" t="s">
        <v>7</v>
      </c>
      <c r="D98">
        <v>4.95</v>
      </c>
      <c r="E98">
        <v>5</v>
      </c>
      <c r="F98" s="2">
        <v>7.1542E-6</v>
      </c>
      <c r="G98">
        <v>1960</v>
      </c>
      <c r="H98" t="s">
        <v>8</v>
      </c>
      <c r="I98">
        <v>26.1</v>
      </c>
      <c r="J98">
        <v>5</v>
      </c>
      <c r="K98">
        <v>3.3971099999999997E-5</v>
      </c>
      <c r="L98" t="s">
        <v>9</v>
      </c>
    </row>
    <row r="99" spans="2:12" x14ac:dyDescent="0.15">
      <c r="B99">
        <v>1865</v>
      </c>
      <c r="C99" t="s">
        <v>7</v>
      </c>
      <c r="D99">
        <v>5.25</v>
      </c>
      <c r="E99">
        <v>5</v>
      </c>
      <c r="F99" s="2">
        <v>7.5471000000000001E-6</v>
      </c>
      <c r="G99">
        <v>1965</v>
      </c>
      <c r="H99" t="s">
        <v>10</v>
      </c>
      <c r="I99">
        <v>24.15</v>
      </c>
      <c r="J99">
        <v>5</v>
      </c>
      <c r="K99">
        <v>3.1273199999999997E-5</v>
      </c>
    </row>
    <row r="100" spans="2:12" x14ac:dyDescent="0.15">
      <c r="B100">
        <v>1870</v>
      </c>
      <c r="C100" t="s">
        <v>7</v>
      </c>
      <c r="D100">
        <v>5.6</v>
      </c>
      <c r="E100">
        <v>5</v>
      </c>
      <c r="F100" s="2">
        <v>8.0073000000000004E-6</v>
      </c>
      <c r="G100">
        <v>1970</v>
      </c>
      <c r="H100" t="s">
        <v>10</v>
      </c>
      <c r="I100">
        <v>21.1</v>
      </c>
      <c r="J100">
        <v>5</v>
      </c>
      <c r="K100">
        <v>2.7185100000000002E-5</v>
      </c>
    </row>
    <row r="101" spans="2:12" x14ac:dyDescent="0.15">
      <c r="B101">
        <v>1875</v>
      </c>
      <c r="C101" t="s">
        <v>7</v>
      </c>
      <c r="D101">
        <v>6</v>
      </c>
      <c r="E101">
        <v>5</v>
      </c>
      <c r="F101" s="2">
        <v>8.5335000000000005E-6</v>
      </c>
      <c r="G101">
        <v>1975</v>
      </c>
      <c r="H101" t="s">
        <v>10</v>
      </c>
      <c r="I101">
        <v>18.3</v>
      </c>
      <c r="J101">
        <v>5</v>
      </c>
      <c r="K101">
        <v>2.3458399999999999E-5</v>
      </c>
    </row>
    <row r="102" spans="2:12" x14ac:dyDescent="0.15">
      <c r="B102">
        <v>1880</v>
      </c>
      <c r="C102" t="s">
        <v>7</v>
      </c>
      <c r="D102">
        <v>6.4</v>
      </c>
      <c r="E102">
        <v>5</v>
      </c>
      <c r="F102" s="2">
        <v>9.0541000000000003E-6</v>
      </c>
      <c r="G102">
        <v>1980</v>
      </c>
      <c r="H102" t="s">
        <v>10</v>
      </c>
      <c r="I102">
        <v>15.7</v>
      </c>
      <c r="J102">
        <v>5</v>
      </c>
      <c r="K102">
        <v>2.0024E-5</v>
      </c>
    </row>
    <row r="103" spans="2:12" x14ac:dyDescent="0.15">
      <c r="B103">
        <v>1885</v>
      </c>
      <c r="C103" t="s">
        <v>7</v>
      </c>
      <c r="D103">
        <v>6.85</v>
      </c>
      <c r="E103">
        <v>5</v>
      </c>
      <c r="F103" s="2">
        <v>9.6392999999999993E-6</v>
      </c>
      <c r="G103">
        <v>1985</v>
      </c>
      <c r="H103" t="s">
        <v>10</v>
      </c>
      <c r="I103">
        <v>13.3</v>
      </c>
      <c r="J103">
        <v>5</v>
      </c>
      <c r="K103">
        <v>1.6877599999999999E-5</v>
      </c>
    </row>
    <row r="104" spans="2:12" x14ac:dyDescent="0.15">
      <c r="B104">
        <v>1890</v>
      </c>
      <c r="C104" t="s">
        <v>7</v>
      </c>
      <c r="D104">
        <v>7.35</v>
      </c>
      <c r="E104">
        <v>5</v>
      </c>
      <c r="F104" s="2">
        <v>1.0288299999999999E-5</v>
      </c>
      <c r="G104">
        <v>1990</v>
      </c>
      <c r="H104" t="s">
        <v>10</v>
      </c>
      <c r="I104">
        <v>11.1</v>
      </c>
      <c r="J104">
        <v>5</v>
      </c>
      <c r="K104">
        <v>1.4015199999999999E-5</v>
      </c>
    </row>
    <row r="105" spans="2:12" x14ac:dyDescent="0.15">
      <c r="B105">
        <v>1895</v>
      </c>
      <c r="C105" t="s">
        <v>7</v>
      </c>
      <c r="D105">
        <v>7.9</v>
      </c>
      <c r="E105">
        <v>5</v>
      </c>
      <c r="F105" s="2">
        <v>1.0999899999999999E-5</v>
      </c>
      <c r="G105">
        <v>1995</v>
      </c>
      <c r="H105" t="s">
        <v>10</v>
      </c>
      <c r="I105">
        <v>9.15</v>
      </c>
      <c r="J105">
        <v>5</v>
      </c>
      <c r="K105">
        <v>1.14952E-5</v>
      </c>
    </row>
    <row r="106" spans="2:12" x14ac:dyDescent="0.15">
      <c r="B106">
        <v>1900</v>
      </c>
      <c r="C106" t="s">
        <v>7</v>
      </c>
      <c r="D106">
        <v>8.3000000000000007</v>
      </c>
      <c r="E106">
        <v>5</v>
      </c>
      <c r="F106" s="2">
        <v>1.14961E-5</v>
      </c>
      <c r="G106">
        <v>2000</v>
      </c>
      <c r="H106" t="s">
        <v>10</v>
      </c>
      <c r="I106">
        <v>7.4</v>
      </c>
      <c r="J106">
        <v>5</v>
      </c>
      <c r="K106">
        <v>9.2502E-6</v>
      </c>
    </row>
    <row r="107" spans="2:12" x14ac:dyDescent="0.15">
      <c r="B107">
        <v>1905</v>
      </c>
      <c r="C107" t="s">
        <v>7</v>
      </c>
      <c r="D107">
        <v>9</v>
      </c>
      <c r="E107">
        <v>5</v>
      </c>
      <c r="F107" s="2">
        <v>1.2400300000000001E-5</v>
      </c>
      <c r="G107">
        <v>2005</v>
      </c>
      <c r="H107" t="s">
        <v>10</v>
      </c>
      <c r="I107">
        <v>5.85</v>
      </c>
      <c r="J107">
        <v>5</v>
      </c>
      <c r="K107">
        <v>7.2763000000000001E-6</v>
      </c>
    </row>
    <row r="108" spans="2:12" x14ac:dyDescent="0.15">
      <c r="B108">
        <v>1910</v>
      </c>
      <c r="C108" t="s">
        <v>7</v>
      </c>
      <c r="D108">
        <v>9.65</v>
      </c>
      <c r="E108">
        <v>5</v>
      </c>
      <c r="F108" s="2">
        <v>1.3226300000000001E-5</v>
      </c>
      <c r="G108">
        <v>2010</v>
      </c>
      <c r="H108" t="s">
        <v>10</v>
      </c>
      <c r="I108">
        <v>4.6500000000000004</v>
      </c>
      <c r="J108">
        <v>5</v>
      </c>
      <c r="K108">
        <v>5.755E-6</v>
      </c>
    </row>
    <row r="109" spans="2:12" x14ac:dyDescent="0.15">
      <c r="B109">
        <v>1915</v>
      </c>
      <c r="C109" t="s">
        <v>7</v>
      </c>
      <c r="D109">
        <v>10.6</v>
      </c>
      <c r="E109">
        <v>5</v>
      </c>
      <c r="F109" s="2">
        <v>1.4452599999999999E-5</v>
      </c>
      <c r="G109">
        <v>2015</v>
      </c>
      <c r="H109" t="s">
        <v>10</v>
      </c>
      <c r="I109">
        <v>3.55</v>
      </c>
      <c r="J109">
        <v>5</v>
      </c>
      <c r="K109">
        <v>4.3718000000000002E-6</v>
      </c>
    </row>
    <row r="110" spans="2:12" x14ac:dyDescent="0.15">
      <c r="B110">
        <v>1920</v>
      </c>
      <c r="C110" t="s">
        <v>7</v>
      </c>
      <c r="D110">
        <v>11.4</v>
      </c>
      <c r="E110">
        <v>5</v>
      </c>
      <c r="F110" s="2">
        <v>1.54626E-5</v>
      </c>
      <c r="G110">
        <v>2020</v>
      </c>
      <c r="H110" t="s">
        <v>10</v>
      </c>
      <c r="I110">
        <v>2.7</v>
      </c>
      <c r="J110">
        <v>5</v>
      </c>
      <c r="K110">
        <v>3.3086E-6</v>
      </c>
    </row>
    <row r="111" spans="2:12" x14ac:dyDescent="0.15">
      <c r="B111">
        <v>1925</v>
      </c>
      <c r="C111" t="s">
        <v>7</v>
      </c>
      <c r="D111">
        <v>12.1</v>
      </c>
      <c r="E111">
        <v>5</v>
      </c>
      <c r="F111" s="2">
        <v>1.6326900000000001E-5</v>
      </c>
      <c r="G111">
        <v>2025</v>
      </c>
      <c r="H111" t="s">
        <v>10</v>
      </c>
      <c r="I111">
        <v>2.0499999999999998</v>
      </c>
      <c r="J111">
        <v>5</v>
      </c>
      <c r="K111">
        <v>2.4997E-6</v>
      </c>
    </row>
    <row r="112" spans="2:12" x14ac:dyDescent="0.15">
      <c r="B112">
        <v>1930</v>
      </c>
      <c r="C112" t="s">
        <v>7</v>
      </c>
      <c r="D112">
        <v>13.25</v>
      </c>
      <c r="E112">
        <v>5</v>
      </c>
      <c r="F112" s="2">
        <v>1.7786099999999999E-5</v>
      </c>
      <c r="G112">
        <v>2030</v>
      </c>
      <c r="H112" t="s">
        <v>10</v>
      </c>
      <c r="I112">
        <v>1.55</v>
      </c>
      <c r="J112">
        <v>5</v>
      </c>
      <c r="K112">
        <v>1.8807000000000001E-6</v>
      </c>
    </row>
    <row r="113" spans="1:11" x14ac:dyDescent="0.15">
      <c r="B113">
        <v>1935</v>
      </c>
      <c r="C113" t="s">
        <v>7</v>
      </c>
      <c r="D113">
        <v>14.15</v>
      </c>
      <c r="E113">
        <v>5</v>
      </c>
      <c r="F113" s="2">
        <v>1.88962E-5</v>
      </c>
      <c r="G113">
        <v>2035</v>
      </c>
      <c r="H113" t="s">
        <v>10</v>
      </c>
      <c r="I113">
        <v>1.1499999999999999</v>
      </c>
      <c r="J113">
        <v>5</v>
      </c>
      <c r="K113">
        <v>1.3884999999999999E-6</v>
      </c>
    </row>
    <row r="114" spans="1:11" x14ac:dyDescent="0.15">
      <c r="B114">
        <v>1940</v>
      </c>
      <c r="C114" t="s">
        <v>7</v>
      </c>
      <c r="D114">
        <v>15.25</v>
      </c>
      <c r="E114">
        <v>5</v>
      </c>
      <c r="F114" s="2">
        <v>2.02603E-5</v>
      </c>
      <c r="G114">
        <v>2040</v>
      </c>
      <c r="H114" t="s">
        <v>10</v>
      </c>
      <c r="I114">
        <v>0.875</v>
      </c>
      <c r="J114">
        <v>5</v>
      </c>
      <c r="K114">
        <v>1.0513E-6</v>
      </c>
    </row>
    <row r="115" spans="1:11" x14ac:dyDescent="0.15">
      <c r="B115">
        <v>1945</v>
      </c>
      <c r="C115" t="s">
        <v>7</v>
      </c>
      <c r="D115">
        <v>16.55</v>
      </c>
      <c r="E115">
        <v>5</v>
      </c>
      <c r="F115" s="2">
        <v>2.1874499999999999E-5</v>
      </c>
      <c r="G115">
        <v>2045</v>
      </c>
      <c r="H115" t="s">
        <v>10</v>
      </c>
      <c r="I115">
        <v>0.67500000000000004</v>
      </c>
      <c r="J115">
        <v>5</v>
      </c>
      <c r="K115">
        <v>8.0699999999999996E-7</v>
      </c>
    </row>
    <row r="116" spans="1:11" x14ac:dyDescent="0.15">
      <c r="B116">
        <v>1950</v>
      </c>
      <c r="C116" t="s">
        <v>7</v>
      </c>
      <c r="D116">
        <v>18.25</v>
      </c>
      <c r="E116">
        <v>5</v>
      </c>
      <c r="F116" s="2">
        <v>2.3997899999999999E-5</v>
      </c>
      <c r="G116">
        <v>2050</v>
      </c>
      <c r="H116" t="s">
        <v>10</v>
      </c>
      <c r="I116">
        <v>0.57499999999999996</v>
      </c>
      <c r="J116">
        <v>7.5</v>
      </c>
      <c r="K116">
        <v>1.0262E-6</v>
      </c>
    </row>
    <row r="117" spans="1:11" x14ac:dyDescent="0.15">
      <c r="B117">
        <v>1955</v>
      </c>
      <c r="C117" t="s">
        <v>7</v>
      </c>
      <c r="D117">
        <v>19.75</v>
      </c>
      <c r="E117">
        <v>5</v>
      </c>
      <c r="F117" s="2">
        <v>2.5837600000000001E-5</v>
      </c>
      <c r="G117">
        <v>2060</v>
      </c>
      <c r="H117" t="s">
        <v>10</v>
      </c>
      <c r="I117">
        <v>0.35</v>
      </c>
      <c r="J117">
        <v>10</v>
      </c>
      <c r="K117">
        <v>8.2480000000000003E-7</v>
      </c>
    </row>
    <row r="118" spans="1:11" x14ac:dyDescent="0.15">
      <c r="A118" t="s">
        <v>9</v>
      </c>
      <c r="B118">
        <v>1960</v>
      </c>
      <c r="C118" t="s">
        <v>8</v>
      </c>
      <c r="D118">
        <v>24.25</v>
      </c>
      <c r="E118">
        <v>5</v>
      </c>
      <c r="F118" s="2">
        <v>2.9643200000000001E-5</v>
      </c>
      <c r="G118">
        <v>2070</v>
      </c>
      <c r="H118" t="s">
        <v>10</v>
      </c>
      <c r="I118">
        <v>0.25</v>
      </c>
      <c r="J118">
        <v>7.5</v>
      </c>
      <c r="K118">
        <v>4.376E-7</v>
      </c>
    </row>
    <row r="119" spans="1:11" x14ac:dyDescent="0.15">
      <c r="B119">
        <v>1965</v>
      </c>
      <c r="C119" t="s">
        <v>10</v>
      </c>
      <c r="D119">
        <v>21.05</v>
      </c>
      <c r="E119">
        <v>5</v>
      </c>
      <c r="F119" s="2">
        <v>2.7258800000000001E-5</v>
      </c>
      <c r="G119">
        <v>2075</v>
      </c>
      <c r="H119" t="s">
        <v>10</v>
      </c>
      <c r="I119">
        <v>0.2</v>
      </c>
      <c r="J119">
        <v>15</v>
      </c>
      <c r="K119">
        <v>6.9680000000000005E-7</v>
      </c>
    </row>
    <row r="120" spans="1:11" x14ac:dyDescent="0.15">
      <c r="B120">
        <v>1970</v>
      </c>
      <c r="C120" t="s">
        <v>10</v>
      </c>
      <c r="D120">
        <v>18.100000000000001</v>
      </c>
      <c r="E120">
        <v>5</v>
      </c>
      <c r="F120" s="2">
        <v>2.33198E-5</v>
      </c>
      <c r="G120">
        <v>2100</v>
      </c>
      <c r="H120" t="s">
        <v>10</v>
      </c>
      <c r="I120">
        <v>0.15</v>
      </c>
      <c r="J120">
        <v>25</v>
      </c>
      <c r="K120">
        <v>8.5040000000000004E-7</v>
      </c>
    </row>
    <row r="121" spans="1:11" x14ac:dyDescent="0.15">
      <c r="B121">
        <v>1975</v>
      </c>
      <c r="C121" t="s">
        <v>10</v>
      </c>
      <c r="D121">
        <v>15.25</v>
      </c>
      <c r="E121">
        <v>5</v>
      </c>
      <c r="F121" s="2">
        <v>1.9548600000000001E-5</v>
      </c>
      <c r="G121">
        <v>2125</v>
      </c>
      <c r="H121" t="s">
        <v>10</v>
      </c>
      <c r="I121">
        <v>0.1</v>
      </c>
      <c r="J121">
        <v>25</v>
      </c>
      <c r="K121">
        <v>5.5359999999999998E-7</v>
      </c>
    </row>
    <row r="122" spans="1:11" x14ac:dyDescent="0.15">
      <c r="B122">
        <v>1980</v>
      </c>
      <c r="C122" t="s">
        <v>10</v>
      </c>
      <c r="D122">
        <v>12.75</v>
      </c>
      <c r="E122">
        <v>5</v>
      </c>
      <c r="F122" s="2">
        <v>1.62614E-5</v>
      </c>
      <c r="G122">
        <v>2150</v>
      </c>
      <c r="H122" t="s">
        <v>10</v>
      </c>
      <c r="I122">
        <v>0.1</v>
      </c>
      <c r="J122">
        <v>37.5</v>
      </c>
      <c r="K122">
        <v>8.1129999999999997E-7</v>
      </c>
    </row>
    <row r="123" spans="1:11" x14ac:dyDescent="0.15">
      <c r="B123">
        <v>1985</v>
      </c>
      <c r="C123" t="s">
        <v>10</v>
      </c>
      <c r="D123">
        <v>10.45</v>
      </c>
      <c r="E123">
        <v>5</v>
      </c>
      <c r="F123" s="2">
        <v>1.32609E-5</v>
      </c>
      <c r="G123">
        <v>2200</v>
      </c>
      <c r="H123" t="s">
        <v>10</v>
      </c>
      <c r="I123">
        <v>7.4999999999999997E-2</v>
      </c>
      <c r="J123">
        <v>50</v>
      </c>
      <c r="K123">
        <v>7.7479999999999998E-7</v>
      </c>
    </row>
    <row r="124" spans="1:11" x14ac:dyDescent="0.15">
      <c r="B124">
        <v>1990</v>
      </c>
      <c r="C124" t="s">
        <v>10</v>
      </c>
      <c r="D124">
        <v>8.4499999999999993</v>
      </c>
      <c r="E124">
        <v>5</v>
      </c>
      <c r="F124" s="2">
        <v>1.0669099999999999E-5</v>
      </c>
    </row>
    <row r="125" spans="1:11" x14ac:dyDescent="0.15">
      <c r="B125">
        <v>1995</v>
      </c>
      <c r="C125" t="s">
        <v>10</v>
      </c>
      <c r="D125">
        <v>6.65</v>
      </c>
      <c r="E125">
        <v>5</v>
      </c>
      <c r="F125" s="2">
        <v>8.3543999999999992E-6</v>
      </c>
    </row>
    <row r="126" spans="1:11" x14ac:dyDescent="0.15">
      <c r="B126">
        <v>2000</v>
      </c>
      <c r="C126" t="s">
        <v>10</v>
      </c>
      <c r="D126">
        <v>4.95</v>
      </c>
      <c r="E126">
        <v>5</v>
      </c>
      <c r="F126" s="2">
        <v>6.1875999999999998E-6</v>
      </c>
    </row>
    <row r="127" spans="1:11" x14ac:dyDescent="0.15">
      <c r="B127">
        <v>2005</v>
      </c>
      <c r="C127" t="s">
        <v>10</v>
      </c>
      <c r="D127">
        <v>3.8</v>
      </c>
      <c r="E127">
        <v>5</v>
      </c>
      <c r="F127" s="2">
        <v>4.7264000000000002E-6</v>
      </c>
    </row>
    <row r="128" spans="1:11" x14ac:dyDescent="0.15">
      <c r="B128">
        <v>2010</v>
      </c>
      <c r="C128" t="s">
        <v>10</v>
      </c>
      <c r="D128">
        <v>2.875</v>
      </c>
      <c r="E128">
        <v>5</v>
      </c>
      <c r="F128" s="2">
        <v>3.5582000000000001E-6</v>
      </c>
    </row>
    <row r="129" spans="2:6" x14ac:dyDescent="0.15">
      <c r="B129">
        <v>2015</v>
      </c>
      <c r="C129" t="s">
        <v>10</v>
      </c>
      <c r="D129">
        <v>2.0249999999999999</v>
      </c>
      <c r="E129">
        <v>5</v>
      </c>
      <c r="F129" s="2">
        <v>2.4938000000000002E-6</v>
      </c>
    </row>
    <row r="130" spans="2:6" x14ac:dyDescent="0.15">
      <c r="B130">
        <v>2020</v>
      </c>
      <c r="C130" t="s">
        <v>10</v>
      </c>
      <c r="D130">
        <v>1.45</v>
      </c>
      <c r="E130">
        <v>5</v>
      </c>
      <c r="F130" s="2">
        <v>1.7768000000000001E-6</v>
      </c>
    </row>
    <row r="131" spans="2:6" x14ac:dyDescent="0.15">
      <c r="B131">
        <v>2025</v>
      </c>
      <c r="C131" t="s">
        <v>10</v>
      </c>
      <c r="D131">
        <v>1.125</v>
      </c>
      <c r="E131">
        <v>5</v>
      </c>
      <c r="F131" s="2">
        <v>1.3717999999999999E-6</v>
      </c>
    </row>
    <row r="132" spans="2:6" x14ac:dyDescent="0.15">
      <c r="B132">
        <v>2030</v>
      </c>
      <c r="C132" t="s">
        <v>10</v>
      </c>
      <c r="D132">
        <v>0.72499999999999998</v>
      </c>
      <c r="E132">
        <v>5</v>
      </c>
      <c r="F132" s="2">
        <v>8.7970000000000002E-7</v>
      </c>
    </row>
    <row r="133" spans="2:6" x14ac:dyDescent="0.15">
      <c r="B133">
        <v>2035</v>
      </c>
      <c r="C133" t="s">
        <v>10</v>
      </c>
      <c r="D133">
        <v>0.52500000000000002</v>
      </c>
      <c r="E133">
        <v>5</v>
      </c>
      <c r="F133" s="2">
        <v>6.3389999999999998E-7</v>
      </c>
    </row>
    <row r="134" spans="2:6" x14ac:dyDescent="0.15">
      <c r="B134">
        <v>2040</v>
      </c>
      <c r="C134" t="s">
        <v>10</v>
      </c>
      <c r="D134">
        <v>0.5</v>
      </c>
      <c r="E134">
        <v>5</v>
      </c>
      <c r="F134" s="2">
        <v>6.0070000000000003E-7</v>
      </c>
    </row>
    <row r="135" spans="2:6" x14ac:dyDescent="0.15">
      <c r="B135">
        <v>2045</v>
      </c>
      <c r="C135" t="s">
        <v>10</v>
      </c>
      <c r="D135">
        <v>0.4</v>
      </c>
      <c r="E135">
        <v>5</v>
      </c>
      <c r="F135" s="2">
        <v>4.7820000000000003E-7</v>
      </c>
    </row>
    <row r="136" spans="2:6" x14ac:dyDescent="0.15">
      <c r="B136">
        <v>2050</v>
      </c>
      <c r="C136" t="s">
        <v>10</v>
      </c>
      <c r="D136">
        <v>0.25</v>
      </c>
      <c r="E136">
        <v>5</v>
      </c>
      <c r="F136" s="2">
        <v>2.974E-7</v>
      </c>
    </row>
    <row r="137" spans="2:6" x14ac:dyDescent="0.15">
      <c r="B137">
        <v>2055</v>
      </c>
      <c r="C137" t="s">
        <v>10</v>
      </c>
      <c r="D137">
        <v>0.32500000000000001</v>
      </c>
      <c r="E137">
        <v>5</v>
      </c>
      <c r="F137" s="2">
        <v>3.848E-7</v>
      </c>
    </row>
    <row r="138" spans="2:6" x14ac:dyDescent="0.15">
      <c r="B138">
        <v>2060</v>
      </c>
      <c r="C138" t="s">
        <v>10</v>
      </c>
      <c r="D138">
        <v>0.22500000000000001</v>
      </c>
      <c r="E138">
        <v>5</v>
      </c>
      <c r="F138" s="2">
        <v>2.6510000000000001E-7</v>
      </c>
    </row>
    <row r="139" spans="2:6" x14ac:dyDescent="0.15">
      <c r="B139">
        <v>2065</v>
      </c>
      <c r="C139" t="s">
        <v>10</v>
      </c>
      <c r="D139">
        <v>0.17499999999999999</v>
      </c>
      <c r="E139">
        <v>5</v>
      </c>
      <c r="F139" s="2">
        <v>2.0520000000000001E-7</v>
      </c>
    </row>
    <row r="140" spans="2:6" x14ac:dyDescent="0.15">
      <c r="B140">
        <v>2070</v>
      </c>
      <c r="C140" t="s">
        <v>10</v>
      </c>
      <c r="D140">
        <v>0.15</v>
      </c>
      <c r="E140">
        <v>5</v>
      </c>
      <c r="F140" s="2">
        <v>1.7499999999999999E-7</v>
      </c>
    </row>
    <row r="141" spans="2:6" x14ac:dyDescent="0.15">
      <c r="B141">
        <v>2075</v>
      </c>
      <c r="C141" t="s">
        <v>10</v>
      </c>
      <c r="D141">
        <v>0.15</v>
      </c>
      <c r="E141">
        <v>5</v>
      </c>
      <c r="F141" s="2">
        <v>1.7420000000000001E-7</v>
      </c>
    </row>
    <row r="142" spans="2:6" x14ac:dyDescent="0.15">
      <c r="B142">
        <v>2080</v>
      </c>
      <c r="C142" t="s">
        <v>10</v>
      </c>
      <c r="D142">
        <v>0.25</v>
      </c>
      <c r="E142">
        <v>5</v>
      </c>
      <c r="F142" s="2">
        <v>2.889E-7</v>
      </c>
    </row>
    <row r="143" spans="2:6" x14ac:dyDescent="0.15">
      <c r="B143">
        <v>2085</v>
      </c>
      <c r="C143" t="s">
        <v>10</v>
      </c>
      <c r="D143">
        <v>0.22500000000000001</v>
      </c>
      <c r="E143">
        <v>5</v>
      </c>
      <c r="F143" s="2">
        <v>2.5880000000000001E-7</v>
      </c>
    </row>
    <row r="144" spans="2:6" x14ac:dyDescent="0.15">
      <c r="B144">
        <v>2090</v>
      </c>
      <c r="C144" t="s">
        <v>10</v>
      </c>
      <c r="D144">
        <v>0.1</v>
      </c>
      <c r="E144">
        <v>5</v>
      </c>
      <c r="F144" s="2">
        <v>1.145E-7</v>
      </c>
    </row>
    <row r="145" spans="2:6" x14ac:dyDescent="0.15">
      <c r="B145">
        <v>2095</v>
      </c>
      <c r="C145" t="s">
        <v>10</v>
      </c>
      <c r="D145">
        <v>0.2</v>
      </c>
      <c r="E145">
        <v>5</v>
      </c>
      <c r="F145" s="2">
        <v>2.2779999999999999E-7</v>
      </c>
    </row>
    <row r="146" spans="2:6" x14ac:dyDescent="0.15">
      <c r="B146">
        <v>2100</v>
      </c>
      <c r="C146" t="s">
        <v>10</v>
      </c>
      <c r="D146">
        <v>0.1</v>
      </c>
      <c r="E146">
        <v>15</v>
      </c>
      <c r="F146" s="2">
        <v>3.4009999999999998E-7</v>
      </c>
    </row>
    <row r="147" spans="2:6" x14ac:dyDescent="0.15">
      <c r="B147">
        <v>2125</v>
      </c>
      <c r="C147" t="s">
        <v>10</v>
      </c>
      <c r="D147">
        <v>0.1</v>
      </c>
      <c r="E147">
        <v>25</v>
      </c>
      <c r="F147" s="2">
        <v>5.5359999999999998E-7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workbookViewId="0">
      <selection activeCell="H2" sqref="H2:H187"/>
    </sheetView>
  </sheetViews>
  <sheetFormatPr baseColWidth="10" defaultColWidth="8.83203125" defaultRowHeight="14" x14ac:dyDescent="0.15"/>
  <cols>
    <col min="1" max="1" width="5.83203125" bestFit="1" customWidth="1"/>
    <col min="2" max="2" width="5.5" bestFit="1" customWidth="1"/>
    <col min="3" max="3" width="12.1640625" bestFit="1" customWidth="1"/>
    <col min="4" max="4" width="9.1640625" bestFit="1" customWidth="1"/>
    <col min="5" max="5" width="6" bestFit="1" customWidth="1"/>
    <col min="6" max="6" width="12.33203125" bestFit="1" customWidth="1"/>
    <col min="7" max="7" width="9.1640625" bestFit="1" customWidth="1"/>
    <col min="8" max="8" width="24.5" bestFit="1" customWidth="1"/>
  </cols>
  <sheetData>
    <row r="1" spans="1:8" x14ac:dyDescent="0.1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15">
      <c r="A2">
        <f>Raw!B7</f>
        <v>800</v>
      </c>
      <c r="B2">
        <f>Raw!C7</f>
        <v>1160.9000000000001</v>
      </c>
      <c r="C2">
        <f>AVERAGE(Raw!C7:D7)</f>
        <v>1162.6500000000001</v>
      </c>
      <c r="D2">
        <v>0</v>
      </c>
      <c r="E2">
        <f>Raw!E7</f>
        <v>0</v>
      </c>
      <c r="F2">
        <f>AVERAGE(Raw!E7:F7)</f>
        <v>0.05</v>
      </c>
      <c r="G2">
        <v>0</v>
      </c>
      <c r="H2">
        <f>ABS(C2-F2)</f>
        <v>1162.6000000000001</v>
      </c>
    </row>
    <row r="3" spans="1:8" x14ac:dyDescent="0.15">
      <c r="A3">
        <f>Raw!B8</f>
        <v>900</v>
      </c>
      <c r="B3">
        <f>Raw!C8</f>
        <v>1060.9000000000001</v>
      </c>
      <c r="C3">
        <f>AVERAGE(Raw!C8:D8)</f>
        <v>1062.7</v>
      </c>
      <c r="D3">
        <v>0</v>
      </c>
      <c r="E3">
        <f>Raw!E8</f>
        <v>0</v>
      </c>
      <c r="F3">
        <f>AVERAGE(Raw!E8:F8)</f>
        <v>0.05</v>
      </c>
      <c r="G3">
        <v>0</v>
      </c>
      <c r="H3">
        <f t="shared" ref="H3:H66" si="0">ABS(C3-F3)</f>
        <v>1062.6500000000001</v>
      </c>
    </row>
    <row r="4" spans="1:8" x14ac:dyDescent="0.15">
      <c r="A4">
        <f>Raw!B9</f>
        <v>1000</v>
      </c>
      <c r="B4">
        <f>Raw!C9</f>
        <v>961</v>
      </c>
      <c r="C4">
        <f>AVERAGE(Raw!C9:D9)</f>
        <v>962.75</v>
      </c>
      <c r="D4">
        <v>0</v>
      </c>
      <c r="E4">
        <f>Raw!E9</f>
        <v>0</v>
      </c>
      <c r="F4">
        <f>AVERAGE(Raw!E9:F9)</f>
        <v>0.05</v>
      </c>
      <c r="G4">
        <v>0</v>
      </c>
      <c r="H4">
        <f t="shared" si="0"/>
        <v>962.7</v>
      </c>
    </row>
    <row r="5" spans="1:8" x14ac:dyDescent="0.15">
      <c r="A5">
        <f>Raw!B10</f>
        <v>1050</v>
      </c>
      <c r="B5">
        <f>Raw!C10</f>
        <v>911</v>
      </c>
      <c r="C5">
        <f>AVERAGE(Raw!C10:D10)</f>
        <v>912.75</v>
      </c>
      <c r="D5">
        <v>0</v>
      </c>
      <c r="E5">
        <f>Raw!E10</f>
        <v>0</v>
      </c>
      <c r="F5">
        <f>AVERAGE(Raw!E10:F10)</f>
        <v>0.05</v>
      </c>
      <c r="G5">
        <v>0</v>
      </c>
      <c r="H5">
        <f t="shared" si="0"/>
        <v>912.7</v>
      </c>
    </row>
    <row r="6" spans="1:8" x14ac:dyDescent="0.15">
      <c r="A6">
        <f>Raw!B11</f>
        <v>1100</v>
      </c>
      <c r="B6">
        <f>Raw!C11</f>
        <v>861</v>
      </c>
      <c r="C6">
        <f>AVERAGE(Raw!C11:D11)</f>
        <v>862.8</v>
      </c>
      <c r="D6">
        <v>0</v>
      </c>
      <c r="E6">
        <f>Raw!E11</f>
        <v>0</v>
      </c>
      <c r="F6">
        <f>AVERAGE(Raw!E11:F11)</f>
        <v>2.5000000000000001E-2</v>
      </c>
      <c r="G6">
        <v>0</v>
      </c>
      <c r="H6">
        <f t="shared" si="0"/>
        <v>862.77499999999998</v>
      </c>
    </row>
    <row r="7" spans="1:8" x14ac:dyDescent="0.15">
      <c r="A7">
        <f>Raw!B12</f>
        <v>1125</v>
      </c>
      <c r="B7">
        <f>Raw!C12</f>
        <v>836</v>
      </c>
      <c r="C7">
        <f>AVERAGE(Raw!C12:D12)</f>
        <v>837.8</v>
      </c>
      <c r="D7">
        <v>0</v>
      </c>
      <c r="E7">
        <f>Raw!E12</f>
        <v>0</v>
      </c>
      <c r="F7">
        <f>AVERAGE(Raw!E12:F12)</f>
        <v>2.5000000000000001E-2</v>
      </c>
      <c r="G7">
        <v>0</v>
      </c>
      <c r="H7">
        <f t="shared" si="0"/>
        <v>837.77499999999998</v>
      </c>
    </row>
    <row r="8" spans="1:8" x14ac:dyDescent="0.15">
      <c r="A8">
        <f>Raw!B13</f>
        <v>1150</v>
      </c>
      <c r="B8">
        <f>Raw!C13</f>
        <v>811</v>
      </c>
      <c r="C8">
        <f>AVERAGE(Raw!C13:D13)</f>
        <v>812.8</v>
      </c>
      <c r="D8">
        <v>0</v>
      </c>
      <c r="E8">
        <f>Raw!E13</f>
        <v>0</v>
      </c>
      <c r="F8">
        <f>AVERAGE(Raw!E13:F13)</f>
        <v>2.5000000000000001E-2</v>
      </c>
      <c r="G8">
        <v>0</v>
      </c>
      <c r="H8">
        <f t="shared" si="0"/>
        <v>812.77499999999998</v>
      </c>
    </row>
    <row r="9" spans="1:8" x14ac:dyDescent="0.15">
      <c r="A9">
        <f>Raw!B14</f>
        <v>1175</v>
      </c>
      <c r="B9">
        <f>Raw!C14</f>
        <v>786.1</v>
      </c>
      <c r="C9">
        <f>AVERAGE(Raw!C14:D14)</f>
        <v>787.85</v>
      </c>
      <c r="D9">
        <v>0</v>
      </c>
      <c r="E9">
        <f>Raw!E14</f>
        <v>0</v>
      </c>
      <c r="F9">
        <f>AVERAGE(Raw!E14:F14)</f>
        <v>2.5000000000000001E-2</v>
      </c>
      <c r="G9">
        <v>0</v>
      </c>
      <c r="H9">
        <f t="shared" si="0"/>
        <v>787.82500000000005</v>
      </c>
    </row>
    <row r="10" spans="1:8" x14ac:dyDescent="0.15">
      <c r="A10">
        <f>Raw!B15</f>
        <v>1200</v>
      </c>
      <c r="B10">
        <f>Raw!C15</f>
        <v>761.1</v>
      </c>
      <c r="C10">
        <f>AVERAGE(Raw!C15:D15)</f>
        <v>762.85</v>
      </c>
      <c r="D10">
        <v>0</v>
      </c>
      <c r="E10">
        <f>Raw!E15</f>
        <v>0</v>
      </c>
      <c r="F10">
        <f>AVERAGE(Raw!E15:F15)</f>
        <v>2.5000000000000001E-2</v>
      </c>
      <c r="G10">
        <v>0</v>
      </c>
      <c r="H10">
        <f t="shared" si="0"/>
        <v>762.82500000000005</v>
      </c>
    </row>
    <row r="11" spans="1:8" x14ac:dyDescent="0.15">
      <c r="A11">
        <f>Raw!B16</f>
        <v>1220</v>
      </c>
      <c r="B11">
        <f>Raw!C16</f>
        <v>741.1</v>
      </c>
      <c r="C11">
        <f>AVERAGE(Raw!C16:D16)</f>
        <v>742.85</v>
      </c>
      <c r="D11">
        <v>0</v>
      </c>
      <c r="E11">
        <f>Raw!E16</f>
        <v>0</v>
      </c>
      <c r="F11">
        <f>AVERAGE(Raw!E16:F16)</f>
        <v>0.05</v>
      </c>
      <c r="G11">
        <v>0</v>
      </c>
      <c r="H11">
        <f t="shared" si="0"/>
        <v>742.80000000000007</v>
      </c>
    </row>
    <row r="12" spans="1:8" x14ac:dyDescent="0.15">
      <c r="A12">
        <f>Raw!B17</f>
        <v>1225</v>
      </c>
      <c r="B12">
        <f>Raw!C17</f>
        <v>736.1</v>
      </c>
      <c r="C12">
        <f>AVERAGE(Raw!C17:D17)</f>
        <v>737.85</v>
      </c>
      <c r="D12">
        <v>0</v>
      </c>
      <c r="E12">
        <f>Raw!E17</f>
        <v>0</v>
      </c>
      <c r="F12">
        <f>AVERAGE(Raw!E17:F17)</f>
        <v>2.5000000000000001E-2</v>
      </c>
      <c r="G12">
        <v>0</v>
      </c>
      <c r="H12">
        <f t="shared" si="0"/>
        <v>737.82500000000005</v>
      </c>
    </row>
    <row r="13" spans="1:8" x14ac:dyDescent="0.15">
      <c r="A13">
        <f>Raw!B18</f>
        <v>1240</v>
      </c>
      <c r="B13">
        <f>Raw!C18</f>
        <v>721.1</v>
      </c>
      <c r="C13">
        <f>AVERAGE(Raw!C18:D18)</f>
        <v>722.85</v>
      </c>
      <c r="D13">
        <v>0</v>
      </c>
      <c r="E13">
        <f>Raw!E18</f>
        <v>0</v>
      </c>
      <c r="F13">
        <f>AVERAGE(Raw!E18:F18)</f>
        <v>0.05</v>
      </c>
      <c r="G13">
        <v>0</v>
      </c>
      <c r="H13">
        <f t="shared" si="0"/>
        <v>722.80000000000007</v>
      </c>
    </row>
    <row r="14" spans="1:8" x14ac:dyDescent="0.15">
      <c r="A14">
        <f>Raw!B19</f>
        <v>1250</v>
      </c>
      <c r="B14">
        <f>Raw!C19</f>
        <v>711.1</v>
      </c>
      <c r="C14">
        <f>AVERAGE(Raw!C19:D19)</f>
        <v>712.85</v>
      </c>
      <c r="D14">
        <v>0</v>
      </c>
      <c r="E14">
        <f>Raw!E19</f>
        <v>0</v>
      </c>
      <c r="F14">
        <f>AVERAGE(Raw!E19:F19)</f>
        <v>2.5000000000000001E-2</v>
      </c>
      <c r="G14">
        <v>0</v>
      </c>
      <c r="H14">
        <f t="shared" si="0"/>
        <v>712.82500000000005</v>
      </c>
    </row>
    <row r="15" spans="1:8" x14ac:dyDescent="0.15">
      <c r="A15">
        <f>Raw!B20</f>
        <v>1260</v>
      </c>
      <c r="B15">
        <f>Raw!C20</f>
        <v>701.1</v>
      </c>
      <c r="C15">
        <f>AVERAGE(Raw!C20:D20)</f>
        <v>702.85</v>
      </c>
      <c r="D15">
        <v>0</v>
      </c>
      <c r="E15">
        <f>Raw!E20</f>
        <v>0</v>
      </c>
      <c r="F15">
        <f>AVERAGE(Raw!E20:F20)</f>
        <v>0.05</v>
      </c>
      <c r="G15">
        <v>0</v>
      </c>
      <c r="H15">
        <f t="shared" si="0"/>
        <v>702.80000000000007</v>
      </c>
    </row>
    <row r="16" spans="1:8" x14ac:dyDescent="0.15">
      <c r="A16">
        <f>Raw!B21</f>
        <v>1270</v>
      </c>
      <c r="B16">
        <f>Raw!C21</f>
        <v>691.1</v>
      </c>
      <c r="C16">
        <f>AVERAGE(Raw!C21:D21)</f>
        <v>692.85</v>
      </c>
      <c r="D16">
        <v>0</v>
      </c>
      <c r="E16">
        <f>Raw!E21</f>
        <v>0</v>
      </c>
      <c r="F16">
        <f>AVERAGE(Raw!E21:F21)</f>
        <v>0.05</v>
      </c>
      <c r="G16">
        <v>0</v>
      </c>
      <c r="H16">
        <f t="shared" si="0"/>
        <v>692.80000000000007</v>
      </c>
    </row>
    <row r="17" spans="1:8" x14ac:dyDescent="0.15">
      <c r="A17">
        <f>Raw!B22</f>
        <v>1275</v>
      </c>
      <c r="B17">
        <f>Raw!C22</f>
        <v>686.1</v>
      </c>
      <c r="C17">
        <f>AVERAGE(Raw!C22:D22)</f>
        <v>687.85</v>
      </c>
      <c r="D17">
        <v>0</v>
      </c>
      <c r="E17">
        <f>Raw!E22</f>
        <v>0</v>
      </c>
      <c r="F17">
        <f>AVERAGE(Raw!E22:F22)</f>
        <v>0.05</v>
      </c>
      <c r="G17">
        <v>0</v>
      </c>
      <c r="H17">
        <f t="shared" si="0"/>
        <v>687.80000000000007</v>
      </c>
    </row>
    <row r="18" spans="1:8" x14ac:dyDescent="0.15">
      <c r="A18">
        <f>Raw!B23</f>
        <v>1280</v>
      </c>
      <c r="B18">
        <f>Raw!C23</f>
        <v>681.1</v>
      </c>
      <c r="C18">
        <f>AVERAGE(Raw!C23:D23)</f>
        <v>682.85</v>
      </c>
      <c r="D18">
        <v>0</v>
      </c>
      <c r="E18">
        <f>Raw!E23</f>
        <v>0</v>
      </c>
      <c r="F18">
        <f>AVERAGE(Raw!E23:F23)</f>
        <v>0.05</v>
      </c>
      <c r="G18">
        <v>0</v>
      </c>
      <c r="H18">
        <f t="shared" si="0"/>
        <v>682.80000000000007</v>
      </c>
    </row>
    <row r="19" spans="1:8" x14ac:dyDescent="0.15">
      <c r="A19">
        <f>Raw!B24</f>
        <v>1290</v>
      </c>
      <c r="B19">
        <f>Raw!C24</f>
        <v>671.1</v>
      </c>
      <c r="C19">
        <f>AVERAGE(Raw!C24:D24)</f>
        <v>672.90000000000009</v>
      </c>
      <c r="D19">
        <v>0</v>
      </c>
      <c r="E19">
        <f>Raw!E24</f>
        <v>0</v>
      </c>
      <c r="F19">
        <f>AVERAGE(Raw!E24:F24)</f>
        <v>0.05</v>
      </c>
      <c r="G19">
        <v>0</v>
      </c>
      <c r="H19">
        <f t="shared" si="0"/>
        <v>672.85000000000014</v>
      </c>
    </row>
    <row r="20" spans="1:8" x14ac:dyDescent="0.15">
      <c r="A20">
        <f>Raw!B25</f>
        <v>1300</v>
      </c>
      <c r="B20">
        <f>Raw!C25</f>
        <v>661.1</v>
      </c>
      <c r="C20">
        <f>AVERAGE(Raw!C25:D25)</f>
        <v>662.90000000000009</v>
      </c>
      <c r="D20">
        <v>0</v>
      </c>
      <c r="E20">
        <f>Raw!E25</f>
        <v>0.05</v>
      </c>
      <c r="F20">
        <f>AVERAGE(Raw!E25:F25)</f>
        <v>7.5000000000000011E-2</v>
      </c>
      <c r="G20">
        <v>0</v>
      </c>
      <c r="H20">
        <f t="shared" si="0"/>
        <v>662.82500000000005</v>
      </c>
    </row>
    <row r="21" spans="1:8" x14ac:dyDescent="0.15">
      <c r="A21">
        <f>Raw!B26</f>
        <v>1305</v>
      </c>
      <c r="B21">
        <f>Raw!C26</f>
        <v>656.1</v>
      </c>
      <c r="C21">
        <f>AVERAGE(Raw!C26:D26)</f>
        <v>657.90000000000009</v>
      </c>
      <c r="D21">
        <v>0</v>
      </c>
      <c r="E21">
        <f>Raw!E26</f>
        <v>0</v>
      </c>
      <c r="F21">
        <f>AVERAGE(Raw!E26:F26)</f>
        <v>0.05</v>
      </c>
      <c r="G21">
        <v>0</v>
      </c>
      <c r="H21">
        <f t="shared" si="0"/>
        <v>657.85000000000014</v>
      </c>
    </row>
    <row r="22" spans="1:8" x14ac:dyDescent="0.15">
      <c r="A22">
        <f>Raw!B27</f>
        <v>1310</v>
      </c>
      <c r="B22">
        <f>Raw!C27</f>
        <v>651.1</v>
      </c>
      <c r="C22">
        <f>AVERAGE(Raw!C27:D27)</f>
        <v>652.90000000000009</v>
      </c>
      <c r="D22">
        <v>0</v>
      </c>
      <c r="E22">
        <f>Raw!E27</f>
        <v>0</v>
      </c>
      <c r="F22">
        <f>AVERAGE(Raw!E27:F27)</f>
        <v>0.05</v>
      </c>
      <c r="G22">
        <v>0</v>
      </c>
      <c r="H22">
        <f t="shared" si="0"/>
        <v>652.85000000000014</v>
      </c>
    </row>
    <row r="23" spans="1:8" x14ac:dyDescent="0.15">
      <c r="A23">
        <f>Raw!B28</f>
        <v>1315</v>
      </c>
      <c r="B23">
        <f>Raw!C28</f>
        <v>646.1</v>
      </c>
      <c r="C23">
        <f>AVERAGE(Raw!C28:D28)</f>
        <v>647.90000000000009</v>
      </c>
      <c r="D23">
        <v>0</v>
      </c>
      <c r="E23">
        <f>Raw!E28</f>
        <v>0</v>
      </c>
      <c r="F23">
        <f>AVERAGE(Raw!E28:F28)</f>
        <v>0.05</v>
      </c>
      <c r="G23">
        <v>0</v>
      </c>
      <c r="H23">
        <f t="shared" si="0"/>
        <v>647.85000000000014</v>
      </c>
    </row>
    <row r="24" spans="1:8" x14ac:dyDescent="0.15">
      <c r="A24">
        <f>Raw!B29</f>
        <v>1320</v>
      </c>
      <c r="B24">
        <f>Raw!C29</f>
        <v>641.20000000000005</v>
      </c>
      <c r="C24">
        <f>AVERAGE(Raw!C29:D29)</f>
        <v>642.95000000000005</v>
      </c>
      <c r="D24">
        <v>0</v>
      </c>
      <c r="E24">
        <f>Raw!E29</f>
        <v>0</v>
      </c>
      <c r="F24">
        <f>AVERAGE(Raw!E29:F29)</f>
        <v>0.05</v>
      </c>
      <c r="G24">
        <v>0</v>
      </c>
      <c r="H24">
        <f t="shared" si="0"/>
        <v>642.90000000000009</v>
      </c>
    </row>
    <row r="25" spans="1:8" x14ac:dyDescent="0.15">
      <c r="A25">
        <f>Raw!B30</f>
        <v>1325</v>
      </c>
      <c r="B25">
        <f>Raw!C30</f>
        <v>636.20000000000005</v>
      </c>
      <c r="C25">
        <f>AVERAGE(Raw!C30:D30)</f>
        <v>637.95000000000005</v>
      </c>
      <c r="D25">
        <v>0</v>
      </c>
      <c r="E25">
        <f>Raw!E30</f>
        <v>0.05</v>
      </c>
      <c r="F25">
        <f>AVERAGE(Raw!E30:F30)</f>
        <v>7.5000000000000011E-2</v>
      </c>
      <c r="G25">
        <v>0</v>
      </c>
      <c r="H25">
        <f t="shared" si="0"/>
        <v>637.875</v>
      </c>
    </row>
    <row r="26" spans="1:8" x14ac:dyDescent="0.15">
      <c r="A26">
        <f>Raw!B31</f>
        <v>1330</v>
      </c>
      <c r="B26">
        <f>Raw!C31</f>
        <v>631.20000000000005</v>
      </c>
      <c r="C26">
        <f>AVERAGE(Raw!C31:D31)</f>
        <v>632.95000000000005</v>
      </c>
      <c r="D26">
        <v>0</v>
      </c>
      <c r="E26">
        <f>Raw!E31</f>
        <v>0</v>
      </c>
      <c r="F26">
        <f>AVERAGE(Raw!E31:F31)</f>
        <v>0.05</v>
      </c>
      <c r="G26">
        <v>0</v>
      </c>
      <c r="H26">
        <f t="shared" si="0"/>
        <v>632.90000000000009</v>
      </c>
    </row>
    <row r="27" spans="1:8" x14ac:dyDescent="0.15">
      <c r="A27">
        <f>Raw!B32</f>
        <v>1335</v>
      </c>
      <c r="B27">
        <f>Raw!C32</f>
        <v>626.20000000000005</v>
      </c>
      <c r="C27">
        <f>AVERAGE(Raw!C32:D32)</f>
        <v>627.95000000000005</v>
      </c>
      <c r="D27">
        <v>0</v>
      </c>
      <c r="E27">
        <f>Raw!E32</f>
        <v>0</v>
      </c>
      <c r="F27">
        <f>AVERAGE(Raw!E32:F32)</f>
        <v>7.4999999999999997E-2</v>
      </c>
      <c r="G27">
        <v>0</v>
      </c>
      <c r="H27">
        <f t="shared" si="0"/>
        <v>627.875</v>
      </c>
    </row>
    <row r="28" spans="1:8" x14ac:dyDescent="0.15">
      <c r="A28">
        <f>Raw!B33</f>
        <v>1340</v>
      </c>
      <c r="B28">
        <f>Raw!C33</f>
        <v>621.20000000000005</v>
      </c>
      <c r="C28">
        <f>AVERAGE(Raw!C33:D33)</f>
        <v>622.95000000000005</v>
      </c>
      <c r="D28">
        <v>0</v>
      </c>
      <c r="E28">
        <f>Raw!E33</f>
        <v>0</v>
      </c>
      <c r="F28">
        <f>AVERAGE(Raw!E33:F33)</f>
        <v>7.4999999999999997E-2</v>
      </c>
      <c r="G28">
        <v>0</v>
      </c>
      <c r="H28">
        <f t="shared" si="0"/>
        <v>622.875</v>
      </c>
    </row>
    <row r="29" spans="1:8" x14ac:dyDescent="0.15">
      <c r="A29">
        <f>Raw!B34</f>
        <v>1345</v>
      </c>
      <c r="B29">
        <f>Raw!C34</f>
        <v>616.20000000000005</v>
      </c>
      <c r="C29">
        <f>AVERAGE(Raw!C34:D34)</f>
        <v>617.95000000000005</v>
      </c>
      <c r="D29">
        <v>0</v>
      </c>
      <c r="E29">
        <f>Raw!E34</f>
        <v>0</v>
      </c>
      <c r="F29">
        <f>AVERAGE(Raw!E34:F34)</f>
        <v>7.4999999999999997E-2</v>
      </c>
      <c r="G29">
        <v>0</v>
      </c>
      <c r="H29">
        <f t="shared" si="0"/>
        <v>617.875</v>
      </c>
    </row>
    <row r="30" spans="1:8" x14ac:dyDescent="0.15">
      <c r="A30">
        <f>Raw!B35</f>
        <v>1350</v>
      </c>
      <c r="B30">
        <f>Raw!C35</f>
        <v>611.20000000000005</v>
      </c>
      <c r="C30">
        <f>AVERAGE(Raw!C35:D35)</f>
        <v>612.95000000000005</v>
      </c>
      <c r="D30">
        <v>0</v>
      </c>
      <c r="E30">
        <f>Raw!E35</f>
        <v>0.05</v>
      </c>
      <c r="F30">
        <f>AVERAGE(Raw!E35:F35)</f>
        <v>0.1</v>
      </c>
      <c r="G30">
        <v>0</v>
      </c>
      <c r="H30">
        <f t="shared" si="0"/>
        <v>612.85</v>
      </c>
    </row>
    <row r="31" spans="1:8" x14ac:dyDescent="0.15">
      <c r="A31">
        <f>Raw!B36</f>
        <v>1355</v>
      </c>
      <c r="B31">
        <f>Raw!C36</f>
        <v>606.20000000000005</v>
      </c>
      <c r="C31">
        <f>AVERAGE(Raw!C36:D36)</f>
        <v>607.95000000000005</v>
      </c>
      <c r="D31">
        <v>0</v>
      </c>
      <c r="E31">
        <f>Raw!E36</f>
        <v>0.05</v>
      </c>
      <c r="F31">
        <f>AVERAGE(Raw!E36:F36)</f>
        <v>0.19999999999999998</v>
      </c>
      <c r="G31">
        <v>0</v>
      </c>
      <c r="H31">
        <f t="shared" si="0"/>
        <v>607.75</v>
      </c>
    </row>
    <row r="32" spans="1:8" x14ac:dyDescent="0.15">
      <c r="A32">
        <f>Raw!B37</f>
        <v>1360</v>
      </c>
      <c r="B32">
        <f>Raw!C37</f>
        <v>601.20000000000005</v>
      </c>
      <c r="C32">
        <f>AVERAGE(Raw!C37:D37)</f>
        <v>602.95000000000005</v>
      </c>
      <c r="D32">
        <v>0</v>
      </c>
      <c r="E32">
        <f>Raw!E37</f>
        <v>0</v>
      </c>
      <c r="F32">
        <f>AVERAGE(Raw!E37:F37)</f>
        <v>0.17499999999999999</v>
      </c>
      <c r="G32">
        <v>0</v>
      </c>
      <c r="H32">
        <f t="shared" si="0"/>
        <v>602.77500000000009</v>
      </c>
    </row>
    <row r="33" spans="1:8" x14ac:dyDescent="0.15">
      <c r="A33">
        <f>Raw!B38</f>
        <v>1365</v>
      </c>
      <c r="B33">
        <f>Raw!C38</f>
        <v>596.20000000000005</v>
      </c>
      <c r="C33">
        <f>AVERAGE(Raw!C38:D38)</f>
        <v>597.95000000000005</v>
      </c>
      <c r="D33">
        <v>0</v>
      </c>
      <c r="E33">
        <f>Raw!E38</f>
        <v>0</v>
      </c>
      <c r="F33">
        <f>AVERAGE(Raw!E38:F38)</f>
        <v>0.17499999999999999</v>
      </c>
      <c r="G33">
        <v>0</v>
      </c>
      <c r="H33">
        <f t="shared" si="0"/>
        <v>597.77500000000009</v>
      </c>
    </row>
    <row r="34" spans="1:8" x14ac:dyDescent="0.15">
      <c r="A34">
        <f>Raw!B39</f>
        <v>1370</v>
      </c>
      <c r="B34">
        <f>Raw!C39</f>
        <v>591.20000000000005</v>
      </c>
      <c r="C34">
        <f>AVERAGE(Raw!C39:D39)</f>
        <v>592.95000000000005</v>
      </c>
      <c r="D34">
        <v>0</v>
      </c>
      <c r="E34">
        <f>Raw!E39</f>
        <v>0.05</v>
      </c>
      <c r="F34">
        <f>AVERAGE(Raw!E39:F39)</f>
        <v>0.19999999999999998</v>
      </c>
      <c r="G34">
        <v>0</v>
      </c>
      <c r="H34">
        <f t="shared" si="0"/>
        <v>592.75</v>
      </c>
    </row>
    <row r="35" spans="1:8" x14ac:dyDescent="0.15">
      <c r="A35">
        <f>Raw!B40</f>
        <v>1375</v>
      </c>
      <c r="B35">
        <f>Raw!C40</f>
        <v>586.20000000000005</v>
      </c>
      <c r="C35">
        <f>AVERAGE(Raw!C40:D40)</f>
        <v>587.95000000000005</v>
      </c>
      <c r="D35">
        <v>0</v>
      </c>
      <c r="E35">
        <f>Raw!E40</f>
        <v>0.1</v>
      </c>
      <c r="F35">
        <f>AVERAGE(Raw!E40:F40)</f>
        <v>0.125</v>
      </c>
      <c r="G35">
        <v>0</v>
      </c>
      <c r="H35">
        <f t="shared" si="0"/>
        <v>587.82500000000005</v>
      </c>
    </row>
    <row r="36" spans="1:8" x14ac:dyDescent="0.15">
      <c r="A36">
        <f>Raw!B41</f>
        <v>1380</v>
      </c>
      <c r="B36">
        <f>Raw!C41</f>
        <v>581.20000000000005</v>
      </c>
      <c r="C36">
        <f>AVERAGE(Raw!C41:D41)</f>
        <v>582.95000000000005</v>
      </c>
      <c r="D36">
        <v>0</v>
      </c>
      <c r="E36">
        <f>Raw!E41</f>
        <v>0.1</v>
      </c>
      <c r="F36">
        <f>AVERAGE(Raw!E41:F41)</f>
        <v>0.15000000000000002</v>
      </c>
      <c r="G36">
        <v>0</v>
      </c>
      <c r="H36">
        <f t="shared" si="0"/>
        <v>582.80000000000007</v>
      </c>
    </row>
    <row r="37" spans="1:8" x14ac:dyDescent="0.15">
      <c r="A37">
        <f>Raw!B42</f>
        <v>1385</v>
      </c>
      <c r="B37">
        <f>Raw!C42</f>
        <v>576.20000000000005</v>
      </c>
      <c r="C37">
        <f>AVERAGE(Raw!C42:D42)</f>
        <v>577.95000000000005</v>
      </c>
      <c r="D37">
        <v>0</v>
      </c>
      <c r="E37">
        <f>Raw!E42</f>
        <v>0.1</v>
      </c>
      <c r="F37">
        <f>AVERAGE(Raw!E42:F42)</f>
        <v>0.22499999999999998</v>
      </c>
      <c r="G37">
        <v>0</v>
      </c>
      <c r="H37">
        <f t="shared" si="0"/>
        <v>577.72500000000002</v>
      </c>
    </row>
    <row r="38" spans="1:8" x14ac:dyDescent="0.15">
      <c r="A38">
        <f>Raw!B43</f>
        <v>1390</v>
      </c>
      <c r="B38">
        <f>Raw!C43</f>
        <v>571.20000000000005</v>
      </c>
      <c r="C38">
        <f>AVERAGE(Raw!C43:D43)</f>
        <v>572.95000000000005</v>
      </c>
      <c r="D38">
        <v>0</v>
      </c>
      <c r="E38">
        <f>Raw!E43</f>
        <v>0.1</v>
      </c>
      <c r="F38">
        <f>AVERAGE(Raw!E43:F43)</f>
        <v>0.22499999999999998</v>
      </c>
      <c r="G38">
        <v>0</v>
      </c>
      <c r="H38">
        <f t="shared" si="0"/>
        <v>572.72500000000002</v>
      </c>
    </row>
    <row r="39" spans="1:8" x14ac:dyDescent="0.15">
      <c r="A39">
        <f>Raw!B44</f>
        <v>1395</v>
      </c>
      <c r="B39">
        <f>Raw!C44</f>
        <v>566.20000000000005</v>
      </c>
      <c r="C39">
        <f>AVERAGE(Raw!C44:D44)</f>
        <v>567.95000000000005</v>
      </c>
      <c r="D39">
        <v>0</v>
      </c>
      <c r="E39">
        <f>Raw!E44</f>
        <v>0.1</v>
      </c>
      <c r="F39">
        <f>AVERAGE(Raw!E44:F44)</f>
        <v>0.125</v>
      </c>
      <c r="G39">
        <v>0</v>
      </c>
      <c r="H39">
        <f t="shared" si="0"/>
        <v>567.82500000000005</v>
      </c>
    </row>
    <row r="40" spans="1:8" x14ac:dyDescent="0.15">
      <c r="A40">
        <f>Raw!B45</f>
        <v>1400</v>
      </c>
      <c r="B40">
        <f>Raw!C45</f>
        <v>561.20000000000005</v>
      </c>
      <c r="C40">
        <f>AVERAGE(Raw!C45:D45)</f>
        <v>563</v>
      </c>
      <c r="D40">
        <v>0</v>
      </c>
      <c r="E40">
        <f>Raw!E45</f>
        <v>0.1</v>
      </c>
      <c r="F40">
        <f>AVERAGE(Raw!E45:F45)</f>
        <v>0.125</v>
      </c>
      <c r="G40">
        <v>0</v>
      </c>
      <c r="H40">
        <f t="shared" si="0"/>
        <v>562.875</v>
      </c>
    </row>
    <row r="41" spans="1:8" x14ac:dyDescent="0.15">
      <c r="A41">
        <f>Raw!B46</f>
        <v>1405</v>
      </c>
      <c r="B41">
        <f>Raw!C46</f>
        <v>556.20000000000005</v>
      </c>
      <c r="C41">
        <f>AVERAGE(Raw!C46:D46)</f>
        <v>558</v>
      </c>
      <c r="D41">
        <v>0</v>
      </c>
      <c r="E41">
        <f>Raw!E46</f>
        <v>0</v>
      </c>
      <c r="F41">
        <f>AVERAGE(Raw!E46:F46)</f>
        <v>0.17499999999999999</v>
      </c>
      <c r="G41">
        <v>0</v>
      </c>
      <c r="H41">
        <f t="shared" si="0"/>
        <v>557.82500000000005</v>
      </c>
    </row>
    <row r="42" spans="1:8" x14ac:dyDescent="0.15">
      <c r="A42">
        <f>Raw!B47</f>
        <v>1410</v>
      </c>
      <c r="B42">
        <f>Raw!C47</f>
        <v>551.20000000000005</v>
      </c>
      <c r="C42">
        <f>AVERAGE(Raw!C47:D47)</f>
        <v>553</v>
      </c>
      <c r="D42">
        <v>0</v>
      </c>
      <c r="E42">
        <f>Raw!E47</f>
        <v>0.05</v>
      </c>
      <c r="F42">
        <f>AVERAGE(Raw!E47:F47)</f>
        <v>0.22500000000000001</v>
      </c>
      <c r="G42">
        <v>0</v>
      </c>
      <c r="H42">
        <f t="shared" si="0"/>
        <v>552.77499999999998</v>
      </c>
    </row>
    <row r="43" spans="1:8" x14ac:dyDescent="0.15">
      <c r="A43">
        <f>Raw!B48</f>
        <v>1415</v>
      </c>
      <c r="B43">
        <f>Raw!C48</f>
        <v>546.20000000000005</v>
      </c>
      <c r="C43">
        <f>AVERAGE(Raw!C48:D48)</f>
        <v>548</v>
      </c>
      <c r="D43">
        <v>0</v>
      </c>
      <c r="E43">
        <f>Raw!E48</f>
        <v>0</v>
      </c>
      <c r="F43">
        <f>AVERAGE(Raw!E48:F48)</f>
        <v>0.2</v>
      </c>
      <c r="G43">
        <v>0</v>
      </c>
      <c r="H43">
        <f t="shared" si="0"/>
        <v>547.79999999999995</v>
      </c>
    </row>
    <row r="44" spans="1:8" x14ac:dyDescent="0.15">
      <c r="A44">
        <f>Raw!B49</f>
        <v>1420</v>
      </c>
      <c r="B44">
        <f>Raw!C49</f>
        <v>541.20000000000005</v>
      </c>
      <c r="C44">
        <f>AVERAGE(Raw!C49:D49)</f>
        <v>543</v>
      </c>
      <c r="D44">
        <v>0</v>
      </c>
      <c r="E44">
        <f>Raw!E49</f>
        <v>0.05</v>
      </c>
      <c r="F44">
        <f>AVERAGE(Raw!E49:F49)</f>
        <v>0.22500000000000001</v>
      </c>
      <c r="G44">
        <v>0</v>
      </c>
      <c r="H44">
        <f t="shared" si="0"/>
        <v>542.77499999999998</v>
      </c>
    </row>
    <row r="45" spans="1:8" x14ac:dyDescent="0.15">
      <c r="A45">
        <f>Raw!B50</f>
        <v>1425</v>
      </c>
      <c r="B45">
        <f>Raw!C50</f>
        <v>536.29999999999995</v>
      </c>
      <c r="C45">
        <f>AVERAGE(Raw!C50:D50)</f>
        <v>538.04999999999995</v>
      </c>
      <c r="D45">
        <v>0</v>
      </c>
      <c r="E45">
        <f>Raw!E50</f>
        <v>0.15</v>
      </c>
      <c r="F45">
        <f>AVERAGE(Raw!E50:F50)</f>
        <v>0.17499999999999999</v>
      </c>
      <c r="G45">
        <v>0</v>
      </c>
      <c r="H45">
        <f t="shared" si="0"/>
        <v>537.875</v>
      </c>
    </row>
    <row r="46" spans="1:8" x14ac:dyDescent="0.15">
      <c r="A46">
        <f>Raw!B51</f>
        <v>1430</v>
      </c>
      <c r="B46">
        <f>Raw!C51</f>
        <v>531.29999999999995</v>
      </c>
      <c r="C46">
        <f>AVERAGE(Raw!C51:D51)</f>
        <v>533.04999999999995</v>
      </c>
      <c r="D46">
        <v>0</v>
      </c>
      <c r="E46">
        <f>Raw!E51</f>
        <v>0.05</v>
      </c>
      <c r="F46">
        <f>AVERAGE(Raw!E51:F51)</f>
        <v>0.22500000000000001</v>
      </c>
      <c r="G46">
        <v>0</v>
      </c>
      <c r="H46">
        <f t="shared" si="0"/>
        <v>532.82499999999993</v>
      </c>
    </row>
    <row r="47" spans="1:8" x14ac:dyDescent="0.15">
      <c r="A47">
        <f>Raw!B52</f>
        <v>1435</v>
      </c>
      <c r="B47">
        <f>Raw!C52</f>
        <v>526.29999999999995</v>
      </c>
      <c r="C47">
        <f>AVERAGE(Raw!C52:D52)</f>
        <v>528.04999999999995</v>
      </c>
      <c r="D47">
        <v>0</v>
      </c>
      <c r="E47">
        <f>Raw!E52</f>
        <v>0.15</v>
      </c>
      <c r="F47">
        <f>AVERAGE(Raw!E52:F52)</f>
        <v>0.27500000000000002</v>
      </c>
      <c r="G47">
        <v>0</v>
      </c>
      <c r="H47">
        <f t="shared" si="0"/>
        <v>527.77499999999998</v>
      </c>
    </row>
    <row r="48" spans="1:8" x14ac:dyDescent="0.15">
      <c r="A48">
        <f>Raw!B53</f>
        <v>1440</v>
      </c>
      <c r="B48">
        <f>Raw!C53</f>
        <v>521.29999999999995</v>
      </c>
      <c r="C48">
        <f>AVERAGE(Raw!C53:D53)</f>
        <v>523.04999999999995</v>
      </c>
      <c r="D48">
        <v>0</v>
      </c>
      <c r="E48">
        <f>Raw!E53</f>
        <v>0.05</v>
      </c>
      <c r="F48">
        <f>AVERAGE(Raw!E53:F53)</f>
        <v>0.17499999999999999</v>
      </c>
      <c r="G48">
        <v>0</v>
      </c>
      <c r="H48">
        <f t="shared" si="0"/>
        <v>522.875</v>
      </c>
    </row>
    <row r="49" spans="1:8" x14ac:dyDescent="0.15">
      <c r="A49">
        <f>Raw!B54</f>
        <v>1445</v>
      </c>
      <c r="B49">
        <f>Raw!C54</f>
        <v>516.29999999999995</v>
      </c>
      <c r="C49">
        <f>AVERAGE(Raw!C54:D54)</f>
        <v>518.04999999999995</v>
      </c>
      <c r="D49">
        <v>0</v>
      </c>
      <c r="E49">
        <f>Raw!E54</f>
        <v>0.05</v>
      </c>
      <c r="F49">
        <f>AVERAGE(Raw!E54:F54)</f>
        <v>0.22500000000000001</v>
      </c>
      <c r="G49">
        <v>0</v>
      </c>
      <c r="H49">
        <f t="shared" si="0"/>
        <v>517.82499999999993</v>
      </c>
    </row>
    <row r="50" spans="1:8" x14ac:dyDescent="0.15">
      <c r="A50">
        <f>Raw!B55</f>
        <v>1450</v>
      </c>
      <c r="B50">
        <f>Raw!C55</f>
        <v>511.3</v>
      </c>
      <c r="C50">
        <f>AVERAGE(Raw!C55:D55)</f>
        <v>513.04999999999995</v>
      </c>
      <c r="D50">
        <v>0</v>
      </c>
      <c r="E50">
        <f>Raw!E55</f>
        <v>0.15</v>
      </c>
      <c r="F50">
        <f>AVERAGE(Raw!E55:F55)</f>
        <v>0.2</v>
      </c>
      <c r="G50">
        <v>0</v>
      </c>
      <c r="H50">
        <f t="shared" si="0"/>
        <v>512.84999999999991</v>
      </c>
    </row>
    <row r="51" spans="1:8" x14ac:dyDescent="0.15">
      <c r="A51">
        <f>Raw!B56</f>
        <v>1455</v>
      </c>
      <c r="B51">
        <f>Raw!C56</f>
        <v>506.3</v>
      </c>
      <c r="C51">
        <f>AVERAGE(Raw!C56:D56)</f>
        <v>508.05</v>
      </c>
      <c r="D51">
        <v>0</v>
      </c>
      <c r="E51">
        <f>Raw!E56</f>
        <v>0.05</v>
      </c>
      <c r="F51">
        <f>AVERAGE(Raw!E56:F56)</f>
        <v>0.25</v>
      </c>
      <c r="G51">
        <v>0</v>
      </c>
      <c r="H51">
        <f t="shared" si="0"/>
        <v>507.8</v>
      </c>
    </row>
    <row r="52" spans="1:8" x14ac:dyDescent="0.15">
      <c r="A52">
        <f>Raw!B57</f>
        <v>1460</v>
      </c>
      <c r="B52">
        <f>Raw!C57</f>
        <v>501.3</v>
      </c>
      <c r="C52">
        <f>AVERAGE(Raw!C57:D57)</f>
        <v>503.05</v>
      </c>
      <c r="D52">
        <v>0</v>
      </c>
      <c r="E52">
        <f>Raw!E57</f>
        <v>0.05</v>
      </c>
      <c r="F52">
        <f>AVERAGE(Raw!E57:F57)</f>
        <v>0.25</v>
      </c>
      <c r="G52">
        <v>0</v>
      </c>
      <c r="H52">
        <f t="shared" si="0"/>
        <v>502.8</v>
      </c>
    </row>
    <row r="53" spans="1:8" x14ac:dyDescent="0.15">
      <c r="A53">
        <f>Raw!B58</f>
        <v>1465</v>
      </c>
      <c r="B53">
        <f>Raw!C58</f>
        <v>496.3</v>
      </c>
      <c r="C53">
        <f>AVERAGE(Raw!C58:D58)</f>
        <v>498.05</v>
      </c>
      <c r="D53">
        <v>0</v>
      </c>
      <c r="E53">
        <f>Raw!E58</f>
        <v>0.05</v>
      </c>
      <c r="F53">
        <f>AVERAGE(Raw!E58:F58)</f>
        <v>0.25</v>
      </c>
      <c r="G53">
        <v>0</v>
      </c>
      <c r="H53">
        <f t="shared" si="0"/>
        <v>497.8</v>
      </c>
    </row>
    <row r="54" spans="1:8" x14ac:dyDescent="0.15">
      <c r="A54">
        <f>Raw!B59</f>
        <v>1470</v>
      </c>
      <c r="B54">
        <f>Raw!C59</f>
        <v>491.3</v>
      </c>
      <c r="C54">
        <f>AVERAGE(Raw!C59:D59)</f>
        <v>493.05</v>
      </c>
      <c r="D54">
        <v>0</v>
      </c>
      <c r="E54">
        <f>Raw!E59</f>
        <v>0.05</v>
      </c>
      <c r="F54">
        <f>AVERAGE(Raw!E59:F59)</f>
        <v>0.25</v>
      </c>
      <c r="G54">
        <v>0</v>
      </c>
      <c r="H54">
        <f t="shared" si="0"/>
        <v>492.8</v>
      </c>
    </row>
    <row r="55" spans="1:8" x14ac:dyDescent="0.15">
      <c r="A55">
        <f>Raw!B60</f>
        <v>1475</v>
      </c>
      <c r="B55">
        <f>Raw!C60</f>
        <v>486.3</v>
      </c>
      <c r="C55">
        <f>AVERAGE(Raw!C60:D60)</f>
        <v>488.1</v>
      </c>
      <c r="D55">
        <v>0</v>
      </c>
      <c r="E55">
        <f>Raw!E60</f>
        <v>0.15</v>
      </c>
      <c r="F55">
        <f>AVERAGE(Raw!E60:F60)</f>
        <v>0.2</v>
      </c>
      <c r="G55">
        <v>0</v>
      </c>
      <c r="H55">
        <f t="shared" si="0"/>
        <v>487.90000000000003</v>
      </c>
    </row>
    <row r="56" spans="1:8" x14ac:dyDescent="0.15">
      <c r="A56">
        <f>Raw!B61</f>
        <v>1480</v>
      </c>
      <c r="B56">
        <f>Raw!C61</f>
        <v>481.3</v>
      </c>
      <c r="C56">
        <f>AVERAGE(Raw!C61:D61)</f>
        <v>483.1</v>
      </c>
      <c r="D56">
        <v>0</v>
      </c>
      <c r="E56">
        <f>Raw!E61</f>
        <v>0.05</v>
      </c>
      <c r="F56">
        <f>AVERAGE(Raw!E61:F61)</f>
        <v>0.25</v>
      </c>
      <c r="G56">
        <v>0</v>
      </c>
      <c r="H56">
        <f t="shared" si="0"/>
        <v>482.85</v>
      </c>
    </row>
    <row r="57" spans="1:8" x14ac:dyDescent="0.15">
      <c r="A57">
        <f>Raw!B62</f>
        <v>1485</v>
      </c>
      <c r="B57">
        <f>Raw!C62</f>
        <v>476.3</v>
      </c>
      <c r="C57">
        <f>AVERAGE(Raw!C62:D62)</f>
        <v>478.1</v>
      </c>
      <c r="D57">
        <v>0</v>
      </c>
      <c r="E57">
        <f>Raw!E62</f>
        <v>0.2</v>
      </c>
      <c r="F57">
        <f>AVERAGE(Raw!E62:F62)</f>
        <v>0.35</v>
      </c>
      <c r="G57">
        <v>0</v>
      </c>
      <c r="H57">
        <f t="shared" si="0"/>
        <v>477.75</v>
      </c>
    </row>
    <row r="58" spans="1:8" x14ac:dyDescent="0.15">
      <c r="A58">
        <f>Raw!B63</f>
        <v>1490</v>
      </c>
      <c r="B58">
        <f>Raw!C63</f>
        <v>471.3</v>
      </c>
      <c r="C58">
        <f>AVERAGE(Raw!C63:D63)</f>
        <v>473.1</v>
      </c>
      <c r="D58">
        <v>0</v>
      </c>
      <c r="E58">
        <f>Raw!E63</f>
        <v>0.05</v>
      </c>
      <c r="F58">
        <f>AVERAGE(Raw!E63:F63)</f>
        <v>0.17499999999999999</v>
      </c>
      <c r="G58">
        <v>0</v>
      </c>
      <c r="H58">
        <f t="shared" si="0"/>
        <v>472.92500000000001</v>
      </c>
    </row>
    <row r="59" spans="1:8" x14ac:dyDescent="0.15">
      <c r="A59">
        <f>Raw!B64</f>
        <v>1495</v>
      </c>
      <c r="B59">
        <f>Raw!C64</f>
        <v>466.4</v>
      </c>
      <c r="C59">
        <f>AVERAGE(Raw!C64:D64)</f>
        <v>468.15</v>
      </c>
      <c r="D59">
        <v>0</v>
      </c>
      <c r="E59">
        <f>Raw!E64</f>
        <v>0.05</v>
      </c>
      <c r="F59">
        <f>AVERAGE(Raw!E64:F64)</f>
        <v>0.27500000000000002</v>
      </c>
      <c r="G59">
        <v>0</v>
      </c>
      <c r="H59">
        <f t="shared" si="0"/>
        <v>467.875</v>
      </c>
    </row>
    <row r="60" spans="1:8" x14ac:dyDescent="0.15">
      <c r="A60">
        <f>Raw!B65</f>
        <v>1500</v>
      </c>
      <c r="B60">
        <f>Raw!C65</f>
        <v>461.4</v>
      </c>
      <c r="C60">
        <f>AVERAGE(Raw!C65:D65)</f>
        <v>463.15</v>
      </c>
      <c r="D60">
        <v>0</v>
      </c>
      <c r="E60">
        <f>Raw!E65</f>
        <v>0.25</v>
      </c>
      <c r="F60">
        <f>AVERAGE(Raw!E65:F65)</f>
        <v>0.32500000000000001</v>
      </c>
      <c r="G60">
        <v>0</v>
      </c>
      <c r="H60">
        <f t="shared" si="0"/>
        <v>462.82499999999999</v>
      </c>
    </row>
    <row r="61" spans="1:8" x14ac:dyDescent="0.15">
      <c r="A61">
        <f>Raw!B66</f>
        <v>1505</v>
      </c>
      <c r="B61">
        <f>Raw!C66</f>
        <v>456.4</v>
      </c>
      <c r="C61">
        <f>AVERAGE(Raw!C66:D66)</f>
        <v>458.15</v>
      </c>
      <c r="D61">
        <v>0</v>
      </c>
      <c r="E61">
        <f>Raw!E66</f>
        <v>0.3</v>
      </c>
      <c r="F61">
        <f>AVERAGE(Raw!E66:F66)</f>
        <v>0.32499999999999996</v>
      </c>
      <c r="G61">
        <v>0</v>
      </c>
      <c r="H61">
        <f t="shared" si="0"/>
        <v>457.82499999999999</v>
      </c>
    </row>
    <row r="62" spans="1:8" x14ac:dyDescent="0.15">
      <c r="A62">
        <f>Raw!B67</f>
        <v>1510</v>
      </c>
      <c r="B62">
        <f>Raw!C67</f>
        <v>451.4</v>
      </c>
      <c r="C62">
        <f>AVERAGE(Raw!C67:D67)</f>
        <v>453.15</v>
      </c>
      <c r="D62">
        <v>0</v>
      </c>
      <c r="E62">
        <f>Raw!E67</f>
        <v>0.05</v>
      </c>
      <c r="F62">
        <f>AVERAGE(Raw!E67:F67)</f>
        <v>0.30000000000000004</v>
      </c>
      <c r="G62">
        <v>0</v>
      </c>
      <c r="H62">
        <f t="shared" si="0"/>
        <v>452.84999999999997</v>
      </c>
    </row>
    <row r="63" spans="1:8" x14ac:dyDescent="0.15">
      <c r="A63">
        <f>Raw!B68</f>
        <v>1515</v>
      </c>
      <c r="B63">
        <f>Raw!C68</f>
        <v>446.4</v>
      </c>
      <c r="C63">
        <f>AVERAGE(Raw!C68:D68)</f>
        <v>448.15</v>
      </c>
      <c r="D63">
        <v>0</v>
      </c>
      <c r="E63">
        <f>Raw!E68</f>
        <v>0.05</v>
      </c>
      <c r="F63">
        <f>AVERAGE(Raw!E68:F68)</f>
        <v>0.30000000000000004</v>
      </c>
      <c r="G63">
        <v>0</v>
      </c>
      <c r="H63">
        <f t="shared" si="0"/>
        <v>447.84999999999997</v>
      </c>
    </row>
    <row r="64" spans="1:8" x14ac:dyDescent="0.15">
      <c r="A64">
        <f>Raw!B69</f>
        <v>1520</v>
      </c>
      <c r="B64">
        <f>Raw!C69</f>
        <v>441.4</v>
      </c>
      <c r="C64">
        <f>AVERAGE(Raw!C69:D69)</f>
        <v>443.2</v>
      </c>
      <c r="D64">
        <v>0</v>
      </c>
      <c r="E64">
        <f>Raw!E69</f>
        <v>0.1</v>
      </c>
      <c r="F64">
        <f>AVERAGE(Raw!E69:F69)</f>
        <v>0.35</v>
      </c>
      <c r="G64">
        <v>0</v>
      </c>
      <c r="H64">
        <f t="shared" si="0"/>
        <v>442.84999999999997</v>
      </c>
    </row>
    <row r="65" spans="1:8" x14ac:dyDescent="0.15">
      <c r="A65">
        <f>Raw!B70</f>
        <v>1525</v>
      </c>
      <c r="B65">
        <f>Raw!C70</f>
        <v>436.4</v>
      </c>
      <c r="C65">
        <f>AVERAGE(Raw!C70:D70)</f>
        <v>438.2</v>
      </c>
      <c r="D65">
        <v>0</v>
      </c>
      <c r="E65">
        <f>Raw!E70</f>
        <v>0.3</v>
      </c>
      <c r="F65">
        <f>AVERAGE(Raw!E70:F70)</f>
        <v>0.35</v>
      </c>
      <c r="G65">
        <v>0</v>
      </c>
      <c r="H65">
        <f t="shared" si="0"/>
        <v>437.84999999999997</v>
      </c>
    </row>
    <row r="66" spans="1:8" x14ac:dyDescent="0.15">
      <c r="A66">
        <f>Raw!B71</f>
        <v>1530</v>
      </c>
      <c r="B66">
        <f>Raw!C71</f>
        <v>431.4</v>
      </c>
      <c r="C66">
        <f>AVERAGE(Raw!C71:D71)</f>
        <v>433.2</v>
      </c>
      <c r="D66">
        <v>0</v>
      </c>
      <c r="E66">
        <f>Raw!E71</f>
        <v>0.05</v>
      </c>
      <c r="F66">
        <f>AVERAGE(Raw!E71:F71)</f>
        <v>0.32500000000000001</v>
      </c>
      <c r="G66">
        <v>0</v>
      </c>
      <c r="H66">
        <f t="shared" si="0"/>
        <v>432.875</v>
      </c>
    </row>
    <row r="67" spans="1:8" x14ac:dyDescent="0.15">
      <c r="A67">
        <f>Raw!B72</f>
        <v>1535</v>
      </c>
      <c r="B67">
        <f>Raw!C72</f>
        <v>426.4</v>
      </c>
      <c r="C67">
        <f>AVERAGE(Raw!C72:D72)</f>
        <v>428.2</v>
      </c>
      <c r="D67">
        <v>0</v>
      </c>
      <c r="E67">
        <f>Raw!E72</f>
        <v>0.1</v>
      </c>
      <c r="F67">
        <f>AVERAGE(Raw!E72:F72)</f>
        <v>0.375</v>
      </c>
      <c r="G67">
        <v>0</v>
      </c>
      <c r="H67">
        <f t="shared" ref="H67:H130" si="1">ABS(C67-F67)</f>
        <v>427.82499999999999</v>
      </c>
    </row>
    <row r="68" spans="1:8" x14ac:dyDescent="0.15">
      <c r="A68">
        <f>Raw!B73</f>
        <v>1540</v>
      </c>
      <c r="B68">
        <f>Raw!C73</f>
        <v>421.4</v>
      </c>
      <c r="C68">
        <f>AVERAGE(Raw!C73:D73)</f>
        <v>423.2</v>
      </c>
      <c r="D68">
        <v>0</v>
      </c>
      <c r="E68">
        <f>Raw!E73</f>
        <v>0.1</v>
      </c>
      <c r="F68">
        <f>AVERAGE(Raw!E73:F73)</f>
        <v>0.375</v>
      </c>
      <c r="G68">
        <v>0</v>
      </c>
      <c r="H68">
        <f t="shared" si="1"/>
        <v>422.82499999999999</v>
      </c>
    </row>
    <row r="69" spans="1:8" x14ac:dyDescent="0.15">
      <c r="A69">
        <f>Raw!B74</f>
        <v>1545</v>
      </c>
      <c r="B69">
        <f>Raw!C74</f>
        <v>416.5</v>
      </c>
      <c r="C69">
        <f>AVERAGE(Raw!C74:D74)</f>
        <v>418.25</v>
      </c>
      <c r="D69">
        <v>0</v>
      </c>
      <c r="E69">
        <f>Raw!E74</f>
        <v>0.1</v>
      </c>
      <c r="F69">
        <f>AVERAGE(Raw!E74:F74)</f>
        <v>0.375</v>
      </c>
      <c r="G69">
        <v>0</v>
      </c>
      <c r="H69">
        <f t="shared" si="1"/>
        <v>417.875</v>
      </c>
    </row>
    <row r="70" spans="1:8" x14ac:dyDescent="0.15">
      <c r="A70">
        <f>Raw!B75</f>
        <v>1550</v>
      </c>
      <c r="B70">
        <f>Raw!C75</f>
        <v>411.5</v>
      </c>
      <c r="C70">
        <f>AVERAGE(Raw!C75:D75)</f>
        <v>413.25</v>
      </c>
      <c r="D70">
        <v>0</v>
      </c>
      <c r="E70">
        <f>Raw!E75</f>
        <v>0.3</v>
      </c>
      <c r="F70">
        <f>AVERAGE(Raw!E75:F75)</f>
        <v>0.5</v>
      </c>
      <c r="G70">
        <v>0</v>
      </c>
      <c r="H70">
        <f t="shared" si="1"/>
        <v>412.75</v>
      </c>
    </row>
    <row r="71" spans="1:8" x14ac:dyDescent="0.15">
      <c r="A71">
        <f>Raw!B76</f>
        <v>1555</v>
      </c>
      <c r="B71">
        <f>Raw!C76</f>
        <v>406.5</v>
      </c>
      <c r="C71">
        <f>AVERAGE(Raw!C76:D76)</f>
        <v>408.3</v>
      </c>
      <c r="D71">
        <v>0</v>
      </c>
      <c r="E71">
        <f>Raw!E76</f>
        <v>0.15</v>
      </c>
      <c r="F71">
        <f>AVERAGE(Raw!E76:F76)</f>
        <v>0.42499999999999999</v>
      </c>
      <c r="G71">
        <v>0</v>
      </c>
      <c r="H71">
        <f t="shared" si="1"/>
        <v>407.875</v>
      </c>
    </row>
    <row r="72" spans="1:8" x14ac:dyDescent="0.15">
      <c r="A72">
        <f>Raw!B77</f>
        <v>1560</v>
      </c>
      <c r="B72">
        <f>Raw!C77</f>
        <v>401.5</v>
      </c>
      <c r="C72">
        <f>AVERAGE(Raw!C77:D77)</f>
        <v>403.3</v>
      </c>
      <c r="D72">
        <v>0</v>
      </c>
      <c r="E72">
        <f>Raw!E77</f>
        <v>0.15</v>
      </c>
      <c r="F72">
        <f>AVERAGE(Raw!E77:F77)</f>
        <v>0.42499999999999999</v>
      </c>
      <c r="G72">
        <v>0</v>
      </c>
      <c r="H72">
        <f t="shared" si="1"/>
        <v>402.875</v>
      </c>
    </row>
    <row r="73" spans="1:8" x14ac:dyDescent="0.15">
      <c r="A73">
        <f>Raw!B78</f>
        <v>1565</v>
      </c>
      <c r="B73">
        <f>Raw!C78</f>
        <v>396.5</v>
      </c>
      <c r="C73">
        <f>AVERAGE(Raw!C78:D78)</f>
        <v>398.3</v>
      </c>
      <c r="D73">
        <v>0</v>
      </c>
      <c r="E73">
        <f>Raw!E78</f>
        <v>0.15</v>
      </c>
      <c r="F73">
        <f>AVERAGE(Raw!E78:F78)</f>
        <v>0.42499999999999999</v>
      </c>
      <c r="G73">
        <v>0</v>
      </c>
      <c r="H73">
        <f t="shared" si="1"/>
        <v>397.875</v>
      </c>
    </row>
    <row r="74" spans="1:8" x14ac:dyDescent="0.15">
      <c r="A74">
        <f>Raw!B79</f>
        <v>1570</v>
      </c>
      <c r="B74">
        <f>Raw!C79</f>
        <v>391.5</v>
      </c>
      <c r="C74">
        <f>AVERAGE(Raw!C79:D79)</f>
        <v>393.3</v>
      </c>
      <c r="D74">
        <v>0</v>
      </c>
      <c r="E74">
        <f>Raw!E79</f>
        <v>0.2</v>
      </c>
      <c r="F74">
        <f>AVERAGE(Raw!E79:F79)</f>
        <v>0.47499999999999998</v>
      </c>
      <c r="G74">
        <v>0</v>
      </c>
      <c r="H74">
        <f t="shared" si="1"/>
        <v>392.82499999999999</v>
      </c>
    </row>
    <row r="75" spans="1:8" x14ac:dyDescent="0.15">
      <c r="A75">
        <f>Raw!B80</f>
        <v>1575</v>
      </c>
      <c r="B75">
        <f>Raw!C80</f>
        <v>386.5</v>
      </c>
      <c r="C75">
        <f>AVERAGE(Raw!C80:D80)</f>
        <v>388.3</v>
      </c>
      <c r="D75">
        <v>0</v>
      </c>
      <c r="E75">
        <f>Raw!E80</f>
        <v>0.35</v>
      </c>
      <c r="F75">
        <f>AVERAGE(Raw!E80:F80)</f>
        <v>0.55000000000000004</v>
      </c>
      <c r="G75">
        <v>0</v>
      </c>
      <c r="H75">
        <f t="shared" si="1"/>
        <v>387.75</v>
      </c>
    </row>
    <row r="76" spans="1:8" x14ac:dyDescent="0.15">
      <c r="A76">
        <f>Raw!B81</f>
        <v>1580</v>
      </c>
      <c r="B76">
        <f>Raw!C81</f>
        <v>381.5</v>
      </c>
      <c r="C76">
        <f>AVERAGE(Raw!C81:D81)</f>
        <v>383.3</v>
      </c>
      <c r="D76">
        <v>0</v>
      </c>
      <c r="E76">
        <f>Raw!E81</f>
        <v>0.25</v>
      </c>
      <c r="F76">
        <f>AVERAGE(Raw!E81:F81)</f>
        <v>0.52500000000000002</v>
      </c>
      <c r="G76">
        <v>0</v>
      </c>
      <c r="H76">
        <f t="shared" si="1"/>
        <v>382.77500000000003</v>
      </c>
    </row>
    <row r="77" spans="1:8" x14ac:dyDescent="0.15">
      <c r="A77">
        <f>Raw!B82</f>
        <v>1585</v>
      </c>
      <c r="B77">
        <f>Raw!C82</f>
        <v>376.6</v>
      </c>
      <c r="C77">
        <f>AVERAGE(Raw!C82:D82)</f>
        <v>378.4</v>
      </c>
      <c r="D77">
        <v>0</v>
      </c>
      <c r="E77">
        <f>Raw!E82</f>
        <v>0.25</v>
      </c>
      <c r="F77">
        <f>AVERAGE(Raw!E82:F82)</f>
        <v>0.52500000000000002</v>
      </c>
      <c r="G77">
        <v>0</v>
      </c>
      <c r="H77">
        <f t="shared" si="1"/>
        <v>377.875</v>
      </c>
    </row>
    <row r="78" spans="1:8" x14ac:dyDescent="0.15">
      <c r="A78">
        <f>Raw!B83</f>
        <v>1590</v>
      </c>
      <c r="B78">
        <f>Raw!C83</f>
        <v>371.6</v>
      </c>
      <c r="C78">
        <f>AVERAGE(Raw!C83:D83)</f>
        <v>373.4</v>
      </c>
      <c r="D78">
        <v>0</v>
      </c>
      <c r="E78">
        <f>Raw!E83</f>
        <v>0.25</v>
      </c>
      <c r="F78">
        <f>AVERAGE(Raw!E83:F83)</f>
        <v>0.52500000000000002</v>
      </c>
      <c r="G78">
        <v>0</v>
      </c>
      <c r="H78">
        <f t="shared" si="1"/>
        <v>372.875</v>
      </c>
    </row>
    <row r="79" spans="1:8" x14ac:dyDescent="0.15">
      <c r="A79">
        <f>Raw!B84</f>
        <v>1595</v>
      </c>
      <c r="B79">
        <f>Raw!C84</f>
        <v>366.6</v>
      </c>
      <c r="C79">
        <f>AVERAGE(Raw!C84:D84)</f>
        <v>368.4</v>
      </c>
      <c r="D79">
        <v>0</v>
      </c>
      <c r="E79">
        <f>Raw!E84</f>
        <v>0.25</v>
      </c>
      <c r="F79">
        <f>AVERAGE(Raw!E84:F84)</f>
        <v>0.52500000000000002</v>
      </c>
      <c r="G79">
        <v>0</v>
      </c>
      <c r="H79">
        <f t="shared" si="1"/>
        <v>367.875</v>
      </c>
    </row>
    <row r="80" spans="1:8" x14ac:dyDescent="0.15">
      <c r="A80">
        <f>Raw!B85</f>
        <v>1600</v>
      </c>
      <c r="B80">
        <f>Raw!C85</f>
        <v>361.6</v>
      </c>
      <c r="C80">
        <f>AVERAGE(Raw!C85:D85)</f>
        <v>363.4</v>
      </c>
      <c r="D80">
        <v>0</v>
      </c>
      <c r="E80">
        <f>Raw!E85</f>
        <v>0.5</v>
      </c>
      <c r="F80">
        <f>AVERAGE(Raw!E85:F85)</f>
        <v>0.67500000000000004</v>
      </c>
      <c r="G80">
        <v>0</v>
      </c>
      <c r="H80">
        <f t="shared" si="1"/>
        <v>362.72499999999997</v>
      </c>
    </row>
    <row r="81" spans="1:8" x14ac:dyDescent="0.15">
      <c r="A81">
        <f>Raw!B86</f>
        <v>1605</v>
      </c>
      <c r="B81">
        <f>Raw!C86</f>
        <v>356.6</v>
      </c>
      <c r="C81">
        <f>AVERAGE(Raw!C86:D86)</f>
        <v>358.45000000000005</v>
      </c>
      <c r="D81">
        <v>0</v>
      </c>
      <c r="E81">
        <f>Raw!E86</f>
        <v>0.3</v>
      </c>
      <c r="F81">
        <f>AVERAGE(Raw!E86:F86)</f>
        <v>0.57499999999999996</v>
      </c>
      <c r="G81">
        <v>0</v>
      </c>
      <c r="H81">
        <f t="shared" si="1"/>
        <v>357.87500000000006</v>
      </c>
    </row>
    <row r="82" spans="1:8" x14ac:dyDescent="0.15">
      <c r="A82">
        <f>Raw!B87</f>
        <v>1610</v>
      </c>
      <c r="B82">
        <f>Raw!C87</f>
        <v>351.6</v>
      </c>
      <c r="C82">
        <f>AVERAGE(Raw!C87:D87)</f>
        <v>353.45000000000005</v>
      </c>
      <c r="D82">
        <v>0</v>
      </c>
      <c r="E82">
        <f>Raw!E87</f>
        <v>0.35</v>
      </c>
      <c r="F82">
        <f>AVERAGE(Raw!E87:F87)</f>
        <v>0.625</v>
      </c>
      <c r="G82">
        <v>0</v>
      </c>
      <c r="H82">
        <f t="shared" si="1"/>
        <v>352.82500000000005</v>
      </c>
    </row>
    <row r="83" spans="1:8" x14ac:dyDescent="0.15">
      <c r="A83">
        <f>Raw!B88</f>
        <v>1615</v>
      </c>
      <c r="B83">
        <f>Raw!C88</f>
        <v>346.7</v>
      </c>
      <c r="C83">
        <f>AVERAGE(Raw!C88:D88)</f>
        <v>348.5</v>
      </c>
      <c r="D83">
        <v>0</v>
      </c>
      <c r="E83">
        <f>Raw!E88</f>
        <v>0.35</v>
      </c>
      <c r="F83">
        <f>AVERAGE(Raw!E88:F88)</f>
        <v>0.625</v>
      </c>
      <c r="G83">
        <v>0</v>
      </c>
      <c r="H83">
        <f t="shared" si="1"/>
        <v>347.875</v>
      </c>
    </row>
    <row r="84" spans="1:8" x14ac:dyDescent="0.15">
      <c r="A84">
        <f>Raw!B89</f>
        <v>1620</v>
      </c>
      <c r="B84">
        <f>Raw!C89</f>
        <v>341.7</v>
      </c>
      <c r="C84">
        <f>AVERAGE(Raw!C89:D89)</f>
        <v>343.5</v>
      </c>
      <c r="D84">
        <v>0</v>
      </c>
      <c r="E84">
        <f>Raw!E89</f>
        <v>0.35</v>
      </c>
      <c r="F84">
        <f>AVERAGE(Raw!E89:F89)</f>
        <v>0.625</v>
      </c>
      <c r="G84">
        <v>0</v>
      </c>
      <c r="H84">
        <f t="shared" si="1"/>
        <v>342.875</v>
      </c>
    </row>
    <row r="85" spans="1:8" x14ac:dyDescent="0.15">
      <c r="A85">
        <f>Raw!B90</f>
        <v>1625</v>
      </c>
      <c r="B85">
        <f>Raw!C90</f>
        <v>336.7</v>
      </c>
      <c r="C85">
        <f>AVERAGE(Raw!C90:D90)</f>
        <v>338.54999999999995</v>
      </c>
      <c r="D85">
        <v>0</v>
      </c>
      <c r="E85">
        <f>Raw!E90</f>
        <v>0.4</v>
      </c>
      <c r="F85">
        <f>AVERAGE(Raw!E90:F90)</f>
        <v>0.67500000000000004</v>
      </c>
      <c r="G85">
        <v>0</v>
      </c>
      <c r="H85">
        <f t="shared" si="1"/>
        <v>337.87499999999994</v>
      </c>
    </row>
    <row r="86" spans="1:8" x14ac:dyDescent="0.15">
      <c r="A86">
        <f>Raw!B91</f>
        <v>1630</v>
      </c>
      <c r="B86">
        <f>Raw!C91</f>
        <v>331.7</v>
      </c>
      <c r="C86">
        <f>AVERAGE(Raw!C91:D91)</f>
        <v>333.54999999999995</v>
      </c>
      <c r="D86">
        <v>0</v>
      </c>
      <c r="E86">
        <f>Raw!E91</f>
        <v>0.4</v>
      </c>
      <c r="F86">
        <f>AVERAGE(Raw!E91:F91)</f>
        <v>0.67500000000000004</v>
      </c>
      <c r="G86">
        <v>0</v>
      </c>
      <c r="H86">
        <f t="shared" si="1"/>
        <v>332.87499999999994</v>
      </c>
    </row>
    <row r="87" spans="1:8" x14ac:dyDescent="0.15">
      <c r="A87">
        <f>Raw!B92</f>
        <v>1635</v>
      </c>
      <c r="B87">
        <f>Raw!C92</f>
        <v>326.7</v>
      </c>
      <c r="C87">
        <f>AVERAGE(Raw!C92:D92)</f>
        <v>328.54999999999995</v>
      </c>
      <c r="D87">
        <v>0</v>
      </c>
      <c r="E87">
        <f>Raw!E92</f>
        <v>0.45</v>
      </c>
      <c r="F87">
        <f>AVERAGE(Raw!E92:F92)</f>
        <v>0.72499999999999998</v>
      </c>
      <c r="G87">
        <v>0</v>
      </c>
      <c r="H87">
        <f t="shared" si="1"/>
        <v>327.82499999999993</v>
      </c>
    </row>
    <row r="88" spans="1:8" x14ac:dyDescent="0.15">
      <c r="A88">
        <f>Raw!B93</f>
        <v>1640</v>
      </c>
      <c r="B88">
        <f>Raw!C93</f>
        <v>321.8</v>
      </c>
      <c r="C88">
        <f>AVERAGE(Raw!C93:D93)</f>
        <v>323.60000000000002</v>
      </c>
      <c r="D88">
        <v>0</v>
      </c>
      <c r="E88">
        <f>Raw!E93</f>
        <v>0.45</v>
      </c>
      <c r="F88">
        <f>AVERAGE(Raw!E93:F93)</f>
        <v>0.72499999999999998</v>
      </c>
      <c r="G88">
        <v>0</v>
      </c>
      <c r="H88">
        <f t="shared" si="1"/>
        <v>322.875</v>
      </c>
    </row>
    <row r="89" spans="1:8" x14ac:dyDescent="0.15">
      <c r="A89">
        <f>Raw!B94</f>
        <v>1645</v>
      </c>
      <c r="B89">
        <f>Raw!C94</f>
        <v>316.8</v>
      </c>
      <c r="C89">
        <f>AVERAGE(Raw!C94:D94)</f>
        <v>318.64999999999998</v>
      </c>
      <c r="D89">
        <v>0</v>
      </c>
      <c r="E89">
        <f>Raw!E94</f>
        <v>0.5</v>
      </c>
      <c r="F89">
        <f>AVERAGE(Raw!E94:F94)</f>
        <v>0.77500000000000002</v>
      </c>
      <c r="G89">
        <v>0</v>
      </c>
      <c r="H89">
        <f t="shared" si="1"/>
        <v>317.875</v>
      </c>
    </row>
    <row r="90" spans="1:8" x14ac:dyDescent="0.15">
      <c r="A90">
        <f>Raw!B95</f>
        <v>1650</v>
      </c>
      <c r="B90">
        <f>Raw!C95</f>
        <v>311.8</v>
      </c>
      <c r="C90">
        <f>AVERAGE(Raw!C95:D95)</f>
        <v>313.64999999999998</v>
      </c>
      <c r="D90">
        <v>0</v>
      </c>
      <c r="E90">
        <f>Raw!E95</f>
        <v>0.5</v>
      </c>
      <c r="F90">
        <f>AVERAGE(Raw!E95:F95)</f>
        <v>0.67500000000000004</v>
      </c>
      <c r="G90">
        <v>0</v>
      </c>
      <c r="H90">
        <f t="shared" si="1"/>
        <v>312.97499999999997</v>
      </c>
    </row>
    <row r="91" spans="1:8" x14ac:dyDescent="0.15">
      <c r="A91">
        <f>Raw!B96</f>
        <v>1655</v>
      </c>
      <c r="B91">
        <f>Raw!C96</f>
        <v>306.8</v>
      </c>
      <c r="C91">
        <f>AVERAGE(Raw!C96:D96)</f>
        <v>308.64999999999998</v>
      </c>
      <c r="D91">
        <v>0</v>
      </c>
      <c r="E91">
        <f>Raw!E96</f>
        <v>0.55000000000000004</v>
      </c>
      <c r="F91">
        <f>AVERAGE(Raw!E96:F96)</f>
        <v>0.82500000000000007</v>
      </c>
      <c r="G91">
        <v>0</v>
      </c>
      <c r="H91">
        <f t="shared" si="1"/>
        <v>307.82499999999999</v>
      </c>
    </row>
    <row r="92" spans="1:8" x14ac:dyDescent="0.15">
      <c r="A92">
        <f>Raw!B97</f>
        <v>1660</v>
      </c>
      <c r="B92">
        <f>Raw!C97</f>
        <v>301.89999999999998</v>
      </c>
      <c r="C92">
        <f>AVERAGE(Raw!C97:D97)</f>
        <v>303.75</v>
      </c>
      <c r="D92">
        <v>0</v>
      </c>
      <c r="E92">
        <f>Raw!E97</f>
        <v>0.55000000000000004</v>
      </c>
      <c r="F92">
        <f>AVERAGE(Raw!E97:F97)</f>
        <v>0.82500000000000007</v>
      </c>
      <c r="G92">
        <v>0</v>
      </c>
      <c r="H92">
        <f t="shared" si="1"/>
        <v>302.92500000000001</v>
      </c>
    </row>
    <row r="93" spans="1:8" x14ac:dyDescent="0.15">
      <c r="A93">
        <f>Raw!B98</f>
        <v>1665</v>
      </c>
      <c r="B93">
        <f>Raw!C98</f>
        <v>296.89999999999998</v>
      </c>
      <c r="C93">
        <f>AVERAGE(Raw!C98:D98)</f>
        <v>298.75</v>
      </c>
      <c r="D93">
        <v>0</v>
      </c>
      <c r="E93">
        <f>Raw!E98</f>
        <v>0.6</v>
      </c>
      <c r="F93">
        <f>AVERAGE(Raw!E98:F98)</f>
        <v>0.875</v>
      </c>
      <c r="G93">
        <v>0</v>
      </c>
      <c r="H93">
        <f t="shared" si="1"/>
        <v>297.875</v>
      </c>
    </row>
    <row r="94" spans="1:8" x14ac:dyDescent="0.15">
      <c r="A94">
        <f>Raw!B99</f>
        <v>1670</v>
      </c>
      <c r="B94">
        <f>Raw!C99</f>
        <v>291.89999999999998</v>
      </c>
      <c r="C94">
        <f>AVERAGE(Raw!C99:D99)</f>
        <v>293.79999999999995</v>
      </c>
      <c r="D94">
        <v>0</v>
      </c>
      <c r="E94">
        <f>Raw!E99</f>
        <v>0.6</v>
      </c>
      <c r="F94">
        <f>AVERAGE(Raw!E99:F99)</f>
        <v>0.875</v>
      </c>
      <c r="G94">
        <v>0</v>
      </c>
      <c r="H94">
        <f t="shared" si="1"/>
        <v>292.92499999999995</v>
      </c>
    </row>
    <row r="95" spans="1:8" x14ac:dyDescent="0.15">
      <c r="A95">
        <f>Raw!B100</f>
        <v>1675</v>
      </c>
      <c r="B95">
        <f>Raw!C100</f>
        <v>287</v>
      </c>
      <c r="C95">
        <f>AVERAGE(Raw!C100:D100)</f>
        <v>288.85000000000002</v>
      </c>
      <c r="D95">
        <v>0</v>
      </c>
      <c r="E95">
        <f>Raw!E100</f>
        <v>0.65</v>
      </c>
      <c r="F95">
        <f>AVERAGE(Raw!E100:F100)</f>
        <v>0.92500000000000004</v>
      </c>
      <c r="G95">
        <v>0</v>
      </c>
      <c r="H95">
        <f t="shared" si="1"/>
        <v>287.92500000000001</v>
      </c>
    </row>
    <row r="96" spans="1:8" x14ac:dyDescent="0.15">
      <c r="A96">
        <f>Raw!B101</f>
        <v>1680</v>
      </c>
      <c r="B96">
        <f>Raw!C101</f>
        <v>282</v>
      </c>
      <c r="C96">
        <f>AVERAGE(Raw!C101:D101)</f>
        <v>283.85000000000002</v>
      </c>
      <c r="D96">
        <v>0</v>
      </c>
      <c r="E96">
        <f>Raw!E101</f>
        <v>0.7</v>
      </c>
      <c r="F96">
        <f>AVERAGE(Raw!E101:F101)</f>
        <v>0.97499999999999998</v>
      </c>
      <c r="G96">
        <v>0</v>
      </c>
      <c r="H96">
        <f t="shared" si="1"/>
        <v>282.875</v>
      </c>
    </row>
    <row r="97" spans="1:8" x14ac:dyDescent="0.15">
      <c r="A97">
        <f>Raw!B102</f>
        <v>1685</v>
      </c>
      <c r="B97">
        <f>Raw!C102</f>
        <v>277</v>
      </c>
      <c r="C97">
        <f>AVERAGE(Raw!C102:D102)</f>
        <v>278.89999999999998</v>
      </c>
      <c r="D97">
        <v>0</v>
      </c>
      <c r="E97">
        <f>Raw!E102</f>
        <v>0.75</v>
      </c>
      <c r="F97">
        <f>AVERAGE(Raw!E102:F102)</f>
        <v>1.0249999999999999</v>
      </c>
      <c r="G97">
        <v>0</v>
      </c>
      <c r="H97">
        <f t="shared" si="1"/>
        <v>277.875</v>
      </c>
    </row>
    <row r="98" spans="1:8" x14ac:dyDescent="0.15">
      <c r="A98">
        <f>Raw!B103</f>
        <v>1690</v>
      </c>
      <c r="B98">
        <f>Raw!C103</f>
        <v>272.10000000000002</v>
      </c>
      <c r="C98">
        <f>AVERAGE(Raw!C103:D103)</f>
        <v>273.95000000000005</v>
      </c>
      <c r="D98">
        <v>0</v>
      </c>
      <c r="E98">
        <f>Raw!E103</f>
        <v>0.75</v>
      </c>
      <c r="F98">
        <f>AVERAGE(Raw!E103:F103)</f>
        <v>1.0249999999999999</v>
      </c>
      <c r="G98">
        <v>0</v>
      </c>
      <c r="H98">
        <f t="shared" si="1"/>
        <v>272.92500000000007</v>
      </c>
    </row>
    <row r="99" spans="1:8" x14ac:dyDescent="0.15">
      <c r="A99">
        <f>Raw!B104</f>
        <v>1695</v>
      </c>
      <c r="B99">
        <f>Raw!C104</f>
        <v>267.10000000000002</v>
      </c>
      <c r="C99">
        <f>AVERAGE(Raw!C104:D104)</f>
        <v>269</v>
      </c>
      <c r="D99">
        <v>0</v>
      </c>
      <c r="E99">
        <f>Raw!E104</f>
        <v>0.8</v>
      </c>
      <c r="F99">
        <f>AVERAGE(Raw!E104:F104)</f>
        <v>1.0750000000000002</v>
      </c>
      <c r="G99">
        <v>0</v>
      </c>
      <c r="H99">
        <f t="shared" si="1"/>
        <v>267.92500000000001</v>
      </c>
    </row>
    <row r="100" spans="1:8" x14ac:dyDescent="0.15">
      <c r="A100">
        <f>Raw!B105</f>
        <v>1700</v>
      </c>
      <c r="B100">
        <f>Raw!C105</f>
        <v>262.10000000000002</v>
      </c>
      <c r="C100">
        <f>AVERAGE(Raw!C105:D105)</f>
        <v>264</v>
      </c>
      <c r="D100">
        <v>0</v>
      </c>
      <c r="E100">
        <f>Raw!E105</f>
        <v>0.85</v>
      </c>
      <c r="F100">
        <f>AVERAGE(Raw!E105:F105)</f>
        <v>1.125</v>
      </c>
      <c r="G100">
        <v>0</v>
      </c>
      <c r="H100">
        <f t="shared" si="1"/>
        <v>262.875</v>
      </c>
    </row>
    <row r="101" spans="1:8" x14ac:dyDescent="0.15">
      <c r="A101">
        <f>Raw!B106</f>
        <v>1705</v>
      </c>
      <c r="B101">
        <f>Raw!C106</f>
        <v>257.2</v>
      </c>
      <c r="C101">
        <f>AVERAGE(Raw!C106:D106)</f>
        <v>259.10000000000002</v>
      </c>
      <c r="D101">
        <v>0</v>
      </c>
      <c r="E101">
        <f>Raw!E106</f>
        <v>0.85</v>
      </c>
      <c r="F101">
        <f>AVERAGE(Raw!E106:F106)</f>
        <v>1.125</v>
      </c>
      <c r="G101">
        <v>0</v>
      </c>
      <c r="H101">
        <f t="shared" si="1"/>
        <v>257.97500000000002</v>
      </c>
    </row>
    <row r="102" spans="1:8" x14ac:dyDescent="0.15">
      <c r="A102">
        <f>Raw!B107</f>
        <v>1710</v>
      </c>
      <c r="B102">
        <f>Raw!C107</f>
        <v>252.2</v>
      </c>
      <c r="C102">
        <f>AVERAGE(Raw!C107:D107)</f>
        <v>254.1</v>
      </c>
      <c r="D102">
        <v>0</v>
      </c>
      <c r="E102">
        <f>Raw!E107</f>
        <v>0.9</v>
      </c>
      <c r="F102">
        <f>AVERAGE(Raw!E107:F107)</f>
        <v>1.175</v>
      </c>
      <c r="G102">
        <v>0</v>
      </c>
      <c r="H102">
        <f t="shared" si="1"/>
        <v>252.92499999999998</v>
      </c>
    </row>
    <row r="103" spans="1:8" x14ac:dyDescent="0.15">
      <c r="A103">
        <f>Raw!B108</f>
        <v>1715</v>
      </c>
      <c r="B103">
        <f>Raw!C108</f>
        <v>247.3</v>
      </c>
      <c r="C103">
        <f>AVERAGE(Raw!C108:D108)</f>
        <v>249.2</v>
      </c>
      <c r="D103">
        <v>0</v>
      </c>
      <c r="E103">
        <f>Raw!E108</f>
        <v>0.95</v>
      </c>
      <c r="F103">
        <f>AVERAGE(Raw!E108:F108)</f>
        <v>1.2250000000000001</v>
      </c>
      <c r="G103">
        <v>0</v>
      </c>
      <c r="H103">
        <f t="shared" si="1"/>
        <v>247.97499999999999</v>
      </c>
    </row>
    <row r="104" spans="1:8" x14ac:dyDescent="0.15">
      <c r="A104">
        <f>Raw!B109</f>
        <v>1720</v>
      </c>
      <c r="B104">
        <f>Raw!C109</f>
        <v>242.3</v>
      </c>
      <c r="C104">
        <f>AVERAGE(Raw!C109:D109)</f>
        <v>244.2</v>
      </c>
      <c r="D104">
        <v>0</v>
      </c>
      <c r="E104">
        <f>Raw!E109</f>
        <v>1</v>
      </c>
      <c r="F104">
        <f>AVERAGE(Raw!E109:F109)</f>
        <v>1.2749999999999999</v>
      </c>
      <c r="G104">
        <v>0</v>
      </c>
      <c r="H104">
        <f t="shared" si="1"/>
        <v>242.92499999999998</v>
      </c>
    </row>
    <row r="105" spans="1:8" x14ac:dyDescent="0.15">
      <c r="A105">
        <f>Raw!B110</f>
        <v>1725</v>
      </c>
      <c r="B105">
        <f>Raw!C110</f>
        <v>237.4</v>
      </c>
      <c r="C105">
        <f>AVERAGE(Raw!C110:D110)</f>
        <v>239.3</v>
      </c>
      <c r="D105">
        <v>0</v>
      </c>
      <c r="E105">
        <f>Raw!E110</f>
        <v>1.05</v>
      </c>
      <c r="F105">
        <f>AVERAGE(Raw!E110:F110)</f>
        <v>1.3250000000000002</v>
      </c>
      <c r="G105">
        <v>0</v>
      </c>
      <c r="H105">
        <f t="shared" si="1"/>
        <v>237.97500000000002</v>
      </c>
    </row>
    <row r="106" spans="1:8" x14ac:dyDescent="0.15">
      <c r="A106">
        <f>Raw!B111</f>
        <v>1730</v>
      </c>
      <c r="B106">
        <f>Raw!C111</f>
        <v>232.4</v>
      </c>
      <c r="C106">
        <f>AVERAGE(Raw!C111:D111)</f>
        <v>234.35000000000002</v>
      </c>
      <c r="D106">
        <v>0</v>
      </c>
      <c r="E106">
        <f>Raw!E111</f>
        <v>1.1000000000000001</v>
      </c>
      <c r="F106">
        <f>AVERAGE(Raw!E111:F111)</f>
        <v>1.375</v>
      </c>
      <c r="G106">
        <v>0</v>
      </c>
      <c r="H106">
        <f t="shared" si="1"/>
        <v>232.97500000000002</v>
      </c>
    </row>
    <row r="107" spans="1:8" x14ac:dyDescent="0.15">
      <c r="A107">
        <f>Raw!B112</f>
        <v>1735</v>
      </c>
      <c r="B107">
        <f>Raw!C112</f>
        <v>227.5</v>
      </c>
      <c r="C107">
        <f>AVERAGE(Raw!C112:D112)</f>
        <v>229.4</v>
      </c>
      <c r="D107">
        <v>0</v>
      </c>
      <c r="E107">
        <f>Raw!E112</f>
        <v>1.1499999999999999</v>
      </c>
      <c r="F107">
        <f>AVERAGE(Raw!E112:F112)</f>
        <v>1.4249999999999998</v>
      </c>
      <c r="G107">
        <v>0</v>
      </c>
      <c r="H107">
        <f t="shared" si="1"/>
        <v>227.97499999999999</v>
      </c>
    </row>
    <row r="108" spans="1:8" x14ac:dyDescent="0.15">
      <c r="A108">
        <f>Raw!B113</f>
        <v>1740</v>
      </c>
      <c r="B108">
        <f>Raw!C113</f>
        <v>222.5</v>
      </c>
      <c r="C108">
        <f>AVERAGE(Raw!C113:D113)</f>
        <v>224.45</v>
      </c>
      <c r="D108">
        <v>0</v>
      </c>
      <c r="E108">
        <f>Raw!E113</f>
        <v>1.2</v>
      </c>
      <c r="F108">
        <f>AVERAGE(Raw!E113:F113)</f>
        <v>1.4750000000000001</v>
      </c>
      <c r="G108">
        <v>0</v>
      </c>
      <c r="H108">
        <f t="shared" si="1"/>
        <v>222.97499999999999</v>
      </c>
    </row>
    <row r="109" spans="1:8" x14ac:dyDescent="0.15">
      <c r="A109">
        <f>Raw!B114</f>
        <v>1745</v>
      </c>
      <c r="B109">
        <f>Raw!C114</f>
        <v>217.6</v>
      </c>
      <c r="C109">
        <f>AVERAGE(Raw!C114:D114)</f>
        <v>219.55</v>
      </c>
      <c r="D109">
        <v>0</v>
      </c>
      <c r="E109">
        <f>Raw!E114</f>
        <v>1.25</v>
      </c>
      <c r="F109">
        <f>AVERAGE(Raw!E114:F114)</f>
        <v>1.55</v>
      </c>
      <c r="G109">
        <v>0</v>
      </c>
      <c r="H109">
        <f t="shared" si="1"/>
        <v>218</v>
      </c>
    </row>
    <row r="110" spans="1:8" x14ac:dyDescent="0.15">
      <c r="A110">
        <f>Raw!B115</f>
        <v>1750</v>
      </c>
      <c r="B110">
        <f>Raw!C115</f>
        <v>212.6</v>
      </c>
      <c r="C110">
        <f>AVERAGE(Raw!C115:D115)</f>
        <v>214.6</v>
      </c>
      <c r="D110">
        <v>0</v>
      </c>
      <c r="E110">
        <f>Raw!E115</f>
        <v>1.3</v>
      </c>
      <c r="F110">
        <f>AVERAGE(Raw!E115:F115)</f>
        <v>1.6</v>
      </c>
      <c r="G110">
        <v>0</v>
      </c>
      <c r="H110">
        <f t="shared" si="1"/>
        <v>213</v>
      </c>
    </row>
    <row r="111" spans="1:8" x14ac:dyDescent="0.15">
      <c r="A111">
        <f>Raw!B116</f>
        <v>1755</v>
      </c>
      <c r="B111">
        <f>Raw!C116</f>
        <v>207.7</v>
      </c>
      <c r="C111">
        <f>AVERAGE(Raw!C116:D116)</f>
        <v>209.64999999999998</v>
      </c>
      <c r="D111">
        <v>0</v>
      </c>
      <c r="E111">
        <f>Raw!E116</f>
        <v>1.4</v>
      </c>
      <c r="F111">
        <f>AVERAGE(Raw!E116:F116)</f>
        <v>1.6749999999999998</v>
      </c>
      <c r="G111">
        <v>0</v>
      </c>
      <c r="H111">
        <f t="shared" si="1"/>
        <v>207.97499999999997</v>
      </c>
    </row>
    <row r="112" spans="1:8" x14ac:dyDescent="0.15">
      <c r="A112">
        <f>Raw!B117</f>
        <v>1760</v>
      </c>
      <c r="B112">
        <f>Raw!C117</f>
        <v>202.8</v>
      </c>
      <c r="C112">
        <f>AVERAGE(Raw!C117:D117)</f>
        <v>204.75</v>
      </c>
      <c r="D112">
        <v>0</v>
      </c>
      <c r="E112">
        <f>Raw!E117</f>
        <v>1.45</v>
      </c>
      <c r="F112">
        <f>AVERAGE(Raw!E117:F117)</f>
        <v>1.75</v>
      </c>
      <c r="G112">
        <v>0</v>
      </c>
      <c r="H112">
        <f t="shared" si="1"/>
        <v>203</v>
      </c>
    </row>
    <row r="113" spans="1:8" x14ac:dyDescent="0.15">
      <c r="A113">
        <f>Raw!B118</f>
        <v>1765</v>
      </c>
      <c r="B113">
        <f>Raw!C118</f>
        <v>197.8</v>
      </c>
      <c r="C113">
        <f>AVERAGE(Raw!C118:D118)</f>
        <v>199.8</v>
      </c>
      <c r="D113">
        <v>0</v>
      </c>
      <c r="E113">
        <f>Raw!E118</f>
        <v>1.5</v>
      </c>
      <c r="F113">
        <f>AVERAGE(Raw!E118:F118)</f>
        <v>1.825</v>
      </c>
      <c r="G113">
        <v>0</v>
      </c>
      <c r="H113">
        <f t="shared" si="1"/>
        <v>197.97500000000002</v>
      </c>
    </row>
    <row r="114" spans="1:8" x14ac:dyDescent="0.15">
      <c r="A114">
        <f>Raw!B119</f>
        <v>1770</v>
      </c>
      <c r="B114">
        <f>Raw!C119</f>
        <v>192.9</v>
      </c>
      <c r="C114">
        <f>AVERAGE(Raw!C119:D119)</f>
        <v>194.9</v>
      </c>
      <c r="D114">
        <v>0</v>
      </c>
      <c r="E114">
        <f>Raw!E119</f>
        <v>1.6</v>
      </c>
      <c r="F114">
        <f>AVERAGE(Raw!E119:F119)</f>
        <v>1.9000000000000001</v>
      </c>
      <c r="G114">
        <v>0</v>
      </c>
      <c r="H114">
        <f t="shared" si="1"/>
        <v>193</v>
      </c>
    </row>
    <row r="115" spans="1:8" x14ac:dyDescent="0.15">
      <c r="A115">
        <f>Raw!B120</f>
        <v>1775</v>
      </c>
      <c r="B115">
        <f>Raw!C120</f>
        <v>188</v>
      </c>
      <c r="C115">
        <f>AVERAGE(Raw!C120:D120)</f>
        <v>190</v>
      </c>
      <c r="D115">
        <v>0</v>
      </c>
      <c r="E115">
        <f>Raw!E120</f>
        <v>1.65</v>
      </c>
      <c r="F115">
        <f>AVERAGE(Raw!E120:F120)</f>
        <v>2</v>
      </c>
      <c r="G115">
        <v>0</v>
      </c>
      <c r="H115">
        <f t="shared" si="1"/>
        <v>188</v>
      </c>
    </row>
    <row r="116" spans="1:8" x14ac:dyDescent="0.15">
      <c r="A116">
        <f>Raw!B121</f>
        <v>1780</v>
      </c>
      <c r="B116">
        <f>Raw!C121</f>
        <v>183.1</v>
      </c>
      <c r="C116">
        <f>AVERAGE(Raw!C121:D121)</f>
        <v>185.1</v>
      </c>
      <c r="D116">
        <v>0</v>
      </c>
      <c r="E116">
        <f>Raw!E121</f>
        <v>1.75</v>
      </c>
      <c r="F116">
        <f>AVERAGE(Raw!E121:F121)</f>
        <v>2.0750000000000002</v>
      </c>
      <c r="G116">
        <v>0</v>
      </c>
      <c r="H116">
        <f t="shared" si="1"/>
        <v>183.02500000000001</v>
      </c>
    </row>
    <row r="117" spans="1:8" x14ac:dyDescent="0.15">
      <c r="A117">
        <f>Raw!B122</f>
        <v>1785</v>
      </c>
      <c r="B117">
        <f>Raw!C122</f>
        <v>178.2</v>
      </c>
      <c r="C117">
        <f>AVERAGE(Raw!C122:D122)</f>
        <v>180.2</v>
      </c>
      <c r="D117">
        <v>0</v>
      </c>
      <c r="E117">
        <f>Raw!E122</f>
        <v>1.85</v>
      </c>
      <c r="F117">
        <f>AVERAGE(Raw!E122:F122)</f>
        <v>2.1749999999999998</v>
      </c>
      <c r="G117">
        <v>0</v>
      </c>
      <c r="H117">
        <f t="shared" si="1"/>
        <v>178.02499999999998</v>
      </c>
    </row>
    <row r="118" spans="1:8" x14ac:dyDescent="0.15">
      <c r="A118">
        <f>Raw!B123</f>
        <v>1790</v>
      </c>
      <c r="B118">
        <f>Raw!C123</f>
        <v>173.3</v>
      </c>
      <c r="C118">
        <f>AVERAGE(Raw!C123:D123)</f>
        <v>175.3</v>
      </c>
      <c r="D118">
        <v>0</v>
      </c>
      <c r="E118">
        <f>Raw!E123</f>
        <v>1.9</v>
      </c>
      <c r="F118">
        <f>AVERAGE(Raw!E123:F123)</f>
        <v>2.25</v>
      </c>
      <c r="G118">
        <v>0</v>
      </c>
      <c r="H118">
        <f t="shared" si="1"/>
        <v>173.05</v>
      </c>
    </row>
    <row r="119" spans="1:8" x14ac:dyDescent="0.15">
      <c r="A119">
        <f>Raw!B124</f>
        <v>1795</v>
      </c>
      <c r="B119">
        <f>Raw!C124</f>
        <v>168.4</v>
      </c>
      <c r="C119">
        <f>AVERAGE(Raw!C124:D124)</f>
        <v>170.4</v>
      </c>
      <c r="D119">
        <v>0</v>
      </c>
      <c r="E119">
        <f>Raw!E124</f>
        <v>2</v>
      </c>
      <c r="F119">
        <f>AVERAGE(Raw!E124:F124)</f>
        <v>2.375</v>
      </c>
      <c r="G119">
        <v>0</v>
      </c>
      <c r="H119">
        <f t="shared" si="1"/>
        <v>168.02500000000001</v>
      </c>
    </row>
    <row r="120" spans="1:8" x14ac:dyDescent="0.15">
      <c r="A120">
        <f>Raw!B125</f>
        <v>1800</v>
      </c>
      <c r="B120">
        <f>Raw!C125</f>
        <v>163.5</v>
      </c>
      <c r="C120">
        <f>AVERAGE(Raw!C125:D125)</f>
        <v>165.5</v>
      </c>
      <c r="D120">
        <v>0</v>
      </c>
      <c r="E120">
        <f>Raw!E125</f>
        <v>2.15</v>
      </c>
      <c r="F120">
        <f>AVERAGE(Raw!E125:F125)</f>
        <v>2.5249999999999999</v>
      </c>
      <c r="G120">
        <v>0</v>
      </c>
      <c r="H120">
        <f t="shared" si="1"/>
        <v>162.97499999999999</v>
      </c>
    </row>
    <row r="121" spans="1:8" x14ac:dyDescent="0.15">
      <c r="A121">
        <f>Raw!B126</f>
        <v>1805</v>
      </c>
      <c r="B121">
        <f>Raw!C126</f>
        <v>158.6</v>
      </c>
      <c r="C121">
        <f>AVERAGE(Raw!C126:D126)</f>
        <v>160.6</v>
      </c>
      <c r="D121">
        <v>0</v>
      </c>
      <c r="E121">
        <f>Raw!E126</f>
        <v>2.25</v>
      </c>
      <c r="F121">
        <f>AVERAGE(Raw!E126:F126)</f>
        <v>2.625</v>
      </c>
      <c r="G121">
        <v>0</v>
      </c>
      <c r="H121">
        <f t="shared" si="1"/>
        <v>157.97499999999999</v>
      </c>
    </row>
    <row r="122" spans="1:8" x14ac:dyDescent="0.15">
      <c r="A122">
        <f>Raw!B127</f>
        <v>1810</v>
      </c>
      <c r="B122">
        <f>Raw!C127</f>
        <v>153.80000000000001</v>
      </c>
      <c r="C122">
        <f>AVERAGE(Raw!C127:D127)</f>
        <v>155.80000000000001</v>
      </c>
      <c r="D122">
        <v>0</v>
      </c>
      <c r="E122">
        <f>Raw!E127</f>
        <v>2.35</v>
      </c>
      <c r="F122">
        <f>AVERAGE(Raw!E127:F127)</f>
        <v>2.7750000000000004</v>
      </c>
      <c r="G122">
        <v>0</v>
      </c>
      <c r="H122">
        <f t="shared" si="1"/>
        <v>153.02500000000001</v>
      </c>
    </row>
    <row r="123" spans="1:8" x14ac:dyDescent="0.15">
      <c r="A123">
        <f>Raw!B128</f>
        <v>1815</v>
      </c>
      <c r="B123">
        <f>Raw!C128</f>
        <v>148.9</v>
      </c>
      <c r="C123">
        <f>AVERAGE(Raw!C128:D128)</f>
        <v>150.9</v>
      </c>
      <c r="D123">
        <v>0</v>
      </c>
      <c r="E123">
        <f>Raw!E128</f>
        <v>2.5</v>
      </c>
      <c r="F123">
        <f>AVERAGE(Raw!E128:F128)</f>
        <v>2.95</v>
      </c>
      <c r="G123">
        <v>0</v>
      </c>
      <c r="H123">
        <f t="shared" si="1"/>
        <v>147.95000000000002</v>
      </c>
    </row>
    <row r="124" spans="1:8" x14ac:dyDescent="0.15">
      <c r="A124">
        <f>Raw!B129</f>
        <v>1820</v>
      </c>
      <c r="B124">
        <f>Raw!C129</f>
        <v>144.1</v>
      </c>
      <c r="C124">
        <f>AVERAGE(Raw!C129:D129)</f>
        <v>146.1</v>
      </c>
      <c r="D124">
        <v>0</v>
      </c>
      <c r="E124">
        <f>Raw!E129</f>
        <v>2.65</v>
      </c>
      <c r="F124">
        <f>AVERAGE(Raw!E129:F129)</f>
        <v>3.0750000000000002</v>
      </c>
      <c r="G124">
        <v>0</v>
      </c>
      <c r="H124">
        <f t="shared" si="1"/>
        <v>143.02500000000001</v>
      </c>
    </row>
    <row r="125" spans="1:8" x14ac:dyDescent="0.15">
      <c r="A125">
        <f>Raw!B130</f>
        <v>1825</v>
      </c>
      <c r="B125">
        <f>Raw!C130</f>
        <v>139.19999999999999</v>
      </c>
      <c r="C125">
        <f>AVERAGE(Raw!C130:D130)</f>
        <v>141.25</v>
      </c>
      <c r="D125">
        <v>0</v>
      </c>
      <c r="E125">
        <f>Raw!E130</f>
        <v>3</v>
      </c>
      <c r="F125">
        <f>AVERAGE(Raw!E130:F130)</f>
        <v>3.3</v>
      </c>
      <c r="G125">
        <v>0</v>
      </c>
      <c r="H125">
        <f t="shared" si="1"/>
        <v>137.94999999999999</v>
      </c>
    </row>
    <row r="126" spans="1:8" x14ac:dyDescent="0.15">
      <c r="A126">
        <f>Raw!B131</f>
        <v>1830</v>
      </c>
      <c r="B126">
        <f>Raw!C131</f>
        <v>134.4</v>
      </c>
      <c r="C126">
        <f>AVERAGE(Raw!C131:D131)</f>
        <v>136.4</v>
      </c>
      <c r="D126">
        <v>0</v>
      </c>
      <c r="E126">
        <f>Raw!E131</f>
        <v>3</v>
      </c>
      <c r="F126">
        <f>AVERAGE(Raw!E131:F131)</f>
        <v>3.45</v>
      </c>
      <c r="G126">
        <v>0</v>
      </c>
      <c r="H126">
        <f t="shared" si="1"/>
        <v>132.95000000000002</v>
      </c>
    </row>
    <row r="127" spans="1:8" x14ac:dyDescent="0.15">
      <c r="A127">
        <f>Raw!B132</f>
        <v>1835</v>
      </c>
      <c r="B127">
        <f>Raw!C132</f>
        <v>129.6</v>
      </c>
      <c r="C127">
        <f>AVERAGE(Raw!C132:D132)</f>
        <v>131.6</v>
      </c>
      <c r="D127">
        <v>0</v>
      </c>
      <c r="E127">
        <f>Raw!E132</f>
        <v>3.2</v>
      </c>
      <c r="F127">
        <f>AVERAGE(Raw!E132:F132)</f>
        <v>3.65</v>
      </c>
      <c r="G127">
        <v>0</v>
      </c>
      <c r="H127">
        <f t="shared" si="1"/>
        <v>127.94999999999999</v>
      </c>
    </row>
    <row r="128" spans="1:8" x14ac:dyDescent="0.15">
      <c r="A128">
        <f>Raw!B133</f>
        <v>1840</v>
      </c>
      <c r="B128">
        <f>Raw!C133</f>
        <v>124.8</v>
      </c>
      <c r="C128">
        <f>AVERAGE(Raw!C133:D133)</f>
        <v>126.80000000000001</v>
      </c>
      <c r="D128">
        <v>0</v>
      </c>
      <c r="E128">
        <f>Raw!E133</f>
        <v>3.4</v>
      </c>
      <c r="F128">
        <f>AVERAGE(Raw!E133:F133)</f>
        <v>3.9000000000000004</v>
      </c>
      <c r="G128">
        <v>0</v>
      </c>
      <c r="H128">
        <f t="shared" si="1"/>
        <v>122.9</v>
      </c>
    </row>
    <row r="129" spans="1:8" x14ac:dyDescent="0.15">
      <c r="A129">
        <f>Raw!B134</f>
        <v>1845</v>
      </c>
      <c r="B129">
        <f>Raw!C134</f>
        <v>120.1</v>
      </c>
      <c r="C129">
        <f>AVERAGE(Raw!C134:D134)</f>
        <v>122.1</v>
      </c>
      <c r="D129">
        <v>0</v>
      </c>
      <c r="E129">
        <f>Raw!E134</f>
        <v>3.6</v>
      </c>
      <c r="F129">
        <f>AVERAGE(Raw!E134:F134)</f>
        <v>4.0999999999999996</v>
      </c>
      <c r="G129">
        <v>0</v>
      </c>
      <c r="H129">
        <f t="shared" si="1"/>
        <v>118</v>
      </c>
    </row>
    <row r="130" spans="1:8" x14ac:dyDescent="0.15">
      <c r="A130">
        <f>Raw!B135</f>
        <v>1850</v>
      </c>
      <c r="B130">
        <f>Raw!C135</f>
        <v>115.4</v>
      </c>
      <c r="C130">
        <f>AVERAGE(Raw!C135:D135)</f>
        <v>117.35</v>
      </c>
      <c r="D130">
        <v>0</v>
      </c>
      <c r="E130">
        <f>Raw!E135</f>
        <v>3.8</v>
      </c>
      <c r="F130">
        <f>AVERAGE(Raw!E135:F135)</f>
        <v>4.3499999999999996</v>
      </c>
      <c r="G130">
        <v>0</v>
      </c>
      <c r="H130">
        <f t="shared" si="1"/>
        <v>113</v>
      </c>
    </row>
    <row r="131" spans="1:8" x14ac:dyDescent="0.15">
      <c r="A131">
        <f>Raw!B136</f>
        <v>1855</v>
      </c>
      <c r="B131">
        <f>Raw!C136</f>
        <v>110.6</v>
      </c>
      <c r="C131">
        <f>AVERAGE(Raw!C136:D136)</f>
        <v>112.6</v>
      </c>
      <c r="D131">
        <v>0</v>
      </c>
      <c r="E131">
        <f>Raw!E136</f>
        <v>4.0999999999999996</v>
      </c>
      <c r="F131">
        <f>AVERAGE(Raw!E136:F136)</f>
        <v>4.6500000000000004</v>
      </c>
      <c r="G131">
        <v>0</v>
      </c>
      <c r="H131">
        <f t="shared" ref="H131:H187" si="2">ABS(C131-F131)</f>
        <v>107.94999999999999</v>
      </c>
    </row>
    <row r="132" spans="1:8" x14ac:dyDescent="0.15">
      <c r="A132">
        <f>Raw!B137</f>
        <v>1860</v>
      </c>
      <c r="B132">
        <f>Raw!C137</f>
        <v>105.9</v>
      </c>
      <c r="C132">
        <f>AVERAGE(Raw!C137:D137)</f>
        <v>107.9</v>
      </c>
      <c r="D132">
        <v>0</v>
      </c>
      <c r="E132">
        <f>Raw!E137</f>
        <v>4.4000000000000004</v>
      </c>
      <c r="F132">
        <f>AVERAGE(Raw!E137:F137)</f>
        <v>4.95</v>
      </c>
      <c r="G132">
        <v>0</v>
      </c>
      <c r="H132">
        <f t="shared" si="2"/>
        <v>102.95</v>
      </c>
    </row>
    <row r="133" spans="1:8" x14ac:dyDescent="0.15">
      <c r="A133">
        <f>Raw!B138</f>
        <v>1865</v>
      </c>
      <c r="B133">
        <f>Raw!C138</f>
        <v>101.3</v>
      </c>
      <c r="C133">
        <f>AVERAGE(Raw!C138:D138)</f>
        <v>103.25</v>
      </c>
      <c r="D133">
        <v>0</v>
      </c>
      <c r="E133">
        <f>Raw!E138</f>
        <v>4.7</v>
      </c>
      <c r="F133">
        <f>AVERAGE(Raw!E138:F138)</f>
        <v>5.25</v>
      </c>
      <c r="G133">
        <v>0</v>
      </c>
      <c r="H133">
        <f t="shared" si="2"/>
        <v>98</v>
      </c>
    </row>
    <row r="134" spans="1:8" x14ac:dyDescent="0.15">
      <c r="A134">
        <f>Raw!B139</f>
        <v>1870</v>
      </c>
      <c r="B134">
        <f>Raw!C139</f>
        <v>96.6</v>
      </c>
      <c r="C134">
        <f>AVERAGE(Raw!C139:D139)</f>
        <v>98.55</v>
      </c>
      <c r="D134">
        <v>0</v>
      </c>
      <c r="E134">
        <f>Raw!E139</f>
        <v>5</v>
      </c>
      <c r="F134">
        <f>AVERAGE(Raw!E139:F139)</f>
        <v>5.6</v>
      </c>
      <c r="G134">
        <v>0</v>
      </c>
      <c r="H134">
        <f t="shared" si="2"/>
        <v>92.95</v>
      </c>
    </row>
    <row r="135" spans="1:8" x14ac:dyDescent="0.15">
      <c r="A135">
        <f>Raw!B140</f>
        <v>1875</v>
      </c>
      <c r="B135">
        <f>Raw!C140</f>
        <v>92</v>
      </c>
      <c r="C135">
        <f>AVERAGE(Raw!C140:D140)</f>
        <v>93.95</v>
      </c>
      <c r="D135">
        <v>0</v>
      </c>
      <c r="E135">
        <f>Raw!E140</f>
        <v>5.4</v>
      </c>
      <c r="F135">
        <f>AVERAGE(Raw!E140:F140)</f>
        <v>6</v>
      </c>
      <c r="G135">
        <v>0</v>
      </c>
      <c r="H135">
        <f t="shared" si="2"/>
        <v>87.95</v>
      </c>
    </row>
    <row r="136" spans="1:8" x14ac:dyDescent="0.15">
      <c r="A136">
        <f>Raw!B141</f>
        <v>1880</v>
      </c>
      <c r="B136">
        <f>Raw!C141</f>
        <v>87.4</v>
      </c>
      <c r="C136">
        <f>AVERAGE(Raw!C141:D141)</f>
        <v>89.35</v>
      </c>
      <c r="D136">
        <v>0</v>
      </c>
      <c r="E136">
        <f>Raw!E141</f>
        <v>5.8</v>
      </c>
      <c r="F136">
        <f>AVERAGE(Raw!E141:F141)</f>
        <v>6.4</v>
      </c>
      <c r="G136">
        <v>0</v>
      </c>
      <c r="H136">
        <f t="shared" si="2"/>
        <v>82.949999999999989</v>
      </c>
    </row>
    <row r="137" spans="1:8" x14ac:dyDescent="0.15">
      <c r="A137">
        <f>Raw!B142</f>
        <v>1885</v>
      </c>
      <c r="B137">
        <f>Raw!C142</f>
        <v>82.9</v>
      </c>
      <c r="C137">
        <f>AVERAGE(Raw!C142:D142)</f>
        <v>84.800000000000011</v>
      </c>
      <c r="D137">
        <v>0</v>
      </c>
      <c r="E137">
        <f>Raw!E142</f>
        <v>6.2</v>
      </c>
      <c r="F137">
        <f>AVERAGE(Raw!E142:F142)</f>
        <v>6.85</v>
      </c>
      <c r="G137">
        <v>0</v>
      </c>
      <c r="H137">
        <f t="shared" si="2"/>
        <v>77.950000000000017</v>
      </c>
    </row>
    <row r="138" spans="1:8" x14ac:dyDescent="0.15">
      <c r="A138">
        <f>Raw!B143</f>
        <v>1890</v>
      </c>
      <c r="B138">
        <f>Raw!C143</f>
        <v>78.400000000000006</v>
      </c>
      <c r="C138">
        <f>AVERAGE(Raw!C143:D143)</f>
        <v>80.300000000000011</v>
      </c>
      <c r="D138">
        <v>0</v>
      </c>
      <c r="E138">
        <f>Raw!E143</f>
        <v>6.7</v>
      </c>
      <c r="F138">
        <f>AVERAGE(Raw!E143:F143)</f>
        <v>7.35</v>
      </c>
      <c r="G138">
        <v>0</v>
      </c>
      <c r="H138">
        <f t="shared" si="2"/>
        <v>72.950000000000017</v>
      </c>
    </row>
    <row r="139" spans="1:8" x14ac:dyDescent="0.15">
      <c r="A139">
        <f>Raw!B144</f>
        <v>1895</v>
      </c>
      <c r="B139">
        <f>Raw!C144</f>
        <v>74</v>
      </c>
      <c r="C139">
        <f>AVERAGE(Raw!C144:D144)</f>
        <v>75.849999999999994</v>
      </c>
      <c r="D139">
        <v>0</v>
      </c>
      <c r="E139">
        <f>Raw!E144</f>
        <v>7.2</v>
      </c>
      <c r="F139">
        <f>AVERAGE(Raw!E144:F144)</f>
        <v>7.9</v>
      </c>
      <c r="G139">
        <v>0</v>
      </c>
      <c r="H139">
        <f t="shared" si="2"/>
        <v>67.949999999999989</v>
      </c>
    </row>
    <row r="140" spans="1:8" x14ac:dyDescent="0.15">
      <c r="A140">
        <f>Raw!B145</f>
        <v>1900</v>
      </c>
      <c r="B140">
        <f>Raw!C145</f>
        <v>69.599999999999994</v>
      </c>
      <c r="C140">
        <f>AVERAGE(Raw!C145:D145)</f>
        <v>71.400000000000006</v>
      </c>
      <c r="D140">
        <v>0</v>
      </c>
      <c r="E140">
        <f>Raw!E145</f>
        <v>7.8</v>
      </c>
      <c r="F140">
        <f>AVERAGE(Raw!E145:F145)</f>
        <v>8.3000000000000007</v>
      </c>
      <c r="G140">
        <v>0</v>
      </c>
      <c r="H140">
        <f t="shared" si="2"/>
        <v>63.100000000000009</v>
      </c>
    </row>
    <row r="141" spans="1:8" x14ac:dyDescent="0.15">
      <c r="A141">
        <f>Raw!B146</f>
        <v>1905</v>
      </c>
      <c r="B141">
        <f>Raw!C146</f>
        <v>66</v>
      </c>
      <c r="C141">
        <f>AVERAGE(Raw!C146:D146)</f>
        <v>67.25</v>
      </c>
      <c r="D141">
        <v>0</v>
      </c>
      <c r="E141">
        <f>Raw!E146</f>
        <v>8.5</v>
      </c>
      <c r="F141">
        <f>AVERAGE(Raw!E146:F146)</f>
        <v>9</v>
      </c>
      <c r="G141">
        <v>0</v>
      </c>
      <c r="H141">
        <f t="shared" si="2"/>
        <v>58.25</v>
      </c>
    </row>
    <row r="142" spans="1:8" x14ac:dyDescent="0.15">
      <c r="A142">
        <f>Raw!B147</f>
        <v>1910</v>
      </c>
      <c r="B142">
        <f>Raw!C147</f>
        <v>61.6</v>
      </c>
      <c r="C142">
        <f>AVERAGE(Raw!C147:D147)</f>
        <v>62.849999999999994</v>
      </c>
      <c r="D142">
        <v>0</v>
      </c>
      <c r="E142">
        <f>Raw!E147</f>
        <v>9.1</v>
      </c>
      <c r="F142">
        <f>AVERAGE(Raw!E147:F147)</f>
        <v>9.6499999999999986</v>
      </c>
      <c r="G142">
        <v>0</v>
      </c>
      <c r="H142">
        <f t="shared" si="2"/>
        <v>53.199999999999996</v>
      </c>
    </row>
    <row r="143" spans="1:8" x14ac:dyDescent="0.15">
      <c r="A143">
        <f>Raw!B148</f>
        <v>1915</v>
      </c>
      <c r="B143">
        <f>Raw!C148</f>
        <v>57.4</v>
      </c>
      <c r="C143">
        <f>AVERAGE(Raw!C148:D148)</f>
        <v>58.599999999999994</v>
      </c>
      <c r="D143">
        <v>0</v>
      </c>
      <c r="E143">
        <f>Raw!E148</f>
        <v>9.9</v>
      </c>
      <c r="F143">
        <f>AVERAGE(Raw!E148:F148)</f>
        <v>10.600000000000001</v>
      </c>
      <c r="G143">
        <v>0</v>
      </c>
      <c r="H143">
        <f t="shared" si="2"/>
        <v>47.999999999999993</v>
      </c>
    </row>
    <row r="144" spans="1:8" x14ac:dyDescent="0.15">
      <c r="A144">
        <f>Raw!B149</f>
        <v>1920</v>
      </c>
      <c r="B144">
        <f>Raw!C149</f>
        <v>53.3</v>
      </c>
      <c r="C144">
        <f>AVERAGE(Raw!C149:D149)</f>
        <v>54.45</v>
      </c>
      <c r="D144">
        <v>0</v>
      </c>
      <c r="E144">
        <f>Raw!E149</f>
        <v>10.7</v>
      </c>
      <c r="F144">
        <f>AVERAGE(Raw!E149:F149)</f>
        <v>11.399999999999999</v>
      </c>
      <c r="G144">
        <v>0</v>
      </c>
      <c r="H144">
        <f t="shared" si="2"/>
        <v>43.050000000000004</v>
      </c>
    </row>
    <row r="145" spans="1:8" x14ac:dyDescent="0.15">
      <c r="A145">
        <f>Raw!B150</f>
        <v>1925</v>
      </c>
      <c r="B145">
        <f>Raw!C150</f>
        <v>49.1</v>
      </c>
      <c r="C145">
        <f>AVERAGE(Raw!C150:D150)</f>
        <v>50.150000000000006</v>
      </c>
      <c r="D145">
        <v>0</v>
      </c>
      <c r="E145">
        <f>Raw!E150</f>
        <v>11.6</v>
      </c>
      <c r="F145">
        <f>AVERAGE(Raw!E150:F150)</f>
        <v>12.1</v>
      </c>
      <c r="G145">
        <v>0</v>
      </c>
      <c r="H145">
        <f t="shared" si="2"/>
        <v>38.050000000000004</v>
      </c>
    </row>
    <row r="146" spans="1:8" x14ac:dyDescent="0.15">
      <c r="A146">
        <f>Raw!B151</f>
        <v>1930</v>
      </c>
      <c r="B146">
        <f>Raw!C151</f>
        <v>45.2</v>
      </c>
      <c r="C146">
        <f>AVERAGE(Raw!C151:D151)</f>
        <v>46.25</v>
      </c>
      <c r="D146">
        <v>0</v>
      </c>
      <c r="E146">
        <f>Raw!E151</f>
        <v>12.5</v>
      </c>
      <c r="F146">
        <f>AVERAGE(Raw!E151:F151)</f>
        <v>13.25</v>
      </c>
      <c r="G146">
        <v>0</v>
      </c>
      <c r="H146">
        <f t="shared" si="2"/>
        <v>33</v>
      </c>
    </row>
    <row r="147" spans="1:8" x14ac:dyDescent="0.15">
      <c r="A147">
        <f>Raw!B152</f>
        <v>1935</v>
      </c>
      <c r="B147">
        <f>Raw!C152</f>
        <v>41.2</v>
      </c>
      <c r="C147">
        <f>AVERAGE(Raw!C152:D152)</f>
        <v>42.3</v>
      </c>
      <c r="D147">
        <v>0</v>
      </c>
      <c r="E147">
        <f>Raw!E152</f>
        <v>13.6</v>
      </c>
      <c r="F147">
        <f>AVERAGE(Raw!E152:F152)</f>
        <v>14.149999999999999</v>
      </c>
      <c r="G147">
        <v>0</v>
      </c>
      <c r="H147">
        <f t="shared" si="2"/>
        <v>28.15</v>
      </c>
    </row>
    <row r="148" spans="1:8" x14ac:dyDescent="0.15">
      <c r="A148">
        <f>Raw!B153</f>
        <v>1940</v>
      </c>
      <c r="B148">
        <f>Raw!C153</f>
        <v>37.4</v>
      </c>
      <c r="C148">
        <f>AVERAGE(Raw!C153:D153)</f>
        <v>38.450000000000003</v>
      </c>
      <c r="D148">
        <v>0</v>
      </c>
      <c r="E148">
        <f>Raw!E153</f>
        <v>14.7</v>
      </c>
      <c r="F148">
        <f>AVERAGE(Raw!E153:F153)</f>
        <v>15.25</v>
      </c>
      <c r="G148">
        <v>0</v>
      </c>
      <c r="H148">
        <f t="shared" si="2"/>
        <v>23.200000000000003</v>
      </c>
    </row>
    <row r="149" spans="1:8" x14ac:dyDescent="0.15">
      <c r="A149">
        <f>Raw!B154</f>
        <v>1945</v>
      </c>
      <c r="B149">
        <f>Raw!C154</f>
        <v>33.700000000000003</v>
      </c>
      <c r="C149">
        <f>AVERAGE(Raw!C154:D154)</f>
        <v>34.700000000000003</v>
      </c>
      <c r="D149">
        <v>0</v>
      </c>
      <c r="E149">
        <f>Raw!E154</f>
        <v>15.9</v>
      </c>
      <c r="F149">
        <f>AVERAGE(Raw!E154:F154)</f>
        <v>16.55</v>
      </c>
      <c r="G149">
        <v>0</v>
      </c>
      <c r="H149">
        <f t="shared" si="2"/>
        <v>18.150000000000002</v>
      </c>
    </row>
    <row r="150" spans="1:8" x14ac:dyDescent="0.15">
      <c r="A150">
        <f>Raw!B155</f>
        <v>1950</v>
      </c>
      <c r="B150">
        <f>Raw!C155</f>
        <v>30.1</v>
      </c>
      <c r="C150">
        <f>AVERAGE(Raw!C155:D155)</f>
        <v>31.1</v>
      </c>
      <c r="D150">
        <v>0</v>
      </c>
      <c r="E150">
        <f>Raw!E155</f>
        <v>17.7</v>
      </c>
      <c r="F150">
        <f>AVERAGE(Raw!E155:F155)</f>
        <v>18.25</v>
      </c>
      <c r="G150">
        <v>0</v>
      </c>
      <c r="H150">
        <f t="shared" si="2"/>
        <v>12.850000000000001</v>
      </c>
    </row>
    <row r="151" spans="1:8" x14ac:dyDescent="0.15">
      <c r="A151">
        <f>Raw!B156</f>
        <v>1955</v>
      </c>
      <c r="B151">
        <f>Raw!C156</f>
        <v>26.7</v>
      </c>
      <c r="C151">
        <f>AVERAGE(Raw!C156:D156)</f>
        <v>27.6</v>
      </c>
      <c r="D151">
        <v>0</v>
      </c>
      <c r="E151">
        <f>Raw!E156</f>
        <v>19</v>
      </c>
      <c r="F151">
        <f>AVERAGE(Raw!E156:F156)</f>
        <v>19.75</v>
      </c>
      <c r="G151">
        <v>0</v>
      </c>
      <c r="H151">
        <f t="shared" si="2"/>
        <v>7.8500000000000014</v>
      </c>
    </row>
    <row r="152" spans="1:8" x14ac:dyDescent="0.15">
      <c r="A152">
        <f>Raw!B157</f>
        <v>1960</v>
      </c>
      <c r="B152">
        <f>Raw!C157</f>
        <v>23.4</v>
      </c>
      <c r="C152">
        <f>AVERAGE(Raw!C157:D157)</f>
        <v>24.25</v>
      </c>
      <c r="D152">
        <v>0</v>
      </c>
      <c r="E152">
        <f>Raw!E157</f>
        <v>20.6</v>
      </c>
      <c r="F152">
        <f>AVERAGE(Raw!E157:F157)</f>
        <v>21.3</v>
      </c>
      <c r="G152">
        <v>0</v>
      </c>
      <c r="H152">
        <f t="shared" si="2"/>
        <v>2.9499999999999993</v>
      </c>
    </row>
    <row r="153" spans="1:8" x14ac:dyDescent="0.15">
      <c r="A153">
        <f>Raw!B158</f>
        <v>1965</v>
      </c>
      <c r="B153">
        <f>Raw!C158</f>
        <v>20.3</v>
      </c>
      <c r="C153">
        <f>AVERAGE(Raw!C158:D158)</f>
        <v>21.05</v>
      </c>
      <c r="D153">
        <v>0</v>
      </c>
      <c r="E153">
        <f>Raw!E158</f>
        <v>22.3</v>
      </c>
      <c r="F153">
        <f>AVERAGE(Raw!E158:F158)</f>
        <v>23.15</v>
      </c>
      <c r="G153">
        <v>0</v>
      </c>
      <c r="H153">
        <f t="shared" si="2"/>
        <v>2.0999999999999979</v>
      </c>
    </row>
    <row r="154" spans="1:8" x14ac:dyDescent="0.15">
      <c r="A154">
        <f>Raw!B159</f>
        <v>1970</v>
      </c>
      <c r="B154">
        <f>Raw!C159</f>
        <v>17.399999999999999</v>
      </c>
      <c r="C154">
        <f>AVERAGE(Raw!C159:D159)</f>
        <v>18.100000000000001</v>
      </c>
      <c r="D154">
        <v>0</v>
      </c>
      <c r="E154">
        <f>Raw!E159</f>
        <v>24.3</v>
      </c>
      <c r="F154">
        <f>AVERAGE(Raw!E159:F159)</f>
        <v>25.05</v>
      </c>
      <c r="G154">
        <v>0</v>
      </c>
      <c r="H154">
        <f t="shared" si="2"/>
        <v>6.9499999999999993</v>
      </c>
    </row>
    <row r="155" spans="1:8" x14ac:dyDescent="0.15">
      <c r="A155">
        <f>Raw!B160</f>
        <v>1975</v>
      </c>
      <c r="B155">
        <f>Raw!C160</f>
        <v>14.6</v>
      </c>
      <c r="C155">
        <f>AVERAGE(Raw!C160:D160)</f>
        <v>15.25</v>
      </c>
      <c r="D155">
        <v>0</v>
      </c>
      <c r="E155">
        <f>Raw!E160</f>
        <v>26.5</v>
      </c>
      <c r="F155">
        <f>AVERAGE(Raw!E160:F160)</f>
        <v>27.3</v>
      </c>
      <c r="G155">
        <v>0</v>
      </c>
      <c r="H155">
        <f t="shared" si="2"/>
        <v>12.05</v>
      </c>
    </row>
    <row r="156" spans="1:8" x14ac:dyDescent="0.15">
      <c r="A156">
        <f>Raw!B161</f>
        <v>1980</v>
      </c>
      <c r="B156">
        <f>Raw!C161</f>
        <v>12.2</v>
      </c>
      <c r="C156">
        <f>AVERAGE(Raw!C161:D161)</f>
        <v>12.75</v>
      </c>
      <c r="D156">
        <v>0</v>
      </c>
      <c r="E156">
        <f>Raw!E161</f>
        <v>28.9</v>
      </c>
      <c r="F156">
        <f>AVERAGE(Raw!E161:F161)</f>
        <v>29.75</v>
      </c>
      <c r="G156">
        <v>0</v>
      </c>
      <c r="H156">
        <f t="shared" si="2"/>
        <v>17</v>
      </c>
    </row>
    <row r="157" spans="1:8" x14ac:dyDescent="0.15">
      <c r="A157">
        <f>Raw!B162</f>
        <v>1985</v>
      </c>
      <c r="B157">
        <f>Raw!C162</f>
        <v>9.9</v>
      </c>
      <c r="C157">
        <f>AVERAGE(Raw!C162:D162)</f>
        <v>10.45</v>
      </c>
      <c r="D157">
        <v>0</v>
      </c>
      <c r="E157">
        <f>Raw!E162</f>
        <v>31.4</v>
      </c>
      <c r="F157">
        <f>AVERAGE(Raw!E162:F162)</f>
        <v>32.299999999999997</v>
      </c>
      <c r="G157">
        <v>0</v>
      </c>
      <c r="H157">
        <f t="shared" si="2"/>
        <v>21.849999999999998</v>
      </c>
    </row>
    <row r="158" spans="1:8" x14ac:dyDescent="0.15">
      <c r="A158">
        <f>Raw!B163</f>
        <v>1990</v>
      </c>
      <c r="B158">
        <f>Raw!C163</f>
        <v>7.9</v>
      </c>
      <c r="C158">
        <f>AVERAGE(Raw!C163:D163)</f>
        <v>8.4499999999999993</v>
      </c>
      <c r="D158">
        <v>0</v>
      </c>
      <c r="E158">
        <f>Raw!E163</f>
        <v>34.299999999999997</v>
      </c>
      <c r="F158">
        <f>AVERAGE(Raw!E163:F163)</f>
        <v>35.4</v>
      </c>
      <c r="G158">
        <v>0</v>
      </c>
      <c r="H158">
        <f t="shared" si="2"/>
        <v>26.95</v>
      </c>
    </row>
    <row r="159" spans="1:8" x14ac:dyDescent="0.15">
      <c r="A159">
        <f>Raw!B164</f>
        <v>1995</v>
      </c>
      <c r="B159">
        <f>Raw!C164</f>
        <v>6.2</v>
      </c>
      <c r="C159">
        <f>AVERAGE(Raw!C164:D164)</f>
        <v>6.65</v>
      </c>
      <c r="D159">
        <v>0</v>
      </c>
      <c r="E159">
        <f>Raw!E164</f>
        <v>37.4</v>
      </c>
      <c r="F159">
        <f>AVERAGE(Raw!E164:F164)</f>
        <v>38.549999999999997</v>
      </c>
      <c r="G159">
        <v>0</v>
      </c>
      <c r="H159">
        <f t="shared" si="2"/>
        <v>31.9</v>
      </c>
    </row>
    <row r="160" spans="1:8" x14ac:dyDescent="0.15">
      <c r="A160">
        <f>Raw!B165</f>
        <v>2000</v>
      </c>
      <c r="B160">
        <f>Raw!C165</f>
        <v>4.7</v>
      </c>
      <c r="C160">
        <f>AVERAGE(Raw!C165:D165)</f>
        <v>4.95</v>
      </c>
      <c r="D160">
        <v>0</v>
      </c>
      <c r="E160">
        <f>Raw!E165</f>
        <v>40.700000000000003</v>
      </c>
      <c r="F160">
        <f>AVERAGE(Raw!E165:F165)</f>
        <v>41.95</v>
      </c>
      <c r="G160">
        <v>0</v>
      </c>
      <c r="H160">
        <f t="shared" si="2"/>
        <v>37</v>
      </c>
    </row>
    <row r="161" spans="1:8" x14ac:dyDescent="0.15">
      <c r="A161">
        <f>Raw!B166</f>
        <v>2005</v>
      </c>
      <c r="B161">
        <f>Raw!C166</f>
        <v>3.4</v>
      </c>
      <c r="C161">
        <f>AVERAGE(Raw!C166:D166)</f>
        <v>3.8</v>
      </c>
      <c r="D161">
        <v>0</v>
      </c>
      <c r="E161">
        <f>Raw!E166</f>
        <v>44</v>
      </c>
      <c r="F161">
        <f>AVERAGE(Raw!E166:F166)</f>
        <v>45.85</v>
      </c>
      <c r="G161">
        <v>0</v>
      </c>
      <c r="H161">
        <f t="shared" si="2"/>
        <v>42.050000000000004</v>
      </c>
    </row>
    <row r="162" spans="1:8" x14ac:dyDescent="0.15">
      <c r="A162">
        <f>Raw!B167</f>
        <v>2010</v>
      </c>
      <c r="B162">
        <f>Raw!C167</f>
        <v>2.65</v>
      </c>
      <c r="C162">
        <f>AVERAGE(Raw!C167:D167)</f>
        <v>2.875</v>
      </c>
      <c r="D162">
        <v>0</v>
      </c>
      <c r="E162">
        <f>Raw!E167</f>
        <v>48</v>
      </c>
      <c r="F162">
        <f>AVERAGE(Raw!E167:F167)</f>
        <v>49.7</v>
      </c>
      <c r="G162">
        <v>0</v>
      </c>
      <c r="H162">
        <f t="shared" si="2"/>
        <v>46.825000000000003</v>
      </c>
    </row>
    <row r="163" spans="1:8" x14ac:dyDescent="0.15">
      <c r="A163">
        <f>Raw!B168</f>
        <v>2015</v>
      </c>
      <c r="B163">
        <f>Raw!C168</f>
        <v>1.75</v>
      </c>
      <c r="C163">
        <f>AVERAGE(Raw!C168:D168)</f>
        <v>2.0249999999999999</v>
      </c>
      <c r="D163">
        <v>0</v>
      </c>
      <c r="E163">
        <f>Raw!E168</f>
        <v>52.2</v>
      </c>
      <c r="F163">
        <f>AVERAGE(Raw!E168:F168)</f>
        <v>54.1</v>
      </c>
      <c r="G163">
        <v>0</v>
      </c>
      <c r="H163">
        <f t="shared" si="2"/>
        <v>52.075000000000003</v>
      </c>
    </row>
    <row r="164" spans="1:8" x14ac:dyDescent="0.15">
      <c r="A164">
        <f>Raw!B169</f>
        <v>2020</v>
      </c>
      <c r="B164">
        <f>Raw!C169</f>
        <v>1.2</v>
      </c>
      <c r="C164">
        <f>AVERAGE(Raw!C169:D169)</f>
        <v>1.45</v>
      </c>
      <c r="D164">
        <v>0</v>
      </c>
      <c r="E164">
        <f>Raw!E169</f>
        <v>56.6</v>
      </c>
      <c r="F164">
        <f>AVERAGE(Raw!E169:F169)</f>
        <v>58.5</v>
      </c>
      <c r="G164">
        <v>0</v>
      </c>
      <c r="H164">
        <f t="shared" si="2"/>
        <v>57.05</v>
      </c>
    </row>
    <row r="165" spans="1:8" x14ac:dyDescent="0.15">
      <c r="A165">
        <f>Raw!B170</f>
        <v>2025</v>
      </c>
      <c r="B165">
        <f>Raw!C170</f>
        <v>1</v>
      </c>
      <c r="C165">
        <f>AVERAGE(Raw!C170:D170)</f>
        <v>1.125</v>
      </c>
      <c r="D165">
        <v>0</v>
      </c>
      <c r="E165">
        <f>Raw!E170</f>
        <v>61.2</v>
      </c>
      <c r="F165">
        <f>AVERAGE(Raw!E170:F170)</f>
        <v>63.1</v>
      </c>
      <c r="G165">
        <v>0</v>
      </c>
      <c r="H165">
        <f t="shared" si="2"/>
        <v>61.975000000000001</v>
      </c>
    </row>
    <row r="166" spans="1:8" x14ac:dyDescent="0.15">
      <c r="A166">
        <f>Raw!B171</f>
        <v>2030</v>
      </c>
      <c r="B166">
        <f>Raw!C171</f>
        <v>0.45</v>
      </c>
      <c r="C166">
        <f>AVERAGE(Raw!C171:D171)</f>
        <v>0.72499999999999998</v>
      </c>
      <c r="D166">
        <v>0</v>
      </c>
      <c r="E166">
        <f>Raw!E171</f>
        <v>65.900000000000006</v>
      </c>
      <c r="F166">
        <f>AVERAGE(Raw!E171:F171)</f>
        <v>67.800000000000011</v>
      </c>
      <c r="G166">
        <v>0</v>
      </c>
      <c r="H166">
        <f t="shared" si="2"/>
        <v>67.075000000000017</v>
      </c>
    </row>
    <row r="167" spans="1:8" x14ac:dyDescent="0.15">
      <c r="A167">
        <f>Raw!B172</f>
        <v>2035</v>
      </c>
      <c r="B167">
        <f>Raw!C172</f>
        <v>0.25</v>
      </c>
      <c r="C167">
        <f>AVERAGE(Raw!C172:D172)</f>
        <v>0.52500000000000002</v>
      </c>
      <c r="D167">
        <v>0</v>
      </c>
      <c r="E167">
        <f>Raw!E172</f>
        <v>70.7</v>
      </c>
      <c r="F167">
        <f>AVERAGE(Raw!E172:F172)</f>
        <v>72.550000000000011</v>
      </c>
      <c r="G167">
        <v>0</v>
      </c>
      <c r="H167">
        <f t="shared" si="2"/>
        <v>72.025000000000006</v>
      </c>
    </row>
    <row r="168" spans="1:8" x14ac:dyDescent="0.15">
      <c r="A168">
        <f>Raw!B173</f>
        <v>2040</v>
      </c>
      <c r="B168">
        <f>Raw!C173</f>
        <v>0.35</v>
      </c>
      <c r="C168">
        <f>AVERAGE(Raw!C173:D173)</f>
        <v>0.5</v>
      </c>
      <c r="D168">
        <v>0</v>
      </c>
      <c r="E168">
        <f>Raw!E173</f>
        <v>75.599999999999994</v>
      </c>
      <c r="F168">
        <f>AVERAGE(Raw!E173:F173)</f>
        <v>77.449999999999989</v>
      </c>
      <c r="G168">
        <v>0</v>
      </c>
      <c r="H168">
        <f t="shared" si="2"/>
        <v>76.949999999999989</v>
      </c>
    </row>
    <row r="169" spans="1:8" x14ac:dyDescent="0.15">
      <c r="A169">
        <f>Raw!B174</f>
        <v>2045</v>
      </c>
      <c r="B169">
        <f>Raw!C174</f>
        <v>0.2</v>
      </c>
      <c r="C169">
        <f>AVERAGE(Raw!C174:D174)</f>
        <v>0.4</v>
      </c>
      <c r="D169">
        <v>0</v>
      </c>
      <c r="E169">
        <f>Raw!E174</f>
        <v>80.5</v>
      </c>
      <c r="F169">
        <f>AVERAGE(Raw!E174:F174)</f>
        <v>82.3</v>
      </c>
      <c r="G169">
        <v>0</v>
      </c>
      <c r="H169">
        <f t="shared" si="2"/>
        <v>81.899999999999991</v>
      </c>
    </row>
    <row r="170" spans="1:8" x14ac:dyDescent="0.15">
      <c r="A170">
        <f>Raw!B175</f>
        <v>2050</v>
      </c>
      <c r="B170">
        <f>Raw!C175</f>
        <v>0.2</v>
      </c>
      <c r="C170">
        <f>AVERAGE(Raw!C175:D175)</f>
        <v>0.25</v>
      </c>
      <c r="D170">
        <v>0</v>
      </c>
      <c r="E170">
        <f>Raw!E175</f>
        <v>85.4</v>
      </c>
      <c r="F170">
        <f>AVERAGE(Raw!E175:F175)</f>
        <v>87.2</v>
      </c>
      <c r="G170">
        <v>0</v>
      </c>
      <c r="H170">
        <f t="shared" si="2"/>
        <v>86.95</v>
      </c>
    </row>
    <row r="171" spans="1:8" x14ac:dyDescent="0.15">
      <c r="A171">
        <f>Raw!B176</f>
        <v>2055</v>
      </c>
      <c r="B171">
        <f>Raw!C176</f>
        <v>0.15</v>
      </c>
      <c r="C171">
        <f>AVERAGE(Raw!C176:D176)</f>
        <v>0.32500000000000001</v>
      </c>
      <c r="D171">
        <v>0</v>
      </c>
      <c r="E171">
        <f>Raw!E176</f>
        <v>90.4</v>
      </c>
      <c r="F171">
        <f>AVERAGE(Raw!E176:F176)</f>
        <v>92.2</v>
      </c>
      <c r="G171">
        <v>0</v>
      </c>
      <c r="H171">
        <f t="shared" si="2"/>
        <v>91.875</v>
      </c>
    </row>
    <row r="172" spans="1:8" x14ac:dyDescent="0.15">
      <c r="A172">
        <f>Raw!B177</f>
        <v>2060</v>
      </c>
      <c r="B172">
        <f>Raw!C177</f>
        <v>0.15</v>
      </c>
      <c r="C172">
        <f>AVERAGE(Raw!C177:D177)</f>
        <v>0.22499999999999998</v>
      </c>
      <c r="D172">
        <v>0</v>
      </c>
      <c r="E172">
        <f>Raw!E177</f>
        <v>95.3</v>
      </c>
      <c r="F172">
        <f>AVERAGE(Raw!E177:F177)</f>
        <v>97.1</v>
      </c>
      <c r="G172">
        <v>0</v>
      </c>
      <c r="H172">
        <f t="shared" si="2"/>
        <v>96.875</v>
      </c>
    </row>
    <row r="173" spans="1:8" x14ac:dyDescent="0.15">
      <c r="A173">
        <f>Raw!B178</f>
        <v>2065</v>
      </c>
      <c r="B173">
        <f>Raw!C178</f>
        <v>0.15</v>
      </c>
      <c r="C173">
        <f>AVERAGE(Raw!C178:D178)</f>
        <v>0.17499999999999999</v>
      </c>
      <c r="D173">
        <v>0</v>
      </c>
      <c r="E173">
        <f>Raw!E178</f>
        <v>100.3</v>
      </c>
      <c r="F173">
        <f>AVERAGE(Raw!E178:F178)</f>
        <v>102.1</v>
      </c>
      <c r="G173">
        <v>0</v>
      </c>
      <c r="H173">
        <f t="shared" si="2"/>
        <v>101.925</v>
      </c>
    </row>
    <row r="174" spans="1:8" x14ac:dyDescent="0.15">
      <c r="A174">
        <f>Raw!B179</f>
        <v>2070</v>
      </c>
      <c r="B174">
        <f>Raw!C179</f>
        <v>0.1</v>
      </c>
      <c r="C174">
        <f>AVERAGE(Raw!C179:D179)</f>
        <v>0.15000000000000002</v>
      </c>
      <c r="D174">
        <v>0</v>
      </c>
      <c r="E174">
        <f>Raw!E179</f>
        <v>105.3</v>
      </c>
      <c r="F174">
        <f>AVERAGE(Raw!E179:F179)</f>
        <v>107.1</v>
      </c>
      <c r="G174">
        <v>0</v>
      </c>
      <c r="H174">
        <f t="shared" si="2"/>
        <v>106.94999999999999</v>
      </c>
    </row>
    <row r="175" spans="1:8" x14ac:dyDescent="0.15">
      <c r="A175">
        <f>Raw!B180</f>
        <v>2075</v>
      </c>
      <c r="B175">
        <f>Raw!C180</f>
        <v>0.1</v>
      </c>
      <c r="C175">
        <f>AVERAGE(Raw!C180:D180)</f>
        <v>0.15000000000000002</v>
      </c>
      <c r="D175">
        <v>0</v>
      </c>
      <c r="E175">
        <f>Raw!E180</f>
        <v>110.3</v>
      </c>
      <c r="F175">
        <f>AVERAGE(Raw!E180:F180)</f>
        <v>112.05</v>
      </c>
      <c r="G175">
        <v>0</v>
      </c>
      <c r="H175">
        <f t="shared" si="2"/>
        <v>111.89999999999999</v>
      </c>
    </row>
    <row r="176" spans="1:8" x14ac:dyDescent="0.15">
      <c r="A176">
        <f>Raw!B181</f>
        <v>2080</v>
      </c>
      <c r="B176">
        <f>Raw!C181</f>
        <v>0.05</v>
      </c>
      <c r="C176">
        <f>AVERAGE(Raw!C181:D181)</f>
        <v>0.25</v>
      </c>
      <c r="D176">
        <v>0</v>
      </c>
      <c r="E176">
        <f>Raw!E181</f>
        <v>115.3</v>
      </c>
      <c r="F176">
        <f>AVERAGE(Raw!E181:F181)</f>
        <v>117.05</v>
      </c>
      <c r="G176">
        <v>0</v>
      </c>
      <c r="H176">
        <f t="shared" si="2"/>
        <v>116.8</v>
      </c>
    </row>
    <row r="177" spans="1:8" x14ac:dyDescent="0.15">
      <c r="A177">
        <f>Raw!B182</f>
        <v>2085</v>
      </c>
      <c r="B177">
        <f>Raw!C182</f>
        <v>0.05</v>
      </c>
      <c r="C177">
        <f>AVERAGE(Raw!C182:D182)</f>
        <v>0.22500000000000001</v>
      </c>
      <c r="D177">
        <v>0</v>
      </c>
      <c r="E177">
        <f>Raw!E182</f>
        <v>120.3</v>
      </c>
      <c r="F177">
        <f>AVERAGE(Raw!E182:F182)</f>
        <v>122.05</v>
      </c>
      <c r="G177">
        <v>0</v>
      </c>
      <c r="H177">
        <f t="shared" si="2"/>
        <v>121.825</v>
      </c>
    </row>
    <row r="178" spans="1:8" x14ac:dyDescent="0.15">
      <c r="A178">
        <f>Raw!B183</f>
        <v>2090</v>
      </c>
      <c r="B178">
        <f>Raw!C183</f>
        <v>0.05</v>
      </c>
      <c r="C178">
        <f>AVERAGE(Raw!C183:D183)</f>
        <v>0.1</v>
      </c>
      <c r="D178">
        <v>0</v>
      </c>
      <c r="E178">
        <f>Raw!E183</f>
        <v>125.3</v>
      </c>
      <c r="F178">
        <f>AVERAGE(Raw!E183:F183)</f>
        <v>127.05000000000001</v>
      </c>
      <c r="G178">
        <v>0</v>
      </c>
      <c r="H178">
        <f t="shared" si="2"/>
        <v>126.95000000000002</v>
      </c>
    </row>
    <row r="179" spans="1:8" x14ac:dyDescent="0.15">
      <c r="A179">
        <f>Raw!B184</f>
        <v>2095</v>
      </c>
      <c r="B179">
        <f>Raw!C184</f>
        <v>0.05</v>
      </c>
      <c r="C179">
        <f>AVERAGE(Raw!C184:D184)</f>
        <v>0.19999999999999998</v>
      </c>
      <c r="D179">
        <v>0</v>
      </c>
      <c r="E179">
        <f>Raw!E184</f>
        <v>130.30000000000001</v>
      </c>
      <c r="F179">
        <f>AVERAGE(Raw!E184:F184)</f>
        <v>132.05000000000001</v>
      </c>
      <c r="G179">
        <v>0</v>
      </c>
      <c r="H179">
        <f t="shared" si="2"/>
        <v>131.85000000000002</v>
      </c>
    </row>
    <row r="180" spans="1:8" x14ac:dyDescent="0.15">
      <c r="A180">
        <f>Raw!B185</f>
        <v>2100</v>
      </c>
      <c r="B180">
        <f>Raw!C185</f>
        <v>0.05</v>
      </c>
      <c r="C180">
        <f>AVERAGE(Raw!C185:D185)</f>
        <v>0.1</v>
      </c>
      <c r="D180">
        <v>0</v>
      </c>
      <c r="E180">
        <f>Raw!E185</f>
        <v>135.30000000000001</v>
      </c>
      <c r="F180">
        <f>AVERAGE(Raw!E185:F185)</f>
        <v>137.05000000000001</v>
      </c>
      <c r="G180">
        <v>0</v>
      </c>
      <c r="H180">
        <f t="shared" si="2"/>
        <v>136.95000000000002</v>
      </c>
    </row>
    <row r="181" spans="1:8" x14ac:dyDescent="0.15">
      <c r="A181">
        <f>Raw!B186</f>
        <v>2120</v>
      </c>
      <c r="B181">
        <f>Raw!C186</f>
        <v>0</v>
      </c>
      <c r="C181">
        <f>AVERAGE(Raw!C186:D186)</f>
        <v>7.4999999999999997E-2</v>
      </c>
      <c r="D181">
        <v>0</v>
      </c>
      <c r="E181">
        <f>Raw!E186</f>
        <v>155.30000000000001</v>
      </c>
      <c r="F181">
        <f>AVERAGE(Raw!E186:F186)</f>
        <v>157.05000000000001</v>
      </c>
      <c r="G181">
        <v>0</v>
      </c>
      <c r="H181">
        <f t="shared" si="2"/>
        <v>156.97500000000002</v>
      </c>
    </row>
    <row r="182" spans="1:8" x14ac:dyDescent="0.15">
      <c r="A182">
        <f>Raw!B187</f>
        <v>2125</v>
      </c>
      <c r="B182">
        <f>Raw!C187</f>
        <v>0.05</v>
      </c>
      <c r="C182">
        <f>AVERAGE(Raw!C187:D187)</f>
        <v>0.1</v>
      </c>
      <c r="D182">
        <v>0</v>
      </c>
      <c r="E182">
        <f>Raw!E187</f>
        <v>160.30000000000001</v>
      </c>
      <c r="F182">
        <f>AVERAGE(Raw!E187:F187)</f>
        <v>162.05000000000001</v>
      </c>
      <c r="G182">
        <v>0</v>
      </c>
      <c r="H182">
        <f t="shared" si="2"/>
        <v>161.95000000000002</v>
      </c>
    </row>
    <row r="183" spans="1:8" x14ac:dyDescent="0.15">
      <c r="A183">
        <f>Raw!B188</f>
        <v>2150</v>
      </c>
      <c r="B183">
        <f>Raw!C188</f>
        <v>0</v>
      </c>
      <c r="C183">
        <f>AVERAGE(Raw!C188:D188)</f>
        <v>0.05</v>
      </c>
      <c r="D183">
        <v>0</v>
      </c>
      <c r="E183">
        <f>Raw!E188</f>
        <v>185.2</v>
      </c>
      <c r="F183">
        <f>AVERAGE(Raw!E188:F188)</f>
        <v>187</v>
      </c>
      <c r="G183">
        <v>0</v>
      </c>
      <c r="H183">
        <f t="shared" si="2"/>
        <v>186.95</v>
      </c>
    </row>
    <row r="184" spans="1:8" x14ac:dyDescent="0.15">
      <c r="A184">
        <f>Raw!B189</f>
        <v>2175</v>
      </c>
      <c r="B184">
        <f>Raw!C189</f>
        <v>0</v>
      </c>
      <c r="C184">
        <f>AVERAGE(Raw!C189:D189)</f>
        <v>2.5000000000000001E-2</v>
      </c>
      <c r="D184">
        <v>0</v>
      </c>
      <c r="E184">
        <f>Raw!E189</f>
        <v>210.2</v>
      </c>
      <c r="F184">
        <f>AVERAGE(Raw!E189:F189)</f>
        <v>211.95</v>
      </c>
      <c r="G184">
        <v>0</v>
      </c>
      <c r="H184">
        <f t="shared" si="2"/>
        <v>211.92499999999998</v>
      </c>
    </row>
    <row r="185" spans="1:8" x14ac:dyDescent="0.15">
      <c r="A185">
        <f>Raw!B190</f>
        <v>2200</v>
      </c>
      <c r="B185">
        <f>Raw!C190</f>
        <v>0</v>
      </c>
      <c r="C185">
        <f>AVERAGE(Raw!C190:D190)</f>
        <v>2.5000000000000001E-2</v>
      </c>
      <c r="D185">
        <v>0</v>
      </c>
      <c r="E185">
        <f>Raw!E190</f>
        <v>235.2</v>
      </c>
      <c r="F185">
        <f>AVERAGE(Raw!E190:F190)</f>
        <v>236.95</v>
      </c>
      <c r="G185">
        <v>0</v>
      </c>
      <c r="H185">
        <f t="shared" si="2"/>
        <v>236.92499999999998</v>
      </c>
    </row>
    <row r="186" spans="1:8" x14ac:dyDescent="0.15">
      <c r="A186">
        <f>Raw!B191</f>
        <v>2225</v>
      </c>
      <c r="B186">
        <f>Raw!C191</f>
        <v>0.05</v>
      </c>
      <c r="C186">
        <f>AVERAGE(Raw!C191:D191)</f>
        <v>7.5000000000000011E-2</v>
      </c>
      <c r="D186">
        <v>0</v>
      </c>
      <c r="E186">
        <f>Raw!E191</f>
        <v>260.2</v>
      </c>
      <c r="F186">
        <f>AVERAGE(Raw!E191:F191)</f>
        <v>261.95</v>
      </c>
      <c r="G186">
        <v>0</v>
      </c>
      <c r="H186">
        <f t="shared" si="2"/>
        <v>261.875</v>
      </c>
    </row>
    <row r="187" spans="1:8" x14ac:dyDescent="0.15">
      <c r="A187">
        <f>Raw!B192</f>
        <v>2250</v>
      </c>
      <c r="B187">
        <f>Raw!C192</f>
        <v>0</v>
      </c>
      <c r="C187">
        <f>AVERAGE(Raw!C192:D192)</f>
        <v>2.5000000000000001E-2</v>
      </c>
      <c r="D187">
        <v>0</v>
      </c>
      <c r="E187">
        <f>Raw!E192</f>
        <v>285.2</v>
      </c>
      <c r="F187">
        <f>AVERAGE(Raw!E192:F192)</f>
        <v>286.95</v>
      </c>
      <c r="G187">
        <v>0</v>
      </c>
      <c r="H187">
        <f t="shared" si="2"/>
        <v>286.92500000000001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J5" sqref="J5"/>
    </sheetView>
  </sheetViews>
  <sheetFormatPr baseColWidth="10" defaultColWidth="8.83203125" defaultRowHeight="14" x14ac:dyDescent="0.15"/>
  <sheetData>
    <row r="1" spans="1:8" x14ac:dyDescent="0.1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15">
      <c r="A2">
        <f>Raw!G17</f>
        <v>1225</v>
      </c>
      <c r="B2">
        <f>Raw!H17</f>
        <v>735.9</v>
      </c>
      <c r="C2">
        <f>AVERAGE(Raw!H17:I17)</f>
        <v>737.34999999999991</v>
      </c>
      <c r="D2">
        <v>0</v>
      </c>
      <c r="E2">
        <f>Raw!J17</f>
        <v>0</v>
      </c>
      <c r="F2">
        <f>AVERAGE(Raw!J17:K17)</f>
        <v>0.05</v>
      </c>
      <c r="G2">
        <v>0</v>
      </c>
      <c r="H2">
        <f>ABS(C2-F2)</f>
        <v>737.3</v>
      </c>
    </row>
    <row r="3" spans="1:8" x14ac:dyDescent="0.15">
      <c r="A3">
        <f>Raw!G18</f>
        <v>1250</v>
      </c>
      <c r="B3">
        <f>Raw!H18</f>
        <v>710.8</v>
      </c>
      <c r="C3">
        <f>AVERAGE(Raw!H18:I18)</f>
        <v>712.3</v>
      </c>
      <c r="D3">
        <v>0</v>
      </c>
      <c r="E3">
        <f>Raw!J18</f>
        <v>0</v>
      </c>
      <c r="F3">
        <f>AVERAGE(Raw!J18:K18)</f>
        <v>0.05</v>
      </c>
      <c r="G3">
        <v>0</v>
      </c>
      <c r="H3">
        <f t="shared" ref="H3:H66" si="0">ABS(C3-F3)</f>
        <v>712.25</v>
      </c>
    </row>
    <row r="4" spans="1:8" x14ac:dyDescent="0.15">
      <c r="A4">
        <f>Raw!G19</f>
        <v>1275</v>
      </c>
      <c r="B4">
        <f>Raw!H19</f>
        <v>686</v>
      </c>
      <c r="C4">
        <f>AVERAGE(Raw!H19:I19)</f>
        <v>687.35</v>
      </c>
      <c r="D4">
        <v>0</v>
      </c>
      <c r="E4">
        <f>Raw!J19</f>
        <v>0.05</v>
      </c>
      <c r="F4">
        <f>AVERAGE(Raw!J19:K19)</f>
        <v>7.5000000000000011E-2</v>
      </c>
      <c r="G4">
        <v>0</v>
      </c>
      <c r="H4">
        <f t="shared" si="0"/>
        <v>687.27499999999998</v>
      </c>
    </row>
    <row r="5" spans="1:8" x14ac:dyDescent="0.15">
      <c r="A5">
        <f>Raw!G20</f>
        <v>1300</v>
      </c>
      <c r="B5">
        <f>Raw!H20</f>
        <v>660.9</v>
      </c>
      <c r="C5">
        <f>AVERAGE(Raw!H20:I20)</f>
        <v>662.34999999999991</v>
      </c>
      <c r="D5">
        <v>0</v>
      </c>
      <c r="E5">
        <f>Raw!J20</f>
        <v>0</v>
      </c>
      <c r="F5">
        <f>AVERAGE(Raw!J20:K20)</f>
        <v>0.05</v>
      </c>
      <c r="G5">
        <v>0</v>
      </c>
      <c r="H5">
        <f t="shared" si="0"/>
        <v>662.3</v>
      </c>
    </row>
    <row r="6" spans="1:8" x14ac:dyDescent="0.15">
      <c r="A6">
        <f>Raw!G21</f>
        <v>1325</v>
      </c>
      <c r="B6">
        <f>Raw!H21</f>
        <v>635.9</v>
      </c>
      <c r="C6">
        <f>AVERAGE(Raw!H21:I21)</f>
        <v>637.25</v>
      </c>
      <c r="D6">
        <v>0</v>
      </c>
      <c r="E6">
        <f>Raw!J21</f>
        <v>0.1</v>
      </c>
      <c r="F6">
        <f>AVERAGE(Raw!J21:K21)</f>
        <v>0.15000000000000002</v>
      </c>
      <c r="G6">
        <v>0</v>
      </c>
      <c r="H6">
        <f t="shared" si="0"/>
        <v>637.1</v>
      </c>
    </row>
    <row r="7" spans="1:8" x14ac:dyDescent="0.15">
      <c r="A7">
        <f>Raw!G22</f>
        <v>1350</v>
      </c>
      <c r="B7">
        <f>Raw!H22</f>
        <v>610.9</v>
      </c>
      <c r="C7">
        <f>AVERAGE(Raw!H22:I22)</f>
        <v>612.25</v>
      </c>
      <c r="D7">
        <v>0</v>
      </c>
      <c r="E7">
        <f>Raw!J22</f>
        <v>0.1</v>
      </c>
      <c r="F7">
        <f>AVERAGE(Raw!J22:K22)</f>
        <v>0.15000000000000002</v>
      </c>
      <c r="G7">
        <v>0</v>
      </c>
      <c r="H7">
        <f t="shared" si="0"/>
        <v>612.1</v>
      </c>
    </row>
    <row r="8" spans="1:8" x14ac:dyDescent="0.15">
      <c r="A8">
        <f>Raw!G23</f>
        <v>1375</v>
      </c>
      <c r="B8">
        <f>Raw!H23</f>
        <v>585.9</v>
      </c>
      <c r="C8">
        <f>AVERAGE(Raw!H23:I23)</f>
        <v>587.29999999999995</v>
      </c>
      <c r="D8">
        <v>0</v>
      </c>
      <c r="E8">
        <f>Raw!J23</f>
        <v>0.1</v>
      </c>
      <c r="F8">
        <f>AVERAGE(Raw!J23:K23)</f>
        <v>0.17499999999999999</v>
      </c>
      <c r="G8">
        <v>0</v>
      </c>
      <c r="H8">
        <f t="shared" si="0"/>
        <v>587.125</v>
      </c>
    </row>
    <row r="9" spans="1:8" x14ac:dyDescent="0.15">
      <c r="A9">
        <f>Raw!G24</f>
        <v>1400</v>
      </c>
      <c r="B9">
        <f>Raw!H24</f>
        <v>561</v>
      </c>
      <c r="C9">
        <f>AVERAGE(Raw!H24:I24)</f>
        <v>562.35</v>
      </c>
      <c r="D9">
        <v>0</v>
      </c>
      <c r="E9">
        <f>Raw!J24</f>
        <v>0.15</v>
      </c>
      <c r="F9">
        <f>AVERAGE(Raw!J24:K24)</f>
        <v>0.2</v>
      </c>
      <c r="G9">
        <v>0</v>
      </c>
      <c r="H9">
        <f t="shared" si="0"/>
        <v>562.15</v>
      </c>
    </row>
    <row r="10" spans="1:8" x14ac:dyDescent="0.15">
      <c r="A10">
        <f>Raw!G25</f>
        <v>1425</v>
      </c>
      <c r="B10">
        <f>Raw!H25</f>
        <v>536</v>
      </c>
      <c r="C10">
        <f>AVERAGE(Raw!H25:I25)</f>
        <v>537.4</v>
      </c>
      <c r="D10">
        <v>0</v>
      </c>
      <c r="E10">
        <f>Raw!J25</f>
        <v>0.2</v>
      </c>
      <c r="F10">
        <f>AVERAGE(Raw!J25:K25)</f>
        <v>0.25</v>
      </c>
      <c r="G10">
        <v>0</v>
      </c>
      <c r="H10">
        <f t="shared" si="0"/>
        <v>537.15</v>
      </c>
    </row>
    <row r="11" spans="1:8" x14ac:dyDescent="0.15">
      <c r="A11">
        <f>Raw!G26</f>
        <v>1450</v>
      </c>
      <c r="B11">
        <f>Raw!H26</f>
        <v>511.1</v>
      </c>
      <c r="C11">
        <f>AVERAGE(Raw!H26:I26)</f>
        <v>512.45000000000005</v>
      </c>
      <c r="D11">
        <v>0</v>
      </c>
      <c r="E11">
        <f>Raw!J26</f>
        <v>0.25</v>
      </c>
      <c r="F11">
        <f>AVERAGE(Raw!J26:K26)</f>
        <v>0.3</v>
      </c>
      <c r="G11">
        <v>0</v>
      </c>
      <c r="H11">
        <f t="shared" si="0"/>
        <v>512.15000000000009</v>
      </c>
    </row>
    <row r="12" spans="1:8" x14ac:dyDescent="0.15">
      <c r="A12">
        <f>Raw!G27</f>
        <v>1475</v>
      </c>
      <c r="B12">
        <f>Raw!H27</f>
        <v>486.1</v>
      </c>
      <c r="C12">
        <f>AVERAGE(Raw!H27:I27)</f>
        <v>487.5</v>
      </c>
      <c r="D12">
        <v>0</v>
      </c>
      <c r="E12">
        <f>Raw!J27</f>
        <v>0.3</v>
      </c>
      <c r="F12">
        <f>AVERAGE(Raw!J27:K27)</f>
        <v>0.35</v>
      </c>
      <c r="G12">
        <v>0</v>
      </c>
      <c r="H12">
        <f t="shared" si="0"/>
        <v>487.15</v>
      </c>
    </row>
    <row r="13" spans="1:8" x14ac:dyDescent="0.15">
      <c r="A13">
        <f>Raw!G28</f>
        <v>1500</v>
      </c>
      <c r="B13">
        <f>Raw!H28</f>
        <v>461.2</v>
      </c>
      <c r="C13">
        <f>AVERAGE(Raw!H28:I28)</f>
        <v>462.6</v>
      </c>
      <c r="D13">
        <v>0</v>
      </c>
      <c r="E13">
        <f>Raw!J28</f>
        <v>0.35</v>
      </c>
      <c r="F13">
        <f>AVERAGE(Raw!J28:K28)</f>
        <v>0.4</v>
      </c>
      <c r="G13">
        <v>0</v>
      </c>
      <c r="H13">
        <f t="shared" si="0"/>
        <v>462.20000000000005</v>
      </c>
    </row>
    <row r="14" spans="1:8" x14ac:dyDescent="0.15">
      <c r="A14">
        <f>Raw!G29</f>
        <v>1510</v>
      </c>
      <c r="B14">
        <f>Raw!H29</f>
        <v>451.3</v>
      </c>
      <c r="C14">
        <f>AVERAGE(Raw!H29:I29)</f>
        <v>452.65</v>
      </c>
      <c r="D14">
        <v>0</v>
      </c>
      <c r="E14">
        <f>Raw!J29</f>
        <v>0.35</v>
      </c>
      <c r="F14">
        <f>AVERAGE(Raw!J29:K29)</f>
        <v>0.42499999999999999</v>
      </c>
      <c r="G14">
        <v>0</v>
      </c>
      <c r="H14">
        <f t="shared" si="0"/>
        <v>452.22499999999997</v>
      </c>
    </row>
    <row r="15" spans="1:8" x14ac:dyDescent="0.15">
      <c r="A15">
        <f>Raw!G30</f>
        <v>1520</v>
      </c>
      <c r="B15">
        <f>Raw!H30</f>
        <v>441.3</v>
      </c>
      <c r="C15">
        <f>AVERAGE(Raw!H30:I30)</f>
        <v>442.65</v>
      </c>
      <c r="D15">
        <v>0</v>
      </c>
      <c r="E15">
        <f>Raw!J30</f>
        <v>0.4</v>
      </c>
      <c r="F15">
        <f>AVERAGE(Raw!J30:K30)</f>
        <v>0.45</v>
      </c>
      <c r="G15">
        <v>0</v>
      </c>
      <c r="H15">
        <f t="shared" si="0"/>
        <v>442.2</v>
      </c>
    </row>
    <row r="16" spans="1:8" x14ac:dyDescent="0.15">
      <c r="A16">
        <f>Raw!G31</f>
        <v>1525</v>
      </c>
      <c r="B16">
        <f>Raw!H31</f>
        <v>436.3</v>
      </c>
      <c r="C16">
        <f>AVERAGE(Raw!H31:I31)</f>
        <v>437.70000000000005</v>
      </c>
      <c r="D16">
        <v>0</v>
      </c>
      <c r="E16">
        <f>Raw!J31</f>
        <v>0.4</v>
      </c>
      <c r="F16">
        <f>AVERAGE(Raw!J31:K31)</f>
        <v>0.47500000000000003</v>
      </c>
      <c r="G16">
        <v>0</v>
      </c>
      <c r="H16">
        <f t="shared" si="0"/>
        <v>437.22500000000002</v>
      </c>
    </row>
    <row r="17" spans="1:8" x14ac:dyDescent="0.15">
      <c r="A17">
        <f>Raw!G32</f>
        <v>1530</v>
      </c>
      <c r="B17">
        <f>Raw!H32</f>
        <v>431.3</v>
      </c>
      <c r="C17">
        <f>AVERAGE(Raw!H32:I32)</f>
        <v>432.70000000000005</v>
      </c>
      <c r="D17">
        <v>0</v>
      </c>
      <c r="E17">
        <f>Raw!J32</f>
        <v>0.45</v>
      </c>
      <c r="F17">
        <f>AVERAGE(Raw!J32:K32)</f>
        <v>0.5</v>
      </c>
      <c r="G17">
        <v>0</v>
      </c>
      <c r="H17">
        <f t="shared" si="0"/>
        <v>432.20000000000005</v>
      </c>
    </row>
    <row r="18" spans="1:8" x14ac:dyDescent="0.15">
      <c r="A18">
        <f>Raw!G33</f>
        <v>1540</v>
      </c>
      <c r="B18">
        <f>Raw!H33</f>
        <v>421.4</v>
      </c>
      <c r="C18">
        <f>AVERAGE(Raw!H33:I33)</f>
        <v>422.75</v>
      </c>
      <c r="D18">
        <v>0</v>
      </c>
      <c r="E18">
        <f>Raw!J33</f>
        <v>0.45</v>
      </c>
      <c r="F18">
        <f>AVERAGE(Raw!J33:K33)</f>
        <v>0.52500000000000002</v>
      </c>
      <c r="G18">
        <v>0</v>
      </c>
      <c r="H18">
        <f t="shared" si="0"/>
        <v>422.22500000000002</v>
      </c>
    </row>
    <row r="19" spans="1:8" x14ac:dyDescent="0.15">
      <c r="A19">
        <f>Raw!G34</f>
        <v>1550</v>
      </c>
      <c r="B19">
        <f>Raw!H34</f>
        <v>411.4</v>
      </c>
      <c r="C19">
        <f>AVERAGE(Raw!H34:I34)</f>
        <v>412.79999999999995</v>
      </c>
      <c r="D19">
        <v>0</v>
      </c>
      <c r="E19">
        <f>Raw!J34</f>
        <v>0.5</v>
      </c>
      <c r="F19">
        <f>AVERAGE(Raw!J34:K34)</f>
        <v>0.55000000000000004</v>
      </c>
      <c r="G19">
        <v>0</v>
      </c>
      <c r="H19">
        <f t="shared" si="0"/>
        <v>412.24999999999994</v>
      </c>
    </row>
    <row r="20" spans="1:8" x14ac:dyDescent="0.15">
      <c r="A20">
        <f>Raw!G35</f>
        <v>1555</v>
      </c>
      <c r="B20">
        <f>Raw!H35</f>
        <v>406.4</v>
      </c>
      <c r="C20">
        <f>AVERAGE(Raw!H35:I35)</f>
        <v>407.79999999999995</v>
      </c>
      <c r="D20">
        <v>0</v>
      </c>
      <c r="E20">
        <f>Raw!J35</f>
        <v>0.5</v>
      </c>
      <c r="F20">
        <f>AVERAGE(Raw!J35:K35)</f>
        <v>0.57499999999999996</v>
      </c>
      <c r="G20">
        <v>0</v>
      </c>
      <c r="H20">
        <f t="shared" si="0"/>
        <v>407.22499999999997</v>
      </c>
    </row>
    <row r="21" spans="1:8" x14ac:dyDescent="0.15">
      <c r="A21">
        <f>Raw!G36</f>
        <v>1560</v>
      </c>
      <c r="B21">
        <f>Raw!H36</f>
        <v>401.4</v>
      </c>
      <c r="C21">
        <f>AVERAGE(Raw!H36:I36)</f>
        <v>402.79999999999995</v>
      </c>
      <c r="D21">
        <v>0</v>
      </c>
      <c r="E21">
        <f>Raw!J36</f>
        <v>0.55000000000000004</v>
      </c>
      <c r="F21">
        <f>AVERAGE(Raw!J36:K36)</f>
        <v>0.60000000000000009</v>
      </c>
      <c r="G21">
        <v>0</v>
      </c>
      <c r="H21">
        <f t="shared" si="0"/>
        <v>402.19999999999993</v>
      </c>
    </row>
    <row r="22" spans="1:8" x14ac:dyDescent="0.15">
      <c r="A22">
        <f>Raw!G37</f>
        <v>1565</v>
      </c>
      <c r="B22">
        <f>Raw!H37</f>
        <v>396.5</v>
      </c>
      <c r="C22">
        <f>AVERAGE(Raw!H37:I37)</f>
        <v>397.85</v>
      </c>
      <c r="D22">
        <v>0</v>
      </c>
      <c r="E22">
        <f>Raw!J37</f>
        <v>0.55000000000000004</v>
      </c>
      <c r="F22">
        <f>AVERAGE(Raw!J37:K37)</f>
        <v>0.625</v>
      </c>
      <c r="G22">
        <v>0</v>
      </c>
      <c r="H22">
        <f t="shared" si="0"/>
        <v>397.22500000000002</v>
      </c>
    </row>
    <row r="23" spans="1:8" x14ac:dyDescent="0.15">
      <c r="A23">
        <f>Raw!G38</f>
        <v>1570</v>
      </c>
      <c r="B23">
        <f>Raw!H38</f>
        <v>391.2</v>
      </c>
      <c r="C23">
        <f>AVERAGE(Raw!H38:I38)</f>
        <v>392.6</v>
      </c>
      <c r="D23">
        <v>0</v>
      </c>
      <c r="E23">
        <f>Raw!J38</f>
        <v>0.6</v>
      </c>
      <c r="F23">
        <f>AVERAGE(Raw!J38:K38)</f>
        <v>0.64999999999999991</v>
      </c>
      <c r="G23">
        <v>0</v>
      </c>
      <c r="H23">
        <f t="shared" si="0"/>
        <v>391.95000000000005</v>
      </c>
    </row>
    <row r="24" spans="1:8" x14ac:dyDescent="0.15">
      <c r="A24">
        <f>Raw!G39</f>
        <v>1575</v>
      </c>
      <c r="B24">
        <f>Raw!H39</f>
        <v>386.5</v>
      </c>
      <c r="C24">
        <f>AVERAGE(Raw!H39:I39)</f>
        <v>387.9</v>
      </c>
      <c r="D24">
        <v>0</v>
      </c>
      <c r="E24">
        <f>Raw!J39</f>
        <v>0.6</v>
      </c>
      <c r="F24">
        <f>AVERAGE(Raw!J39:K39)</f>
        <v>0.67500000000000004</v>
      </c>
      <c r="G24">
        <v>0</v>
      </c>
      <c r="H24">
        <f t="shared" si="0"/>
        <v>387.22499999999997</v>
      </c>
    </row>
    <row r="25" spans="1:8" x14ac:dyDescent="0.15">
      <c r="A25">
        <f>Raw!G40</f>
        <v>1580</v>
      </c>
      <c r="B25">
        <f>Raw!H40</f>
        <v>381.5</v>
      </c>
      <c r="C25">
        <f>AVERAGE(Raw!H40:I40)</f>
        <v>382.9</v>
      </c>
      <c r="D25">
        <v>0</v>
      </c>
      <c r="E25">
        <f>Raw!J40</f>
        <v>0.6</v>
      </c>
      <c r="F25">
        <f>AVERAGE(Raw!J40:K40)</f>
        <v>0.67500000000000004</v>
      </c>
      <c r="G25">
        <v>0</v>
      </c>
      <c r="H25">
        <f t="shared" si="0"/>
        <v>382.22499999999997</v>
      </c>
    </row>
    <row r="26" spans="1:8" x14ac:dyDescent="0.15">
      <c r="A26">
        <f>Raw!G41</f>
        <v>1585</v>
      </c>
      <c r="B26">
        <f>Raw!H41</f>
        <v>376.6</v>
      </c>
      <c r="C26">
        <f>AVERAGE(Raw!H41:I41)</f>
        <v>377.95000000000005</v>
      </c>
      <c r="D26">
        <v>0</v>
      </c>
      <c r="E26">
        <f>Raw!J41</f>
        <v>0.65</v>
      </c>
      <c r="F26">
        <f>AVERAGE(Raw!J41:K41)</f>
        <v>0.7</v>
      </c>
      <c r="G26">
        <v>0</v>
      </c>
      <c r="H26">
        <f t="shared" si="0"/>
        <v>377.25000000000006</v>
      </c>
    </row>
    <row r="27" spans="1:8" x14ac:dyDescent="0.15">
      <c r="A27">
        <f>Raw!G42</f>
        <v>1590</v>
      </c>
      <c r="B27">
        <f>Raw!H42</f>
        <v>371.3</v>
      </c>
      <c r="C27">
        <f>AVERAGE(Raw!H42:I42)</f>
        <v>372.70000000000005</v>
      </c>
      <c r="D27">
        <v>0</v>
      </c>
      <c r="E27">
        <f>Raw!J42</f>
        <v>0.65</v>
      </c>
      <c r="F27">
        <f>AVERAGE(Raw!J42:K42)</f>
        <v>0.72500000000000009</v>
      </c>
      <c r="G27">
        <v>0</v>
      </c>
      <c r="H27">
        <f t="shared" si="0"/>
        <v>371.97500000000002</v>
      </c>
    </row>
    <row r="28" spans="1:8" x14ac:dyDescent="0.15">
      <c r="A28">
        <f>Raw!G43</f>
        <v>1595</v>
      </c>
      <c r="B28">
        <f>Raw!H43</f>
        <v>366.6</v>
      </c>
      <c r="C28">
        <f>AVERAGE(Raw!H43:I43)</f>
        <v>368</v>
      </c>
      <c r="D28">
        <v>0</v>
      </c>
      <c r="E28">
        <f>Raw!J43</f>
        <v>0.7</v>
      </c>
      <c r="F28">
        <f>AVERAGE(Raw!J43:K43)</f>
        <v>0.75</v>
      </c>
      <c r="G28">
        <v>0</v>
      </c>
      <c r="H28">
        <f t="shared" si="0"/>
        <v>367.25</v>
      </c>
    </row>
    <row r="29" spans="1:8" x14ac:dyDescent="0.15">
      <c r="A29">
        <f>Raw!G44</f>
        <v>1600</v>
      </c>
      <c r="B29">
        <f>Raw!H44</f>
        <v>361.6</v>
      </c>
      <c r="C29">
        <f>AVERAGE(Raw!H44:I44)</f>
        <v>363</v>
      </c>
      <c r="D29">
        <v>0</v>
      </c>
      <c r="E29">
        <f>Raw!J44</f>
        <v>0.7</v>
      </c>
      <c r="F29">
        <f>AVERAGE(Raw!J44:K44)</f>
        <v>0.77499999999999991</v>
      </c>
      <c r="G29">
        <v>0</v>
      </c>
      <c r="H29">
        <f t="shared" si="0"/>
        <v>362.22500000000002</v>
      </c>
    </row>
    <row r="30" spans="1:8" x14ac:dyDescent="0.15">
      <c r="A30">
        <f>Raw!G45</f>
        <v>1605</v>
      </c>
      <c r="B30">
        <f>Raw!H45</f>
        <v>356.7</v>
      </c>
      <c r="C30">
        <f>AVERAGE(Raw!H45:I45)</f>
        <v>358.04999999999995</v>
      </c>
      <c r="D30">
        <v>0</v>
      </c>
      <c r="E30">
        <f>Raw!J45</f>
        <v>0.75</v>
      </c>
      <c r="F30">
        <f>AVERAGE(Raw!J45:K45)</f>
        <v>0.8</v>
      </c>
      <c r="G30">
        <v>0</v>
      </c>
      <c r="H30">
        <f t="shared" si="0"/>
        <v>357.24999999999994</v>
      </c>
    </row>
    <row r="31" spans="1:8" x14ac:dyDescent="0.15">
      <c r="A31">
        <f>Raw!G46</f>
        <v>1610</v>
      </c>
      <c r="B31">
        <f>Raw!H46</f>
        <v>351.7</v>
      </c>
      <c r="C31">
        <f>AVERAGE(Raw!H46:I46)</f>
        <v>353.1</v>
      </c>
      <c r="D31">
        <v>0</v>
      </c>
      <c r="E31">
        <f>Raw!J46</f>
        <v>0.75</v>
      </c>
      <c r="F31">
        <f>AVERAGE(Raw!J46:K46)</f>
        <v>0.82499999999999996</v>
      </c>
      <c r="G31">
        <v>0</v>
      </c>
      <c r="H31">
        <f t="shared" si="0"/>
        <v>352.27500000000003</v>
      </c>
    </row>
    <row r="32" spans="1:8" x14ac:dyDescent="0.15">
      <c r="A32">
        <f>Raw!G47</f>
        <v>1615</v>
      </c>
      <c r="B32">
        <f>Raw!H47</f>
        <v>346.7</v>
      </c>
      <c r="C32">
        <f>AVERAGE(Raw!H47:I47)</f>
        <v>348.1</v>
      </c>
      <c r="D32">
        <v>0</v>
      </c>
      <c r="E32">
        <f>Raw!J47</f>
        <v>0.8</v>
      </c>
      <c r="F32">
        <f>AVERAGE(Raw!J47:K47)</f>
        <v>0.85000000000000009</v>
      </c>
      <c r="G32">
        <v>0</v>
      </c>
      <c r="H32">
        <f t="shared" si="0"/>
        <v>347.25</v>
      </c>
    </row>
    <row r="33" spans="1:8" x14ac:dyDescent="0.15">
      <c r="A33">
        <f>Raw!G48</f>
        <v>1620</v>
      </c>
      <c r="B33">
        <f>Raw!H48</f>
        <v>341.8</v>
      </c>
      <c r="C33">
        <f>AVERAGE(Raw!H48:I48)</f>
        <v>343.15</v>
      </c>
      <c r="D33">
        <v>0</v>
      </c>
      <c r="E33">
        <f>Raw!J48</f>
        <v>0.8</v>
      </c>
      <c r="F33">
        <f>AVERAGE(Raw!J48:K48)</f>
        <v>0.875</v>
      </c>
      <c r="G33">
        <v>0</v>
      </c>
      <c r="H33">
        <f t="shared" si="0"/>
        <v>342.27499999999998</v>
      </c>
    </row>
    <row r="34" spans="1:8" x14ac:dyDescent="0.15">
      <c r="A34">
        <f>Raw!G49</f>
        <v>1625</v>
      </c>
      <c r="B34">
        <f>Raw!H49</f>
        <v>336.8</v>
      </c>
      <c r="C34">
        <f>AVERAGE(Raw!H49:I49)</f>
        <v>338.15</v>
      </c>
      <c r="D34">
        <v>0</v>
      </c>
      <c r="E34">
        <f>Raw!J49</f>
        <v>0.85</v>
      </c>
      <c r="F34">
        <f>AVERAGE(Raw!J49:K49)</f>
        <v>0.89999999999999991</v>
      </c>
      <c r="G34">
        <v>0</v>
      </c>
      <c r="H34">
        <f t="shared" si="0"/>
        <v>337.25</v>
      </c>
    </row>
    <row r="35" spans="1:8" x14ac:dyDescent="0.15">
      <c r="A35">
        <f>Raw!G50</f>
        <v>1630</v>
      </c>
      <c r="B35">
        <f>Raw!H50</f>
        <v>331.8</v>
      </c>
      <c r="C35">
        <f>AVERAGE(Raw!H50:I50)</f>
        <v>333.20000000000005</v>
      </c>
      <c r="D35">
        <v>0</v>
      </c>
      <c r="E35">
        <f>Raw!J50</f>
        <v>0.9</v>
      </c>
      <c r="F35">
        <f>AVERAGE(Raw!J50:K50)</f>
        <v>0.95</v>
      </c>
      <c r="G35">
        <v>0</v>
      </c>
      <c r="H35">
        <f t="shared" si="0"/>
        <v>332.25000000000006</v>
      </c>
    </row>
    <row r="36" spans="1:8" x14ac:dyDescent="0.15">
      <c r="A36">
        <f>Raw!G51</f>
        <v>1635</v>
      </c>
      <c r="B36">
        <f>Raw!H51</f>
        <v>326.89999999999998</v>
      </c>
      <c r="C36">
        <f>AVERAGE(Raw!H51:I51)</f>
        <v>328.25</v>
      </c>
      <c r="D36">
        <v>0</v>
      </c>
      <c r="E36">
        <f>Raw!J51</f>
        <v>0.9</v>
      </c>
      <c r="F36">
        <f>AVERAGE(Raw!J51:K51)</f>
        <v>0.97500000000000009</v>
      </c>
      <c r="G36">
        <v>0</v>
      </c>
      <c r="H36">
        <f t="shared" si="0"/>
        <v>327.27499999999998</v>
      </c>
    </row>
    <row r="37" spans="1:8" x14ac:dyDescent="0.15">
      <c r="A37">
        <f>Raw!G52</f>
        <v>1640</v>
      </c>
      <c r="B37">
        <f>Raw!H52</f>
        <v>321.89999999999998</v>
      </c>
      <c r="C37">
        <f>AVERAGE(Raw!H52:I52)</f>
        <v>323.29999999999995</v>
      </c>
      <c r="D37">
        <v>0</v>
      </c>
      <c r="E37">
        <f>Raw!J52</f>
        <v>0.95</v>
      </c>
      <c r="F37">
        <f>AVERAGE(Raw!J52:K52)</f>
        <v>1</v>
      </c>
      <c r="G37">
        <v>0</v>
      </c>
      <c r="H37">
        <f t="shared" si="0"/>
        <v>322.29999999999995</v>
      </c>
    </row>
    <row r="38" spans="1:8" x14ac:dyDescent="0.15">
      <c r="A38">
        <f>Raw!G53</f>
        <v>1645</v>
      </c>
      <c r="B38">
        <f>Raw!H53</f>
        <v>316.89999999999998</v>
      </c>
      <c r="C38">
        <f>AVERAGE(Raw!H53:I53)</f>
        <v>318.29999999999995</v>
      </c>
      <c r="D38">
        <v>0</v>
      </c>
      <c r="E38">
        <f>Raw!J53</f>
        <v>0.95</v>
      </c>
      <c r="F38">
        <f>AVERAGE(Raw!J53:K53)</f>
        <v>1.0249999999999999</v>
      </c>
      <c r="G38">
        <v>0</v>
      </c>
      <c r="H38">
        <f t="shared" si="0"/>
        <v>317.27499999999998</v>
      </c>
    </row>
    <row r="39" spans="1:8" x14ac:dyDescent="0.15">
      <c r="A39">
        <f>Raw!G54</f>
        <v>1650</v>
      </c>
      <c r="B39">
        <f>Raw!H54</f>
        <v>312</v>
      </c>
      <c r="C39">
        <f>AVERAGE(Raw!H54:I54)</f>
        <v>313.35000000000002</v>
      </c>
      <c r="D39">
        <v>0</v>
      </c>
      <c r="E39">
        <f>Raw!J54</f>
        <v>1</v>
      </c>
      <c r="F39">
        <f>AVERAGE(Raw!J54:K54)</f>
        <v>1.075</v>
      </c>
      <c r="G39">
        <v>0</v>
      </c>
      <c r="H39">
        <f t="shared" si="0"/>
        <v>312.27500000000003</v>
      </c>
    </row>
    <row r="40" spans="1:8" x14ac:dyDescent="0.15">
      <c r="A40">
        <f>Raw!G55</f>
        <v>1655</v>
      </c>
      <c r="B40">
        <f>Raw!H55</f>
        <v>307</v>
      </c>
      <c r="C40">
        <f>AVERAGE(Raw!H55:I55)</f>
        <v>308.39999999999998</v>
      </c>
      <c r="D40">
        <v>0</v>
      </c>
      <c r="E40">
        <f>Raw!J55</f>
        <v>1.05</v>
      </c>
      <c r="F40">
        <f>AVERAGE(Raw!J55:K55)</f>
        <v>1.1000000000000001</v>
      </c>
      <c r="G40">
        <v>0</v>
      </c>
      <c r="H40">
        <f t="shared" si="0"/>
        <v>307.29999999999995</v>
      </c>
    </row>
    <row r="41" spans="1:8" x14ac:dyDescent="0.15">
      <c r="A41">
        <f>Raw!G56</f>
        <v>1660</v>
      </c>
      <c r="B41">
        <f>Raw!H56</f>
        <v>302.10000000000002</v>
      </c>
      <c r="C41">
        <f>AVERAGE(Raw!H56:I56)</f>
        <v>303.45000000000005</v>
      </c>
      <c r="D41">
        <v>0</v>
      </c>
      <c r="E41">
        <f>Raw!J56</f>
        <v>1.1000000000000001</v>
      </c>
      <c r="F41">
        <f>AVERAGE(Raw!J56:K56)</f>
        <v>1.1499999999999999</v>
      </c>
      <c r="G41">
        <v>0</v>
      </c>
      <c r="H41">
        <f t="shared" si="0"/>
        <v>302.30000000000007</v>
      </c>
    </row>
    <row r="42" spans="1:8" x14ac:dyDescent="0.15">
      <c r="A42">
        <f>Raw!G57</f>
        <v>1665</v>
      </c>
      <c r="B42">
        <f>Raw!H57</f>
        <v>297.10000000000002</v>
      </c>
      <c r="C42">
        <f>AVERAGE(Raw!H57:I57)</f>
        <v>298.5</v>
      </c>
      <c r="D42">
        <v>0</v>
      </c>
      <c r="E42">
        <f>Raw!J57</f>
        <v>1.1499999999999999</v>
      </c>
      <c r="F42">
        <f>AVERAGE(Raw!J57:K57)</f>
        <v>1.2</v>
      </c>
      <c r="G42">
        <v>0</v>
      </c>
      <c r="H42">
        <f t="shared" si="0"/>
        <v>297.3</v>
      </c>
    </row>
    <row r="43" spans="1:8" x14ac:dyDescent="0.15">
      <c r="A43">
        <f>Raw!G58</f>
        <v>1670</v>
      </c>
      <c r="B43">
        <f>Raw!H58</f>
        <v>292.2</v>
      </c>
      <c r="C43">
        <f>AVERAGE(Raw!H58:I58)</f>
        <v>293.54999999999995</v>
      </c>
      <c r="D43">
        <v>0</v>
      </c>
      <c r="E43">
        <f>Raw!J58</f>
        <v>1.1499999999999999</v>
      </c>
      <c r="F43">
        <f>AVERAGE(Raw!J58:K58)</f>
        <v>1.2250000000000001</v>
      </c>
      <c r="G43">
        <v>0</v>
      </c>
      <c r="H43">
        <f t="shared" si="0"/>
        <v>292.32499999999993</v>
      </c>
    </row>
    <row r="44" spans="1:8" x14ac:dyDescent="0.15">
      <c r="A44">
        <f>Raw!G59</f>
        <v>1675</v>
      </c>
      <c r="B44">
        <f>Raw!H59</f>
        <v>287.2</v>
      </c>
      <c r="C44">
        <f>AVERAGE(Raw!H59:I59)</f>
        <v>288.54999999999995</v>
      </c>
      <c r="D44">
        <v>0</v>
      </c>
      <c r="E44">
        <f>Raw!J59</f>
        <v>1.2</v>
      </c>
      <c r="F44">
        <f>AVERAGE(Raw!J59:K59)</f>
        <v>1.2749999999999999</v>
      </c>
      <c r="G44">
        <v>0</v>
      </c>
      <c r="H44">
        <f t="shared" si="0"/>
        <v>287.27499999999998</v>
      </c>
    </row>
    <row r="45" spans="1:8" x14ac:dyDescent="0.15">
      <c r="A45">
        <f>Raw!G60</f>
        <v>1680</v>
      </c>
      <c r="B45">
        <f>Raw!H60</f>
        <v>282.3</v>
      </c>
      <c r="C45">
        <f>AVERAGE(Raw!H60:I60)</f>
        <v>283.64999999999998</v>
      </c>
      <c r="D45">
        <v>0</v>
      </c>
      <c r="E45">
        <f>Raw!J60</f>
        <v>1.25</v>
      </c>
      <c r="F45">
        <f>AVERAGE(Raw!J60:K60)</f>
        <v>1.325</v>
      </c>
      <c r="G45">
        <v>0</v>
      </c>
      <c r="H45">
        <f t="shared" si="0"/>
        <v>282.32499999999999</v>
      </c>
    </row>
    <row r="46" spans="1:8" x14ac:dyDescent="0.15">
      <c r="A46">
        <f>Raw!G61</f>
        <v>1685</v>
      </c>
      <c r="B46">
        <f>Raw!H61</f>
        <v>277.3</v>
      </c>
      <c r="C46">
        <f>AVERAGE(Raw!H61:I61)</f>
        <v>278.70000000000005</v>
      </c>
      <c r="D46">
        <v>0</v>
      </c>
      <c r="E46">
        <f>Raw!J61</f>
        <v>1.3</v>
      </c>
      <c r="F46">
        <f>AVERAGE(Raw!J61:K61)</f>
        <v>1.375</v>
      </c>
      <c r="G46">
        <v>0</v>
      </c>
      <c r="H46">
        <f t="shared" si="0"/>
        <v>277.32500000000005</v>
      </c>
    </row>
    <row r="47" spans="1:8" x14ac:dyDescent="0.15">
      <c r="A47">
        <f>Raw!G62</f>
        <v>1690</v>
      </c>
      <c r="B47">
        <f>Raw!H62</f>
        <v>272.39999999999998</v>
      </c>
      <c r="C47">
        <f>AVERAGE(Raw!H62:I62)</f>
        <v>273.75</v>
      </c>
      <c r="D47">
        <v>0</v>
      </c>
      <c r="E47">
        <f>Raw!J62</f>
        <v>1.35</v>
      </c>
      <c r="F47">
        <f>AVERAGE(Raw!J62:K62)</f>
        <v>1.425</v>
      </c>
      <c r="G47">
        <v>0</v>
      </c>
      <c r="H47">
        <f t="shared" si="0"/>
        <v>272.32499999999999</v>
      </c>
    </row>
    <row r="48" spans="1:8" x14ac:dyDescent="0.15">
      <c r="A48">
        <f>Raw!G63</f>
        <v>1695</v>
      </c>
      <c r="B48">
        <f>Raw!H63</f>
        <v>267.39999999999998</v>
      </c>
      <c r="C48">
        <f>AVERAGE(Raw!H63:I63)</f>
        <v>268.79999999999995</v>
      </c>
      <c r="D48">
        <v>0</v>
      </c>
      <c r="E48">
        <f>Raw!J63</f>
        <v>1.4</v>
      </c>
      <c r="F48">
        <f>AVERAGE(Raw!J63:K63)</f>
        <v>1.4750000000000001</v>
      </c>
      <c r="G48">
        <v>0</v>
      </c>
      <c r="H48">
        <f t="shared" si="0"/>
        <v>267.32499999999993</v>
      </c>
    </row>
    <row r="49" spans="1:8" x14ac:dyDescent="0.15">
      <c r="A49">
        <f>Raw!G64</f>
        <v>1700</v>
      </c>
      <c r="B49">
        <f>Raw!H64</f>
        <v>262.5</v>
      </c>
      <c r="C49">
        <f>AVERAGE(Raw!H64:I64)</f>
        <v>263.85000000000002</v>
      </c>
      <c r="D49">
        <v>0</v>
      </c>
      <c r="E49">
        <f>Raw!J64</f>
        <v>1.45</v>
      </c>
      <c r="F49">
        <f>AVERAGE(Raw!J64:K64)</f>
        <v>1.5249999999999999</v>
      </c>
      <c r="G49">
        <v>0</v>
      </c>
      <c r="H49">
        <f t="shared" si="0"/>
        <v>262.32500000000005</v>
      </c>
    </row>
    <row r="50" spans="1:8" x14ac:dyDescent="0.15">
      <c r="A50">
        <f>Raw!G65</f>
        <v>1705</v>
      </c>
      <c r="B50">
        <f>Raw!H65</f>
        <v>257.5</v>
      </c>
      <c r="C50">
        <f>AVERAGE(Raw!H65:I65)</f>
        <v>258.89999999999998</v>
      </c>
      <c r="D50">
        <v>0</v>
      </c>
      <c r="E50">
        <f>Raw!J65</f>
        <v>1.5</v>
      </c>
      <c r="F50">
        <f>AVERAGE(Raw!J65:K65)</f>
        <v>1.6</v>
      </c>
      <c r="G50">
        <v>0</v>
      </c>
      <c r="H50">
        <f t="shared" si="0"/>
        <v>257.29999999999995</v>
      </c>
    </row>
    <row r="51" spans="1:8" x14ac:dyDescent="0.15">
      <c r="A51">
        <f>Raw!G66</f>
        <v>1710</v>
      </c>
      <c r="B51">
        <f>Raw!H66</f>
        <v>252.6</v>
      </c>
      <c r="C51">
        <f>AVERAGE(Raw!H66:I66)</f>
        <v>253.95</v>
      </c>
      <c r="D51">
        <v>0</v>
      </c>
      <c r="E51">
        <f>Raw!J66</f>
        <v>1.6</v>
      </c>
      <c r="F51">
        <f>AVERAGE(Raw!J66:K66)</f>
        <v>1.675</v>
      </c>
      <c r="G51">
        <v>0</v>
      </c>
      <c r="H51">
        <f t="shared" si="0"/>
        <v>252.27499999999998</v>
      </c>
    </row>
    <row r="52" spans="1:8" x14ac:dyDescent="0.15">
      <c r="A52">
        <f>Raw!G67</f>
        <v>1715</v>
      </c>
      <c r="B52">
        <f>Raw!H67</f>
        <v>247.7</v>
      </c>
      <c r="C52">
        <f>AVERAGE(Raw!H67:I67)</f>
        <v>249.05</v>
      </c>
      <c r="D52">
        <v>0</v>
      </c>
      <c r="E52">
        <f>Raw!J67</f>
        <v>1.65</v>
      </c>
      <c r="F52">
        <f>AVERAGE(Raw!J67:K67)</f>
        <v>1.7250000000000001</v>
      </c>
      <c r="G52">
        <v>0</v>
      </c>
      <c r="H52">
        <f t="shared" si="0"/>
        <v>247.32500000000002</v>
      </c>
    </row>
    <row r="53" spans="1:8" x14ac:dyDescent="0.15">
      <c r="A53">
        <f>Raw!G68</f>
        <v>1720</v>
      </c>
      <c r="B53">
        <f>Raw!H68</f>
        <v>242.7</v>
      </c>
      <c r="C53">
        <f>AVERAGE(Raw!H68:I68)</f>
        <v>244.1</v>
      </c>
      <c r="D53">
        <v>0</v>
      </c>
      <c r="E53">
        <f>Raw!J68</f>
        <v>1.7</v>
      </c>
      <c r="F53">
        <f>AVERAGE(Raw!J68:K68)</f>
        <v>1.7999999999999998</v>
      </c>
      <c r="G53">
        <v>0</v>
      </c>
      <c r="H53">
        <f t="shared" si="0"/>
        <v>242.29999999999998</v>
      </c>
    </row>
    <row r="54" spans="1:8" x14ac:dyDescent="0.15">
      <c r="A54">
        <f>Raw!G69</f>
        <v>1725</v>
      </c>
      <c r="B54">
        <f>Raw!H69</f>
        <v>237.8</v>
      </c>
      <c r="C54">
        <f>AVERAGE(Raw!H69:I69)</f>
        <v>239.2</v>
      </c>
      <c r="D54">
        <v>0</v>
      </c>
      <c r="E54">
        <f>Raw!J69</f>
        <v>1.75</v>
      </c>
      <c r="F54">
        <f>AVERAGE(Raw!J69:K69)</f>
        <v>1.85</v>
      </c>
      <c r="G54">
        <v>0</v>
      </c>
      <c r="H54">
        <f t="shared" si="0"/>
        <v>237.35</v>
      </c>
    </row>
    <row r="55" spans="1:8" x14ac:dyDescent="0.15">
      <c r="A55">
        <f>Raw!G70</f>
        <v>1730</v>
      </c>
      <c r="B55">
        <f>Raw!H70</f>
        <v>232.9</v>
      </c>
      <c r="C55">
        <f>AVERAGE(Raw!H70:I70)</f>
        <v>234.25</v>
      </c>
      <c r="D55">
        <v>0</v>
      </c>
      <c r="E55">
        <f>Raw!J70</f>
        <v>1.85</v>
      </c>
      <c r="F55">
        <f>AVERAGE(Raw!J70:K70)</f>
        <v>1.925</v>
      </c>
      <c r="G55">
        <v>0</v>
      </c>
      <c r="H55">
        <f t="shared" si="0"/>
        <v>232.32499999999999</v>
      </c>
    </row>
    <row r="56" spans="1:8" x14ac:dyDescent="0.15">
      <c r="A56">
        <f>Raw!G71</f>
        <v>1735</v>
      </c>
      <c r="B56">
        <f>Raw!H71</f>
        <v>228</v>
      </c>
      <c r="C56">
        <f>AVERAGE(Raw!H71:I71)</f>
        <v>229.35</v>
      </c>
      <c r="D56">
        <v>0</v>
      </c>
      <c r="E56">
        <f>Raw!J71</f>
        <v>1.9</v>
      </c>
      <c r="F56">
        <f>AVERAGE(Raw!J71:K71)</f>
        <v>2</v>
      </c>
      <c r="G56">
        <v>0</v>
      </c>
      <c r="H56">
        <f t="shared" si="0"/>
        <v>227.35</v>
      </c>
    </row>
    <row r="57" spans="1:8" x14ac:dyDescent="0.15">
      <c r="A57">
        <f>Raw!G72</f>
        <v>1740</v>
      </c>
      <c r="B57">
        <f>Raw!H72</f>
        <v>223.4</v>
      </c>
      <c r="C57">
        <f>AVERAGE(Raw!H72:I72)</f>
        <v>224.35000000000002</v>
      </c>
      <c r="D57">
        <v>0</v>
      </c>
      <c r="E57">
        <f>Raw!J72</f>
        <v>2</v>
      </c>
      <c r="F57">
        <f>AVERAGE(Raw!J72:K72)</f>
        <v>2.1</v>
      </c>
      <c r="G57">
        <v>0</v>
      </c>
      <c r="H57">
        <f t="shared" si="0"/>
        <v>222.25000000000003</v>
      </c>
    </row>
    <row r="58" spans="1:8" x14ac:dyDescent="0.15">
      <c r="A58">
        <f>Raw!G73</f>
        <v>1745</v>
      </c>
      <c r="B58">
        <f>Raw!H73</f>
        <v>218.5</v>
      </c>
      <c r="C58">
        <f>AVERAGE(Raw!H73:I73)</f>
        <v>219.45</v>
      </c>
      <c r="D58">
        <v>0</v>
      </c>
      <c r="E58">
        <f>Raw!J73</f>
        <v>2.1</v>
      </c>
      <c r="F58">
        <f>AVERAGE(Raw!J73:K73)</f>
        <v>2.1749999999999998</v>
      </c>
      <c r="G58">
        <v>0</v>
      </c>
      <c r="H58">
        <f t="shared" si="0"/>
        <v>217.27499999999998</v>
      </c>
    </row>
    <row r="59" spans="1:8" x14ac:dyDescent="0.15">
      <c r="A59">
        <f>Raw!G74</f>
        <v>1750</v>
      </c>
      <c r="B59">
        <f>Raw!H74</f>
        <v>213.6</v>
      </c>
      <c r="C59">
        <f>AVERAGE(Raw!H74:I74)</f>
        <v>214.55</v>
      </c>
      <c r="D59">
        <v>0</v>
      </c>
      <c r="E59">
        <f>Raw!J74</f>
        <v>2.2000000000000002</v>
      </c>
      <c r="F59">
        <f>AVERAGE(Raw!J74:K74)</f>
        <v>2.2750000000000004</v>
      </c>
      <c r="G59">
        <v>0</v>
      </c>
      <c r="H59">
        <f t="shared" si="0"/>
        <v>212.27500000000001</v>
      </c>
    </row>
    <row r="60" spans="1:8" x14ac:dyDescent="0.15">
      <c r="A60">
        <f>Raw!G75</f>
        <v>1755</v>
      </c>
      <c r="B60">
        <f>Raw!H75</f>
        <v>208.7</v>
      </c>
      <c r="C60">
        <f>AVERAGE(Raw!H75:I75)</f>
        <v>209.64999999999998</v>
      </c>
      <c r="D60">
        <v>0</v>
      </c>
      <c r="E60">
        <f>Raw!J75</f>
        <v>2.2999999999999998</v>
      </c>
      <c r="F60">
        <f>AVERAGE(Raw!J75:K75)</f>
        <v>2.375</v>
      </c>
      <c r="G60">
        <v>0</v>
      </c>
      <c r="H60">
        <f t="shared" si="0"/>
        <v>207.27499999999998</v>
      </c>
    </row>
    <row r="61" spans="1:8" x14ac:dyDescent="0.15">
      <c r="A61">
        <f>Raw!G76</f>
        <v>1760</v>
      </c>
      <c r="B61">
        <f>Raw!H76</f>
        <v>203.8</v>
      </c>
      <c r="C61">
        <f>AVERAGE(Raw!H76:I76)</f>
        <v>204.75</v>
      </c>
      <c r="D61">
        <v>0</v>
      </c>
      <c r="E61">
        <f>Raw!J76</f>
        <v>2.4</v>
      </c>
      <c r="F61">
        <f>AVERAGE(Raw!J76:K76)</f>
        <v>2.4749999999999996</v>
      </c>
      <c r="G61">
        <v>0</v>
      </c>
      <c r="H61">
        <f t="shared" si="0"/>
        <v>202.27500000000001</v>
      </c>
    </row>
    <row r="62" spans="1:8" x14ac:dyDescent="0.15">
      <c r="A62">
        <f>Raw!G77</f>
        <v>1765</v>
      </c>
      <c r="B62">
        <f>Raw!H77</f>
        <v>198.9</v>
      </c>
      <c r="C62">
        <f>AVERAGE(Raw!H77:I77)</f>
        <v>199.85000000000002</v>
      </c>
      <c r="D62">
        <v>0</v>
      </c>
      <c r="E62">
        <f>Raw!J77</f>
        <v>2.5</v>
      </c>
      <c r="F62">
        <f>AVERAGE(Raw!J77:K77)</f>
        <v>2.5750000000000002</v>
      </c>
      <c r="G62">
        <v>0</v>
      </c>
      <c r="H62">
        <f t="shared" si="0"/>
        <v>197.27500000000003</v>
      </c>
    </row>
    <row r="63" spans="1:8" x14ac:dyDescent="0.15">
      <c r="A63">
        <f>Raw!G78</f>
        <v>1770</v>
      </c>
      <c r="B63">
        <f>Raw!H78</f>
        <v>194</v>
      </c>
      <c r="C63">
        <f>AVERAGE(Raw!H78:I78)</f>
        <v>194.95</v>
      </c>
      <c r="D63">
        <v>0</v>
      </c>
      <c r="E63">
        <f>Raw!J78</f>
        <v>2.65</v>
      </c>
      <c r="F63">
        <f>AVERAGE(Raw!J78:K78)</f>
        <v>2.7249999999999996</v>
      </c>
      <c r="G63">
        <v>0</v>
      </c>
      <c r="H63">
        <f t="shared" si="0"/>
        <v>192.22499999999999</v>
      </c>
    </row>
    <row r="64" spans="1:8" x14ac:dyDescent="0.15">
      <c r="A64">
        <f>Raw!G79</f>
        <v>1775</v>
      </c>
      <c r="B64">
        <f>Raw!H79</f>
        <v>189.2</v>
      </c>
      <c r="C64">
        <f>AVERAGE(Raw!H79:I79)</f>
        <v>190.14999999999998</v>
      </c>
      <c r="D64">
        <v>0</v>
      </c>
      <c r="E64">
        <f>Raw!J79</f>
        <v>2.75</v>
      </c>
      <c r="F64">
        <f>AVERAGE(Raw!J79:K79)</f>
        <v>2.8250000000000002</v>
      </c>
      <c r="G64">
        <v>0</v>
      </c>
      <c r="H64">
        <f t="shared" si="0"/>
        <v>187.32499999999999</v>
      </c>
    </row>
    <row r="65" spans="1:8" x14ac:dyDescent="0.15">
      <c r="A65">
        <f>Raw!G80</f>
        <v>1780</v>
      </c>
      <c r="B65">
        <f>Raw!H80</f>
        <v>184.3</v>
      </c>
      <c r="C65">
        <f>AVERAGE(Raw!H80:I80)</f>
        <v>185.05</v>
      </c>
      <c r="D65">
        <v>0</v>
      </c>
      <c r="E65">
        <f>Raw!J80</f>
        <v>2.9</v>
      </c>
      <c r="F65">
        <f>AVERAGE(Raw!J80:K80)</f>
        <v>3</v>
      </c>
      <c r="G65">
        <v>0</v>
      </c>
      <c r="H65">
        <f t="shared" si="0"/>
        <v>182.05</v>
      </c>
    </row>
    <row r="66" spans="1:8" x14ac:dyDescent="0.15">
      <c r="A66">
        <f>Raw!G81</f>
        <v>1785</v>
      </c>
      <c r="B66">
        <f>Raw!H81</f>
        <v>179.4</v>
      </c>
      <c r="C66">
        <f>AVERAGE(Raw!H81:I81)</f>
        <v>180.15</v>
      </c>
      <c r="D66">
        <v>0</v>
      </c>
      <c r="E66">
        <f>Raw!J81</f>
        <v>3</v>
      </c>
      <c r="F66">
        <f>AVERAGE(Raw!J81:K81)</f>
        <v>3.1</v>
      </c>
      <c r="G66">
        <v>0</v>
      </c>
      <c r="H66">
        <f t="shared" si="0"/>
        <v>177.05</v>
      </c>
    </row>
    <row r="67" spans="1:8" x14ac:dyDescent="0.15">
      <c r="A67">
        <f>Raw!G82</f>
        <v>1790</v>
      </c>
      <c r="B67">
        <f>Raw!H82</f>
        <v>174.6</v>
      </c>
      <c r="C67">
        <f>AVERAGE(Raw!H82:I82)</f>
        <v>175.35</v>
      </c>
      <c r="D67">
        <v>0</v>
      </c>
      <c r="E67">
        <f>Raw!J82</f>
        <v>3.1</v>
      </c>
      <c r="F67">
        <f>AVERAGE(Raw!J82:K82)</f>
        <v>3.25</v>
      </c>
      <c r="G67">
        <v>0</v>
      </c>
      <c r="H67">
        <f t="shared" ref="H67:H129" si="1">ABS(C67-F67)</f>
        <v>172.1</v>
      </c>
    </row>
    <row r="68" spans="1:8" x14ac:dyDescent="0.15">
      <c r="A68">
        <f>Raw!G83</f>
        <v>1795</v>
      </c>
      <c r="B68">
        <f>Raw!H83</f>
        <v>169.7</v>
      </c>
      <c r="C68">
        <f>AVERAGE(Raw!H83:I83)</f>
        <v>170.45</v>
      </c>
      <c r="D68">
        <v>0</v>
      </c>
      <c r="E68">
        <f>Raw!J83</f>
        <v>3.3</v>
      </c>
      <c r="F68">
        <f>AVERAGE(Raw!J83:K83)</f>
        <v>3.45</v>
      </c>
      <c r="G68">
        <v>0</v>
      </c>
      <c r="H68">
        <f t="shared" si="1"/>
        <v>167</v>
      </c>
    </row>
    <row r="69" spans="1:8" x14ac:dyDescent="0.15">
      <c r="A69">
        <f>Raw!G84</f>
        <v>1800</v>
      </c>
      <c r="B69">
        <f>Raw!H84</f>
        <v>164.9</v>
      </c>
      <c r="C69">
        <f>AVERAGE(Raw!H84:I84)</f>
        <v>165.65</v>
      </c>
      <c r="D69">
        <v>0</v>
      </c>
      <c r="E69">
        <f>Raw!J84</f>
        <v>3.5</v>
      </c>
      <c r="F69">
        <f>AVERAGE(Raw!J84:K84)</f>
        <v>3.6</v>
      </c>
      <c r="G69">
        <v>0</v>
      </c>
      <c r="H69">
        <f t="shared" si="1"/>
        <v>162.05000000000001</v>
      </c>
    </row>
    <row r="70" spans="1:8" x14ac:dyDescent="0.15">
      <c r="A70">
        <f>Raw!G85</f>
        <v>1805</v>
      </c>
      <c r="B70">
        <f>Raw!H85</f>
        <v>160.1</v>
      </c>
      <c r="C70">
        <f>AVERAGE(Raw!H85:I85)</f>
        <v>160.85</v>
      </c>
      <c r="D70">
        <v>0</v>
      </c>
      <c r="E70">
        <f>Raw!J85</f>
        <v>3.7</v>
      </c>
      <c r="F70">
        <f>AVERAGE(Raw!J85:K85)</f>
        <v>3.8</v>
      </c>
      <c r="G70">
        <v>0</v>
      </c>
      <c r="H70">
        <f t="shared" si="1"/>
        <v>157.04999999999998</v>
      </c>
    </row>
    <row r="71" spans="1:8" x14ac:dyDescent="0.15">
      <c r="A71">
        <f>Raw!G86</f>
        <v>1810</v>
      </c>
      <c r="B71">
        <f>Raw!H86</f>
        <v>155.30000000000001</v>
      </c>
      <c r="C71">
        <f>AVERAGE(Raw!H86:I86)</f>
        <v>156</v>
      </c>
      <c r="D71">
        <v>0</v>
      </c>
      <c r="E71">
        <f>Raw!J86</f>
        <v>3.8</v>
      </c>
      <c r="F71">
        <f>AVERAGE(Raw!J86:K86)</f>
        <v>3.9499999999999997</v>
      </c>
      <c r="G71">
        <v>0</v>
      </c>
      <c r="H71">
        <f t="shared" si="1"/>
        <v>152.05000000000001</v>
      </c>
    </row>
    <row r="72" spans="1:8" x14ac:dyDescent="0.15">
      <c r="A72">
        <f>Raw!G87</f>
        <v>1815</v>
      </c>
      <c r="B72">
        <f>Raw!H87</f>
        <v>150.5</v>
      </c>
      <c r="C72">
        <f>AVERAGE(Raw!H87:I87)</f>
        <v>151.25</v>
      </c>
      <c r="D72">
        <v>0</v>
      </c>
      <c r="E72">
        <f>Raw!J87</f>
        <v>4.0999999999999996</v>
      </c>
      <c r="F72">
        <f>AVERAGE(Raw!J87:K87)</f>
        <v>4.1999999999999993</v>
      </c>
      <c r="G72">
        <v>0</v>
      </c>
      <c r="H72">
        <f t="shared" si="1"/>
        <v>147.05000000000001</v>
      </c>
    </row>
    <row r="73" spans="1:8" x14ac:dyDescent="0.15">
      <c r="A73">
        <f>Raw!G88</f>
        <v>1820</v>
      </c>
      <c r="B73">
        <f>Raw!H88</f>
        <v>145.69999999999999</v>
      </c>
      <c r="C73">
        <f>AVERAGE(Raw!H88:I88)</f>
        <v>146.44999999999999</v>
      </c>
      <c r="D73">
        <v>0</v>
      </c>
      <c r="E73">
        <f>Raw!J88</f>
        <v>4.3</v>
      </c>
      <c r="F73">
        <f>AVERAGE(Raw!J88:K88)</f>
        <v>4.4000000000000004</v>
      </c>
      <c r="G73">
        <v>0</v>
      </c>
      <c r="H73">
        <f t="shared" si="1"/>
        <v>142.04999999999998</v>
      </c>
    </row>
    <row r="74" spans="1:8" x14ac:dyDescent="0.15">
      <c r="A74">
        <f>Raw!G89</f>
        <v>1825</v>
      </c>
      <c r="B74">
        <f>Raw!H89</f>
        <v>140.9</v>
      </c>
      <c r="C74">
        <f>AVERAGE(Raw!H89:I89)</f>
        <v>141.65</v>
      </c>
      <c r="D74">
        <v>0</v>
      </c>
      <c r="E74">
        <f>Raw!J89</f>
        <v>4.5</v>
      </c>
      <c r="F74">
        <f>AVERAGE(Raw!J89:K89)</f>
        <v>4.6500000000000004</v>
      </c>
      <c r="G74">
        <v>0</v>
      </c>
      <c r="H74">
        <f t="shared" si="1"/>
        <v>137</v>
      </c>
    </row>
    <row r="75" spans="1:8" x14ac:dyDescent="0.15">
      <c r="A75">
        <f>Raw!G90</f>
        <v>1830</v>
      </c>
      <c r="B75">
        <f>Raw!H90</f>
        <v>136.19999999999999</v>
      </c>
      <c r="C75">
        <f>AVERAGE(Raw!H90:I90)</f>
        <v>136.94999999999999</v>
      </c>
      <c r="D75">
        <v>0</v>
      </c>
      <c r="E75">
        <f>Raw!J90</f>
        <v>4.8</v>
      </c>
      <c r="F75">
        <f>AVERAGE(Raw!J90:K90)</f>
        <v>4.9000000000000004</v>
      </c>
      <c r="G75">
        <v>0</v>
      </c>
      <c r="H75">
        <f t="shared" si="1"/>
        <v>132.04999999999998</v>
      </c>
    </row>
    <row r="76" spans="1:8" x14ac:dyDescent="0.15">
      <c r="A76">
        <f>Raw!G91</f>
        <v>1835</v>
      </c>
      <c r="B76">
        <f>Raw!H91</f>
        <v>131.5</v>
      </c>
      <c r="C76">
        <f>AVERAGE(Raw!H91:I91)</f>
        <v>132.19999999999999</v>
      </c>
      <c r="D76">
        <v>0</v>
      </c>
      <c r="E76">
        <f>Raw!J91</f>
        <v>5</v>
      </c>
      <c r="F76">
        <f>AVERAGE(Raw!J91:K91)</f>
        <v>5.15</v>
      </c>
      <c r="G76">
        <v>0</v>
      </c>
      <c r="H76">
        <f t="shared" si="1"/>
        <v>127.04999999999998</v>
      </c>
    </row>
    <row r="77" spans="1:8" x14ac:dyDescent="0.15">
      <c r="A77">
        <f>Raw!G92</f>
        <v>1840</v>
      </c>
      <c r="B77">
        <f>Raw!H92</f>
        <v>126.8</v>
      </c>
      <c r="C77">
        <f>AVERAGE(Raw!H92:I92)</f>
        <v>127.5</v>
      </c>
      <c r="D77">
        <v>0</v>
      </c>
      <c r="E77">
        <f>Raw!J92</f>
        <v>5.3</v>
      </c>
      <c r="F77">
        <f>AVERAGE(Raw!J92:K92)</f>
        <v>5.4499999999999993</v>
      </c>
      <c r="G77">
        <v>0</v>
      </c>
      <c r="H77">
        <f t="shared" si="1"/>
        <v>122.05</v>
      </c>
    </row>
    <row r="78" spans="1:8" x14ac:dyDescent="0.15">
      <c r="A78">
        <f>Raw!G93</f>
        <v>1845</v>
      </c>
      <c r="B78">
        <f>Raw!H93</f>
        <v>122.1</v>
      </c>
      <c r="C78">
        <f>AVERAGE(Raw!H93:I93)</f>
        <v>122.8</v>
      </c>
      <c r="D78">
        <v>0</v>
      </c>
      <c r="E78">
        <f>Raw!J93</f>
        <v>5.6</v>
      </c>
      <c r="F78">
        <f>AVERAGE(Raw!J93:K93)</f>
        <v>5.75</v>
      </c>
      <c r="G78">
        <v>0</v>
      </c>
      <c r="H78">
        <f t="shared" si="1"/>
        <v>117.05</v>
      </c>
    </row>
    <row r="79" spans="1:8" x14ac:dyDescent="0.15">
      <c r="A79">
        <f>Raw!G94</f>
        <v>1850</v>
      </c>
      <c r="B79">
        <f>Raw!H94</f>
        <v>117.4</v>
      </c>
      <c r="C79">
        <f>AVERAGE(Raw!H94:I94)</f>
        <v>118.1</v>
      </c>
      <c r="D79">
        <v>0</v>
      </c>
      <c r="E79">
        <f>Raw!J94</f>
        <v>5.9</v>
      </c>
      <c r="F79">
        <f>AVERAGE(Raw!J94:K94)</f>
        <v>6.0500000000000007</v>
      </c>
      <c r="G79">
        <v>0</v>
      </c>
      <c r="H79">
        <f t="shared" si="1"/>
        <v>112.05</v>
      </c>
    </row>
    <row r="80" spans="1:8" x14ac:dyDescent="0.15">
      <c r="A80">
        <f>Raw!G95</f>
        <v>1855</v>
      </c>
      <c r="B80">
        <f>Raw!H95</f>
        <v>112.8</v>
      </c>
      <c r="C80">
        <f>AVERAGE(Raw!H95:I95)</f>
        <v>113.5</v>
      </c>
      <c r="D80">
        <v>0</v>
      </c>
      <c r="E80">
        <f>Raw!J95</f>
        <v>6.3</v>
      </c>
      <c r="F80">
        <f>AVERAGE(Raw!J95:K95)</f>
        <v>6.4499999999999993</v>
      </c>
      <c r="G80">
        <v>0</v>
      </c>
      <c r="H80">
        <f t="shared" si="1"/>
        <v>107.05</v>
      </c>
    </row>
    <row r="81" spans="1:8" x14ac:dyDescent="0.15">
      <c r="A81">
        <f>Raw!G96</f>
        <v>1860</v>
      </c>
      <c r="B81">
        <f>Raw!H96</f>
        <v>108.2</v>
      </c>
      <c r="C81">
        <f>AVERAGE(Raw!H96:I96)</f>
        <v>108.9</v>
      </c>
      <c r="D81">
        <v>0</v>
      </c>
      <c r="E81">
        <f>Raw!J96</f>
        <v>6.6</v>
      </c>
      <c r="F81">
        <f>AVERAGE(Raw!J96:K96)</f>
        <v>6.75</v>
      </c>
      <c r="G81">
        <v>0</v>
      </c>
      <c r="H81">
        <f t="shared" si="1"/>
        <v>102.15</v>
      </c>
    </row>
    <row r="82" spans="1:8" x14ac:dyDescent="0.15">
      <c r="A82">
        <f>Raw!G97</f>
        <v>1865</v>
      </c>
      <c r="B82">
        <f>Raw!H97</f>
        <v>103.6</v>
      </c>
      <c r="C82">
        <f>AVERAGE(Raw!H97:I97)</f>
        <v>104.3</v>
      </c>
      <c r="D82">
        <v>0</v>
      </c>
      <c r="E82">
        <f>Raw!J97</f>
        <v>7</v>
      </c>
      <c r="F82">
        <f>AVERAGE(Raw!J97:K97)</f>
        <v>7.15</v>
      </c>
      <c r="G82">
        <v>0</v>
      </c>
      <c r="H82">
        <f t="shared" si="1"/>
        <v>97.149999999999991</v>
      </c>
    </row>
    <row r="83" spans="1:8" x14ac:dyDescent="0.15">
      <c r="A83">
        <f>Raw!G98</f>
        <v>1870</v>
      </c>
      <c r="B83">
        <f>Raw!H98</f>
        <v>99</v>
      </c>
      <c r="C83">
        <f>AVERAGE(Raw!H98:I98)</f>
        <v>99.7</v>
      </c>
      <c r="D83">
        <v>0</v>
      </c>
      <c r="E83">
        <f>Raw!J98</f>
        <v>7.5</v>
      </c>
      <c r="F83">
        <f>AVERAGE(Raw!J98:K98)</f>
        <v>7.65</v>
      </c>
      <c r="G83">
        <v>0</v>
      </c>
      <c r="H83">
        <f t="shared" si="1"/>
        <v>92.05</v>
      </c>
    </row>
    <row r="84" spans="1:8" x14ac:dyDescent="0.15">
      <c r="A84">
        <f>Raw!G99</f>
        <v>1875</v>
      </c>
      <c r="B84">
        <f>Raw!H99</f>
        <v>94.5</v>
      </c>
      <c r="C84">
        <f>AVERAGE(Raw!H99:I99)</f>
        <v>95.2</v>
      </c>
      <c r="D84">
        <v>0</v>
      </c>
      <c r="E84">
        <f>Raw!J99</f>
        <v>8</v>
      </c>
      <c r="F84">
        <f>AVERAGE(Raw!J99:K99)</f>
        <v>8.15</v>
      </c>
      <c r="G84">
        <v>0</v>
      </c>
      <c r="H84">
        <f t="shared" si="1"/>
        <v>87.05</v>
      </c>
    </row>
    <row r="85" spans="1:8" x14ac:dyDescent="0.15">
      <c r="A85">
        <f>Raw!G100</f>
        <v>1880</v>
      </c>
      <c r="B85">
        <f>Raw!H100</f>
        <v>90</v>
      </c>
      <c r="C85">
        <f>AVERAGE(Raw!H100:I100)</f>
        <v>90.7</v>
      </c>
      <c r="D85">
        <v>0</v>
      </c>
      <c r="E85">
        <f>Raw!J100</f>
        <v>8.4</v>
      </c>
      <c r="F85">
        <f>AVERAGE(Raw!J100:K100)</f>
        <v>8.6000000000000014</v>
      </c>
      <c r="G85">
        <v>0</v>
      </c>
      <c r="H85">
        <f t="shared" si="1"/>
        <v>82.1</v>
      </c>
    </row>
    <row r="86" spans="1:8" x14ac:dyDescent="0.15">
      <c r="A86">
        <f>Raw!G101</f>
        <v>1885</v>
      </c>
      <c r="B86">
        <f>Raw!H101</f>
        <v>85.5</v>
      </c>
      <c r="C86">
        <f>AVERAGE(Raw!H101:I101)</f>
        <v>86.2</v>
      </c>
      <c r="D86">
        <v>0</v>
      </c>
      <c r="E86">
        <f>Raw!J101</f>
        <v>9</v>
      </c>
      <c r="F86">
        <f>AVERAGE(Raw!J101:K101)</f>
        <v>9.1999999999999993</v>
      </c>
      <c r="G86">
        <v>0</v>
      </c>
      <c r="H86">
        <f t="shared" si="1"/>
        <v>77</v>
      </c>
    </row>
    <row r="87" spans="1:8" x14ac:dyDescent="0.15">
      <c r="A87">
        <f>Raw!G102</f>
        <v>1890</v>
      </c>
      <c r="B87">
        <f>Raw!H102</f>
        <v>81.099999999999994</v>
      </c>
      <c r="C87">
        <f>AVERAGE(Raw!H102:I102)</f>
        <v>81.8</v>
      </c>
      <c r="D87">
        <v>0</v>
      </c>
      <c r="E87">
        <f>Raw!J102</f>
        <v>9.5</v>
      </c>
      <c r="F87">
        <f>AVERAGE(Raw!J102:K102)</f>
        <v>9.75</v>
      </c>
      <c r="G87">
        <v>0</v>
      </c>
      <c r="H87">
        <f t="shared" si="1"/>
        <v>72.05</v>
      </c>
    </row>
    <row r="88" spans="1:8" x14ac:dyDescent="0.15">
      <c r="A88">
        <f>Raw!G103</f>
        <v>1895</v>
      </c>
      <c r="B88">
        <f>Raw!H103</f>
        <v>76.8</v>
      </c>
      <c r="C88">
        <f>AVERAGE(Raw!H103:I103)</f>
        <v>77.449999999999989</v>
      </c>
      <c r="D88">
        <v>0</v>
      </c>
      <c r="E88">
        <f>Raw!J103</f>
        <v>10.199999999999999</v>
      </c>
      <c r="F88">
        <f>AVERAGE(Raw!J103:K103)</f>
        <v>10.399999999999999</v>
      </c>
      <c r="G88">
        <v>0</v>
      </c>
      <c r="H88">
        <f t="shared" si="1"/>
        <v>67.049999999999983</v>
      </c>
    </row>
    <row r="89" spans="1:8" x14ac:dyDescent="0.15">
      <c r="A89">
        <f>Raw!G104</f>
        <v>1900</v>
      </c>
      <c r="B89">
        <f>Raw!H104</f>
        <v>72.400000000000006</v>
      </c>
      <c r="C89">
        <f>AVERAGE(Raw!H104:I104)</f>
        <v>73.050000000000011</v>
      </c>
      <c r="D89">
        <v>0</v>
      </c>
      <c r="E89">
        <f>Raw!J104</f>
        <v>10.9</v>
      </c>
      <c r="F89">
        <f>AVERAGE(Raw!J104:K104)</f>
        <v>11.100000000000001</v>
      </c>
      <c r="G89">
        <v>0</v>
      </c>
      <c r="H89">
        <f t="shared" si="1"/>
        <v>61.95000000000001</v>
      </c>
    </row>
    <row r="90" spans="1:8" x14ac:dyDescent="0.15">
      <c r="A90">
        <f>Raw!G105</f>
        <v>1905</v>
      </c>
      <c r="B90">
        <f>Raw!H105</f>
        <v>68.2</v>
      </c>
      <c r="C90">
        <f>AVERAGE(Raw!H105:I105)</f>
        <v>68.800000000000011</v>
      </c>
      <c r="D90">
        <v>0</v>
      </c>
      <c r="E90">
        <f>Raw!J105</f>
        <v>11.6</v>
      </c>
      <c r="F90">
        <f>AVERAGE(Raw!J105:K105)</f>
        <v>11.8</v>
      </c>
      <c r="G90">
        <v>0</v>
      </c>
      <c r="H90">
        <f t="shared" si="1"/>
        <v>57.000000000000014</v>
      </c>
    </row>
    <row r="91" spans="1:8" x14ac:dyDescent="0.15">
      <c r="A91">
        <f>Raw!G106</f>
        <v>1910</v>
      </c>
      <c r="B91">
        <f>Raw!H106</f>
        <v>64</v>
      </c>
      <c r="C91">
        <f>AVERAGE(Raw!H106:I106)</f>
        <v>64.599999999999994</v>
      </c>
      <c r="D91">
        <v>0</v>
      </c>
      <c r="E91">
        <f>Raw!J106</f>
        <v>12.4</v>
      </c>
      <c r="F91">
        <f>AVERAGE(Raw!J106:K106)</f>
        <v>12.600000000000001</v>
      </c>
      <c r="G91">
        <v>0</v>
      </c>
      <c r="H91">
        <f t="shared" si="1"/>
        <v>51.999999999999993</v>
      </c>
    </row>
    <row r="92" spans="1:8" x14ac:dyDescent="0.15">
      <c r="A92">
        <f>Raw!G107</f>
        <v>1915</v>
      </c>
      <c r="B92">
        <f>Raw!H107</f>
        <v>59.8</v>
      </c>
      <c r="C92">
        <f>AVERAGE(Raw!H107:I107)</f>
        <v>60.45</v>
      </c>
      <c r="D92">
        <v>0</v>
      </c>
      <c r="E92">
        <f>Raw!J107</f>
        <v>13.2</v>
      </c>
      <c r="F92">
        <f>AVERAGE(Raw!J107:K107)</f>
        <v>13.45</v>
      </c>
      <c r="G92">
        <v>0</v>
      </c>
      <c r="H92">
        <f t="shared" si="1"/>
        <v>47</v>
      </c>
    </row>
    <row r="93" spans="1:8" x14ac:dyDescent="0.15">
      <c r="A93">
        <f>Raw!G108</f>
        <v>1920</v>
      </c>
      <c r="B93">
        <f>Raw!H108</f>
        <v>55.7</v>
      </c>
      <c r="C93">
        <f>AVERAGE(Raw!H108:I108)</f>
        <v>56.35</v>
      </c>
      <c r="D93">
        <v>0</v>
      </c>
      <c r="E93">
        <f>Raw!J108</f>
        <v>14.2</v>
      </c>
      <c r="F93">
        <f>AVERAGE(Raw!J108:K108)</f>
        <v>14.399999999999999</v>
      </c>
      <c r="G93">
        <v>0</v>
      </c>
      <c r="H93">
        <f t="shared" si="1"/>
        <v>41.95</v>
      </c>
    </row>
    <row r="94" spans="1:8" x14ac:dyDescent="0.15">
      <c r="A94">
        <f>Raw!G109</f>
        <v>1925</v>
      </c>
      <c r="B94">
        <f>Raw!H109</f>
        <v>51.7</v>
      </c>
      <c r="C94">
        <f>AVERAGE(Raw!H109:I109)</f>
        <v>52.35</v>
      </c>
      <c r="D94">
        <v>0</v>
      </c>
      <c r="E94">
        <f>Raw!J109</f>
        <v>15.2</v>
      </c>
      <c r="F94">
        <f>AVERAGE(Raw!J109:K109)</f>
        <v>15.399999999999999</v>
      </c>
      <c r="G94">
        <v>0</v>
      </c>
      <c r="H94">
        <f t="shared" si="1"/>
        <v>36.950000000000003</v>
      </c>
    </row>
    <row r="95" spans="1:8" x14ac:dyDescent="0.15">
      <c r="A95">
        <f>Raw!G110</f>
        <v>1930</v>
      </c>
      <c r="B95">
        <f>Raw!H110</f>
        <v>47.8</v>
      </c>
      <c r="C95">
        <f>AVERAGE(Raw!H110:I110)</f>
        <v>48.45</v>
      </c>
      <c r="D95">
        <v>0</v>
      </c>
      <c r="E95">
        <f>Raw!J110</f>
        <v>16.2</v>
      </c>
      <c r="F95">
        <f>AVERAGE(Raw!J110:K110)</f>
        <v>16.399999999999999</v>
      </c>
      <c r="G95">
        <v>0</v>
      </c>
      <c r="H95">
        <f t="shared" si="1"/>
        <v>32.050000000000004</v>
      </c>
    </row>
    <row r="96" spans="1:8" x14ac:dyDescent="0.15">
      <c r="A96">
        <f>Raw!G111</f>
        <v>1935</v>
      </c>
      <c r="B96">
        <f>Raw!H111</f>
        <v>44.6</v>
      </c>
      <c r="C96">
        <f>AVERAGE(Raw!H111:I111)</f>
        <v>44.85</v>
      </c>
      <c r="D96">
        <v>0</v>
      </c>
      <c r="E96">
        <f>Raw!J111</f>
        <v>17.399999999999999</v>
      </c>
      <c r="F96">
        <f>AVERAGE(Raw!J111:K111)</f>
        <v>17.600000000000001</v>
      </c>
      <c r="G96">
        <v>0</v>
      </c>
      <c r="H96">
        <f t="shared" si="1"/>
        <v>27.25</v>
      </c>
    </row>
    <row r="97" spans="1:8" x14ac:dyDescent="0.15">
      <c r="A97">
        <f>Raw!G112</f>
        <v>1940</v>
      </c>
      <c r="B97">
        <f>Raw!H112</f>
        <v>40.799999999999997</v>
      </c>
      <c r="C97">
        <f>AVERAGE(Raw!H112:I112)</f>
        <v>41.05</v>
      </c>
      <c r="D97">
        <v>0</v>
      </c>
      <c r="E97">
        <f>Raw!J112</f>
        <v>18.600000000000001</v>
      </c>
      <c r="F97">
        <f>AVERAGE(Raw!J112:K112)</f>
        <v>18.8</v>
      </c>
      <c r="G97">
        <v>0</v>
      </c>
      <c r="H97">
        <f t="shared" si="1"/>
        <v>22.249999999999996</v>
      </c>
    </row>
    <row r="98" spans="1:8" x14ac:dyDescent="0.15">
      <c r="A98">
        <f>Raw!G113</f>
        <v>1945</v>
      </c>
      <c r="B98">
        <f>Raw!H113</f>
        <v>37.200000000000003</v>
      </c>
      <c r="C98">
        <f>AVERAGE(Raw!H113:I113)</f>
        <v>37.450000000000003</v>
      </c>
      <c r="D98">
        <v>0</v>
      </c>
      <c r="E98">
        <f>Raw!J113</f>
        <v>20</v>
      </c>
      <c r="F98">
        <f>AVERAGE(Raw!J113:K113)</f>
        <v>20.2</v>
      </c>
      <c r="G98">
        <v>0</v>
      </c>
      <c r="H98">
        <f t="shared" si="1"/>
        <v>17.250000000000004</v>
      </c>
    </row>
    <row r="99" spans="1:8" x14ac:dyDescent="0.15">
      <c r="A99">
        <f>Raw!G114</f>
        <v>1950</v>
      </c>
      <c r="B99">
        <f>Raw!H114</f>
        <v>33.700000000000003</v>
      </c>
      <c r="C99">
        <f>AVERAGE(Raw!H114:I114)</f>
        <v>34.049999999999997</v>
      </c>
      <c r="D99">
        <v>0</v>
      </c>
      <c r="E99">
        <f>Raw!J114</f>
        <v>21.4</v>
      </c>
      <c r="F99">
        <f>AVERAGE(Raw!J114:K114)</f>
        <v>21.6</v>
      </c>
      <c r="G99">
        <v>0</v>
      </c>
      <c r="H99">
        <f t="shared" si="1"/>
        <v>12.449999999999996</v>
      </c>
    </row>
    <row r="100" spans="1:8" x14ac:dyDescent="0.15">
      <c r="A100">
        <f>Raw!G115</f>
        <v>1955</v>
      </c>
      <c r="B100">
        <f>Raw!H115</f>
        <v>30.3</v>
      </c>
      <c r="C100">
        <f>AVERAGE(Raw!H115:I115)</f>
        <v>30.6</v>
      </c>
      <c r="D100">
        <v>0</v>
      </c>
      <c r="E100">
        <f>Raw!J115</f>
        <v>23</v>
      </c>
      <c r="F100">
        <f>AVERAGE(Raw!J115:K115)</f>
        <v>23.2</v>
      </c>
      <c r="G100">
        <v>0</v>
      </c>
      <c r="H100">
        <f t="shared" si="1"/>
        <v>7.4000000000000021</v>
      </c>
    </row>
    <row r="101" spans="1:8" x14ac:dyDescent="0.15">
      <c r="A101">
        <f>Raw!G116</f>
        <v>1960</v>
      </c>
      <c r="B101">
        <f>Raw!H116</f>
        <v>27</v>
      </c>
      <c r="C101">
        <f>AVERAGE(Raw!H116:I116)</f>
        <v>27.3</v>
      </c>
      <c r="D101">
        <v>0</v>
      </c>
      <c r="E101">
        <f>Raw!J116</f>
        <v>24.7</v>
      </c>
      <c r="F101">
        <f>AVERAGE(Raw!J116:K116)</f>
        <v>24.9</v>
      </c>
      <c r="G101">
        <v>0</v>
      </c>
      <c r="H101">
        <f t="shared" si="1"/>
        <v>2.4000000000000021</v>
      </c>
    </row>
    <row r="102" spans="1:8" x14ac:dyDescent="0.15">
      <c r="A102">
        <f>Raw!G117</f>
        <v>1965</v>
      </c>
      <c r="B102">
        <f>Raw!H117</f>
        <v>23.8</v>
      </c>
      <c r="C102">
        <f>AVERAGE(Raw!H117:I117)</f>
        <v>24.15</v>
      </c>
      <c r="D102">
        <v>0</v>
      </c>
      <c r="E102">
        <f>Raw!J117</f>
        <v>26.5</v>
      </c>
      <c r="F102">
        <f>AVERAGE(Raw!J117:K117)</f>
        <v>26.9</v>
      </c>
      <c r="G102">
        <v>0</v>
      </c>
      <c r="H102">
        <f t="shared" si="1"/>
        <v>2.75</v>
      </c>
    </row>
    <row r="103" spans="1:8" x14ac:dyDescent="0.15">
      <c r="A103">
        <f>Raw!G118</f>
        <v>1970</v>
      </c>
      <c r="B103">
        <f>Raw!H118</f>
        <v>20.8</v>
      </c>
      <c r="C103">
        <f>AVERAGE(Raw!H118:I118)</f>
        <v>21.1</v>
      </c>
      <c r="D103">
        <v>0</v>
      </c>
      <c r="E103">
        <f>Raw!J118</f>
        <v>28.5</v>
      </c>
      <c r="F103">
        <f>AVERAGE(Raw!J118:K118)</f>
        <v>28.95</v>
      </c>
      <c r="G103">
        <v>0</v>
      </c>
      <c r="H103">
        <f t="shared" si="1"/>
        <v>7.8499999999999979</v>
      </c>
    </row>
    <row r="104" spans="1:8" x14ac:dyDescent="0.15">
      <c r="A104">
        <f>Raw!G119</f>
        <v>1975</v>
      </c>
      <c r="B104">
        <f>Raw!H119</f>
        <v>18</v>
      </c>
      <c r="C104">
        <f>AVERAGE(Raw!H119:I119)</f>
        <v>18.3</v>
      </c>
      <c r="D104">
        <v>0</v>
      </c>
      <c r="E104">
        <f>Raw!J119</f>
        <v>30.5</v>
      </c>
      <c r="F104">
        <f>AVERAGE(Raw!J119:K119)</f>
        <v>31.05</v>
      </c>
      <c r="G104">
        <v>0</v>
      </c>
      <c r="H104">
        <f t="shared" si="1"/>
        <v>12.75</v>
      </c>
    </row>
    <row r="105" spans="1:8" x14ac:dyDescent="0.15">
      <c r="A105">
        <f>Raw!G120</f>
        <v>1980</v>
      </c>
      <c r="B105">
        <f>Raw!H120</f>
        <v>15.5</v>
      </c>
      <c r="C105">
        <f>AVERAGE(Raw!H120:I120)</f>
        <v>15.7</v>
      </c>
      <c r="D105">
        <v>0</v>
      </c>
      <c r="E105">
        <f>Raw!J120</f>
        <v>33</v>
      </c>
      <c r="F105">
        <f>AVERAGE(Raw!J120:K120)</f>
        <v>33.5</v>
      </c>
      <c r="G105">
        <v>0</v>
      </c>
      <c r="H105">
        <f t="shared" si="1"/>
        <v>17.8</v>
      </c>
    </row>
    <row r="106" spans="1:8" x14ac:dyDescent="0.15">
      <c r="A106">
        <f>Raw!G121</f>
        <v>1985</v>
      </c>
      <c r="B106">
        <f>Raw!H121</f>
        <v>13.1</v>
      </c>
      <c r="C106">
        <f>AVERAGE(Raw!H121:I121)</f>
        <v>13.3</v>
      </c>
      <c r="D106">
        <v>0</v>
      </c>
      <c r="E106">
        <f>Raw!J121</f>
        <v>35.5</v>
      </c>
      <c r="F106">
        <f>AVERAGE(Raw!J121:K121)</f>
        <v>36.049999999999997</v>
      </c>
      <c r="G106">
        <v>0</v>
      </c>
      <c r="H106">
        <f t="shared" si="1"/>
        <v>22.749999999999996</v>
      </c>
    </row>
    <row r="107" spans="1:8" x14ac:dyDescent="0.15">
      <c r="A107">
        <f>Raw!G122</f>
        <v>1990</v>
      </c>
      <c r="B107">
        <f>Raw!H122</f>
        <v>10.9</v>
      </c>
      <c r="C107">
        <f>AVERAGE(Raw!H122:I122)</f>
        <v>11.100000000000001</v>
      </c>
      <c r="D107">
        <v>0</v>
      </c>
      <c r="E107">
        <f>Raw!J122</f>
        <v>38.4</v>
      </c>
      <c r="F107">
        <f>AVERAGE(Raw!J122:K122)</f>
        <v>38.950000000000003</v>
      </c>
      <c r="G107">
        <v>0</v>
      </c>
      <c r="H107">
        <f t="shared" si="1"/>
        <v>27.85</v>
      </c>
    </row>
    <row r="108" spans="1:8" x14ac:dyDescent="0.15">
      <c r="A108">
        <f>Raw!G123</f>
        <v>1995</v>
      </c>
      <c r="B108">
        <f>Raw!H123</f>
        <v>9</v>
      </c>
      <c r="C108">
        <f>AVERAGE(Raw!H123:I123)</f>
        <v>9.15</v>
      </c>
      <c r="D108">
        <v>0</v>
      </c>
      <c r="E108">
        <f>Raw!J123</f>
        <v>41.3</v>
      </c>
      <c r="F108">
        <f>AVERAGE(Raw!J123:K123)</f>
        <v>41.9</v>
      </c>
      <c r="G108">
        <v>0</v>
      </c>
      <c r="H108">
        <f t="shared" si="1"/>
        <v>32.75</v>
      </c>
    </row>
    <row r="109" spans="1:8" x14ac:dyDescent="0.15">
      <c r="A109">
        <f>Raw!G124</f>
        <v>2000</v>
      </c>
      <c r="B109">
        <f>Raw!H124</f>
        <v>7.2</v>
      </c>
      <c r="C109">
        <f>AVERAGE(Raw!H124:I124)</f>
        <v>7.4</v>
      </c>
      <c r="D109">
        <v>0</v>
      </c>
      <c r="E109">
        <f>Raw!J124</f>
        <v>44.5</v>
      </c>
      <c r="F109">
        <f>AVERAGE(Raw!J124:K124)</f>
        <v>45.15</v>
      </c>
      <c r="G109">
        <v>0</v>
      </c>
      <c r="H109">
        <f t="shared" si="1"/>
        <v>37.75</v>
      </c>
    </row>
    <row r="110" spans="1:8" x14ac:dyDescent="0.15">
      <c r="A110">
        <f>Raw!G125</f>
        <v>2005</v>
      </c>
      <c r="B110">
        <f>Raw!H125</f>
        <v>5.7</v>
      </c>
      <c r="C110">
        <f>AVERAGE(Raw!H125:I125)</f>
        <v>5.85</v>
      </c>
      <c r="D110">
        <v>0</v>
      </c>
      <c r="E110">
        <f>Raw!J125</f>
        <v>48.1</v>
      </c>
      <c r="F110">
        <f>AVERAGE(Raw!J125:K125)</f>
        <v>48.7</v>
      </c>
      <c r="G110">
        <v>0</v>
      </c>
      <c r="H110">
        <f t="shared" si="1"/>
        <v>42.85</v>
      </c>
    </row>
    <row r="111" spans="1:8" x14ac:dyDescent="0.15">
      <c r="A111">
        <f>Raw!G126</f>
        <v>2010</v>
      </c>
      <c r="B111">
        <f>Raw!H126</f>
        <v>4.5</v>
      </c>
      <c r="C111">
        <f>AVERAGE(Raw!H126:I126)</f>
        <v>4.6500000000000004</v>
      </c>
      <c r="D111">
        <v>0</v>
      </c>
      <c r="E111">
        <f>Raw!J126</f>
        <v>51.7</v>
      </c>
      <c r="F111">
        <f>AVERAGE(Raw!J126:K126)</f>
        <v>52.35</v>
      </c>
      <c r="G111">
        <v>0</v>
      </c>
      <c r="H111">
        <f t="shared" si="1"/>
        <v>47.7</v>
      </c>
    </row>
    <row r="112" spans="1:8" x14ac:dyDescent="0.15">
      <c r="A112">
        <f>Raw!G127</f>
        <v>2015</v>
      </c>
      <c r="B112">
        <f>Raw!H127</f>
        <v>3.4</v>
      </c>
      <c r="C112">
        <f>AVERAGE(Raw!H127:I127)</f>
        <v>3.55</v>
      </c>
      <c r="D112">
        <v>0</v>
      </c>
      <c r="E112">
        <f>Raw!J127</f>
        <v>55.8</v>
      </c>
      <c r="F112">
        <f>AVERAGE(Raw!J127:K127)</f>
        <v>56.4</v>
      </c>
      <c r="G112">
        <v>0</v>
      </c>
      <c r="H112">
        <f t="shared" si="1"/>
        <v>52.85</v>
      </c>
    </row>
    <row r="113" spans="1:8" x14ac:dyDescent="0.15">
      <c r="A113">
        <f>Raw!G128</f>
        <v>2020</v>
      </c>
      <c r="B113">
        <f>Raw!H128</f>
        <v>2.6</v>
      </c>
      <c r="C113">
        <f>AVERAGE(Raw!H128:I128)</f>
        <v>2.7</v>
      </c>
      <c r="D113">
        <v>0</v>
      </c>
      <c r="E113">
        <f>Raw!J128</f>
        <v>59.9</v>
      </c>
      <c r="F113">
        <f>AVERAGE(Raw!J128:K128)</f>
        <v>60.8</v>
      </c>
      <c r="G113">
        <v>0</v>
      </c>
      <c r="H113">
        <f t="shared" si="1"/>
        <v>58.099999999999994</v>
      </c>
    </row>
    <row r="114" spans="1:8" x14ac:dyDescent="0.15">
      <c r="A114">
        <f>Raw!G129</f>
        <v>2025</v>
      </c>
      <c r="B114">
        <f>Raw!H129</f>
        <v>1.95</v>
      </c>
      <c r="C114">
        <f>AVERAGE(Raw!H129:I129)</f>
        <v>2.0499999999999998</v>
      </c>
      <c r="D114">
        <v>0</v>
      </c>
      <c r="E114">
        <f>Raw!J129</f>
        <v>64.099999999999994</v>
      </c>
      <c r="F114">
        <f>AVERAGE(Raw!J129:K129)</f>
        <v>65.099999999999994</v>
      </c>
      <c r="G114">
        <v>0</v>
      </c>
      <c r="H114">
        <f t="shared" si="1"/>
        <v>63.05</v>
      </c>
    </row>
    <row r="115" spans="1:8" x14ac:dyDescent="0.15">
      <c r="A115">
        <f>Raw!G130</f>
        <v>2030</v>
      </c>
      <c r="B115">
        <f>Raw!H130</f>
        <v>1.45</v>
      </c>
      <c r="C115">
        <f>AVERAGE(Raw!H130:I130)</f>
        <v>1.5499999999999998</v>
      </c>
      <c r="D115">
        <v>0</v>
      </c>
      <c r="E115">
        <f>Raw!J130</f>
        <v>68.599999999999994</v>
      </c>
      <c r="F115">
        <f>AVERAGE(Raw!J130:K130)</f>
        <v>69.599999999999994</v>
      </c>
      <c r="G115">
        <v>0</v>
      </c>
      <c r="H115">
        <f t="shared" si="1"/>
        <v>68.05</v>
      </c>
    </row>
    <row r="116" spans="1:8" x14ac:dyDescent="0.15">
      <c r="A116">
        <f>Raw!G131</f>
        <v>2035</v>
      </c>
      <c r="B116">
        <f>Raw!H131</f>
        <v>1.05</v>
      </c>
      <c r="C116">
        <f>AVERAGE(Raw!H131:I131)</f>
        <v>1.1499999999999999</v>
      </c>
      <c r="D116">
        <v>0</v>
      </c>
      <c r="E116">
        <f>Raw!J131</f>
        <v>73.3</v>
      </c>
      <c r="F116">
        <f>AVERAGE(Raw!J131:K131)</f>
        <v>74.25</v>
      </c>
      <c r="G116">
        <v>0</v>
      </c>
      <c r="H116">
        <f t="shared" si="1"/>
        <v>73.099999999999994</v>
      </c>
    </row>
    <row r="117" spans="1:8" x14ac:dyDescent="0.15">
      <c r="A117">
        <f>Raw!G132</f>
        <v>2040</v>
      </c>
      <c r="B117">
        <f>Raw!H132</f>
        <v>0.8</v>
      </c>
      <c r="C117">
        <f>AVERAGE(Raw!H132:I132)</f>
        <v>0.875</v>
      </c>
      <c r="D117">
        <v>0</v>
      </c>
      <c r="E117">
        <f>Raw!J132</f>
        <v>78</v>
      </c>
      <c r="F117">
        <f>AVERAGE(Raw!J132:K132)</f>
        <v>79</v>
      </c>
      <c r="G117">
        <v>0</v>
      </c>
      <c r="H117">
        <f t="shared" si="1"/>
        <v>78.125</v>
      </c>
    </row>
    <row r="118" spans="1:8" x14ac:dyDescent="0.15">
      <c r="A118">
        <f>Raw!G133</f>
        <v>2045</v>
      </c>
      <c r="B118">
        <f>Raw!H133</f>
        <v>0.6</v>
      </c>
      <c r="C118">
        <f>AVERAGE(Raw!H133:I133)</f>
        <v>0.67500000000000004</v>
      </c>
      <c r="D118">
        <v>0</v>
      </c>
      <c r="E118">
        <f>Raw!J133</f>
        <v>82</v>
      </c>
      <c r="F118">
        <f>AVERAGE(Raw!J133:K133)</f>
        <v>83.4</v>
      </c>
      <c r="G118">
        <v>0</v>
      </c>
      <c r="H118">
        <f t="shared" si="1"/>
        <v>82.725000000000009</v>
      </c>
    </row>
    <row r="119" spans="1:8" x14ac:dyDescent="0.15">
      <c r="A119">
        <f>Raw!G134</f>
        <v>2050</v>
      </c>
      <c r="B119">
        <f>Raw!H134</f>
        <v>0.5</v>
      </c>
      <c r="C119">
        <f>AVERAGE(Raw!H134:I134)</f>
        <v>0.57499999999999996</v>
      </c>
      <c r="D119">
        <v>0</v>
      </c>
      <c r="E119">
        <f>Raw!J134</f>
        <v>86.9</v>
      </c>
      <c r="F119">
        <f>AVERAGE(Raw!J134:K134)</f>
        <v>88.25</v>
      </c>
      <c r="G119">
        <v>0</v>
      </c>
      <c r="H119">
        <f t="shared" si="1"/>
        <v>87.674999999999997</v>
      </c>
    </row>
    <row r="120" spans="1:8" x14ac:dyDescent="0.15">
      <c r="A120">
        <f>Raw!G135</f>
        <v>2060</v>
      </c>
      <c r="B120">
        <f>Raw!H135</f>
        <v>0.3</v>
      </c>
      <c r="C120">
        <f>AVERAGE(Raw!H135:I135)</f>
        <v>0.35</v>
      </c>
      <c r="D120">
        <v>0</v>
      </c>
      <c r="E120">
        <f>Raw!J135</f>
        <v>96.6</v>
      </c>
      <c r="F120">
        <f>AVERAGE(Raw!J135:K135)</f>
        <v>98</v>
      </c>
      <c r="G120">
        <v>0</v>
      </c>
      <c r="H120">
        <f t="shared" si="1"/>
        <v>97.65</v>
      </c>
    </row>
    <row r="121" spans="1:8" x14ac:dyDescent="0.15">
      <c r="A121">
        <f>Raw!G136</f>
        <v>2070</v>
      </c>
      <c r="B121">
        <f>Raw!H136</f>
        <v>0.2</v>
      </c>
      <c r="C121">
        <f>AVERAGE(Raw!H136:I136)</f>
        <v>0.25</v>
      </c>
      <c r="D121">
        <v>0</v>
      </c>
      <c r="E121">
        <f>Raw!J136</f>
        <v>106.7</v>
      </c>
      <c r="F121">
        <f>AVERAGE(Raw!J136:K136)</f>
        <v>108.1</v>
      </c>
      <c r="G121">
        <v>0</v>
      </c>
      <c r="H121">
        <f t="shared" si="1"/>
        <v>107.85</v>
      </c>
    </row>
    <row r="122" spans="1:8" x14ac:dyDescent="0.15">
      <c r="A122">
        <f>Raw!G137</f>
        <v>2075</v>
      </c>
      <c r="B122">
        <f>Raw!H137</f>
        <v>0.15</v>
      </c>
      <c r="C122">
        <f>AVERAGE(Raw!H137:I137)</f>
        <v>0.2</v>
      </c>
      <c r="D122">
        <v>0</v>
      </c>
      <c r="E122">
        <f>Raw!J137</f>
        <v>111.7</v>
      </c>
      <c r="F122">
        <f>AVERAGE(Raw!J137:K137)</f>
        <v>113.1</v>
      </c>
      <c r="G122">
        <v>0</v>
      </c>
      <c r="H122">
        <f t="shared" si="1"/>
        <v>112.89999999999999</v>
      </c>
    </row>
    <row r="123" spans="1:8" x14ac:dyDescent="0.15">
      <c r="A123">
        <f>Raw!G138</f>
        <v>2100</v>
      </c>
      <c r="B123">
        <f>Raw!H138</f>
        <v>0.1</v>
      </c>
      <c r="C123">
        <f>AVERAGE(Raw!H138:I138)</f>
        <v>0.15000000000000002</v>
      </c>
      <c r="D123">
        <v>0</v>
      </c>
      <c r="E123">
        <f>Raw!J138</f>
        <v>136.30000000000001</v>
      </c>
      <c r="F123">
        <f>AVERAGE(Raw!J138:K138)</f>
        <v>137.69999999999999</v>
      </c>
      <c r="G123">
        <v>0</v>
      </c>
      <c r="H123">
        <f t="shared" si="1"/>
        <v>137.54999999999998</v>
      </c>
    </row>
    <row r="124" spans="1:8" x14ac:dyDescent="0.15">
      <c r="A124">
        <f>Raw!G139</f>
        <v>2125</v>
      </c>
      <c r="B124">
        <f>Raw!H139</f>
        <v>0.05</v>
      </c>
      <c r="C124">
        <f>AVERAGE(Raw!H139:I139)</f>
        <v>0.1</v>
      </c>
      <c r="D124">
        <v>0</v>
      </c>
      <c r="E124">
        <f>Raw!J139</f>
        <v>161.5</v>
      </c>
      <c r="F124">
        <f>AVERAGE(Raw!J139:K139)</f>
        <v>162.9</v>
      </c>
      <c r="G124">
        <v>0</v>
      </c>
      <c r="H124">
        <f t="shared" si="1"/>
        <v>162.80000000000001</v>
      </c>
    </row>
    <row r="125" spans="1:8" x14ac:dyDescent="0.15">
      <c r="A125">
        <f>Raw!G140</f>
        <v>2150</v>
      </c>
      <c r="B125">
        <f>Raw!H140</f>
        <v>0.05</v>
      </c>
      <c r="C125">
        <f>AVERAGE(Raw!H140:I140)</f>
        <v>0.1</v>
      </c>
      <c r="D125">
        <v>0</v>
      </c>
      <c r="E125">
        <f>Raw!J140</f>
        <v>186.3</v>
      </c>
      <c r="F125">
        <f>AVERAGE(Raw!J140:K140)</f>
        <v>187.65</v>
      </c>
      <c r="G125">
        <v>0</v>
      </c>
      <c r="H125">
        <f t="shared" si="1"/>
        <v>187.55</v>
      </c>
    </row>
    <row r="126" spans="1:8" x14ac:dyDescent="0.15">
      <c r="A126">
        <f>Raw!G141</f>
        <v>2175</v>
      </c>
      <c r="B126">
        <f>Raw!H141</f>
        <v>0</v>
      </c>
      <c r="C126">
        <f>AVERAGE(Raw!H141:I141)</f>
        <v>0.05</v>
      </c>
      <c r="D126">
        <v>0</v>
      </c>
      <c r="E126">
        <f>Raw!J141</f>
        <v>211.3</v>
      </c>
      <c r="F126">
        <f>AVERAGE(Raw!J141:K141)</f>
        <v>212.65</v>
      </c>
      <c r="G126">
        <v>0</v>
      </c>
      <c r="H126">
        <f t="shared" si="1"/>
        <v>212.6</v>
      </c>
    </row>
    <row r="127" spans="1:8" x14ac:dyDescent="0.15">
      <c r="A127">
        <f>Raw!G142</f>
        <v>2200</v>
      </c>
      <c r="B127">
        <f>Raw!H142</f>
        <v>0.05</v>
      </c>
      <c r="C127">
        <f>AVERAGE(Raw!H142:I142)</f>
        <v>7.5000000000000011E-2</v>
      </c>
      <c r="D127">
        <v>0</v>
      </c>
      <c r="E127">
        <f>Raw!J142</f>
        <v>236.3</v>
      </c>
      <c r="F127">
        <f>AVERAGE(Raw!J142:K142)</f>
        <v>237.65</v>
      </c>
      <c r="G127">
        <v>0</v>
      </c>
      <c r="H127">
        <f t="shared" si="1"/>
        <v>237.57500000000002</v>
      </c>
    </row>
    <row r="128" spans="1:8" x14ac:dyDescent="0.15">
      <c r="A128">
        <f>Raw!G143</f>
        <v>2225</v>
      </c>
      <c r="B128">
        <f>Raw!H143</f>
        <v>0</v>
      </c>
      <c r="C128">
        <f>AVERAGE(Raw!H143:I143)</f>
        <v>0.05</v>
      </c>
      <c r="D128">
        <v>0</v>
      </c>
      <c r="E128">
        <f>Raw!J143</f>
        <v>261.3</v>
      </c>
      <c r="F128">
        <f>AVERAGE(Raw!J143:K143)</f>
        <v>262.64999999999998</v>
      </c>
      <c r="G128">
        <v>0</v>
      </c>
      <c r="H128">
        <f t="shared" si="1"/>
        <v>262.59999999999997</v>
      </c>
    </row>
    <row r="129" spans="1:8" x14ac:dyDescent="0.15">
      <c r="A129">
        <f>Raw!G144</f>
        <v>2250</v>
      </c>
      <c r="B129">
        <f>Raw!H144</f>
        <v>0</v>
      </c>
      <c r="C129">
        <f>AVERAGE(Raw!H144:I144)</f>
        <v>0.05</v>
      </c>
      <c r="D129">
        <v>0</v>
      </c>
      <c r="E129">
        <f>Raw!J144</f>
        <v>286.3</v>
      </c>
      <c r="F129">
        <f>AVERAGE(Raw!J144:K144)</f>
        <v>287.64999999999998</v>
      </c>
      <c r="G129">
        <v>0</v>
      </c>
      <c r="H129">
        <f t="shared" si="1"/>
        <v>287.59999999999997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2014-10-06</vt:lpstr>
      <vt:lpstr>Raw</vt:lpstr>
      <vt:lpstr>Sheet1</vt:lpstr>
      <vt:lpstr>Contribution</vt:lpstr>
      <vt:lpstr>Python_Near</vt:lpstr>
      <vt:lpstr>Python_Far</vt:lpstr>
    </vt:vector>
  </TitlesOfParts>
  <Company>Reserve Bank of New Zealand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O'Brien</dc:creator>
  <cp:lastModifiedBy>Microsoft Office User</cp:lastModifiedBy>
  <dcterms:created xsi:type="dcterms:W3CDTF">2016-11-03T00:49:36Z</dcterms:created>
  <dcterms:modified xsi:type="dcterms:W3CDTF">2016-11-04T19:32:10Z</dcterms:modified>
</cp:coreProperties>
</file>