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z\Desktop\Star_Tracker_Microcontroller\"/>
    </mc:Choice>
  </mc:AlternateContent>
  <xr:revisionPtr revIDLastSave="0" documentId="13_ncr:1_{59D8CCF4-E1C7-4D76-8439-1E8EF798CCC4}" xr6:coauthVersionLast="45" xr6:coauthVersionMax="45" xr10:uidLastSave="{00000000-0000-0000-0000-000000000000}"/>
  <bookViews>
    <workbookView xWindow="-108" yWindow="-108" windowWidth="23256" windowHeight="12720" activeTab="1" xr2:uid="{B9F25A3B-AFB2-4876-9025-25F931CCB88C}"/>
  </bookViews>
  <sheets>
    <sheet name="StarTracker" sheetId="1" r:id="rId1"/>
    <sheet name="AngleSta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2" l="1"/>
  <c r="S6" i="2"/>
  <c r="S7" i="2" s="1"/>
  <c r="R6" i="2"/>
  <c r="R7" i="2" s="1"/>
  <c r="R4" i="2"/>
  <c r="R5" i="2" s="1"/>
  <c r="D6" i="2"/>
  <c r="D8" i="2" s="1"/>
  <c r="D5" i="2"/>
  <c r="D7" i="2" s="1"/>
  <c r="D3" i="2"/>
  <c r="D4" i="2" s="1"/>
  <c r="K5" i="1"/>
  <c r="K4" i="1"/>
  <c r="D10" i="2" l="1"/>
  <c r="D9" i="2"/>
  <c r="I6" i="1"/>
  <c r="H6" i="1"/>
  <c r="E5" i="1"/>
  <c r="E4" i="1"/>
  <c r="E3" i="1"/>
  <c r="B6" i="1" l="1"/>
  <c r="D6" i="1" s="1"/>
  <c r="K4" i="2"/>
  <c r="K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<sst xmlns="http://schemas.openxmlformats.org/spreadsheetml/2006/main" count="65" uniqueCount="51">
  <si>
    <t>x</t>
  </si>
  <si>
    <t>y</t>
  </si>
  <si>
    <t>o</t>
  </si>
  <si>
    <t>length</t>
  </si>
  <si>
    <t>o,1</t>
  </si>
  <si>
    <t>1,2</t>
  </si>
  <si>
    <t>2,o</t>
  </si>
  <si>
    <t>side</t>
  </si>
  <si>
    <t>point</t>
  </si>
  <si>
    <t>Angle</t>
  </si>
  <si>
    <t>rad</t>
  </si>
  <si>
    <t>deg</t>
  </si>
  <si>
    <t xml:space="preserve"> </t>
  </si>
  <si>
    <t>Point</t>
  </si>
  <si>
    <t>o-1</t>
  </si>
  <si>
    <t>o-2</t>
  </si>
  <si>
    <t>Ratios</t>
  </si>
  <si>
    <t>FOV</t>
  </si>
  <si>
    <t>Input</t>
  </si>
  <si>
    <t>distance x</t>
  </si>
  <si>
    <t>distance y</t>
  </si>
  <si>
    <t>Output</t>
  </si>
  <si>
    <t>POS_DEC</t>
  </si>
  <si>
    <t>POS_RA</t>
  </si>
  <si>
    <t>POX_Y</t>
  </si>
  <si>
    <t>POS_X</t>
  </si>
  <si>
    <t>WIDTH</t>
  </si>
  <si>
    <t>HEIGHT</t>
  </si>
  <si>
    <t>center x</t>
  </si>
  <si>
    <t>center y</t>
  </si>
  <si>
    <t>distance ra</t>
  </si>
  <si>
    <t>distance dec</t>
  </si>
  <si>
    <t>pixels diagonal</t>
  </si>
  <si>
    <t>fov/pixel</t>
  </si>
  <si>
    <t>findCenter</t>
  </si>
  <si>
    <t>findDistanceRatio</t>
  </si>
  <si>
    <t>findAngle</t>
  </si>
  <si>
    <t>clusterProbability</t>
  </si>
  <si>
    <t>x/ra</t>
  </si>
  <si>
    <t>y/dec</t>
  </si>
  <si>
    <t>IMAGE_SIZE</t>
  </si>
  <si>
    <t>IMAGE_POS</t>
  </si>
  <si>
    <t>REAL_POS</t>
  </si>
  <si>
    <t>center</t>
  </si>
  <si>
    <t>distance pixels</t>
  </si>
  <si>
    <t>distance real</t>
  </si>
  <si>
    <t>ra</t>
  </si>
  <si>
    <t>dec</t>
  </si>
  <si>
    <t>Position</t>
  </si>
  <si>
    <t>Weighting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</si>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</sst>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9.9978637043366805E-2"/>
      </left>
      <right/>
      <top/>
      <bottom style="thin">
        <color theme="2" tint="-0.49998474074526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1" xfId="0" applyFill="1" applyBorder="1" applyAlignment="1"/>
    <xf numFmtId="0" fontId="0" fillId="2" borderId="2" xfId="0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 applyAlignment="1"/>
    <xf numFmtId="0" fontId="0" fillId="3" borderId="5" xfId="0" applyFill="1" applyBorder="1" applyAlignment="1"/>
    <xf numFmtId="0" fontId="0" fillId="2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6" xfId="0" applyFill="1" applyBorder="1"/>
    <xf numFmtId="16" fontId="0" fillId="4" borderId="6" xfId="0" applyNumberFormat="1" applyFill="1" applyBorder="1"/>
    <xf numFmtId="0" fontId="0" fillId="4" borderId="1" xfId="0" applyFill="1" applyBorder="1"/>
    <xf numFmtId="0" fontId="0" fillId="4" borderId="7" xfId="0" applyFill="1" applyBorder="1"/>
    <xf numFmtId="0" fontId="0" fillId="3" borderId="0" xfId="0" applyFill="1"/>
    <xf numFmtId="0" fontId="0" fillId="2" borderId="7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8" xfId="0" applyFill="1" applyBorder="1"/>
    <xf numFmtId="0" fontId="0" fillId="3" borderId="9" xfId="0" applyFill="1" applyBorder="1"/>
    <xf numFmtId="0" fontId="0" fillId="7" borderId="10" xfId="0" applyFill="1" applyBorder="1"/>
    <xf numFmtId="0" fontId="0" fillId="3" borderId="11" xfId="0" applyFill="1" applyBorder="1"/>
    <xf numFmtId="0" fontId="0" fillId="6" borderId="0" xfId="0" applyFill="1" applyAlignment="1"/>
    <xf numFmtId="0" fontId="0" fillId="0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</xdr:rowOff>
    </xdr:from>
    <xdr:to>
      <xdr:col>5</xdr:col>
      <xdr:colOff>7620</xdr:colOff>
      <xdr:row>8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503079-0505-44F1-8D7F-B6C01D409C1A}"/>
            </a:ext>
          </a:extLst>
        </xdr:cNvPr>
        <xdr:cNvSpPr txBox="1"/>
      </xdr:nvSpPr>
      <xdr:spPr>
        <a:xfrm>
          <a:off x="0" y="1104900"/>
          <a:ext cx="305562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50"/>
            <a:t>This calculates the angle (1o2) from a set of points.</a:t>
          </a:r>
        </a:p>
        <a:p>
          <a:r>
            <a:rPr lang="en-AU" sz="1050"/>
            <a:t>Use this t</a:t>
          </a:r>
          <a:r>
            <a:rPr lang="en-AU" sz="1050" baseline="0"/>
            <a:t>o generate a test harness.</a:t>
          </a:r>
          <a:endParaRPr lang="en-AU" sz="1050"/>
        </a:p>
      </xdr:txBody>
    </xdr:sp>
    <xdr:clientData/>
  </xdr:twoCellAnchor>
  <xdr:twoCellAnchor>
    <xdr:from>
      <xdr:col>6</xdr:col>
      <xdr:colOff>0</xdr:colOff>
      <xdr:row>6</xdr:row>
      <xdr:rowOff>22860</xdr:rowOff>
    </xdr:from>
    <xdr:to>
      <xdr:col>11</xdr:col>
      <xdr:colOff>7620</xdr:colOff>
      <xdr:row>9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6C3D8A-3C37-4980-8F41-ECC8CECAF6F3}"/>
            </a:ext>
          </a:extLst>
        </xdr:cNvPr>
        <xdr:cNvSpPr txBox="1"/>
      </xdr:nvSpPr>
      <xdr:spPr>
        <a:xfrm>
          <a:off x="3657600" y="1120140"/>
          <a:ext cx="3055620" cy="59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50"/>
            <a:t>This calculates the</a:t>
          </a:r>
          <a:r>
            <a:rPr lang="en-AU" sz="1050" baseline="0"/>
            <a:t> ratio of the distance of the stars from the opposite.</a:t>
          </a:r>
          <a:endParaRPr lang="en-AU" sz="1050"/>
        </a:p>
        <a:p>
          <a:r>
            <a:rPr lang="en-AU" sz="1050"/>
            <a:t>Use this t</a:t>
          </a:r>
          <a:r>
            <a:rPr lang="en-AU" sz="1050" baseline="0"/>
            <a:t>o generate a test harness.</a:t>
          </a:r>
          <a:endParaRPr lang="en-AU" sz="105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175260</xdr:rowOff>
    </xdr:from>
    <xdr:to>
      <xdr:col>4</xdr:col>
      <xdr:colOff>480060</xdr:colOff>
      <xdr:row>32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D4C29C-1B93-4A0E-8B55-64CA8E013D6D}"/>
            </a:ext>
          </a:extLst>
        </xdr:cNvPr>
        <xdr:cNvSpPr txBox="1"/>
      </xdr:nvSpPr>
      <xdr:spPr>
        <a:xfrm>
          <a:off x="7620" y="1821180"/>
          <a:ext cx="345948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/>
            <a:t>Finds</a:t>
          </a:r>
          <a:r>
            <a:rPr lang="en-AU" sz="1000" baseline="0"/>
            <a:t> the center of the screen from the input values.</a:t>
          </a:r>
        </a:p>
        <a:p>
          <a:r>
            <a:rPr lang="en-AU" sz="1000" baseline="0"/>
            <a:t>- FOV:	The angle of the diagonal of the lense.</a:t>
          </a:r>
        </a:p>
        <a:p>
          <a:endParaRPr lang="en-AU" sz="1000" baseline="0"/>
        </a:p>
        <a:p>
          <a:r>
            <a:rPr lang="en-AU" sz="1000" baseline="0"/>
            <a:t>- WIDTH:	The width of the image.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HEIGHT:	The height of the image.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000">
            <a:effectLst/>
          </a:endParaRPr>
        </a:p>
        <a:p>
          <a:r>
            <a:rPr lang="en-AU" sz="1000" baseline="0"/>
            <a:t>- POS_X:	The x position in the image of the star.</a:t>
          </a:r>
        </a:p>
        <a:p>
          <a:r>
            <a:rPr lang="en-AU" sz="1000"/>
            <a:t>- POS_Y:	The</a:t>
          </a:r>
          <a:r>
            <a:rPr lang="en-AU" sz="1000" baseline="0"/>
            <a:t> y position in the image of the star.</a:t>
          </a:r>
          <a:endParaRPr lang="en-AU" sz="1000"/>
        </a:p>
        <a:p>
          <a:endParaRPr lang="en-AU" sz="1000"/>
        </a:p>
        <a:p>
          <a:r>
            <a:rPr lang="en-AU" sz="1000"/>
            <a:t>- POS_RA:	The position in real coordinates (ascention).</a:t>
          </a:r>
        </a:p>
        <a:p>
          <a:r>
            <a:rPr lang="en-AU" sz="1000"/>
            <a:t>-</a:t>
          </a:r>
          <a:r>
            <a:rPr lang="en-AU" sz="1000" baseline="0"/>
            <a:t> POS_DEC:	The position in real coordinates (declination).</a:t>
          </a:r>
          <a:endParaRPr lang="en-AU" sz="1000"/>
        </a:p>
        <a:p>
          <a:endParaRPr lang="en-AU" sz="1000"/>
        </a:p>
        <a:p>
          <a:r>
            <a:rPr lang="en-AU" sz="1000"/>
            <a:t>- pixels</a:t>
          </a:r>
          <a:r>
            <a:rPr lang="en-AU" sz="1000" baseline="0"/>
            <a:t> diagonal:	The diagonal distance of the image.</a:t>
          </a:r>
        </a:p>
        <a:p>
          <a:r>
            <a:rPr lang="en-AU" sz="1000" baseline="0"/>
            <a:t>- fov/pixels:	The field of view / pixels.</a:t>
          </a:r>
        </a:p>
        <a:p>
          <a:endParaRPr lang="en-AU" sz="1000" baseline="0"/>
        </a:p>
        <a:p>
          <a:r>
            <a:rPr lang="en-AU" sz="1000" baseline="0"/>
            <a:t>- center x:	The center of the image x.</a:t>
          </a:r>
        </a:p>
        <a:p>
          <a:r>
            <a:rPr lang="en-AU" sz="1000" baseline="0"/>
            <a:t>- center y:	The center of the image y.</a:t>
          </a:r>
        </a:p>
        <a:p>
          <a:endParaRPr lang="en-AU" sz="1000" baseline="0"/>
        </a:p>
        <a:p>
          <a:r>
            <a:rPr lang="en-AU" sz="1000" baseline="0"/>
            <a:t>- distance x:	The distance from the center of the image x.</a:t>
          </a:r>
        </a:p>
        <a:p>
          <a:r>
            <a:rPr lang="en-AU" sz="1000" baseline="0"/>
            <a:t>- distance y:	The distance from the center of the image y.</a:t>
          </a:r>
        </a:p>
        <a:p>
          <a:endParaRPr lang="en-AU" sz="1000" baseline="0"/>
        </a:p>
        <a:p>
          <a:r>
            <a:rPr lang="en-AU" sz="1000" baseline="0"/>
            <a:t>- distance ra:	The expected coordinates from the inputs.</a:t>
          </a:r>
        </a:p>
        <a:p>
          <a:r>
            <a:rPr lang="en-AU" sz="1000" baseline="0"/>
            <a:t>- distance dec:	The expected coordinates from the inputs.</a:t>
          </a:r>
          <a:endParaRPr lang="en-AU" sz="1000"/>
        </a:p>
        <a:p>
          <a:endParaRPr lang="en-AU" sz="1000"/>
        </a:p>
        <a:p>
          <a:r>
            <a:rPr lang="en-AU" sz="1000"/>
            <a:t>Use this t</a:t>
          </a:r>
          <a:r>
            <a:rPr lang="en-AU" sz="1000" baseline="0"/>
            <a:t>o generate a test harness</a:t>
          </a:r>
          <a:r>
            <a:rPr lang="en-AU" sz="1050" baseline="0"/>
            <a:t>.</a:t>
          </a:r>
          <a:endParaRPr lang="en-AU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D7E6-301F-4111-AC21-01BB50F62CDB}">
  <dimension ref="A1:K19"/>
  <sheetViews>
    <sheetView topLeftCell="A2" workbookViewId="0">
      <selection activeCell="K14" sqref="K14"/>
    </sheetView>
  </sheetViews>
  <sheetFormatPr defaultRowHeight="14.4" x14ac:dyDescent="0.3"/>
  <sheetData>
    <row r="1" spans="1:11" x14ac:dyDescent="0.3">
      <c r="A1" s="27" t="s">
        <v>36</v>
      </c>
      <c r="B1" s="27"/>
      <c r="C1" s="27"/>
      <c r="D1" s="27"/>
      <c r="E1" s="27"/>
      <c r="G1" s="27" t="s">
        <v>35</v>
      </c>
      <c r="H1" s="27"/>
      <c r="I1" s="27"/>
      <c r="J1" s="27"/>
      <c r="K1" s="27"/>
    </row>
    <row r="2" spans="1:11" x14ac:dyDescent="0.3">
      <c r="A2" s="1" t="s">
        <v>8</v>
      </c>
      <c r="B2" s="1" t="s">
        <v>0</v>
      </c>
      <c r="C2" s="1" t="s">
        <v>1</v>
      </c>
      <c r="D2" s="3" t="s">
        <v>7</v>
      </c>
      <c r="E2" s="4" t="s">
        <v>3</v>
      </c>
      <c r="G2" s="8" t="s">
        <v>13</v>
      </c>
      <c r="H2" s="8" t="s">
        <v>0</v>
      </c>
      <c r="I2" s="8" t="s">
        <v>1</v>
      </c>
      <c r="J2" s="8" t="s">
        <v>7</v>
      </c>
      <c r="K2" s="8" t="s">
        <v>3</v>
      </c>
    </row>
    <row r="3" spans="1:11" x14ac:dyDescent="0.3">
      <c r="A3" s="9" t="s">
        <v>2</v>
      </c>
      <c r="B3">
        <v>10000</v>
      </c>
      <c r="C3">
        <v>0</v>
      </c>
      <c r="D3" s="11" t="s">
        <v>4</v>
      </c>
      <c r="E3" s="5">
        <f>SQRT((B3-B4)^2 + (C3-C4)^2)</f>
        <v>10010.004995003748</v>
      </c>
      <c r="G3" s="10" t="s">
        <v>2</v>
      </c>
      <c r="H3">
        <v>10000</v>
      </c>
      <c r="I3">
        <v>1</v>
      </c>
      <c r="J3" s="16"/>
      <c r="K3" s="1"/>
    </row>
    <row r="4" spans="1:11" x14ac:dyDescent="0.3">
      <c r="A4" s="10">
        <v>1</v>
      </c>
      <c r="B4">
        <v>-10</v>
      </c>
      <c r="C4">
        <v>10</v>
      </c>
      <c r="D4" s="12" t="s">
        <v>5</v>
      </c>
      <c r="E4" s="5">
        <f>SQRT((B4-B5)^2 + (C4-C5)^2)</f>
        <v>990.08826293416894</v>
      </c>
      <c r="G4" s="10">
        <v>1</v>
      </c>
      <c r="H4">
        <v>-10</v>
      </c>
      <c r="I4">
        <v>11</v>
      </c>
      <c r="J4" s="14" t="s">
        <v>14</v>
      </c>
      <c r="K4" s="5">
        <f>SQRT((H3-H4)^2 + (I3-I4)^2)</f>
        <v>10010.004995003748</v>
      </c>
    </row>
    <row r="5" spans="1:11" x14ac:dyDescent="0.3">
      <c r="A5" s="10">
        <v>2</v>
      </c>
      <c r="B5">
        <v>-23.22</v>
      </c>
      <c r="C5">
        <v>1000</v>
      </c>
      <c r="D5" s="11" t="s">
        <v>6</v>
      </c>
      <c r="E5" s="5">
        <f>SQRT((B5-B3)^2 + (C5-C3)^2)</f>
        <v>10072.980649658768</v>
      </c>
      <c r="G5" s="10">
        <v>2</v>
      </c>
      <c r="H5">
        <v>-23.22</v>
      </c>
      <c r="I5">
        <v>1001</v>
      </c>
      <c r="J5" s="14" t="s">
        <v>15</v>
      </c>
      <c r="K5" s="5">
        <f>SQRT((H3-H5)^2 + (I3-I5)^2)</f>
        <v>10072.980649658768</v>
      </c>
    </row>
    <row r="6" spans="1:11" x14ac:dyDescent="0.3">
      <c r="A6" s="13" t="s">
        <v>9</v>
      </c>
      <c r="B6" s="2">
        <f>ACOS((E3^2+E5^2-E4^2)/(2*E3*E5))</f>
        <v>9.8440278170731199E-2</v>
      </c>
      <c r="C6" s="2" t="s">
        <v>10</v>
      </c>
      <c r="D6" s="7">
        <f>B6*180/PI()</f>
        <v>5.6402124732767049</v>
      </c>
      <c r="E6" s="6" t="s">
        <v>11</v>
      </c>
      <c r="G6" s="10" t="s">
        <v>16</v>
      </c>
      <c r="H6" s="15">
        <f>K4/K5</f>
        <v>0.99374806158719731</v>
      </c>
      <c r="I6" s="15">
        <f>K5/K4</f>
        <v>1.0062912710519578</v>
      </c>
      <c r="J6" s="16"/>
      <c r="K6" s="1"/>
    </row>
    <row r="19" spans="9:9" x14ac:dyDescent="0.3">
      <c r="I19" t="s">
        <v>12</v>
      </c>
    </row>
  </sheetData>
  <mergeCells count="2">
    <mergeCell ref="G1:K1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323C-87F1-4518-8219-6B6DDD3C178D}">
  <dimension ref="A1:S10"/>
  <sheetViews>
    <sheetView tabSelected="1" workbookViewId="0">
      <selection activeCell="K4" sqref="K4"/>
    </sheetView>
  </sheetViews>
  <sheetFormatPr defaultRowHeight="14.4" x14ac:dyDescent="0.3"/>
  <cols>
    <col min="1" max="1" width="11.33203125" customWidth="1"/>
    <col min="3" max="3" width="13.21875" customWidth="1"/>
    <col min="4" max="4" width="10.109375" customWidth="1"/>
    <col min="9" max="10" width="8.88671875" customWidth="1"/>
    <col min="11" max="11" width="10.21875" customWidth="1"/>
    <col min="14" max="14" width="11" customWidth="1"/>
    <col min="17" max="17" width="13.109375" customWidth="1"/>
  </cols>
  <sheetData>
    <row r="1" spans="1:19" x14ac:dyDescent="0.3">
      <c r="A1" s="27" t="s">
        <v>34</v>
      </c>
      <c r="B1" s="27"/>
      <c r="C1" s="27"/>
      <c r="D1" s="27"/>
      <c r="G1" s="1"/>
      <c r="H1" s="25" t="s">
        <v>37</v>
      </c>
      <c r="I1" s="25"/>
      <c r="J1" s="25"/>
      <c r="K1" s="25"/>
      <c r="N1" s="31" t="s">
        <v>34</v>
      </c>
      <c r="O1" s="31"/>
      <c r="P1" s="31"/>
      <c r="Q1" s="31"/>
      <c r="R1" s="31"/>
      <c r="S1" s="31"/>
    </row>
    <row r="2" spans="1:19" x14ac:dyDescent="0.3">
      <c r="A2" s="18"/>
      <c r="B2" s="19" t="s">
        <v>18</v>
      </c>
      <c r="C2" s="18"/>
      <c r="D2" s="18" t="s">
        <v>21</v>
      </c>
      <c r="G2" t="s">
        <v>17</v>
      </c>
      <c r="H2">
        <v>10</v>
      </c>
      <c r="I2" s="30" t="s">
        <v>48</v>
      </c>
      <c r="J2" s="30"/>
      <c r="K2" t="s">
        <v>50</v>
      </c>
      <c r="N2" s="18"/>
      <c r="O2" s="19" t="s">
        <v>18</v>
      </c>
      <c r="P2" s="18"/>
      <c r="Q2" s="27" t="s">
        <v>21</v>
      </c>
      <c r="R2" s="27"/>
      <c r="S2" s="27"/>
    </row>
    <row r="3" spans="1:19" x14ac:dyDescent="0.3">
      <c r="A3" s="20" t="s">
        <v>17</v>
      </c>
      <c r="B3" s="17">
        <v>10</v>
      </c>
      <c r="C3" s="20" t="s">
        <v>32</v>
      </c>
      <c r="D3" s="15">
        <f>SQRT(B5*B5+B4*B4)</f>
        <v>500</v>
      </c>
      <c r="G3" t="s">
        <v>49</v>
      </c>
      <c r="H3">
        <v>0.1</v>
      </c>
      <c r="I3" t="s">
        <v>46</v>
      </c>
      <c r="J3" t="s">
        <v>47</v>
      </c>
      <c r="N3" s="20"/>
      <c r="O3" s="20" t="s">
        <v>38</v>
      </c>
      <c r="P3" s="20" t="s">
        <v>39</v>
      </c>
      <c r="Q3" s="18"/>
      <c r="R3" s="20" t="s">
        <v>38</v>
      </c>
      <c r="S3" s="20" t="s">
        <v>39</v>
      </c>
    </row>
    <row r="4" spans="1:19" x14ac:dyDescent="0.3">
      <c r="A4" s="20" t="s">
        <v>26</v>
      </c>
      <c r="B4" s="17">
        <v>400</v>
      </c>
      <c r="C4" s="20" t="s">
        <v>33</v>
      </c>
      <c r="D4" s="15">
        <f>B3/D3</f>
        <v>0.02</v>
      </c>
      <c r="I4">
        <v>0</v>
      </c>
      <c r="J4">
        <v>0</v>
      </c>
      <c r="K4" cm="1">
        <f t="array" aca="1" ref="K4" ca="1">IF(SQRT((I$4:I$50-I4)^2 + (J$4:J$50-J4)^2) &lt; H$2, K4, K4 * H3 )</f>
        <v>0</v>
      </c>
      <c r="N4" s="20" t="s">
        <v>17</v>
      </c>
      <c r="O4" s="28">
        <v>10</v>
      </c>
      <c r="P4" s="28"/>
      <c r="Q4" s="20" t="s">
        <v>32</v>
      </c>
      <c r="R4" s="29">
        <f>SQRT(P5*P5+O5*O5)</f>
        <v>500</v>
      </c>
      <c r="S4" s="29"/>
    </row>
    <row r="5" spans="1:19" x14ac:dyDescent="0.3">
      <c r="A5" s="20" t="s">
        <v>27</v>
      </c>
      <c r="B5" s="17">
        <v>300</v>
      </c>
      <c r="C5" s="20" t="s">
        <v>28</v>
      </c>
      <c r="D5" s="15">
        <f>B4/2</f>
        <v>200</v>
      </c>
      <c r="I5">
        <v>1</v>
      </c>
      <c r="J5">
        <v>1</v>
      </c>
      <c r="N5" s="20" t="s">
        <v>40</v>
      </c>
      <c r="O5" s="17">
        <v>400</v>
      </c>
      <c r="P5" s="17">
        <v>300</v>
      </c>
      <c r="Q5" s="20" t="s">
        <v>33</v>
      </c>
      <c r="R5" s="29">
        <f>O4/R4</f>
        <v>0.02</v>
      </c>
      <c r="S5" s="29"/>
    </row>
    <row r="6" spans="1:19" x14ac:dyDescent="0.3">
      <c r="A6" s="20" t="s">
        <v>25</v>
      </c>
      <c r="B6" s="17">
        <v>0</v>
      </c>
      <c r="C6" s="20" t="s">
        <v>29</v>
      </c>
      <c r="D6" s="15">
        <f>B5/2</f>
        <v>150</v>
      </c>
      <c r="N6" s="20" t="s">
        <v>41</v>
      </c>
      <c r="O6" s="17">
        <v>0</v>
      </c>
      <c r="P6" s="17">
        <v>0</v>
      </c>
      <c r="Q6" s="20" t="s">
        <v>43</v>
      </c>
      <c r="R6" s="15">
        <f>O5/2</f>
        <v>200</v>
      </c>
      <c r="S6" s="15">
        <f>P5/2</f>
        <v>150</v>
      </c>
    </row>
    <row r="7" spans="1:19" x14ac:dyDescent="0.3">
      <c r="A7" s="20" t="s">
        <v>24</v>
      </c>
      <c r="B7" s="17">
        <v>0</v>
      </c>
      <c r="C7" s="20" t="s">
        <v>19</v>
      </c>
      <c r="D7" s="15">
        <f>ABS(B6-D5)</f>
        <v>200</v>
      </c>
      <c r="N7" s="20" t="s">
        <v>42</v>
      </c>
      <c r="O7" s="17">
        <v>0</v>
      </c>
      <c r="P7" s="17">
        <v>0</v>
      </c>
      <c r="Q7" s="20" t="s">
        <v>44</v>
      </c>
      <c r="R7" s="15">
        <f>ABS(O6/R6)</f>
        <v>0</v>
      </c>
      <c r="S7" s="15">
        <f>ABS(P6-S6)</f>
        <v>150</v>
      </c>
    </row>
    <row r="8" spans="1:19" x14ac:dyDescent="0.3">
      <c r="A8" s="20" t="s">
        <v>23</v>
      </c>
      <c r="B8" s="17">
        <v>0</v>
      </c>
      <c r="C8" s="20" t="s">
        <v>20</v>
      </c>
      <c r="D8" s="15">
        <f>ABS(B7-D6)</f>
        <v>150</v>
      </c>
      <c r="N8" s="26"/>
      <c r="O8" s="26"/>
      <c r="P8" s="26"/>
      <c r="Q8" s="20" t="s">
        <v>45</v>
      </c>
      <c r="R8" s="15">
        <f>ABS(O7-R6)</f>
        <v>200</v>
      </c>
      <c r="S8" s="15"/>
    </row>
    <row r="9" spans="1:19" x14ac:dyDescent="0.3">
      <c r="A9" s="20" t="s">
        <v>22</v>
      </c>
      <c r="B9" s="17">
        <v>0</v>
      </c>
      <c r="C9" s="21" t="s">
        <v>30</v>
      </c>
      <c r="D9" s="22">
        <f>D7*D4+B8</f>
        <v>4</v>
      </c>
    </row>
    <row r="10" spans="1:19" x14ac:dyDescent="0.3">
      <c r="A10" s="20"/>
      <c r="B10" s="20"/>
      <c r="C10" s="23" t="s">
        <v>31</v>
      </c>
      <c r="D10" s="24">
        <f>D8*D4+B9</f>
        <v>3</v>
      </c>
    </row>
  </sheetData>
  <mergeCells count="7">
    <mergeCell ref="A1:D1"/>
    <mergeCell ref="O4:P4"/>
    <mergeCell ref="R4:S4"/>
    <mergeCell ref="R5:S5"/>
    <mergeCell ref="I2:J2"/>
    <mergeCell ref="N1:S1"/>
    <mergeCell ref="Q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StarTracker</vt:lpstr>
      <vt:lpstr>AngleStat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Creusot</dc:creator>
  <cp:lastModifiedBy>Tom Creusot</cp:lastModifiedBy>
  <dcterms:created xsi:type="dcterms:W3CDTF">2020-03-06T06:27:34Z</dcterms:created>
  <dcterms:modified xsi:type="dcterms:W3CDTF">2020-03-16T02:08:25Z</dcterms:modified>
</cp:coreProperties>
</file>