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-49700" yWindow="-8220" windowWidth="51200" windowHeight="25520" activeTab="1"/>
  </bookViews>
  <sheets>
    <sheet name="English" sheetId="1" r:id="rId1"/>
    <sheet name="Metric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48" i="2"/>
  <c r="G11" i="2"/>
  <c r="F43" i="2"/>
  <c r="G10" i="2"/>
  <c r="F42" i="2"/>
  <c r="G9" i="2"/>
  <c r="F41" i="2"/>
  <c r="G8" i="2"/>
  <c r="F40" i="2"/>
  <c r="G3" i="2"/>
  <c r="F35" i="2"/>
  <c r="F34" i="2"/>
  <c r="E48" i="2"/>
  <c r="F13" i="2"/>
  <c r="E45" i="2"/>
  <c r="F8" i="2"/>
  <c r="E40" i="2"/>
  <c r="F5" i="2"/>
  <c r="E37" i="2"/>
  <c r="E34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15" i="2"/>
  <c r="H14" i="2"/>
  <c r="H9" i="2"/>
  <c r="G46" i="2"/>
  <c r="H13" i="2"/>
  <c r="G45" i="2"/>
  <c r="H12" i="2"/>
  <c r="G44" i="2"/>
  <c r="H11" i="2"/>
  <c r="G43" i="2"/>
  <c r="H10" i="2"/>
  <c r="H8" i="2"/>
  <c r="G40" i="2"/>
  <c r="H7" i="2"/>
  <c r="H6" i="2"/>
  <c r="G38" i="2"/>
  <c r="H5" i="2"/>
  <c r="G37" i="2"/>
  <c r="H4" i="2"/>
  <c r="G36" i="2"/>
  <c r="H3" i="2"/>
  <c r="G35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5" i="2"/>
  <c r="F47" i="2"/>
  <c r="G14" i="2"/>
  <c r="F46" i="2"/>
  <c r="G13" i="2"/>
  <c r="F45" i="2"/>
  <c r="G12" i="2"/>
  <c r="F44" i="2"/>
  <c r="G7" i="2"/>
  <c r="F39" i="2"/>
  <c r="G6" i="2"/>
  <c r="F38" i="2"/>
  <c r="G5" i="2"/>
  <c r="F37" i="2"/>
  <c r="G4" i="2"/>
  <c r="F36" i="2"/>
  <c r="F15" i="2"/>
  <c r="E47" i="2"/>
  <c r="F14" i="2"/>
  <c r="E46" i="2"/>
  <c r="F12" i="2"/>
  <c r="E44" i="2"/>
  <c r="F11" i="2"/>
  <c r="E43" i="2"/>
  <c r="F10" i="2"/>
  <c r="E42" i="2"/>
  <c r="F9" i="2"/>
  <c r="E41" i="2"/>
  <c r="F7" i="2"/>
  <c r="E39" i="2"/>
  <c r="F6" i="2"/>
  <c r="E38" i="2"/>
  <c r="F4" i="2"/>
  <c r="E36" i="2"/>
  <c r="F3" i="2"/>
  <c r="E35" i="2"/>
  <c r="E15" i="2"/>
  <c r="C15" i="2"/>
  <c r="D47" i="2"/>
  <c r="E14" i="2"/>
  <c r="C14" i="2"/>
  <c r="D46" i="2"/>
  <c r="E13" i="2"/>
  <c r="E12" i="2"/>
  <c r="C12" i="2"/>
  <c r="D44" i="2"/>
  <c r="E11" i="2"/>
  <c r="C11" i="2"/>
  <c r="D43" i="2"/>
  <c r="E10" i="2"/>
  <c r="E9" i="2"/>
  <c r="E8" i="2"/>
  <c r="E7" i="2"/>
  <c r="C7" i="2"/>
  <c r="D39" i="2"/>
  <c r="E6" i="2"/>
  <c r="C6" i="2"/>
  <c r="D38" i="2"/>
  <c r="E5" i="2"/>
  <c r="E4" i="2"/>
  <c r="C4" i="2"/>
  <c r="D36" i="2"/>
  <c r="E3" i="2"/>
  <c r="C3" i="2"/>
  <c r="D35" i="2"/>
  <c r="D15" i="2"/>
  <c r="D14" i="2"/>
  <c r="D13" i="2"/>
  <c r="C13" i="2"/>
  <c r="C45" i="2"/>
  <c r="D12" i="2"/>
  <c r="C44" i="2"/>
  <c r="D11" i="2"/>
  <c r="C43" i="2"/>
  <c r="D10" i="2"/>
  <c r="D9" i="2"/>
  <c r="D8" i="2"/>
  <c r="D7" i="2"/>
  <c r="D6" i="2"/>
  <c r="D5" i="2"/>
  <c r="C5" i="2"/>
  <c r="C37" i="2"/>
  <c r="D4" i="2"/>
  <c r="C36" i="2"/>
  <c r="D3" i="2"/>
  <c r="C35" i="2"/>
  <c r="C10" i="2"/>
  <c r="C9" i="2"/>
  <c r="C8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36" i="1"/>
  <c r="B38" i="1"/>
  <c r="E38" i="1"/>
  <c r="D40" i="2"/>
  <c r="C38" i="2"/>
  <c r="C46" i="2"/>
  <c r="D41" i="2"/>
  <c r="C39" i="2"/>
  <c r="C47" i="2"/>
  <c r="D42" i="2"/>
  <c r="G39" i="2"/>
  <c r="G47" i="2"/>
  <c r="C41" i="2"/>
  <c r="G34" i="2"/>
  <c r="G41" i="2"/>
  <c r="G48" i="2"/>
  <c r="C40" i="2"/>
  <c r="C42" i="2"/>
  <c r="D37" i="2"/>
  <c r="D45" i="2"/>
  <c r="G42" i="2"/>
  <c r="B31" i="1"/>
  <c r="B24" i="1"/>
  <c r="B26" i="1"/>
  <c r="C16" i="1"/>
  <c r="B6" i="1"/>
  <c r="B13" i="1"/>
  <c r="B15" i="1"/>
  <c r="B5" i="1"/>
  <c r="B12" i="1"/>
  <c r="B16" i="1"/>
  <c r="B14" i="1"/>
  <c r="B4" i="1"/>
  <c r="B11" i="1"/>
  <c r="B3" i="1"/>
  <c r="B10" i="1"/>
  <c r="B8" i="1"/>
  <c r="C16" i="2"/>
  <c r="B2" i="1"/>
  <c r="B9" i="1"/>
  <c r="B7" i="1"/>
  <c r="B32" i="1"/>
  <c r="E32" i="1"/>
  <c r="E26" i="1"/>
  <c r="C48" i="2"/>
  <c r="B16" i="2"/>
  <c r="B2" i="2"/>
  <c r="D48" i="2"/>
  <c r="B5" i="2"/>
  <c r="B37" i="2"/>
  <c r="B9" i="2"/>
  <c r="B41" i="2"/>
  <c r="B4" i="2"/>
  <c r="B6" i="2"/>
  <c r="B10" i="2"/>
  <c r="B12" i="2"/>
  <c r="B14" i="2"/>
  <c r="B13" i="2"/>
  <c r="B45" i="2"/>
  <c r="B3" i="2"/>
  <c r="B7" i="2"/>
  <c r="B39" i="2"/>
  <c r="B11" i="2"/>
  <c r="B15" i="2"/>
  <c r="B8" i="2"/>
  <c r="B48" i="2"/>
  <c r="B43" i="2"/>
  <c r="B42" i="2"/>
  <c r="B34" i="2"/>
  <c r="B35" i="2"/>
  <c r="B47" i="2"/>
  <c r="B40" i="2"/>
  <c r="B38" i="2"/>
  <c r="B46" i="2"/>
  <c r="B36" i="2"/>
  <c r="B44" i="2"/>
</calcChain>
</file>

<file path=xl/sharedStrings.xml><?xml version="1.0" encoding="utf-8"?>
<sst xmlns="http://schemas.openxmlformats.org/spreadsheetml/2006/main" count="58" uniqueCount="40">
  <si>
    <t>h (in)</t>
  </si>
  <si>
    <t>m (lbm)</t>
  </si>
  <si>
    <t>m1 (lbm)</t>
  </si>
  <si>
    <t>m0 (lbm)</t>
  </si>
  <si>
    <t>fill
fraction</t>
  </si>
  <si>
    <t>m (kg)</t>
  </si>
  <si>
    <t>Volume</t>
  </si>
  <si>
    <t>in3</t>
  </si>
  <si>
    <t>Density</t>
  </si>
  <si>
    <t>lbm/in3</t>
  </si>
  <si>
    <t>in</t>
  </si>
  <si>
    <t>Radius</t>
  </si>
  <si>
    <t>Total Mass</t>
  </si>
  <si>
    <t>g/cm3</t>
  </si>
  <si>
    <t>lbm</t>
  </si>
  <si>
    <t>kg</t>
  </si>
  <si>
    <t>l1 (in)</t>
  </si>
  <si>
    <t>h1 (in)</t>
  </si>
  <si>
    <t>d1 (%)</t>
  </si>
  <si>
    <t>m2 (lbm)</t>
  </si>
  <si>
    <t>l2 (in)</t>
  </si>
  <si>
    <t>h2 (in)</t>
  </si>
  <si>
    <t>d2 (%)</t>
  </si>
  <si>
    <t>h0(in)</t>
  </si>
  <si>
    <t>h (m)</t>
  </si>
  <si>
    <t>m0 (kg)</t>
  </si>
  <si>
    <t>m1 (kg)</t>
  </si>
  <si>
    <t>m2 (kg)</t>
  </si>
  <si>
    <t xml:space="preserve">d1 </t>
  </si>
  <si>
    <t xml:space="preserve">d2 </t>
  </si>
  <si>
    <t>h1 (m)</t>
  </si>
  <si>
    <t>l1 (m)</t>
  </si>
  <si>
    <t>l2 (m)</t>
  </si>
  <si>
    <t>h2 (m)</t>
  </si>
  <si>
    <t>h0(m)</t>
  </si>
  <si>
    <t>m0/m</t>
  </si>
  <si>
    <t>m1/m</t>
  </si>
  <si>
    <t>l1/r</t>
  </si>
  <si>
    <t>h1/r</t>
  </si>
  <si>
    <t>d1/dmin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</si>
</sst>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00000"/>
    <numFmt numFmtId="167" formatCode="0E+00"/>
    <numFmt numFmtId="168" formatCode="0.00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Pendulum Mass</c:v>
          </c:tx>
          <c:marker>
            <c:symbol val="none"/>
          </c:marker>
          <c:xVal>
            <c:numRef>
              <c:f>Metric!$B$2:$B$16</c:f>
              <c:numCache>
                <c:formatCode>0.00</c:formatCode>
                <c:ptCount val="15"/>
                <c:pt idx="0">
                  <c:v>1.14000992878588E-8</c:v>
                </c:pt>
                <c:pt idx="1">
                  <c:v>2.482079066023285</c:v>
                </c:pt>
                <c:pt idx="2">
                  <c:v>5.015868112588722</c:v>
                </c:pt>
                <c:pt idx="3">
                  <c:v>9.98002624463529</c:v>
                </c:pt>
                <c:pt idx="4">
                  <c:v>20.01176246981274</c:v>
                </c:pt>
                <c:pt idx="5">
                  <c:v>29.99178871444803</c:v>
                </c:pt>
                <c:pt idx="6">
                  <c:v>40.02352493962547</c:v>
                </c:pt>
                <c:pt idx="7">
                  <c:v>50.00355118426076</c:v>
                </c:pt>
                <c:pt idx="8">
                  <c:v>59.98357742889606</c:v>
                </c:pt>
                <c:pt idx="9">
                  <c:v>70.0153136540735</c:v>
                </c:pt>
                <c:pt idx="10">
                  <c:v>79.99533989870881</c:v>
                </c:pt>
                <c:pt idx="11">
                  <c:v>89.97536614334408</c:v>
                </c:pt>
                <c:pt idx="12">
                  <c:v>94.9912342559328</c:v>
                </c:pt>
                <c:pt idx="13">
                  <c:v>97.52502330249825</c:v>
                </c:pt>
                <c:pt idx="14">
                  <c:v>100.0</c:v>
                </c:pt>
              </c:numCache>
            </c:numRef>
          </c:xVal>
          <c:yVal>
            <c:numRef>
              <c:f>Metric!$E$2:$E$16</c:f>
              <c:numCache>
                <c:formatCode>0.000</c:formatCode>
                <c:ptCount val="15"/>
                <c:pt idx="0" formatCode="0E+00">
                  <c:v>1.0E-6</c:v>
                </c:pt>
                <c:pt idx="1">
                  <c:v>0.2041165665</c:v>
                </c:pt>
                <c:pt idx="2">
                  <c:v>0.3946253619</c:v>
                </c:pt>
                <c:pt idx="3">
                  <c:v>0.7529633342</c:v>
                </c:pt>
                <c:pt idx="4">
                  <c:v>1.3743848811</c:v>
                </c:pt>
                <c:pt idx="5">
                  <c:v>1.8824083355</c:v>
                </c:pt>
                <c:pt idx="6">
                  <c:v>2.2724977737</c:v>
                </c:pt>
                <c:pt idx="7">
                  <c:v>2.540117272</c:v>
                </c:pt>
                <c:pt idx="8">
                  <c:v>2.6716590593</c:v>
                </c:pt>
                <c:pt idx="9">
                  <c:v>2.630835746</c:v>
                </c:pt>
                <c:pt idx="10">
                  <c:v>2.3677521714</c:v>
                </c:pt>
                <c:pt idx="11">
                  <c:v>1.7599383956</c:v>
                </c:pt>
                <c:pt idx="12">
                  <c:v>1.2156275516</c:v>
                </c:pt>
                <c:pt idx="13">
                  <c:v>0.8119303423</c:v>
                </c:pt>
                <c:pt idx="14" formatCode="0E+00">
                  <c:v>1.0E-6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11384"/>
        <c:axId val="2134214520"/>
      </c:scatterChart>
      <c:valAx>
        <c:axId val="21342113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Fraction 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34214520"/>
        <c:crosses val="autoZero"/>
        <c:crossBetween val="midCat"/>
        <c:majorUnit val="10.0"/>
        <c:minorUnit val="5.0"/>
      </c:valAx>
      <c:valAx>
        <c:axId val="213421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Pendulum Mass (kg)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213421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Pendulum Length</c:v>
          </c:tx>
          <c:marker>
            <c:symbol val="none"/>
          </c:marker>
          <c:xVal>
            <c:numRef>
              <c:f>Metric!$B$2:$B$16</c:f>
              <c:numCache>
                <c:formatCode>0.00</c:formatCode>
                <c:ptCount val="15"/>
                <c:pt idx="0">
                  <c:v>1.14000992878588E-8</c:v>
                </c:pt>
                <c:pt idx="1">
                  <c:v>2.482079066023285</c:v>
                </c:pt>
                <c:pt idx="2">
                  <c:v>5.015868112588722</c:v>
                </c:pt>
                <c:pt idx="3">
                  <c:v>9.98002624463529</c:v>
                </c:pt>
                <c:pt idx="4">
                  <c:v>20.01176246981274</c:v>
                </c:pt>
                <c:pt idx="5">
                  <c:v>29.99178871444803</c:v>
                </c:pt>
                <c:pt idx="6">
                  <c:v>40.02352493962547</c:v>
                </c:pt>
                <c:pt idx="7">
                  <c:v>50.00355118426076</c:v>
                </c:pt>
                <c:pt idx="8">
                  <c:v>59.98357742889606</c:v>
                </c:pt>
                <c:pt idx="9">
                  <c:v>70.0153136540735</c:v>
                </c:pt>
                <c:pt idx="10">
                  <c:v>79.99533989870881</c:v>
                </c:pt>
                <c:pt idx="11">
                  <c:v>89.97536614334408</c:v>
                </c:pt>
                <c:pt idx="12">
                  <c:v>94.9912342559328</c:v>
                </c:pt>
                <c:pt idx="13">
                  <c:v>97.52502330249825</c:v>
                </c:pt>
                <c:pt idx="14">
                  <c:v>100.0</c:v>
                </c:pt>
              </c:numCache>
            </c:numRef>
          </c:xVal>
          <c:yVal>
            <c:numRef>
              <c:f>Metric!$F$2:$F$16</c:f>
              <c:numCache>
                <c:formatCode>0.0000</c:formatCode>
                <c:ptCount val="15"/>
                <c:pt idx="0">
                  <c:v>0.1143</c:v>
                </c:pt>
                <c:pt idx="1">
                  <c:v>0.106934</c:v>
                </c:pt>
                <c:pt idx="2">
                  <c:v>0.103886</c:v>
                </c:pt>
                <c:pt idx="3">
                  <c:v>0.09906</c:v>
                </c:pt>
                <c:pt idx="4">
                  <c:v>0.091694</c:v>
                </c:pt>
                <c:pt idx="5">
                  <c:v>0.085344</c:v>
                </c:pt>
                <c:pt idx="6">
                  <c:v>0.079248</c:v>
                </c:pt>
                <c:pt idx="7">
                  <c:v>0.073406</c:v>
                </c:pt>
                <c:pt idx="8">
                  <c:v>0.067056</c:v>
                </c:pt>
                <c:pt idx="9">
                  <c:v>0.060198</c:v>
                </c:pt>
                <c:pt idx="10">
                  <c:v>0.051816</c:v>
                </c:pt>
                <c:pt idx="11">
                  <c:v>0.040894</c:v>
                </c:pt>
                <c:pt idx="12">
                  <c:v>0.032258</c:v>
                </c:pt>
                <c:pt idx="13">
                  <c:v>0.0254</c:v>
                </c:pt>
                <c:pt idx="14" formatCode="0.00E+00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27336"/>
        <c:axId val="2132430376"/>
      </c:scatterChart>
      <c:valAx>
        <c:axId val="21324273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Fraction 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32430376"/>
        <c:crosses val="autoZero"/>
        <c:crossBetween val="midCat"/>
        <c:majorUnit val="10.0"/>
        <c:minorUnit val="5.0"/>
      </c:valAx>
      <c:valAx>
        <c:axId val="213243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Pwnsulum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213242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Hinge Height</c:v>
          </c:tx>
          <c:marker>
            <c:symbol val="none"/>
          </c:marker>
          <c:xVal>
            <c:numRef>
              <c:f>Metric!$B$2:$B$16</c:f>
              <c:numCache>
                <c:formatCode>0.00</c:formatCode>
                <c:ptCount val="15"/>
                <c:pt idx="0">
                  <c:v>1.14000992878588E-8</c:v>
                </c:pt>
                <c:pt idx="1">
                  <c:v>2.482079066023285</c:v>
                </c:pt>
                <c:pt idx="2">
                  <c:v>5.015868112588722</c:v>
                </c:pt>
                <c:pt idx="3">
                  <c:v>9.98002624463529</c:v>
                </c:pt>
                <c:pt idx="4">
                  <c:v>20.01176246981274</c:v>
                </c:pt>
                <c:pt idx="5">
                  <c:v>29.99178871444803</c:v>
                </c:pt>
                <c:pt idx="6">
                  <c:v>40.02352493962547</c:v>
                </c:pt>
                <c:pt idx="7">
                  <c:v>50.00355118426076</c:v>
                </c:pt>
                <c:pt idx="8">
                  <c:v>59.98357742889606</c:v>
                </c:pt>
                <c:pt idx="9">
                  <c:v>70.0153136540735</c:v>
                </c:pt>
                <c:pt idx="10">
                  <c:v>79.99533989870881</c:v>
                </c:pt>
                <c:pt idx="11">
                  <c:v>89.97536614334408</c:v>
                </c:pt>
                <c:pt idx="12">
                  <c:v>94.9912342559328</c:v>
                </c:pt>
                <c:pt idx="13">
                  <c:v>97.52502330249825</c:v>
                </c:pt>
                <c:pt idx="14">
                  <c:v>100.0</c:v>
                </c:pt>
              </c:numCache>
            </c:numRef>
          </c:xVal>
          <c:yVal>
            <c:numRef>
              <c:f>Metric!$G$2:$G$16</c:f>
              <c:numCache>
                <c:formatCode>0.0000</c:formatCode>
                <c:ptCount val="15"/>
                <c:pt idx="0">
                  <c:v>0.1143</c:v>
                </c:pt>
                <c:pt idx="1">
                  <c:v>0.1143</c:v>
                </c:pt>
                <c:pt idx="2">
                  <c:v>0.1143</c:v>
                </c:pt>
                <c:pt idx="3">
                  <c:v>0.1143</c:v>
                </c:pt>
                <c:pt idx="4">
                  <c:v>0.1143</c:v>
                </c:pt>
                <c:pt idx="5">
                  <c:v>0.1143</c:v>
                </c:pt>
                <c:pt idx="6">
                  <c:v>0.1143</c:v>
                </c:pt>
                <c:pt idx="7">
                  <c:v>0.114554</c:v>
                </c:pt>
                <c:pt idx="8">
                  <c:v>0.114808</c:v>
                </c:pt>
                <c:pt idx="9">
                  <c:v>0.115824</c:v>
                </c:pt>
                <c:pt idx="10">
                  <c:v>0.117856</c:v>
                </c:pt>
                <c:pt idx="11">
                  <c:v>0.122682</c:v>
                </c:pt>
                <c:pt idx="12">
                  <c:v>0.127762</c:v>
                </c:pt>
                <c:pt idx="13">
                  <c:v>0.128778</c:v>
                </c:pt>
                <c:pt idx="14" formatCode="General">
                  <c:v>0.129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55352"/>
        <c:axId val="2132458392"/>
      </c:scatterChart>
      <c:valAx>
        <c:axId val="21324553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Fraction 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32458392"/>
        <c:crosses val="autoZero"/>
        <c:crossBetween val="midCat"/>
        <c:majorUnit val="10.0"/>
        <c:minorUnit val="5.0"/>
      </c:valAx>
      <c:valAx>
        <c:axId val="213245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Hinge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0.000" sourceLinked="0"/>
        <c:majorTickMark val="none"/>
        <c:minorTickMark val="none"/>
        <c:tickLblPos val="nextTo"/>
        <c:crossAx val="2132455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Damping</c:v>
          </c:tx>
          <c:marker>
            <c:symbol val="none"/>
          </c:marker>
          <c:xVal>
            <c:numRef>
              <c:f>Metric!$B$2:$B$16</c:f>
              <c:numCache>
                <c:formatCode>0.00</c:formatCode>
                <c:ptCount val="15"/>
                <c:pt idx="0">
                  <c:v>1.14000992878588E-8</c:v>
                </c:pt>
                <c:pt idx="1">
                  <c:v>2.482079066023285</c:v>
                </c:pt>
                <c:pt idx="2">
                  <c:v>5.015868112588722</c:v>
                </c:pt>
                <c:pt idx="3">
                  <c:v>9.98002624463529</c:v>
                </c:pt>
                <c:pt idx="4">
                  <c:v>20.01176246981274</c:v>
                </c:pt>
                <c:pt idx="5">
                  <c:v>29.99178871444803</c:v>
                </c:pt>
                <c:pt idx="6">
                  <c:v>40.02352493962547</c:v>
                </c:pt>
                <c:pt idx="7">
                  <c:v>50.00355118426076</c:v>
                </c:pt>
                <c:pt idx="8">
                  <c:v>59.98357742889606</c:v>
                </c:pt>
                <c:pt idx="9">
                  <c:v>70.0153136540735</c:v>
                </c:pt>
                <c:pt idx="10">
                  <c:v>79.99533989870881</c:v>
                </c:pt>
                <c:pt idx="11">
                  <c:v>89.97536614334408</c:v>
                </c:pt>
                <c:pt idx="12">
                  <c:v>94.9912342559328</c:v>
                </c:pt>
                <c:pt idx="13">
                  <c:v>97.52502330249825</c:v>
                </c:pt>
                <c:pt idx="14">
                  <c:v>100.0</c:v>
                </c:pt>
              </c:numCache>
            </c:numRef>
          </c:xVal>
          <c:yVal>
            <c:numRef>
              <c:f>Metric!$H$2:$H$16</c:f>
              <c:numCache>
                <c:formatCode>0.0000</c:formatCode>
                <c:ptCount val="15"/>
                <c:pt idx="0">
                  <c:v>0.021</c:v>
                </c:pt>
                <c:pt idx="1">
                  <c:v>0.0113</c:v>
                </c:pt>
                <c:pt idx="2">
                  <c:v>0.0079</c:v>
                </c:pt>
                <c:pt idx="3">
                  <c:v>0.0055</c:v>
                </c:pt>
                <c:pt idx="4">
                  <c:v>0.0037</c:v>
                </c:pt>
                <c:pt idx="5">
                  <c:v>0.0029</c:v>
                </c:pt>
                <c:pt idx="6">
                  <c:v>0.0025</c:v>
                </c:pt>
                <c:pt idx="7">
                  <c:v>0.0021</c:v>
                </c:pt>
                <c:pt idx="8">
                  <c:v>0.0024</c:v>
                </c:pt>
                <c:pt idx="9">
                  <c:v>0.0027</c:v>
                </c:pt>
                <c:pt idx="10">
                  <c:v>0.0032</c:v>
                </c:pt>
                <c:pt idx="11">
                  <c:v>0.0044</c:v>
                </c:pt>
                <c:pt idx="12">
                  <c:v>0.0061</c:v>
                </c:pt>
                <c:pt idx="13">
                  <c:v>0.0084</c:v>
                </c:pt>
                <c:pt idx="14">
                  <c:v>0.021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83240"/>
        <c:axId val="2132486264"/>
      </c:scatterChart>
      <c:valAx>
        <c:axId val="21324832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Fraction 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32486264"/>
        <c:crosses val="autoZero"/>
        <c:crossBetween val="midCat"/>
        <c:majorUnit val="10.0"/>
        <c:minorUnit val="5.0"/>
      </c:valAx>
      <c:valAx>
        <c:axId val="213248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Damping 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2132483240"/>
        <c:crosses val="autoZero"/>
        <c:crossBetween val="midCat"/>
      </c:valAx>
      <c:spPr>
        <a:pattFill prst="smGrid">
          <a:fgClr>
            <a:schemeClr val="bg1"/>
          </a:fgClr>
          <a:bgClr>
            <a:prstClr val="white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Pendulum Mass/Total Mass</c:v>
          </c:tx>
          <c:marker>
            <c:symbol val="none"/>
          </c:marker>
          <c:xVal>
            <c:numRef>
              <c:f>Metric!$B$2:$B$16</c:f>
              <c:numCache>
                <c:formatCode>0.00</c:formatCode>
                <c:ptCount val="15"/>
                <c:pt idx="0">
                  <c:v>1.14000992878588E-8</c:v>
                </c:pt>
                <c:pt idx="1">
                  <c:v>2.482079066023285</c:v>
                </c:pt>
                <c:pt idx="2">
                  <c:v>5.015868112588722</c:v>
                </c:pt>
                <c:pt idx="3">
                  <c:v>9.98002624463529</c:v>
                </c:pt>
                <c:pt idx="4">
                  <c:v>20.01176246981274</c:v>
                </c:pt>
                <c:pt idx="5">
                  <c:v>29.99178871444803</c:v>
                </c:pt>
                <c:pt idx="6">
                  <c:v>40.02352493962547</c:v>
                </c:pt>
                <c:pt idx="7">
                  <c:v>50.00355118426076</c:v>
                </c:pt>
                <c:pt idx="8">
                  <c:v>59.98357742889606</c:v>
                </c:pt>
                <c:pt idx="9">
                  <c:v>70.0153136540735</c:v>
                </c:pt>
                <c:pt idx="10">
                  <c:v>79.99533989870881</c:v>
                </c:pt>
                <c:pt idx="11">
                  <c:v>89.97536614334408</c:v>
                </c:pt>
                <c:pt idx="12">
                  <c:v>94.9912342559328</c:v>
                </c:pt>
                <c:pt idx="13">
                  <c:v>97.52502330249825</c:v>
                </c:pt>
                <c:pt idx="14">
                  <c:v>100.0</c:v>
                </c:pt>
              </c:numCache>
            </c:numRef>
          </c:xVal>
          <c:yVal>
            <c:numRef>
              <c:f>Metric!$D$34:$D$48</c:f>
              <c:numCache>
                <c:formatCode>0.000</c:formatCode>
                <c:ptCount val="15"/>
                <c:pt idx="0">
                  <c:v>1.0</c:v>
                </c:pt>
                <c:pt idx="1">
                  <c:v>0.9375</c:v>
                </c:pt>
                <c:pt idx="2">
                  <c:v>0.896907216494845</c:v>
                </c:pt>
                <c:pt idx="3">
                  <c:v>0.860103626943005</c:v>
                </c:pt>
                <c:pt idx="4">
                  <c:v>0.782945736434108</c:v>
                </c:pt>
                <c:pt idx="5">
                  <c:v>0.71551724137931</c:v>
                </c:pt>
                <c:pt idx="6">
                  <c:v>0.647286821705426</c:v>
                </c:pt>
                <c:pt idx="7">
                  <c:v>0.579110651499483</c:v>
                </c:pt>
                <c:pt idx="8">
                  <c:v>0.507758620689655</c:v>
                </c:pt>
                <c:pt idx="9">
                  <c:v>0.428360413589365</c:v>
                </c:pt>
                <c:pt idx="10">
                  <c:v>0.337427278603749</c:v>
                </c:pt>
                <c:pt idx="11">
                  <c:v>0.222988505747126</c:v>
                </c:pt>
                <c:pt idx="12">
                  <c:v>0.145890038105607</c:v>
                </c:pt>
                <c:pt idx="13">
                  <c:v>0.0949098621420997</c:v>
                </c:pt>
                <c:pt idx="14">
                  <c:v>1.14000992878588E-7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11016"/>
        <c:axId val="2132514120"/>
      </c:scatterChart>
      <c:valAx>
        <c:axId val="2132511016"/>
        <c:scaling>
          <c:orientation val="minMax"/>
          <c:max val="100.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132514120"/>
        <c:crosses val="autoZero"/>
        <c:crossBetween val="midCat"/>
        <c:majorUnit val="10.0"/>
        <c:minorUnit val="5.0"/>
      </c:valAx>
      <c:valAx>
        <c:axId val="2132514120"/>
        <c:scaling>
          <c:orientation val="minMax"/>
          <c:max val="1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3251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361950</xdr:colOff>
      <xdr:row>0</xdr:row>
      <xdr:rowOff>38100</xdr:rowOff>
    </xdr:from>
    <xdr:to>
      <xdr:col>33</xdr:col>
      <xdr:colOff>444500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280986</xdr:colOff>
      <xdr:row>15</xdr:row>
      <xdr:rowOff>88900</xdr:rowOff>
    </xdr:from>
    <xdr:to>
      <xdr:col>24</xdr:col>
      <xdr:colOff>241300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333374</xdr:colOff>
      <xdr:row>15</xdr:row>
      <xdr:rowOff>104774</xdr:rowOff>
    </xdr:from>
    <xdr:to>
      <xdr:col>33</xdr:col>
      <xdr:colOff>647700</xdr:colOff>
      <xdr:row>32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346074</xdr:colOff>
      <xdr:row>0</xdr:row>
      <xdr:rowOff>12700</xdr:rowOff>
    </xdr:from>
    <xdr:to>
      <xdr:col>24</xdr:col>
      <xdr:colOff>266699</xdr:colOff>
      <xdr:row>15</xdr:row>
      <xdr:rowOff>38101</xdr:rowOff>
    </xdr:to>
    <xdr:graphicFrame macro="">
      <xdr:nvGraphicFramePr>
        <xdr:cNvPr id="5" name="Chart 4" title="Damping versus Fill Fra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17</xdr:row>
      <xdr:rowOff>66675</xdr:rowOff>
    </xdr:from>
    <xdr:to>
      <xdr:col>8</xdr:col>
      <xdr:colOff>3176</xdr:colOff>
      <xdr:row>29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5" workbookViewId="0">
      <selection activeCell="B26" sqref="B26"/>
    </sheetView>
  </sheetViews>
  <sheetFormatPr baseColWidth="10" defaultColWidth="8.83203125" defaultRowHeight="14" x14ac:dyDescent="0"/>
  <cols>
    <col min="1" max="1" width="9.6640625" customWidth="1"/>
    <col min="2" max="2" width="12.5" customWidth="1"/>
    <col min="8" max="8" width="7.33203125" customWidth="1"/>
  </cols>
  <sheetData>
    <row r="1" spans="1:13" ht="28">
      <c r="A1" s="1" t="s">
        <v>0</v>
      </c>
      <c r="B1" s="2" t="s">
        <v>4</v>
      </c>
      <c r="C1" s="1" t="s">
        <v>1</v>
      </c>
      <c r="D1" s="1" t="s">
        <v>3</v>
      </c>
      <c r="E1" s="1" t="s">
        <v>2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>
      <c r="A2" s="3">
        <v>0</v>
      </c>
      <c r="B2" s="3">
        <f t="shared" ref="B2:B7" si="0">C2/$C$16*100</f>
        <v>0</v>
      </c>
      <c r="C2" s="3">
        <v>0</v>
      </c>
    </row>
    <row r="3" spans="1:13">
      <c r="A3" s="3">
        <v>0.85</v>
      </c>
      <c r="B3" s="3">
        <f t="shared" si="0"/>
        <v>2.4820790660232852</v>
      </c>
      <c r="C3" s="3">
        <v>0.48</v>
      </c>
      <c r="D3" s="4">
        <v>3.1E-2</v>
      </c>
      <c r="E3" s="3">
        <v>0.45</v>
      </c>
      <c r="F3" s="3">
        <v>4.21</v>
      </c>
      <c r="G3" s="3">
        <v>4.5</v>
      </c>
      <c r="H3">
        <v>1.1299999999999999</v>
      </c>
      <c r="I3">
        <v>6.6E-4</v>
      </c>
      <c r="J3" s="3">
        <v>0.71</v>
      </c>
      <c r="K3" s="3">
        <v>4.2</v>
      </c>
      <c r="L3">
        <v>1.1299999999999999</v>
      </c>
      <c r="M3">
        <v>4.5199999999999996</v>
      </c>
    </row>
    <row r="4" spans="1:13">
      <c r="A4" s="3">
        <v>1.22</v>
      </c>
      <c r="B4" s="3">
        <f t="shared" si="0"/>
        <v>5.0158681125887226</v>
      </c>
      <c r="C4" s="3">
        <v>0.97</v>
      </c>
      <c r="D4" s="4">
        <v>0.09</v>
      </c>
      <c r="E4" s="3">
        <v>0.87</v>
      </c>
      <c r="F4" s="3">
        <v>4.09</v>
      </c>
      <c r="G4" s="3">
        <v>4.5</v>
      </c>
      <c r="H4">
        <v>0.79</v>
      </c>
      <c r="I4">
        <v>2.3999999999999998E-3</v>
      </c>
      <c r="J4" s="3">
        <v>0.74</v>
      </c>
      <c r="K4" s="3">
        <v>4.1900000000000004</v>
      </c>
      <c r="L4">
        <v>0.79</v>
      </c>
      <c r="M4">
        <v>4.53</v>
      </c>
    </row>
    <row r="5" spans="1:13">
      <c r="A5" s="3">
        <v>1.76</v>
      </c>
      <c r="B5" s="3">
        <f t="shared" si="0"/>
        <v>9.9800262446352939</v>
      </c>
      <c r="C5" s="3">
        <v>1.93</v>
      </c>
      <c r="D5" s="4">
        <v>0.27</v>
      </c>
      <c r="E5" s="3">
        <v>1.66</v>
      </c>
      <c r="F5" s="3">
        <v>3.9</v>
      </c>
      <c r="G5" s="3">
        <v>4.5</v>
      </c>
      <c r="H5">
        <v>0.55000000000000004</v>
      </c>
      <c r="I5">
        <v>8.6E-3</v>
      </c>
      <c r="J5" s="3">
        <v>0.78</v>
      </c>
      <c r="K5" s="3">
        <v>4.2</v>
      </c>
      <c r="L5">
        <v>0.55000000000000004</v>
      </c>
      <c r="M5">
        <v>4.53</v>
      </c>
    </row>
    <row r="6" spans="1:13">
      <c r="A6" s="3">
        <v>2.58</v>
      </c>
      <c r="B6" s="3">
        <f t="shared" si="0"/>
        <v>20.011762469812741</v>
      </c>
      <c r="C6" s="3">
        <v>3.87</v>
      </c>
      <c r="D6" s="4">
        <v>0.81</v>
      </c>
      <c r="E6" s="3">
        <v>3.03</v>
      </c>
      <c r="F6" s="3">
        <v>3.61</v>
      </c>
      <c r="G6" s="3">
        <v>4.5</v>
      </c>
      <c r="H6">
        <v>0.37</v>
      </c>
      <c r="I6">
        <v>2.9000000000000001E-2</v>
      </c>
      <c r="J6" s="3">
        <v>0.83</v>
      </c>
      <c r="K6" s="3">
        <v>4.24</v>
      </c>
      <c r="L6">
        <v>0.37</v>
      </c>
      <c r="M6">
        <v>4.53</v>
      </c>
    </row>
    <row r="7" spans="1:13">
      <c r="A7" s="3">
        <v>3.27</v>
      </c>
      <c r="B7" s="3">
        <f t="shared" si="0"/>
        <v>29.991788714448031</v>
      </c>
      <c r="C7" s="3">
        <v>5.8</v>
      </c>
      <c r="D7" s="4">
        <v>1.6</v>
      </c>
      <c r="E7" s="3">
        <v>4.1500000000000004</v>
      </c>
      <c r="F7" s="3">
        <v>3.36</v>
      </c>
      <c r="G7" s="3">
        <v>4.5</v>
      </c>
      <c r="H7">
        <v>0.28999999999999998</v>
      </c>
      <c r="I7">
        <v>5.8999999999999997E-2</v>
      </c>
      <c r="J7" s="3">
        <v>0.85</v>
      </c>
      <c r="K7" s="3">
        <v>4.29</v>
      </c>
      <c r="L7">
        <v>0.28999999999999998</v>
      </c>
      <c r="M7">
        <v>4.5199999999999996</v>
      </c>
    </row>
    <row r="8" spans="1:13">
      <c r="A8" s="3">
        <v>3.9</v>
      </c>
      <c r="B8" s="3">
        <f>C8/$C$16*100</f>
        <v>40.023524939625482</v>
      </c>
      <c r="C8" s="3">
        <v>7.74</v>
      </c>
      <c r="D8" s="4">
        <v>2.63</v>
      </c>
      <c r="E8" s="3">
        <v>5.01</v>
      </c>
      <c r="F8" s="3">
        <v>3.12</v>
      </c>
      <c r="G8" s="3">
        <v>4.5</v>
      </c>
      <c r="H8">
        <v>0.25</v>
      </c>
      <c r="I8">
        <v>9.7000000000000003E-2</v>
      </c>
      <c r="J8" s="3">
        <v>0.86</v>
      </c>
      <c r="K8" s="3">
        <v>4.34</v>
      </c>
      <c r="L8">
        <v>0.25</v>
      </c>
      <c r="M8">
        <v>4.5</v>
      </c>
    </row>
    <row r="9" spans="1:13">
      <c r="A9" s="3">
        <v>4.5</v>
      </c>
      <c r="B9" s="3">
        <f t="shared" ref="B9:B16" si="1">C9/$C$16*100</f>
        <v>50.003551184260772</v>
      </c>
      <c r="C9" s="3">
        <v>9.67</v>
      </c>
      <c r="D9" s="4">
        <v>3.93</v>
      </c>
      <c r="E9" s="3">
        <v>5.6</v>
      </c>
      <c r="F9" s="3">
        <v>2.89</v>
      </c>
      <c r="G9" s="3">
        <v>4.51</v>
      </c>
      <c r="H9">
        <v>0.21</v>
      </c>
      <c r="I9">
        <v>0.14000000000000001</v>
      </c>
      <c r="J9" s="3">
        <v>0.85</v>
      </c>
      <c r="K9" s="3">
        <v>4.38</v>
      </c>
      <c r="L9">
        <v>0.21</v>
      </c>
      <c r="M9">
        <v>4.49</v>
      </c>
    </row>
    <row r="10" spans="1:13">
      <c r="A10" s="3">
        <v>5.0999999999999996</v>
      </c>
      <c r="B10" s="3">
        <f t="shared" si="1"/>
        <v>59.983577428896062</v>
      </c>
      <c r="C10" s="3">
        <v>11.6</v>
      </c>
      <c r="D10" s="4">
        <v>5.52</v>
      </c>
      <c r="E10" s="3">
        <v>5.89</v>
      </c>
      <c r="F10" s="3">
        <v>2.64</v>
      </c>
      <c r="G10" s="3">
        <v>4.5199999999999996</v>
      </c>
      <c r="H10">
        <v>0.24</v>
      </c>
      <c r="I10">
        <v>0.19</v>
      </c>
      <c r="J10" s="3">
        <v>0.83</v>
      </c>
      <c r="K10" s="3">
        <v>4.42</v>
      </c>
      <c r="L10">
        <v>0.24</v>
      </c>
      <c r="M10">
        <v>4.47</v>
      </c>
    </row>
    <row r="11" spans="1:13">
      <c r="A11" s="3">
        <v>5.73</v>
      </c>
      <c r="B11" s="3">
        <f t="shared" si="1"/>
        <v>70.015313654073509</v>
      </c>
      <c r="C11" s="3">
        <v>13.54</v>
      </c>
      <c r="D11" s="4">
        <v>7.5</v>
      </c>
      <c r="E11" s="3">
        <v>5.8</v>
      </c>
      <c r="F11" s="3">
        <v>2.37</v>
      </c>
      <c r="G11" s="3">
        <v>4.5599999999999996</v>
      </c>
      <c r="H11">
        <v>0.27</v>
      </c>
      <c r="I11">
        <v>0.24</v>
      </c>
      <c r="J11" s="3">
        <v>0.8</v>
      </c>
      <c r="K11" s="3">
        <v>4.43</v>
      </c>
      <c r="L11">
        <v>0.27</v>
      </c>
      <c r="M11">
        <v>4.45</v>
      </c>
    </row>
    <row r="12" spans="1:13">
      <c r="A12" s="3">
        <v>8.42</v>
      </c>
      <c r="B12" s="3">
        <f t="shared" si="1"/>
        <v>79.995339898708806</v>
      </c>
      <c r="C12" s="3">
        <v>15.47</v>
      </c>
      <c r="D12" s="4">
        <v>9.9700000000000006</v>
      </c>
      <c r="E12" s="3">
        <v>5.22</v>
      </c>
      <c r="F12" s="3">
        <v>2.04</v>
      </c>
      <c r="G12" s="3">
        <v>4.6399999999999997</v>
      </c>
      <c r="H12">
        <v>0.32</v>
      </c>
      <c r="I12">
        <v>0.28000000000000003</v>
      </c>
      <c r="J12" s="3">
        <v>0.74</v>
      </c>
      <c r="K12" s="3">
        <v>4.4000000000000004</v>
      </c>
      <c r="L12">
        <v>0.32</v>
      </c>
      <c r="M12">
        <v>4.43</v>
      </c>
    </row>
    <row r="13" spans="1:13">
      <c r="A13" s="3">
        <v>7.24</v>
      </c>
      <c r="B13" s="3">
        <f t="shared" si="1"/>
        <v>89.97536614334409</v>
      </c>
      <c r="C13" s="3">
        <v>17.399999999999999</v>
      </c>
      <c r="D13" s="4">
        <v>13.23</v>
      </c>
      <c r="E13" s="3">
        <v>3.88</v>
      </c>
      <c r="F13" s="3">
        <v>1.61</v>
      </c>
      <c r="G13" s="3">
        <v>4.83</v>
      </c>
      <c r="H13">
        <v>0.44</v>
      </c>
      <c r="I13">
        <v>0.28999999999999998</v>
      </c>
      <c r="J13" s="3">
        <v>0.63</v>
      </c>
      <c r="K13" s="3">
        <v>4.17</v>
      </c>
      <c r="L13">
        <v>0.44</v>
      </c>
      <c r="M13">
        <v>4.41</v>
      </c>
    </row>
    <row r="14" spans="1:13">
      <c r="A14" s="3">
        <v>7.78</v>
      </c>
      <c r="B14" s="3">
        <f t="shared" si="1"/>
        <v>94.991234255932838</v>
      </c>
      <c r="C14" s="3">
        <v>18.37</v>
      </c>
      <c r="D14" s="4">
        <v>15.44</v>
      </c>
      <c r="E14" s="3">
        <v>2.68</v>
      </c>
      <c r="F14" s="3">
        <v>1.27</v>
      </c>
      <c r="G14" s="3">
        <v>5.03</v>
      </c>
      <c r="H14">
        <v>0.61</v>
      </c>
      <c r="I14">
        <v>0.25</v>
      </c>
      <c r="J14" s="3">
        <v>0.53</v>
      </c>
      <c r="K14" s="3">
        <v>3.75</v>
      </c>
      <c r="L14">
        <v>0.61</v>
      </c>
      <c r="M14">
        <v>4.42</v>
      </c>
    </row>
    <row r="15" spans="1:13">
      <c r="A15" s="3">
        <v>8.15</v>
      </c>
      <c r="B15" s="3">
        <f t="shared" si="1"/>
        <v>97.525023302498255</v>
      </c>
      <c r="C15" s="3">
        <v>18.86</v>
      </c>
      <c r="D15" s="4">
        <v>16.88</v>
      </c>
      <c r="E15" s="3">
        <v>1.79</v>
      </c>
      <c r="F15" s="3">
        <v>1</v>
      </c>
      <c r="G15" s="3">
        <v>5.07</v>
      </c>
      <c r="H15">
        <v>0.84</v>
      </c>
      <c r="I15">
        <v>0.19</v>
      </c>
      <c r="J15" s="3">
        <v>0.45</v>
      </c>
      <c r="K15" s="3">
        <v>3.23</v>
      </c>
      <c r="L15">
        <v>0.84</v>
      </c>
      <c r="M15">
        <v>4.45</v>
      </c>
    </row>
    <row r="16" spans="1:13">
      <c r="A16" s="3">
        <v>9</v>
      </c>
      <c r="B16" s="3">
        <f t="shared" si="1"/>
        <v>100</v>
      </c>
      <c r="C16" s="3">
        <f>B26</f>
        <v>19.338626499479002</v>
      </c>
    </row>
    <row r="17" spans="1:6">
      <c r="D17" s="3"/>
    </row>
    <row r="23" spans="1:6">
      <c r="A23" t="s">
        <v>11</v>
      </c>
      <c r="B23">
        <v>4.5</v>
      </c>
      <c r="C23" t="s">
        <v>10</v>
      </c>
    </row>
    <row r="24" spans="1:6">
      <c r="A24" t="s">
        <v>6</v>
      </c>
      <c r="B24" s="5">
        <f>4/3*PI()*POWER(B23,3)</f>
        <v>381.70350741115982</v>
      </c>
      <c r="C24" t="s">
        <v>7</v>
      </c>
    </row>
    <row r="25" spans="1:6">
      <c r="A25" t="s">
        <v>8</v>
      </c>
      <c r="B25">
        <v>5.0664000000000001E-2</v>
      </c>
      <c r="C25" t="s">
        <v>9</v>
      </c>
      <c r="E25" s="5">
        <f>B25*453.592/POWER(2.54,3)</f>
        <v>1.4023735483061519</v>
      </c>
      <c r="F25" t="s">
        <v>13</v>
      </c>
    </row>
    <row r="26" spans="1:6">
      <c r="A26" t="s">
        <v>12</v>
      </c>
      <c r="B26" s="5">
        <f>B24*B25</f>
        <v>19.338626499479002</v>
      </c>
      <c r="C26" t="s">
        <v>14</v>
      </c>
      <c r="E26" s="6">
        <f>B26*0.45359237</f>
        <v>8.7718534264434851</v>
      </c>
      <c r="F26" t="s">
        <v>15</v>
      </c>
    </row>
    <row r="30" spans="1:6">
      <c r="A30" t="s">
        <v>8</v>
      </c>
      <c r="B30">
        <v>1.45</v>
      </c>
      <c r="C30" t="s">
        <v>13</v>
      </c>
    </row>
    <row r="31" spans="1:6">
      <c r="A31" t="s">
        <v>8</v>
      </c>
      <c r="B31" s="6">
        <f>B30/1000*2.2462*POWER(2.54,3)</f>
        <v>5.3372503577359988E-2</v>
      </c>
      <c r="C31" t="s">
        <v>9</v>
      </c>
    </row>
    <row r="32" spans="1:6">
      <c r="A32" t="s">
        <v>12</v>
      </c>
      <c r="B32" s="5">
        <f>B31*B24</f>
        <v>20.372471814792981</v>
      </c>
      <c r="C32" t="s">
        <v>14</v>
      </c>
      <c r="E32" s="5">
        <f>B32*0.45359237</f>
        <v>9.2407977732301489</v>
      </c>
      <c r="F32" t="s">
        <v>15</v>
      </c>
    </row>
    <row r="35" spans="1:6">
      <c r="A35" t="s">
        <v>11</v>
      </c>
      <c r="B35">
        <v>4.8339999999999996</v>
      </c>
      <c r="C35" t="s">
        <v>10</v>
      </c>
    </row>
    <row r="36" spans="1:6">
      <c r="A36" t="s">
        <v>6</v>
      </c>
      <c r="B36" s="5">
        <f>4/3*PI()*POWER(B35,3)</f>
        <v>473.16057132567596</v>
      </c>
      <c r="C36" t="s">
        <v>7</v>
      </c>
    </row>
    <row r="37" spans="1:6">
      <c r="A37" t="s">
        <v>8</v>
      </c>
      <c r="B37">
        <v>5.0664000000000001E-2</v>
      </c>
      <c r="C37" t="s">
        <v>9</v>
      </c>
    </row>
    <row r="38" spans="1:6">
      <c r="A38" t="s">
        <v>12</v>
      </c>
      <c r="B38" s="5">
        <f>B36*B37</f>
        <v>23.972207185644049</v>
      </c>
      <c r="C38" t="s">
        <v>14</v>
      </c>
      <c r="E38" s="5">
        <f>B38*0.45359237</f>
        <v>10.873610271467314</v>
      </c>
      <c r="F38" t="s">
        <v>15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H3" sqref="H3"/>
    </sheetView>
  </sheetViews>
  <sheetFormatPr baseColWidth="10" defaultColWidth="8.83203125" defaultRowHeight="14" x14ac:dyDescent="0"/>
  <cols>
    <col min="3" max="3" width="11.83203125" customWidth="1"/>
    <col min="4" max="4" width="11.5" customWidth="1"/>
  </cols>
  <sheetData>
    <row r="1" spans="1:13" ht="28">
      <c r="A1" s="1" t="s">
        <v>24</v>
      </c>
      <c r="B1" s="2" t="s">
        <v>4</v>
      </c>
      <c r="C1" s="1" t="s">
        <v>5</v>
      </c>
      <c r="D1" s="1" t="s">
        <v>25</v>
      </c>
      <c r="E1" s="1" t="s">
        <v>26</v>
      </c>
      <c r="F1" s="1" t="s">
        <v>31</v>
      </c>
      <c r="G1" s="1" t="s">
        <v>30</v>
      </c>
      <c r="H1" s="1" t="s">
        <v>28</v>
      </c>
      <c r="I1" s="1" t="s">
        <v>27</v>
      </c>
      <c r="J1" s="1" t="s">
        <v>32</v>
      </c>
      <c r="K1" s="1" t="s">
        <v>33</v>
      </c>
      <c r="L1" s="1" t="s">
        <v>29</v>
      </c>
      <c r="M1" s="1" t="s">
        <v>34</v>
      </c>
    </row>
    <row r="2" spans="1:13">
      <c r="A2" s="5">
        <f>English!A2*0.0254</f>
        <v>0</v>
      </c>
      <c r="B2" s="3">
        <f>C2/$C$16</f>
        <v>1.1400099287858782E-8</v>
      </c>
      <c r="C2" s="9">
        <v>9.9999999999999995E-8</v>
      </c>
      <c r="D2" s="10">
        <v>0</v>
      </c>
      <c r="E2" s="8">
        <v>9.9999999999999995E-7</v>
      </c>
      <c r="F2" s="5">
        <v>0.1143</v>
      </c>
      <c r="G2" s="5">
        <v>0.1143</v>
      </c>
      <c r="H2" s="5">
        <v>2.1000000000000001E-2</v>
      </c>
    </row>
    <row r="3" spans="1:13">
      <c r="A3" s="5">
        <f>English!A3*0.0254</f>
        <v>2.1589999999999998E-2</v>
      </c>
      <c r="B3" s="3">
        <f t="shared" ref="B3:B16" si="0">C3/$C$16*100</f>
        <v>2.4820790660232852</v>
      </c>
      <c r="C3" s="9">
        <f>English!C3*0.45359237</f>
        <v>0.21772433760000001</v>
      </c>
      <c r="D3" s="10">
        <f>English!D3*0.45359237</f>
        <v>1.4061363470000001E-2</v>
      </c>
      <c r="E3" s="4">
        <f>English!E3*0.45359237</f>
        <v>0.20411656650000001</v>
      </c>
      <c r="F3" s="5">
        <f>English!F3*0.0254</f>
        <v>0.106934</v>
      </c>
      <c r="G3" s="5">
        <f>English!G3*0.0254</f>
        <v>0.1143</v>
      </c>
      <c r="H3" s="5">
        <f>English!H3/100</f>
        <v>1.1299999999999999E-2</v>
      </c>
      <c r="I3" s="4">
        <f>English!I3*0.45359237</f>
        <v>2.9937096420000004E-4</v>
      </c>
      <c r="J3" s="5">
        <f>English!J3*0.0254</f>
        <v>1.8033999999999998E-2</v>
      </c>
      <c r="K3" s="5">
        <f>English!K3*0.0254</f>
        <v>0.10668</v>
      </c>
      <c r="L3" s="5">
        <f>English!L3/100</f>
        <v>1.1299999999999999E-2</v>
      </c>
      <c r="M3" s="5">
        <f>English!M3*0.0254</f>
        <v>0.11480799999999998</v>
      </c>
    </row>
    <row r="4" spans="1:13">
      <c r="A4" s="5">
        <f>English!A4*0.0254</f>
        <v>3.0987999999999998E-2</v>
      </c>
      <c r="B4" s="3">
        <f t="shared" si="0"/>
        <v>5.0158681125887226</v>
      </c>
      <c r="C4" s="9">
        <f>English!C4*0.45359237</f>
        <v>0.43998459890000002</v>
      </c>
      <c r="D4" s="10">
        <f>English!D4*0.45359237</f>
        <v>4.0823313300000004E-2</v>
      </c>
      <c r="E4" s="4">
        <f>English!E4*0.45359237</f>
        <v>0.39462536190000003</v>
      </c>
      <c r="F4" s="5">
        <f>English!F4*0.0254</f>
        <v>0.10388599999999999</v>
      </c>
      <c r="G4" s="5">
        <f>English!G4*0.0254</f>
        <v>0.1143</v>
      </c>
      <c r="H4" s="5">
        <f>English!H4/100</f>
        <v>7.9000000000000008E-3</v>
      </c>
      <c r="I4" s="4">
        <f>English!I4*0.45359237</f>
        <v>1.088621688E-3</v>
      </c>
      <c r="J4" s="5">
        <f>English!J4*0.0254</f>
        <v>1.8796E-2</v>
      </c>
      <c r="K4" s="5">
        <f>English!K4*0.0254</f>
        <v>0.10642600000000001</v>
      </c>
      <c r="L4" s="5">
        <f>English!L4/100</f>
        <v>7.9000000000000008E-3</v>
      </c>
      <c r="M4" s="5">
        <f>English!M4*0.0254</f>
        <v>0.115062</v>
      </c>
    </row>
    <row r="5" spans="1:13">
      <c r="A5" s="5">
        <f>English!A5*0.0254</f>
        <v>4.4704000000000001E-2</v>
      </c>
      <c r="B5" s="3">
        <f t="shared" si="0"/>
        <v>9.9800262446352921</v>
      </c>
      <c r="C5" s="9">
        <f>English!C5*0.45359237</f>
        <v>0.87543327410000005</v>
      </c>
      <c r="D5" s="10">
        <f>English!D5*0.45359237</f>
        <v>0.12246993990000002</v>
      </c>
      <c r="E5" s="4">
        <f>English!E5*0.45359237</f>
        <v>0.75296333420000006</v>
      </c>
      <c r="F5" s="5">
        <f>English!F5*0.0254</f>
        <v>9.9059999999999995E-2</v>
      </c>
      <c r="G5" s="5">
        <f>English!G5*0.0254</f>
        <v>0.1143</v>
      </c>
      <c r="H5" s="5">
        <f>English!H5/100</f>
        <v>5.5000000000000005E-3</v>
      </c>
      <c r="I5" s="4">
        <f>English!I5*0.45359237</f>
        <v>3.900894382E-3</v>
      </c>
      <c r="J5" s="5">
        <f>English!J5*0.0254</f>
        <v>1.9812E-2</v>
      </c>
      <c r="K5" s="5">
        <f>English!K5*0.0254</f>
        <v>0.10668</v>
      </c>
      <c r="L5" s="5">
        <f>English!L5/100</f>
        <v>5.5000000000000005E-3</v>
      </c>
      <c r="M5" s="5">
        <f>English!M5*0.0254</f>
        <v>0.115062</v>
      </c>
    </row>
    <row r="6" spans="1:13">
      <c r="A6" s="5">
        <f>English!A6*0.0254</f>
        <v>6.5531999999999993E-2</v>
      </c>
      <c r="B6" s="3">
        <f t="shared" si="0"/>
        <v>20.011762469812737</v>
      </c>
      <c r="C6" s="9">
        <f>English!C6*0.45359237</f>
        <v>1.7554024719000001</v>
      </c>
      <c r="D6" s="10">
        <f>English!D6*0.45359237</f>
        <v>0.36740981970000003</v>
      </c>
      <c r="E6" s="4">
        <f>English!E6*0.45359237</f>
        <v>1.3743848810999999</v>
      </c>
      <c r="F6" s="5">
        <f>English!F6*0.0254</f>
        <v>9.1693999999999998E-2</v>
      </c>
      <c r="G6" s="5">
        <f>English!G6*0.0254</f>
        <v>0.1143</v>
      </c>
      <c r="H6" s="5">
        <f>English!H6/100</f>
        <v>3.7000000000000002E-3</v>
      </c>
      <c r="I6" s="4">
        <f>English!I6*0.45359237</f>
        <v>1.3154178730000002E-2</v>
      </c>
      <c r="J6" s="5">
        <f>English!J6*0.0254</f>
        <v>2.1081999999999997E-2</v>
      </c>
      <c r="K6" s="5">
        <f>English!K6*0.0254</f>
        <v>0.107696</v>
      </c>
      <c r="L6" s="5">
        <f>English!L6/100</f>
        <v>3.7000000000000002E-3</v>
      </c>
      <c r="M6" s="5">
        <f>English!M6*0.0254</f>
        <v>0.115062</v>
      </c>
    </row>
    <row r="7" spans="1:13">
      <c r="A7" s="5">
        <f>English!A7*0.0254</f>
        <v>8.3057999999999993E-2</v>
      </c>
      <c r="B7" s="3">
        <f t="shared" si="0"/>
        <v>29.991788714448031</v>
      </c>
      <c r="C7" s="9">
        <f>English!C7*0.45359237</f>
        <v>2.6308357460000003</v>
      </c>
      <c r="D7" s="10">
        <f>English!D7*0.45359237</f>
        <v>0.72574779200000006</v>
      </c>
      <c r="E7" s="4">
        <f>English!E7*0.45359237</f>
        <v>1.8824083355000003</v>
      </c>
      <c r="F7" s="5">
        <f>English!F7*0.0254</f>
        <v>8.5343999999999989E-2</v>
      </c>
      <c r="G7" s="5">
        <f>English!G7*0.0254</f>
        <v>0.1143</v>
      </c>
      <c r="H7" s="5">
        <f>English!H7/100</f>
        <v>2.8999999999999998E-3</v>
      </c>
      <c r="I7" s="4">
        <f>English!I7*0.45359237</f>
        <v>2.6761949829999999E-2</v>
      </c>
      <c r="J7" s="5">
        <f>English!J7*0.0254</f>
        <v>2.1589999999999998E-2</v>
      </c>
      <c r="K7" s="5">
        <f>English!K7*0.0254</f>
        <v>0.10896599999999999</v>
      </c>
      <c r="L7" s="5">
        <f>English!L7/100</f>
        <v>2.8999999999999998E-3</v>
      </c>
      <c r="M7" s="5">
        <f>English!M7*0.0254</f>
        <v>0.11480799999999998</v>
      </c>
    </row>
    <row r="8" spans="1:13">
      <c r="A8" s="5">
        <f>English!A8*0.0254</f>
        <v>9.9059999999999995E-2</v>
      </c>
      <c r="B8" s="3">
        <f t="shared" si="0"/>
        <v>40.023524939625474</v>
      </c>
      <c r="C8" s="9">
        <f>English!C8*0.45359237</f>
        <v>3.5108049438000002</v>
      </c>
      <c r="D8" s="10">
        <f>English!D8*0.45359237</f>
        <v>1.1929479330999999</v>
      </c>
      <c r="E8" s="4">
        <f>English!E8*0.45359237</f>
        <v>2.2724977737000001</v>
      </c>
      <c r="F8" s="5">
        <f>English!F8*0.0254</f>
        <v>7.9247999999999999E-2</v>
      </c>
      <c r="G8" s="5">
        <f>English!G8*0.0254</f>
        <v>0.1143</v>
      </c>
      <c r="H8" s="5">
        <f>English!H8/100</f>
        <v>2.5000000000000001E-3</v>
      </c>
      <c r="I8" s="4">
        <f>English!I8*0.45359237</f>
        <v>4.3998459890000001E-2</v>
      </c>
      <c r="J8" s="5">
        <f>English!J8*0.0254</f>
        <v>2.1843999999999999E-2</v>
      </c>
      <c r="K8" s="5">
        <f>English!K8*0.0254</f>
        <v>0.11023599999999999</v>
      </c>
      <c r="L8" s="5">
        <f>English!L8/100</f>
        <v>2.5000000000000001E-3</v>
      </c>
      <c r="M8" s="5">
        <f>English!M8*0.0254</f>
        <v>0.1143</v>
      </c>
    </row>
    <row r="9" spans="1:13">
      <c r="A9" s="5">
        <f>English!A9*0.0254</f>
        <v>0.1143</v>
      </c>
      <c r="B9" s="3">
        <f t="shared" si="0"/>
        <v>50.003551184260765</v>
      </c>
      <c r="C9" s="9">
        <f>English!C9*0.45359237</f>
        <v>4.3862382178999999</v>
      </c>
      <c r="D9" s="10">
        <f>English!D9*0.45359237</f>
        <v>1.7826180141000001</v>
      </c>
      <c r="E9" s="4">
        <f>English!E9*0.45359237</f>
        <v>2.5401172719999998</v>
      </c>
      <c r="F9" s="5">
        <f>English!F9*0.0254</f>
        <v>7.3405999999999999E-2</v>
      </c>
      <c r="G9" s="5">
        <f>English!G9*0.0254</f>
        <v>0.11455399999999999</v>
      </c>
      <c r="H9" s="5">
        <f>English!H9/100</f>
        <v>2.0999999999999999E-3</v>
      </c>
      <c r="I9" s="4">
        <f>English!I9*0.45359237</f>
        <v>6.3502931800000009E-2</v>
      </c>
      <c r="J9" s="5">
        <f>English!J9*0.0254</f>
        <v>2.1589999999999998E-2</v>
      </c>
      <c r="K9" s="5">
        <f>English!K9*0.0254</f>
        <v>0.11125199999999999</v>
      </c>
      <c r="L9" s="5">
        <f>English!L9/100</f>
        <v>2.0999999999999999E-3</v>
      </c>
      <c r="M9" s="5">
        <f>English!M9*0.0254</f>
        <v>0.11404599999999999</v>
      </c>
    </row>
    <row r="10" spans="1:13">
      <c r="A10" s="5">
        <f>English!A10*0.0254</f>
        <v>0.12953999999999999</v>
      </c>
      <c r="B10" s="3">
        <f t="shared" si="0"/>
        <v>59.983577428896062</v>
      </c>
      <c r="C10" s="9">
        <f>English!C10*0.45359237</f>
        <v>5.2616714920000005</v>
      </c>
      <c r="D10" s="10">
        <f>English!D10*0.45359237</f>
        <v>2.5038298823999998</v>
      </c>
      <c r="E10" s="4">
        <f>English!E10*0.45359237</f>
        <v>2.6716590593</v>
      </c>
      <c r="F10" s="5">
        <f>English!F10*0.0254</f>
        <v>6.7056000000000004E-2</v>
      </c>
      <c r="G10" s="5">
        <f>English!G10*0.0254</f>
        <v>0.11480799999999998</v>
      </c>
      <c r="H10" s="5">
        <f>English!H10/100</f>
        <v>2.3999999999999998E-3</v>
      </c>
      <c r="I10" s="4">
        <f>English!I10*0.45359237</f>
        <v>8.6182550300000008E-2</v>
      </c>
      <c r="J10" s="5">
        <f>English!J10*0.0254</f>
        <v>2.1081999999999997E-2</v>
      </c>
      <c r="K10" s="5">
        <f>English!K10*0.0254</f>
        <v>0.11226799999999999</v>
      </c>
      <c r="L10" s="5">
        <f>English!L10/100</f>
        <v>2.3999999999999998E-3</v>
      </c>
      <c r="M10" s="5">
        <f>English!M10*0.0254</f>
        <v>0.11353799999999999</v>
      </c>
    </row>
    <row r="11" spans="1:13">
      <c r="A11" s="5">
        <f>English!A11*0.0254</f>
        <v>0.145542</v>
      </c>
      <c r="B11" s="3">
        <f t="shared" si="0"/>
        <v>70.015313654073509</v>
      </c>
      <c r="C11" s="9">
        <f>English!C11*0.45359237</f>
        <v>6.1416406898</v>
      </c>
      <c r="D11" s="10">
        <f>English!D11*0.45359237</f>
        <v>3.4019427750000002</v>
      </c>
      <c r="E11" s="4">
        <f>English!E11*0.45359237</f>
        <v>2.6308357460000003</v>
      </c>
      <c r="F11" s="5">
        <f>English!F11*0.0254</f>
        <v>6.0198000000000002E-2</v>
      </c>
      <c r="G11" s="5">
        <f>English!G11*0.0254</f>
        <v>0.11582399999999998</v>
      </c>
      <c r="H11" s="5">
        <f>English!H11/100</f>
        <v>2.7000000000000001E-3</v>
      </c>
      <c r="I11" s="4">
        <f>English!I11*0.45359237</f>
        <v>0.10886216880000001</v>
      </c>
      <c r="J11" s="5">
        <f>English!J11*0.0254</f>
        <v>2.0320000000000001E-2</v>
      </c>
      <c r="K11" s="5">
        <f>English!K11*0.0254</f>
        <v>0.11252199999999998</v>
      </c>
      <c r="L11" s="5">
        <f>English!L11/100</f>
        <v>2.7000000000000001E-3</v>
      </c>
      <c r="M11" s="5">
        <f>English!M11*0.0254</f>
        <v>0.11303000000000001</v>
      </c>
    </row>
    <row r="12" spans="1:13">
      <c r="A12" s="5">
        <f>English!A12*0.0254</f>
        <v>0.213868</v>
      </c>
      <c r="B12" s="3">
        <f t="shared" si="0"/>
        <v>79.995339898708806</v>
      </c>
      <c r="C12" s="9">
        <f>English!C12*0.45359237</f>
        <v>7.0170739639000006</v>
      </c>
      <c r="D12" s="10">
        <f>English!D12*0.45359237</f>
        <v>4.5223159289000003</v>
      </c>
      <c r="E12" s="4">
        <f>English!E12*0.45359237</f>
        <v>2.3677521713999998</v>
      </c>
      <c r="F12" s="5">
        <f>English!F12*0.0254</f>
        <v>5.1816000000000001E-2</v>
      </c>
      <c r="G12" s="5">
        <f>English!G12*0.0254</f>
        <v>0.11785599999999999</v>
      </c>
      <c r="H12" s="5">
        <f>English!H12/100</f>
        <v>3.2000000000000002E-3</v>
      </c>
      <c r="I12" s="4">
        <f>English!I12*0.45359237</f>
        <v>0.12700586360000002</v>
      </c>
      <c r="J12" s="5">
        <f>English!J12*0.0254</f>
        <v>1.8796E-2</v>
      </c>
      <c r="K12" s="5">
        <f>English!K12*0.0254</f>
        <v>0.11176</v>
      </c>
      <c r="L12" s="5">
        <f>English!L12/100</f>
        <v>3.2000000000000002E-3</v>
      </c>
      <c r="M12" s="5">
        <f>English!M12*0.0254</f>
        <v>0.11252199999999998</v>
      </c>
    </row>
    <row r="13" spans="1:13">
      <c r="A13" s="5">
        <f>English!A13*0.0254</f>
        <v>0.183896</v>
      </c>
      <c r="B13" s="3">
        <f t="shared" si="0"/>
        <v>89.975366143344075</v>
      </c>
      <c r="C13" s="9">
        <f>English!C13*0.45359237</f>
        <v>7.8925072379999994</v>
      </c>
      <c r="D13" s="10">
        <f>English!D13*0.45359237</f>
        <v>6.0010270551000007</v>
      </c>
      <c r="E13" s="4">
        <f>English!E13*0.45359237</f>
        <v>1.7599383956000001</v>
      </c>
      <c r="F13" s="5">
        <f>English!F13*0.0254</f>
        <v>4.0894E-2</v>
      </c>
      <c r="G13" s="5">
        <f>English!G13*0.0254</f>
        <v>0.122682</v>
      </c>
      <c r="H13" s="5">
        <f>English!H13/100</f>
        <v>4.4000000000000003E-3</v>
      </c>
      <c r="I13" s="4">
        <f>English!I13*0.45359237</f>
        <v>0.13154178729999999</v>
      </c>
      <c r="J13" s="5">
        <f>English!J13*0.0254</f>
        <v>1.6001999999999999E-2</v>
      </c>
      <c r="K13" s="5">
        <f>English!K13*0.0254</f>
        <v>0.105918</v>
      </c>
      <c r="L13" s="5">
        <f>English!L13/100</f>
        <v>4.4000000000000003E-3</v>
      </c>
      <c r="M13" s="5">
        <f>English!M13*0.0254</f>
        <v>0.112014</v>
      </c>
    </row>
    <row r="14" spans="1:13">
      <c r="A14" s="5">
        <f>English!A14*0.0254</f>
        <v>0.19761200000000001</v>
      </c>
      <c r="B14" s="3">
        <f t="shared" si="0"/>
        <v>94.991234255932824</v>
      </c>
      <c r="C14" s="9">
        <f>English!C14*0.45359237</f>
        <v>8.3324918369000009</v>
      </c>
      <c r="D14" s="10">
        <f>English!D14*0.45359237</f>
        <v>7.0034661928000004</v>
      </c>
      <c r="E14" s="4">
        <f>English!E14*0.45359237</f>
        <v>1.2156275516000001</v>
      </c>
      <c r="F14" s="5">
        <f>English!F14*0.0254</f>
        <v>3.2258000000000002E-2</v>
      </c>
      <c r="G14" s="5">
        <f>English!G14*0.0254</f>
        <v>0.12776200000000001</v>
      </c>
      <c r="H14" s="5">
        <f>English!H14/100</f>
        <v>6.0999999999999995E-3</v>
      </c>
      <c r="I14" s="4">
        <f>English!I14*0.45359237</f>
        <v>0.11339809250000001</v>
      </c>
      <c r="J14" s="5">
        <f>English!J14*0.0254</f>
        <v>1.3462E-2</v>
      </c>
      <c r="K14" s="5">
        <f>English!K14*0.0254</f>
        <v>9.5250000000000001E-2</v>
      </c>
      <c r="L14" s="5">
        <f>English!L14/100</f>
        <v>6.0999999999999995E-3</v>
      </c>
      <c r="M14" s="5">
        <f>English!M14*0.0254</f>
        <v>0.11226799999999999</v>
      </c>
    </row>
    <row r="15" spans="1:13">
      <c r="A15" s="5">
        <f>English!A15*0.0254</f>
        <v>0.20701</v>
      </c>
      <c r="B15" s="3">
        <f t="shared" si="0"/>
        <v>97.525023302498255</v>
      </c>
      <c r="C15" s="9">
        <f>English!C15*0.45359237</f>
        <v>8.5547520981999998</v>
      </c>
      <c r="D15" s="10">
        <f>English!D15*0.45359237</f>
        <v>7.6566392056000003</v>
      </c>
      <c r="E15" s="4">
        <f>English!E15*0.45359237</f>
        <v>0.81193034230000005</v>
      </c>
      <c r="F15" s="5">
        <f>English!F15*0.0254</f>
        <v>2.5399999999999999E-2</v>
      </c>
      <c r="G15" s="5">
        <f>English!G15*0.0254</f>
        <v>0.128778</v>
      </c>
      <c r="H15" s="5">
        <f>English!H15/100</f>
        <v>8.3999999999999995E-3</v>
      </c>
      <c r="I15" s="4">
        <f>English!I15*0.45359237</f>
        <v>8.6182550300000008E-2</v>
      </c>
      <c r="J15" s="5">
        <f>English!J15*0.0254</f>
        <v>1.1429999999999999E-2</v>
      </c>
      <c r="K15" s="5">
        <f>English!K15*0.0254</f>
        <v>8.204199999999999E-2</v>
      </c>
      <c r="L15" s="5">
        <f>English!L15/100</f>
        <v>8.3999999999999995E-3</v>
      </c>
      <c r="M15" s="5">
        <f>English!M15*0.0254</f>
        <v>0.11303000000000001</v>
      </c>
    </row>
    <row r="16" spans="1:13">
      <c r="A16" s="5">
        <f>English!A16*0.0254</f>
        <v>0.2286</v>
      </c>
      <c r="B16" s="3">
        <f t="shared" si="0"/>
        <v>100</v>
      </c>
      <c r="C16" s="9">
        <f>English!C16*0.45359237</f>
        <v>8.7718534264434851</v>
      </c>
      <c r="D16" s="10">
        <v>8.7718530000000001</v>
      </c>
      <c r="E16" s="8">
        <v>9.9999999999999995E-7</v>
      </c>
      <c r="F16" s="7">
        <v>0.01</v>
      </c>
      <c r="G16">
        <v>0.129</v>
      </c>
      <c r="H16" s="5">
        <v>2.1000000000000001E-2</v>
      </c>
    </row>
    <row r="33" spans="2:7" ht="28">
      <c r="B33" s="2" t="s">
        <v>4</v>
      </c>
      <c r="C33" s="1" t="s">
        <v>35</v>
      </c>
      <c r="D33" s="1" t="s">
        <v>36</v>
      </c>
      <c r="E33" s="1" t="s">
        <v>37</v>
      </c>
      <c r="F33" s="1" t="s">
        <v>38</v>
      </c>
      <c r="G33" s="1" t="s">
        <v>39</v>
      </c>
    </row>
    <row r="34" spans="2:7">
      <c r="B34" s="3">
        <f>B2</f>
        <v>1.1400099287858782E-8</v>
      </c>
      <c r="C34" s="4">
        <v>0</v>
      </c>
      <c r="D34" s="4">
        <v>1</v>
      </c>
      <c r="E34" s="4">
        <f>F2/0.1143</f>
        <v>1</v>
      </c>
      <c r="F34" s="5">
        <f>G2/0.1143</f>
        <v>1</v>
      </c>
      <c r="G34" s="5">
        <f>H2/H$9</f>
        <v>10.000000000000002</v>
      </c>
    </row>
    <row r="35" spans="2:7">
      <c r="B35" s="3">
        <f t="shared" ref="B35:B48" si="1">B3</f>
        <v>2.4820790660232852</v>
      </c>
      <c r="C35" s="4">
        <f>D3/C3</f>
        <v>6.458333333333334E-2</v>
      </c>
      <c r="D35" s="4">
        <f>E3/C3</f>
        <v>0.9375</v>
      </c>
      <c r="E35" s="4">
        <f t="shared" ref="E35:F48" si="2">F3/0.1143</f>
        <v>0.93555555555555558</v>
      </c>
      <c r="F35" s="5">
        <f t="shared" si="2"/>
        <v>1</v>
      </c>
      <c r="G35" s="5">
        <f t="shared" ref="G35:G48" si="3">H3/H$9</f>
        <v>5.3809523809523814</v>
      </c>
    </row>
    <row r="36" spans="2:7">
      <c r="B36" s="3">
        <f t="shared" si="1"/>
        <v>5.0158681125887226</v>
      </c>
      <c r="C36" s="4">
        <f t="shared" ref="C36:C48" si="4">D4/C4</f>
        <v>9.2783505154639179E-2</v>
      </c>
      <c r="D36" s="4">
        <f t="shared" ref="D36:D48" si="5">E4/C4</f>
        <v>0.89690721649484539</v>
      </c>
      <c r="E36" s="4">
        <f t="shared" si="2"/>
        <v>0.90888888888888886</v>
      </c>
      <c r="F36" s="5">
        <f t="shared" si="2"/>
        <v>1</v>
      </c>
      <c r="G36" s="5">
        <f t="shared" si="3"/>
        <v>3.7619047619047623</v>
      </c>
    </row>
    <row r="37" spans="2:7">
      <c r="B37" s="3">
        <f t="shared" si="1"/>
        <v>9.9800262446352921</v>
      </c>
      <c r="C37" s="4">
        <f t="shared" si="4"/>
        <v>0.13989637305699484</v>
      </c>
      <c r="D37" s="4">
        <f t="shared" si="5"/>
        <v>0.86010362694300524</v>
      </c>
      <c r="E37" s="4">
        <f t="shared" si="2"/>
        <v>0.86666666666666659</v>
      </c>
      <c r="F37" s="5">
        <f t="shared" si="2"/>
        <v>1</v>
      </c>
      <c r="G37" s="5">
        <f t="shared" si="3"/>
        <v>2.6190476190476195</v>
      </c>
    </row>
    <row r="38" spans="2:7">
      <c r="B38" s="3">
        <f t="shared" si="1"/>
        <v>20.011762469812737</v>
      </c>
      <c r="C38" s="4">
        <f t="shared" si="4"/>
        <v>0.20930232558139536</v>
      </c>
      <c r="D38" s="4">
        <f t="shared" si="5"/>
        <v>0.78294573643410847</v>
      </c>
      <c r="E38" s="4">
        <f t="shared" si="2"/>
        <v>0.80222222222222217</v>
      </c>
      <c r="F38" s="5">
        <f t="shared" si="2"/>
        <v>1</v>
      </c>
      <c r="G38" s="5">
        <f t="shared" si="3"/>
        <v>1.7619047619047621</v>
      </c>
    </row>
    <row r="39" spans="2:7">
      <c r="B39" s="3">
        <f t="shared" si="1"/>
        <v>29.991788714448031</v>
      </c>
      <c r="C39" s="4">
        <f t="shared" si="4"/>
        <v>0.27586206896551724</v>
      </c>
      <c r="D39" s="4">
        <f t="shared" si="5"/>
        <v>0.71551724137931039</v>
      </c>
      <c r="E39" s="4">
        <f t="shared" si="2"/>
        <v>0.74666666666666659</v>
      </c>
      <c r="F39" s="5">
        <f t="shared" si="2"/>
        <v>1</v>
      </c>
      <c r="G39" s="5">
        <f t="shared" si="3"/>
        <v>1.3809523809523809</v>
      </c>
    </row>
    <row r="40" spans="2:7">
      <c r="B40" s="3">
        <f t="shared" si="1"/>
        <v>40.023524939625474</v>
      </c>
      <c r="C40" s="4">
        <f t="shared" si="4"/>
        <v>0.33979328165374673</v>
      </c>
      <c r="D40" s="4">
        <f t="shared" si="5"/>
        <v>0.64728682170542629</v>
      </c>
      <c r="E40" s="4">
        <f t="shared" si="2"/>
        <v>0.69333333333333336</v>
      </c>
      <c r="F40" s="5">
        <f t="shared" si="2"/>
        <v>1</v>
      </c>
      <c r="G40" s="5">
        <f t="shared" si="3"/>
        <v>1.1904761904761905</v>
      </c>
    </row>
    <row r="41" spans="2:7">
      <c r="B41" s="3">
        <f t="shared" si="1"/>
        <v>50.003551184260765</v>
      </c>
      <c r="C41" s="4">
        <f t="shared" si="4"/>
        <v>0.40641158221303003</v>
      </c>
      <c r="D41" s="4">
        <f t="shared" si="5"/>
        <v>0.57911065149948293</v>
      </c>
      <c r="E41" s="4">
        <f t="shared" si="2"/>
        <v>0.64222222222222225</v>
      </c>
      <c r="F41" s="5">
        <f t="shared" si="2"/>
        <v>1.0022222222222221</v>
      </c>
      <c r="G41" s="5">
        <f t="shared" si="3"/>
        <v>1</v>
      </c>
    </row>
    <row r="42" spans="2:7">
      <c r="B42" s="3">
        <f t="shared" si="1"/>
        <v>59.983577428896062</v>
      </c>
      <c r="C42" s="4">
        <f t="shared" si="4"/>
        <v>0.47586206896551714</v>
      </c>
      <c r="D42" s="4">
        <f t="shared" si="5"/>
        <v>0.50775862068965516</v>
      </c>
      <c r="E42" s="4">
        <f t="shared" si="2"/>
        <v>0.58666666666666667</v>
      </c>
      <c r="F42" s="5">
        <f t="shared" si="2"/>
        <v>1.0044444444444443</v>
      </c>
      <c r="G42" s="5">
        <f t="shared" si="3"/>
        <v>1.1428571428571428</v>
      </c>
    </row>
    <row r="43" spans="2:7">
      <c r="B43" s="3">
        <f t="shared" si="1"/>
        <v>70.015313654073509</v>
      </c>
      <c r="C43" s="4">
        <f t="shared" si="4"/>
        <v>0.55391432791728212</v>
      </c>
      <c r="D43" s="4">
        <f t="shared" si="5"/>
        <v>0.42836041358936489</v>
      </c>
      <c r="E43" s="4">
        <f t="shared" si="2"/>
        <v>0.52666666666666673</v>
      </c>
      <c r="F43" s="5">
        <f t="shared" si="2"/>
        <v>1.0133333333333332</v>
      </c>
      <c r="G43" s="5">
        <f t="shared" si="3"/>
        <v>1.2857142857142858</v>
      </c>
    </row>
    <row r="44" spans="2:7">
      <c r="B44" s="3">
        <f t="shared" si="1"/>
        <v>79.995339898708806</v>
      </c>
      <c r="C44" s="4">
        <f t="shared" si="4"/>
        <v>0.64447317388493863</v>
      </c>
      <c r="D44" s="4">
        <f t="shared" si="5"/>
        <v>0.33742727860374916</v>
      </c>
      <c r="E44" s="4">
        <f t="shared" si="2"/>
        <v>0.45333333333333337</v>
      </c>
      <c r="F44" s="5">
        <f t="shared" si="2"/>
        <v>1.0311111111111111</v>
      </c>
      <c r="G44" s="5">
        <f t="shared" si="3"/>
        <v>1.5238095238095239</v>
      </c>
    </row>
    <row r="45" spans="2:7">
      <c r="B45" s="3">
        <f t="shared" si="1"/>
        <v>89.975366143344075</v>
      </c>
      <c r="C45" s="4">
        <f t="shared" si="4"/>
        <v>0.76034482758620703</v>
      </c>
      <c r="D45" s="4">
        <f t="shared" si="5"/>
        <v>0.22298850574712648</v>
      </c>
      <c r="E45" s="4">
        <f t="shared" si="2"/>
        <v>0.35777777777777781</v>
      </c>
      <c r="F45" s="5">
        <f t="shared" si="2"/>
        <v>1.0733333333333333</v>
      </c>
      <c r="G45" s="5">
        <f t="shared" si="3"/>
        <v>2.0952380952380953</v>
      </c>
    </row>
    <row r="46" spans="2:7">
      <c r="B46" s="3">
        <f t="shared" si="1"/>
        <v>94.991234255932824</v>
      </c>
      <c r="C46" s="4">
        <f t="shared" si="4"/>
        <v>0.84050081654872066</v>
      </c>
      <c r="D46" s="4">
        <f t="shared" si="5"/>
        <v>0.14589003810560697</v>
      </c>
      <c r="E46" s="4">
        <f t="shared" si="2"/>
        <v>0.28222222222222226</v>
      </c>
      <c r="F46" s="5">
        <f t="shared" si="2"/>
        <v>1.117777777777778</v>
      </c>
      <c r="G46" s="5">
        <f t="shared" si="3"/>
        <v>2.9047619047619047</v>
      </c>
    </row>
    <row r="47" spans="2:7">
      <c r="B47" s="3">
        <f t="shared" si="1"/>
        <v>97.525023302498255</v>
      </c>
      <c r="C47" s="4">
        <f t="shared" si="4"/>
        <v>0.89501590668080599</v>
      </c>
      <c r="D47" s="4">
        <f t="shared" si="5"/>
        <v>9.4909862142099691E-2</v>
      </c>
      <c r="E47" s="4">
        <f t="shared" si="2"/>
        <v>0.22222222222222221</v>
      </c>
      <c r="F47" s="5">
        <f t="shared" si="2"/>
        <v>1.1266666666666667</v>
      </c>
      <c r="G47" s="5">
        <f t="shared" si="3"/>
        <v>4</v>
      </c>
    </row>
    <row r="48" spans="2:7">
      <c r="B48" s="3">
        <f t="shared" si="1"/>
        <v>100</v>
      </c>
      <c r="C48" s="4">
        <f t="shared" si="4"/>
        <v>0.99999995138501929</v>
      </c>
      <c r="D48" s="4">
        <f t="shared" si="5"/>
        <v>1.1400099287858782E-7</v>
      </c>
      <c r="E48" s="4">
        <f t="shared" si="2"/>
        <v>8.7489063867016631E-2</v>
      </c>
      <c r="F48" s="5">
        <f t="shared" si="2"/>
        <v>1.1286089238845145</v>
      </c>
      <c r="G48" s="5">
        <f t="shared" si="3"/>
        <v>10.000000000000002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Metric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Agbayani</dc:creator>
  <cp:lastModifiedBy>Jim Kaidy</cp:lastModifiedBy>
  <dcterms:created xsi:type="dcterms:W3CDTF">2014-11-12T21:57:56Z</dcterms:created>
  <dcterms:modified xsi:type="dcterms:W3CDTF">2014-11-23T22:17:48Z</dcterms:modified>
</cp:coreProperties>
</file>