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eesac-my.sharepoint.com/personal/w9036922_live_tees_ac_uk/Documents/"/>
    </mc:Choice>
  </mc:AlternateContent>
  <xr:revisionPtr revIDLastSave="486" documentId="8_{FBE494EE-9ECB-4995-B160-18BDE2BEE674}" xr6:coauthVersionLast="45" xr6:coauthVersionMax="45" xr10:uidLastSave="{F87410F4-AB86-4348-8470-8586CA925A06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2" l="1"/>
  <c r="D10" i="2"/>
  <c r="E10" i="2"/>
  <c r="B10" i="2"/>
  <c r="C9" i="2"/>
  <c r="D9" i="2"/>
  <c r="E9" i="2"/>
  <c r="E3" i="2"/>
  <c r="E4" i="2"/>
  <c r="E5" i="2"/>
  <c r="E6" i="2"/>
  <c r="E7" i="2"/>
  <c r="E8" i="2"/>
  <c r="E2" i="2"/>
  <c r="B9" i="2"/>
  <c r="H33" i="1" l="1"/>
  <c r="I33" i="1"/>
  <c r="H32" i="1"/>
  <c r="I32" i="1"/>
  <c r="J32" i="1"/>
  <c r="K32" i="1"/>
  <c r="L32" i="1"/>
  <c r="M32" i="1"/>
  <c r="G33" i="1"/>
  <c r="G3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32" i="1" l="1"/>
  <c r="N33" i="1"/>
  <c r="B4" i="1"/>
  <c r="B3" i="1"/>
  <c r="N31" i="1" l="1"/>
  <c r="B1" i="1" l="1"/>
  <c r="N30" i="1"/>
  <c r="N29" i="1" l="1"/>
  <c r="N25" i="1" l="1"/>
  <c r="N26" i="1"/>
  <c r="N27" i="1"/>
  <c r="N28" i="1"/>
  <c r="N24" i="1"/>
  <c r="B6" i="1" l="1"/>
  <c r="B7" i="1" s="1"/>
  <c r="B2" i="1"/>
  <c r="B8" i="1" l="1"/>
  <c r="B9" i="1" s="1"/>
  <c r="B5" i="1"/>
</calcChain>
</file>

<file path=xl/sharedStrings.xml><?xml version="1.0" encoding="utf-8"?>
<sst xmlns="http://schemas.openxmlformats.org/spreadsheetml/2006/main" count="73" uniqueCount="55">
  <si>
    <t>Been on Tinder for 6 months</t>
  </si>
  <si>
    <t>Days</t>
  </si>
  <si>
    <t>Current Matches</t>
  </si>
  <si>
    <t>One match every</t>
  </si>
  <si>
    <t>Overall Matches</t>
  </si>
  <si>
    <t>Around</t>
  </si>
  <si>
    <t>Each Day</t>
  </si>
  <si>
    <t>match</t>
  </si>
  <si>
    <t>swipe left</t>
  </si>
  <si>
    <t>swipe right</t>
  </si>
  <si>
    <t>Gender</t>
  </si>
  <si>
    <t>SUPER</t>
  </si>
  <si>
    <t>F</t>
  </si>
  <si>
    <t>Date</t>
  </si>
  <si>
    <t>23/01/2020</t>
  </si>
  <si>
    <t>M, M, M</t>
  </si>
  <si>
    <t>Match?</t>
  </si>
  <si>
    <t>People Shown</t>
  </si>
  <si>
    <t>In a week</t>
  </si>
  <si>
    <t>In my Tinder Lifetime</t>
  </si>
  <si>
    <t>On average</t>
  </si>
  <si>
    <t>(Repeats not accounted for)</t>
  </si>
  <si>
    <t>Repeats accounted for</t>
  </si>
  <si>
    <t>(ACROSS HERE AND USA)</t>
  </si>
  <si>
    <t>Based on using the app for 4 days a week</t>
  </si>
  <si>
    <t>24/01/2020</t>
  </si>
  <si>
    <t>25/01/2020</t>
  </si>
  <si>
    <t>26/01/2020</t>
  </si>
  <si>
    <t>M/F, M</t>
  </si>
  <si>
    <t>Let's say (based on reading) every 50th account is repeated</t>
  </si>
  <si>
    <t>27/01/2020</t>
  </si>
  <si>
    <t>Total</t>
  </si>
  <si>
    <t>28/01/2020</t>
  </si>
  <si>
    <t>29/01/2020</t>
  </si>
  <si>
    <t>Average</t>
  </si>
  <si>
    <t>30/01/2020</t>
  </si>
  <si>
    <t>Sum</t>
  </si>
  <si>
    <t>22/01/2020</t>
  </si>
  <si>
    <t>21/01/2020</t>
  </si>
  <si>
    <t>20/01/2020</t>
  </si>
  <si>
    <t>19/01/2020</t>
  </si>
  <si>
    <t>18/01/2020</t>
  </si>
  <si>
    <t>17/01/2020</t>
  </si>
  <si>
    <t>16/01/2020</t>
  </si>
  <si>
    <t>15/01/2020</t>
  </si>
  <si>
    <t>14/01/2020</t>
  </si>
  <si>
    <t>13/01/2020</t>
  </si>
  <si>
    <t>M, M</t>
  </si>
  <si>
    <t>M</t>
  </si>
  <si>
    <t>M, F</t>
  </si>
  <si>
    <t xml:space="preserve">F </t>
  </si>
  <si>
    <t>Left Swipes</t>
  </si>
  <si>
    <t>Matches</t>
  </si>
  <si>
    <t>Total Swipes</t>
  </si>
  <si>
    <t>Right Swipes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</si>
</sst>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Swipe Left and Swipe Rights for January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swipe left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Sheet1!$G$2:$G$31</c:f>
              <c:numCache>
                <c:formatCode>General</c:formatCode>
                <c:ptCount val="30"/>
                <c:pt idx="0">
                  <c:v>14</c:v>
                </c:pt>
                <c:pt idx="1">
                  <c:v>25</c:v>
                </c:pt>
                <c:pt idx="2">
                  <c:v>20</c:v>
                </c:pt>
                <c:pt idx="3">
                  <c:v>13</c:v>
                </c:pt>
                <c:pt idx="4">
                  <c:v>5</c:v>
                </c:pt>
                <c:pt idx="5">
                  <c:v>1</c:v>
                </c:pt>
                <c:pt idx="6">
                  <c:v>29</c:v>
                </c:pt>
                <c:pt idx="7">
                  <c:v>31</c:v>
                </c:pt>
                <c:pt idx="8">
                  <c:v>15</c:v>
                </c:pt>
                <c:pt idx="9">
                  <c:v>26</c:v>
                </c:pt>
                <c:pt idx="10">
                  <c:v>21</c:v>
                </c:pt>
                <c:pt idx="11">
                  <c:v>8</c:v>
                </c:pt>
                <c:pt idx="12">
                  <c:v>23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31</c:v>
                </c:pt>
                <c:pt idx="17">
                  <c:v>12</c:v>
                </c:pt>
                <c:pt idx="18">
                  <c:v>19</c:v>
                </c:pt>
                <c:pt idx="19">
                  <c:v>22</c:v>
                </c:pt>
                <c:pt idx="20">
                  <c:v>25</c:v>
                </c:pt>
                <c:pt idx="21">
                  <c:v>29</c:v>
                </c:pt>
                <c:pt idx="22">
                  <c:v>25</c:v>
                </c:pt>
                <c:pt idx="23">
                  <c:v>29</c:v>
                </c:pt>
                <c:pt idx="24">
                  <c:v>26</c:v>
                </c:pt>
                <c:pt idx="25">
                  <c:v>25</c:v>
                </c:pt>
                <c:pt idx="26">
                  <c:v>21</c:v>
                </c:pt>
                <c:pt idx="27">
                  <c:v>8</c:v>
                </c:pt>
                <c:pt idx="28">
                  <c:v>23</c:v>
                </c:pt>
                <c:pt idx="2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03-4324-9563-084B040C1451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swipe right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Sheet1!$H$2:$H$31</c:f>
              <c:numCache>
                <c:formatCode>General</c:formatCode>
                <c:ptCount val="30"/>
                <c:pt idx="0">
                  <c:v>6</c:v>
                </c:pt>
                <c:pt idx="1">
                  <c:v>26</c:v>
                </c:pt>
                <c:pt idx="2">
                  <c:v>3</c:v>
                </c:pt>
                <c:pt idx="3">
                  <c:v>5</c:v>
                </c:pt>
                <c:pt idx="4">
                  <c:v>0</c:v>
                </c:pt>
                <c:pt idx="5">
                  <c:v>5</c:v>
                </c:pt>
                <c:pt idx="6">
                  <c:v>13</c:v>
                </c:pt>
                <c:pt idx="7">
                  <c:v>25</c:v>
                </c:pt>
                <c:pt idx="8">
                  <c:v>35</c:v>
                </c:pt>
                <c:pt idx="9">
                  <c:v>14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26</c:v>
                </c:pt>
                <c:pt idx="14">
                  <c:v>4</c:v>
                </c:pt>
                <c:pt idx="15">
                  <c:v>10</c:v>
                </c:pt>
                <c:pt idx="16">
                  <c:v>16</c:v>
                </c:pt>
                <c:pt idx="17">
                  <c:v>18</c:v>
                </c:pt>
                <c:pt idx="18">
                  <c:v>21</c:v>
                </c:pt>
                <c:pt idx="19">
                  <c:v>12</c:v>
                </c:pt>
                <c:pt idx="20">
                  <c:v>24</c:v>
                </c:pt>
                <c:pt idx="21">
                  <c:v>17</c:v>
                </c:pt>
                <c:pt idx="22">
                  <c:v>24</c:v>
                </c:pt>
                <c:pt idx="23">
                  <c:v>18</c:v>
                </c:pt>
                <c:pt idx="24">
                  <c:v>19</c:v>
                </c:pt>
                <c:pt idx="25">
                  <c:v>12</c:v>
                </c:pt>
                <c:pt idx="26">
                  <c:v>10</c:v>
                </c:pt>
                <c:pt idx="27">
                  <c:v>7</c:v>
                </c:pt>
                <c:pt idx="28">
                  <c:v>9</c:v>
                </c:pt>
                <c:pt idx="2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03-4324-9563-084B040C145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775350608"/>
        <c:axId val="775352208"/>
      </c:barChart>
      <c:catAx>
        <c:axId val="77535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352208"/>
        <c:crosses val="autoZero"/>
        <c:auto val="1"/>
        <c:lblAlgn val="ctr"/>
        <c:lblOffset val="100"/>
        <c:noMultiLvlLbl val="0"/>
      </c:catAx>
      <c:valAx>
        <c:axId val="77535220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SWIPES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77535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Swipe:Match Ratio January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ED8-4047-830B-9FDF9A373B6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88A-4630-96E6-B26A9F14467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Sheet1!$H$33:$I$33</c:f>
              <c:numCache>
                <c:formatCode>General</c:formatCode>
                <c:ptCount val="2"/>
                <c:pt idx="0">
                  <c:v>14.466666666666667</c:v>
                </c:pt>
                <c:pt idx="1">
                  <c:v>0.43333333333333335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8A-4630-96E6-B26A9F14467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AI Left and right swipes</a:t>
            </a:r>
            <a:r>
              <a:rPr lang="en-US" sz="1400" baseline="0"/>
              <a:t> feb 2020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Left Swipes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Sheet2!$A$2:$A$8</c:f>
              <c:numCache>
                <c:formatCode>m/d/yyyy</c:formatCode>
                <c:ptCount val="7"/>
                <c:pt idx="0">
                  <c:v>43832</c:v>
                </c:pt>
                <c:pt idx="1">
                  <c:v>43863</c:v>
                </c:pt>
                <c:pt idx="2">
                  <c:v>43892</c:v>
                </c:pt>
                <c:pt idx="3">
                  <c:v>43923</c:v>
                </c:pt>
                <c:pt idx="4">
                  <c:v>43953</c:v>
                </c:pt>
                <c:pt idx="5">
                  <c:v>43984</c:v>
                </c:pt>
                <c:pt idx="6">
                  <c:v>44014</c:v>
                </c:pt>
              </c:numCache>
            </c:numRef>
          </c:cat>
          <c:val>
            <c:numRef>
              <c:f>Sheet2!$B$2:$B$8</c:f>
              <c:numCache>
                <c:formatCode>General</c:formatCode>
                <c:ptCount val="7"/>
                <c:pt idx="0">
                  <c:v>18</c:v>
                </c:pt>
                <c:pt idx="1">
                  <c:v>13</c:v>
                </c:pt>
                <c:pt idx="2">
                  <c:v>5</c:v>
                </c:pt>
                <c:pt idx="3">
                  <c:v>10</c:v>
                </c:pt>
                <c:pt idx="4">
                  <c:v>3</c:v>
                </c:pt>
                <c:pt idx="5">
                  <c:v>7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CF-4894-9EB6-9753C16C5A80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Right Swipes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Sheet2!$A$2:$A$8</c:f>
              <c:numCache>
                <c:formatCode>m/d/yyyy</c:formatCode>
                <c:ptCount val="7"/>
                <c:pt idx="0">
                  <c:v>43832</c:v>
                </c:pt>
                <c:pt idx="1">
                  <c:v>43863</c:v>
                </c:pt>
                <c:pt idx="2">
                  <c:v>43892</c:v>
                </c:pt>
                <c:pt idx="3">
                  <c:v>43923</c:v>
                </c:pt>
                <c:pt idx="4">
                  <c:v>43953</c:v>
                </c:pt>
                <c:pt idx="5">
                  <c:v>43984</c:v>
                </c:pt>
                <c:pt idx="6">
                  <c:v>44014</c:v>
                </c:pt>
              </c:numCache>
            </c:numRef>
          </c:cat>
          <c:val>
            <c:numRef>
              <c:f>Sheet2!$C$2:$C$8</c:f>
              <c:numCache>
                <c:formatCode>General</c:formatCode>
                <c:ptCount val="7"/>
                <c:pt idx="0">
                  <c:v>27</c:v>
                </c:pt>
                <c:pt idx="1">
                  <c:v>25</c:v>
                </c:pt>
                <c:pt idx="2">
                  <c:v>10</c:v>
                </c:pt>
                <c:pt idx="3">
                  <c:v>23</c:v>
                </c:pt>
                <c:pt idx="4">
                  <c:v>5</c:v>
                </c:pt>
                <c:pt idx="5">
                  <c:v>11</c:v>
                </c:pt>
                <c:pt idx="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CF-4894-9EB6-9753C16C5A8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911372112"/>
        <c:axId val="911372432"/>
      </c:barChart>
      <c:dateAx>
        <c:axId val="911372112"/>
        <c:scaling>
          <c:orientation val="minMax"/>
        </c:scaling>
        <c:delete val="0"/>
        <c:axPos val="l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372432"/>
        <c:crosses val="autoZero"/>
        <c:auto val="1"/>
        <c:lblOffset val="100"/>
        <c:baseTimeUnit val="months"/>
      </c:dateAx>
      <c:valAx>
        <c:axId val="9113724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1137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 Swipe to Match Ratio Feb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Sheet2!$D$9:$E$9</c:f>
              <c:numCache>
                <c:formatCode>General</c:formatCode>
                <c:ptCount val="2"/>
                <c:pt idx="0">
                  <c:v>6</c:v>
                </c:pt>
                <c:pt idx="1">
                  <c:v>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3-46B8-B519-F8FE57AEEBF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162483</xdr:colOff>
      <xdr:row>11</xdr:row>
      <xdr:rowOff>180414</xdr:rowOff>
    </xdr:from>
    <xdr:to>
      <xdr:col>4</xdr:col>
      <xdr:colOff>1624852</xdr:colOff>
      <xdr:row>51</xdr:row>
      <xdr:rowOff>179294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36A07F-E176-4CA6-B414-BE504DB76F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106456</xdr:colOff>
      <xdr:row>0</xdr:row>
      <xdr:rowOff>0</xdr:rowOff>
    </xdr:from>
    <xdr:to>
      <xdr:col>23</xdr:col>
      <xdr:colOff>302560</xdr:colOff>
      <xdr:row>30</xdr:row>
      <xdr:rowOff>155762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F2A0C2-186E-422A-968C-1F0BA9E1F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186261</xdr:rowOff>
    </xdr:from>
    <xdr:to>
      <xdr:col>6</xdr:col>
      <xdr:colOff>137370</xdr:colOff>
      <xdr:row>25</xdr:row>
      <xdr:rowOff>71961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FB9EB2-7075-4897-AA3C-0F318619C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15994</xdr:colOff>
      <xdr:row>0</xdr:row>
      <xdr:rowOff>57981</xdr:rowOff>
    </xdr:from>
    <xdr:to>
      <xdr:col>11</xdr:col>
      <xdr:colOff>596062</xdr:colOff>
      <xdr:row>14</xdr:row>
      <xdr:rowOff>123670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AC6721-7CEC-46C0-82CB-EFB38B9532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C10" zoomScale="130" zoomScaleNormal="130" workbookViewId="0">
      <selection activeCell="K34" sqref="K34"/>
    </sheetView>
  </sheetViews>
  <sheetFormatPr defaultRowHeight="15" x14ac:dyDescent="0.25"/>
  <cols>
    <col min="1" max="1" width="54.28515625" customWidth="1"/>
    <col min="2" max="2" width="18.28515625" customWidth="1"/>
    <col min="3" max="3" width="17.140625" customWidth="1"/>
    <col min="4" max="4" width="15.85546875" customWidth="1"/>
    <col min="5" max="5" width="25.5703125" customWidth="1"/>
    <col min="6" max="6" width="14.5703125" customWidth="1"/>
    <col min="7" max="7" width="10.7109375" customWidth="1"/>
    <col min="8" max="8" width="12.28515625" customWidth="1"/>
  </cols>
  <sheetData>
    <row r="1" spans="1:14" x14ac:dyDescent="0.25">
      <c r="A1" t="s">
        <v>0</v>
      </c>
      <c r="B1">
        <f>31 + 30 + 31 + 30 + 31 + 31 + 30</f>
        <v>214</v>
      </c>
      <c r="C1" t="s">
        <v>1</v>
      </c>
      <c r="F1" t="s">
        <v>13</v>
      </c>
      <c r="G1" t="s">
        <v>8</v>
      </c>
      <c r="H1" t="s">
        <v>9</v>
      </c>
      <c r="I1" t="s">
        <v>7</v>
      </c>
      <c r="J1" t="s">
        <v>10</v>
      </c>
      <c r="K1" t="s">
        <v>11</v>
      </c>
      <c r="L1" t="s">
        <v>10</v>
      </c>
      <c r="M1" t="s">
        <v>16</v>
      </c>
      <c r="N1" t="s">
        <v>31</v>
      </c>
    </row>
    <row r="2" spans="1:14" x14ac:dyDescent="0.25">
      <c r="A2" t="s">
        <v>24</v>
      </c>
      <c r="B2">
        <f>_xlfn.FLOOR.MATH(B1 / 7 * 4)</f>
        <v>122</v>
      </c>
      <c r="C2" t="s">
        <v>1</v>
      </c>
      <c r="F2" s="1">
        <v>43831</v>
      </c>
      <c r="G2">
        <v>14</v>
      </c>
      <c r="H2">
        <v>6</v>
      </c>
      <c r="I2">
        <v>0</v>
      </c>
      <c r="K2">
        <v>1</v>
      </c>
      <c r="L2" t="s">
        <v>12</v>
      </c>
      <c r="M2" t="b">
        <v>1</v>
      </c>
      <c r="N2">
        <f t="shared" ref="N2:N23" si="0">G2+H2+K2</f>
        <v>21</v>
      </c>
    </row>
    <row r="3" spans="1:14" x14ac:dyDescent="0.25">
      <c r="B3">
        <f>70+I24+I27 - 2</f>
        <v>73</v>
      </c>
      <c r="C3" t="s">
        <v>2</v>
      </c>
      <c r="F3" s="1">
        <v>43862</v>
      </c>
      <c r="G3">
        <v>25</v>
      </c>
      <c r="H3">
        <v>26</v>
      </c>
      <c r="I3">
        <v>1</v>
      </c>
      <c r="J3" t="s">
        <v>12</v>
      </c>
      <c r="N3">
        <f t="shared" si="0"/>
        <v>51</v>
      </c>
    </row>
    <row r="4" spans="1:14" x14ac:dyDescent="0.25">
      <c r="A4" t="s">
        <v>5</v>
      </c>
      <c r="B4">
        <f>83+I24+I27 + 2</f>
        <v>90</v>
      </c>
      <c r="C4" t="s">
        <v>4</v>
      </c>
      <c r="F4" s="1">
        <v>43891</v>
      </c>
      <c r="G4">
        <v>20</v>
      </c>
      <c r="H4">
        <v>3</v>
      </c>
      <c r="I4">
        <v>0</v>
      </c>
      <c r="N4">
        <f t="shared" si="0"/>
        <v>23</v>
      </c>
    </row>
    <row r="5" spans="1:14" x14ac:dyDescent="0.25">
      <c r="A5" t="s">
        <v>3</v>
      </c>
      <c r="B5">
        <f>B2/B4</f>
        <v>1.3555555555555556</v>
      </c>
      <c r="C5" t="s">
        <v>1</v>
      </c>
      <c r="F5" s="1">
        <v>43922</v>
      </c>
      <c r="G5">
        <v>13</v>
      </c>
      <c r="H5">
        <v>5</v>
      </c>
      <c r="I5">
        <v>0</v>
      </c>
      <c r="N5">
        <f t="shared" si="0"/>
        <v>18</v>
      </c>
    </row>
    <row r="6" spans="1:14" x14ac:dyDescent="0.25">
      <c r="A6" t="s">
        <v>6</v>
      </c>
      <c r="B6">
        <f>N33</f>
        <v>34.333333333333336</v>
      </c>
      <c r="C6" t="s">
        <v>17</v>
      </c>
      <c r="F6" s="1">
        <v>43952</v>
      </c>
      <c r="G6">
        <v>5</v>
      </c>
      <c r="H6">
        <v>0</v>
      </c>
      <c r="I6">
        <v>2</v>
      </c>
      <c r="J6" t="s">
        <v>47</v>
      </c>
      <c r="N6">
        <f t="shared" si="0"/>
        <v>5</v>
      </c>
    </row>
    <row r="7" spans="1:14" x14ac:dyDescent="0.25">
      <c r="A7" t="s">
        <v>18</v>
      </c>
      <c r="B7">
        <f>B6*7</f>
        <v>240.33333333333334</v>
      </c>
      <c r="C7" t="s">
        <v>17</v>
      </c>
      <c r="E7" t="s">
        <v>23</v>
      </c>
      <c r="F7" s="1">
        <v>43983</v>
      </c>
      <c r="G7">
        <v>1</v>
      </c>
      <c r="H7">
        <v>5</v>
      </c>
      <c r="I7">
        <v>0</v>
      </c>
      <c r="N7">
        <f t="shared" si="0"/>
        <v>6</v>
      </c>
    </row>
    <row r="8" spans="1:14" x14ac:dyDescent="0.25">
      <c r="A8" t="s">
        <v>19</v>
      </c>
      <c r="B8">
        <f>_xlfn.FLOOR.MATH(B6*B2)</f>
        <v>4188</v>
      </c>
      <c r="C8" t="s">
        <v>17</v>
      </c>
      <c r="D8" t="s">
        <v>20</v>
      </c>
      <c r="E8" t="s">
        <v>21</v>
      </c>
      <c r="F8" s="1">
        <v>44013</v>
      </c>
      <c r="G8">
        <v>29</v>
      </c>
      <c r="H8">
        <v>13</v>
      </c>
      <c r="I8">
        <v>0</v>
      </c>
      <c r="N8">
        <f t="shared" si="0"/>
        <v>42</v>
      </c>
    </row>
    <row r="9" spans="1:14" x14ac:dyDescent="0.25">
      <c r="A9" t="s">
        <v>29</v>
      </c>
      <c r="B9">
        <f>B8 - (_xlfn.FLOOR.MATH(B8 / 50))</f>
        <v>4105</v>
      </c>
      <c r="C9" t="s">
        <v>17</v>
      </c>
      <c r="D9" t="s">
        <v>20</v>
      </c>
      <c r="E9" t="s">
        <v>22</v>
      </c>
      <c r="F9" s="1">
        <v>44044</v>
      </c>
      <c r="G9">
        <v>31</v>
      </c>
      <c r="H9">
        <v>25</v>
      </c>
      <c r="I9">
        <v>0</v>
      </c>
      <c r="N9">
        <f t="shared" si="0"/>
        <v>56</v>
      </c>
    </row>
    <row r="10" spans="1:14" x14ac:dyDescent="0.25">
      <c r="F10" s="1">
        <v>44075</v>
      </c>
      <c r="G10">
        <v>15</v>
      </c>
      <c r="H10">
        <v>35</v>
      </c>
      <c r="I10">
        <v>0</v>
      </c>
      <c r="N10">
        <f t="shared" si="0"/>
        <v>50</v>
      </c>
    </row>
    <row r="11" spans="1:14" x14ac:dyDescent="0.25">
      <c r="F11" s="1">
        <v>44105</v>
      </c>
      <c r="G11">
        <v>26</v>
      </c>
      <c r="H11">
        <v>14</v>
      </c>
      <c r="I11">
        <v>0</v>
      </c>
      <c r="K11">
        <v>1</v>
      </c>
      <c r="L11" t="s">
        <v>12</v>
      </c>
      <c r="M11" t="b">
        <v>0</v>
      </c>
      <c r="N11">
        <f t="shared" si="0"/>
        <v>41</v>
      </c>
    </row>
    <row r="12" spans="1:14" x14ac:dyDescent="0.25">
      <c r="F12" s="1">
        <v>44136</v>
      </c>
      <c r="G12">
        <v>21</v>
      </c>
      <c r="H12">
        <v>13</v>
      </c>
      <c r="I12">
        <v>1</v>
      </c>
      <c r="J12" t="s">
        <v>48</v>
      </c>
      <c r="N12">
        <f t="shared" si="0"/>
        <v>34</v>
      </c>
    </row>
    <row r="13" spans="1:14" x14ac:dyDescent="0.25">
      <c r="F13" s="1">
        <v>44166</v>
      </c>
      <c r="G13">
        <v>8</v>
      </c>
      <c r="H13">
        <v>15</v>
      </c>
      <c r="I13">
        <v>0</v>
      </c>
      <c r="N13">
        <f t="shared" si="0"/>
        <v>23</v>
      </c>
    </row>
    <row r="14" spans="1:14" x14ac:dyDescent="0.25">
      <c r="F14" t="s">
        <v>46</v>
      </c>
      <c r="G14">
        <v>23</v>
      </c>
      <c r="H14">
        <v>16</v>
      </c>
      <c r="I14">
        <v>0</v>
      </c>
      <c r="N14">
        <f t="shared" si="0"/>
        <v>39</v>
      </c>
    </row>
    <row r="15" spans="1:14" x14ac:dyDescent="0.25">
      <c r="F15" t="s">
        <v>45</v>
      </c>
      <c r="G15">
        <v>15</v>
      </c>
      <c r="H15">
        <v>26</v>
      </c>
      <c r="I15">
        <v>0</v>
      </c>
      <c r="N15">
        <f t="shared" si="0"/>
        <v>41</v>
      </c>
    </row>
    <row r="16" spans="1:14" x14ac:dyDescent="0.25">
      <c r="F16" t="s">
        <v>44</v>
      </c>
      <c r="G16">
        <v>16</v>
      </c>
      <c r="H16">
        <v>4</v>
      </c>
      <c r="I16">
        <v>1</v>
      </c>
      <c r="J16" t="s">
        <v>12</v>
      </c>
      <c r="N16">
        <f t="shared" si="0"/>
        <v>20</v>
      </c>
    </row>
    <row r="17" spans="6:14" x14ac:dyDescent="0.25">
      <c r="F17" t="s">
        <v>43</v>
      </c>
      <c r="G17">
        <v>17</v>
      </c>
      <c r="H17">
        <v>10</v>
      </c>
      <c r="I17">
        <v>0</v>
      </c>
      <c r="N17">
        <f t="shared" si="0"/>
        <v>27</v>
      </c>
    </row>
    <row r="18" spans="6:14" x14ac:dyDescent="0.25">
      <c r="F18" t="s">
        <v>42</v>
      </c>
      <c r="G18">
        <v>31</v>
      </c>
      <c r="H18">
        <v>16</v>
      </c>
      <c r="I18">
        <v>0</v>
      </c>
      <c r="K18">
        <v>1</v>
      </c>
      <c r="L18" t="s">
        <v>50</v>
      </c>
      <c r="M18" t="b">
        <v>0</v>
      </c>
      <c r="N18">
        <f t="shared" si="0"/>
        <v>48</v>
      </c>
    </row>
    <row r="19" spans="6:14" x14ac:dyDescent="0.25">
      <c r="F19" t="s">
        <v>41</v>
      </c>
      <c r="G19">
        <v>12</v>
      </c>
      <c r="H19">
        <v>18</v>
      </c>
      <c r="I19">
        <v>1</v>
      </c>
      <c r="J19" t="s">
        <v>12</v>
      </c>
      <c r="N19">
        <f t="shared" si="0"/>
        <v>30</v>
      </c>
    </row>
    <row r="20" spans="6:14" x14ac:dyDescent="0.25">
      <c r="F20" t="s">
        <v>40</v>
      </c>
      <c r="G20">
        <v>19</v>
      </c>
      <c r="H20">
        <v>21</v>
      </c>
      <c r="I20">
        <v>0</v>
      </c>
      <c r="N20">
        <f t="shared" si="0"/>
        <v>40</v>
      </c>
    </row>
    <row r="21" spans="6:14" x14ac:dyDescent="0.25">
      <c r="F21" t="s">
        <v>39</v>
      </c>
      <c r="G21">
        <v>22</v>
      </c>
      <c r="H21">
        <v>12</v>
      </c>
      <c r="I21">
        <v>0</v>
      </c>
      <c r="N21">
        <f t="shared" si="0"/>
        <v>34</v>
      </c>
    </row>
    <row r="22" spans="6:14" x14ac:dyDescent="0.25">
      <c r="F22" t="s">
        <v>38</v>
      </c>
      <c r="G22">
        <v>25</v>
      </c>
      <c r="H22">
        <v>24</v>
      </c>
      <c r="I22">
        <v>0</v>
      </c>
      <c r="N22">
        <f t="shared" si="0"/>
        <v>49</v>
      </c>
    </row>
    <row r="23" spans="6:14" x14ac:dyDescent="0.25">
      <c r="F23" t="s">
        <v>37</v>
      </c>
      <c r="G23">
        <v>29</v>
      </c>
      <c r="H23">
        <v>17</v>
      </c>
      <c r="I23">
        <v>2</v>
      </c>
      <c r="J23" t="s">
        <v>49</v>
      </c>
      <c r="N23">
        <f t="shared" si="0"/>
        <v>46</v>
      </c>
    </row>
    <row r="24" spans="6:14" x14ac:dyDescent="0.25">
      <c r="F24" t="s">
        <v>14</v>
      </c>
      <c r="G24">
        <v>25</v>
      </c>
      <c r="H24">
        <v>24</v>
      </c>
      <c r="I24">
        <v>3</v>
      </c>
      <c r="J24" t="s">
        <v>15</v>
      </c>
      <c r="K24">
        <v>1</v>
      </c>
      <c r="L24" t="s">
        <v>12</v>
      </c>
      <c r="M24" t="b">
        <v>0</v>
      </c>
      <c r="N24">
        <f>G24+H24+K24</f>
        <v>50</v>
      </c>
    </row>
    <row r="25" spans="6:14" x14ac:dyDescent="0.25">
      <c r="F25" t="s">
        <v>25</v>
      </c>
      <c r="G25">
        <v>29</v>
      </c>
      <c r="H25">
        <v>18</v>
      </c>
      <c r="I25">
        <v>0</v>
      </c>
      <c r="K25">
        <v>0</v>
      </c>
      <c r="N25">
        <f t="shared" ref="N25:N31" si="1">G25+H25+K25</f>
        <v>47</v>
      </c>
    </row>
    <row r="26" spans="6:14" x14ac:dyDescent="0.25">
      <c r="F26" t="s">
        <v>26</v>
      </c>
      <c r="G26">
        <v>26</v>
      </c>
      <c r="H26">
        <v>19</v>
      </c>
      <c r="I26">
        <v>0</v>
      </c>
      <c r="K26">
        <v>1</v>
      </c>
      <c r="L26" t="s">
        <v>12</v>
      </c>
      <c r="M26" t="b">
        <v>0</v>
      </c>
      <c r="N26">
        <f t="shared" si="1"/>
        <v>46</v>
      </c>
    </row>
    <row r="27" spans="6:14" x14ac:dyDescent="0.25">
      <c r="F27" t="s">
        <v>27</v>
      </c>
      <c r="G27">
        <v>25</v>
      </c>
      <c r="H27">
        <v>12</v>
      </c>
      <c r="I27">
        <v>2</v>
      </c>
      <c r="J27" t="s">
        <v>28</v>
      </c>
      <c r="K27">
        <v>0</v>
      </c>
      <c r="N27">
        <f t="shared" si="1"/>
        <v>37</v>
      </c>
    </row>
    <row r="28" spans="6:14" x14ac:dyDescent="0.25">
      <c r="F28" t="s">
        <v>30</v>
      </c>
      <c r="G28">
        <v>21</v>
      </c>
      <c r="H28">
        <v>10</v>
      </c>
      <c r="I28">
        <v>0</v>
      </c>
      <c r="K28">
        <v>1</v>
      </c>
      <c r="L28" t="s">
        <v>12</v>
      </c>
      <c r="M28" t="b">
        <v>0</v>
      </c>
      <c r="N28">
        <f t="shared" si="1"/>
        <v>32</v>
      </c>
    </row>
    <row r="29" spans="6:14" x14ac:dyDescent="0.25">
      <c r="F29" t="s">
        <v>32</v>
      </c>
      <c r="G29">
        <v>8</v>
      </c>
      <c r="H29">
        <v>7</v>
      </c>
      <c r="I29">
        <v>0</v>
      </c>
      <c r="K29">
        <v>0</v>
      </c>
      <c r="N29">
        <f t="shared" si="1"/>
        <v>15</v>
      </c>
    </row>
    <row r="30" spans="6:14" x14ac:dyDescent="0.25">
      <c r="F30" t="s">
        <v>33</v>
      </c>
      <c r="G30">
        <v>23</v>
      </c>
      <c r="H30">
        <v>9</v>
      </c>
      <c r="I30">
        <v>0</v>
      </c>
      <c r="K30">
        <v>0</v>
      </c>
      <c r="N30">
        <f t="shared" si="1"/>
        <v>32</v>
      </c>
    </row>
    <row r="31" spans="6:14" x14ac:dyDescent="0.25">
      <c r="F31" t="s">
        <v>35</v>
      </c>
      <c r="G31">
        <v>15</v>
      </c>
      <c r="H31">
        <v>11</v>
      </c>
      <c r="I31">
        <v>0</v>
      </c>
      <c r="K31">
        <v>1</v>
      </c>
      <c r="L31" t="s">
        <v>12</v>
      </c>
      <c r="M31" t="b">
        <v>0</v>
      </c>
      <c r="N31">
        <f t="shared" si="1"/>
        <v>27</v>
      </c>
    </row>
    <row r="32" spans="6:14" x14ac:dyDescent="0.25">
      <c r="F32" t="s">
        <v>36</v>
      </c>
      <c r="G32">
        <f>SUM(G2:G31)</f>
        <v>589</v>
      </c>
      <c r="H32">
        <f t="shared" ref="H32:N32" si="2">SUM(H2:H31)</f>
        <v>434</v>
      </c>
      <c r="I32">
        <f t="shared" si="2"/>
        <v>13</v>
      </c>
      <c r="J32">
        <f t="shared" si="2"/>
        <v>0</v>
      </c>
      <c r="K32">
        <f t="shared" si="2"/>
        <v>7</v>
      </c>
      <c r="L32">
        <f t="shared" si="2"/>
        <v>0</v>
      </c>
      <c r="M32">
        <f t="shared" si="2"/>
        <v>0</v>
      </c>
      <c r="N32">
        <f t="shared" si="2"/>
        <v>1030</v>
      </c>
    </row>
    <row r="33" spans="6:14" x14ac:dyDescent="0.25">
      <c r="F33" t="s">
        <v>34</v>
      </c>
      <c r="G33">
        <f>AVERAGE(G2:G31)</f>
        <v>19.633333333333333</v>
      </c>
      <c r="H33">
        <f t="shared" ref="H33:N33" si="3">AVERAGE(H2:H31)</f>
        <v>14.466666666666667</v>
      </c>
      <c r="I33">
        <f t="shared" si="3"/>
        <v>0.43333333333333335</v>
      </c>
      <c r="N33">
        <f t="shared" si="3"/>
        <v>34.333333333333336</v>
      </c>
    </row>
  </sheetData>
  <phoneticPr fontId="1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2646-297A-4B43-B182-CF06F7B6A474}">
  <dimension ref="A1:E10"/>
  <sheetViews>
    <sheetView zoomScale="145" zoomScaleNormal="145" workbookViewId="0">
      <selection activeCell="H17" sqref="H17"/>
    </sheetView>
  </sheetViews>
  <sheetFormatPr defaultRowHeight="15" x14ac:dyDescent="0.25"/>
  <cols>
    <col min="1" max="1" width="12.28515625" customWidth="1"/>
    <col min="2" max="2" width="13" customWidth="1"/>
    <col min="3" max="3" width="12.7109375" customWidth="1"/>
    <col min="4" max="5" width="11.42578125" customWidth="1"/>
  </cols>
  <sheetData>
    <row r="1" spans="1:5" x14ac:dyDescent="0.25">
      <c r="A1" t="s">
        <v>13</v>
      </c>
      <c r="B1" t="s">
        <v>51</v>
      </c>
      <c r="C1" t="s">
        <v>54</v>
      </c>
      <c r="D1" t="s">
        <v>52</v>
      </c>
      <c r="E1" t="s">
        <v>53</v>
      </c>
    </row>
    <row r="2" spans="1:5" x14ac:dyDescent="0.25">
      <c r="A2" s="1">
        <v>43832</v>
      </c>
      <c r="B2">
        <v>18</v>
      </c>
      <c r="C2">
        <v>27</v>
      </c>
      <c r="D2">
        <v>1</v>
      </c>
      <c r="E2">
        <f>B2+C2</f>
        <v>45</v>
      </c>
    </row>
    <row r="3" spans="1:5" x14ac:dyDescent="0.25">
      <c r="A3" s="1">
        <v>43863</v>
      </c>
      <c r="B3">
        <v>13</v>
      </c>
      <c r="C3">
        <v>25</v>
      </c>
      <c r="D3">
        <v>0</v>
      </c>
      <c r="E3">
        <f t="shared" ref="E3:E10" si="0">B3+C3</f>
        <v>38</v>
      </c>
    </row>
    <row r="4" spans="1:5" x14ac:dyDescent="0.25">
      <c r="A4" s="1">
        <v>43892</v>
      </c>
      <c r="B4">
        <v>5</v>
      </c>
      <c r="C4">
        <v>10</v>
      </c>
      <c r="D4">
        <v>2</v>
      </c>
      <c r="E4">
        <f t="shared" si="0"/>
        <v>15</v>
      </c>
    </row>
    <row r="5" spans="1:5" x14ac:dyDescent="0.25">
      <c r="A5" s="1">
        <v>43923</v>
      </c>
      <c r="B5">
        <v>10</v>
      </c>
      <c r="C5">
        <v>23</v>
      </c>
      <c r="D5">
        <v>1</v>
      </c>
      <c r="E5">
        <f t="shared" si="0"/>
        <v>33</v>
      </c>
    </row>
    <row r="6" spans="1:5" x14ac:dyDescent="0.25">
      <c r="A6" s="1">
        <v>43953</v>
      </c>
      <c r="B6">
        <v>3</v>
      </c>
      <c r="C6">
        <v>5</v>
      </c>
      <c r="D6">
        <v>0</v>
      </c>
      <c r="E6">
        <f t="shared" si="0"/>
        <v>8</v>
      </c>
    </row>
    <row r="7" spans="1:5" x14ac:dyDescent="0.25">
      <c r="A7" s="1">
        <v>43984</v>
      </c>
      <c r="B7">
        <v>7</v>
      </c>
      <c r="C7">
        <v>11</v>
      </c>
      <c r="D7">
        <v>0</v>
      </c>
      <c r="E7">
        <f t="shared" si="0"/>
        <v>18</v>
      </c>
    </row>
    <row r="8" spans="1:5" x14ac:dyDescent="0.25">
      <c r="A8" s="1">
        <v>44014</v>
      </c>
      <c r="B8">
        <v>10</v>
      </c>
      <c r="C8">
        <v>15</v>
      </c>
      <c r="D8">
        <v>2</v>
      </c>
      <c r="E8">
        <f t="shared" si="0"/>
        <v>25</v>
      </c>
    </row>
    <row r="9" spans="1:5" x14ac:dyDescent="0.25">
      <c r="A9" t="s">
        <v>31</v>
      </c>
      <c r="B9">
        <f>SUM(B2:B8)</f>
        <v>66</v>
      </c>
      <c r="C9">
        <f t="shared" ref="C9:E9" si="1">SUM(C2:C8)</f>
        <v>116</v>
      </c>
      <c r="D9">
        <f t="shared" si="1"/>
        <v>6</v>
      </c>
      <c r="E9">
        <f t="shared" si="1"/>
        <v>182</v>
      </c>
    </row>
    <row r="10" spans="1:5" x14ac:dyDescent="0.25">
      <c r="A10" t="s">
        <v>34</v>
      </c>
      <c r="B10" s="2">
        <f>AVERAGE(B2:B8)</f>
        <v>9.4285714285714288</v>
      </c>
      <c r="C10" s="2">
        <f t="shared" ref="C10:E10" si="2">AVERAGE(C2:C8)</f>
        <v>16.571428571428573</v>
      </c>
      <c r="D10" s="2">
        <f t="shared" si="2"/>
        <v>0.8571428571428571</v>
      </c>
      <c r="E10" s="2">
        <f t="shared" si="2"/>
        <v>26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6D2EB595B82C429A23A97250912531" ma:contentTypeVersion="5" ma:contentTypeDescription="Create a new document." ma:contentTypeScope="" ma:versionID="9b2869bff6c73c720b6b1f35efc48903">
  <xsd:schema xmlns:xsd="http://www.w3.org/2001/XMLSchema" xmlns:xs="http://www.w3.org/2001/XMLSchema" xmlns:p="http://schemas.microsoft.com/office/2006/metadata/properties" xmlns:ns3="faed0b9d-250a-44f9-aded-24bbd2dc6d88" xmlns:ns4="37d76685-a887-4eea-a07c-9499e1b31ffd" targetNamespace="http://schemas.microsoft.com/office/2006/metadata/properties" ma:root="true" ma:fieldsID="2a4ae39360aa48916775df603cead0bf" ns3:_="" ns4:_="">
    <xsd:import namespace="faed0b9d-250a-44f9-aded-24bbd2dc6d88"/>
    <xsd:import namespace="37d76685-a887-4eea-a07c-9499e1b31f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d0b9d-250a-44f9-aded-24bbd2dc6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76685-a887-4eea-a07c-9499e1b31f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ED8DAB-CA4D-49E4-A4BC-8B7204794F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ed0b9d-250a-44f9-aded-24bbd2dc6d88"/>
    <ds:schemaRef ds:uri="37d76685-a887-4eea-a07c-9499e1b31f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1DBD11-461B-4210-BB31-43E0C2270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15187A-1A90-4127-BA4B-7A6F6400B47A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37d76685-a887-4eea-a07c-9499e1b31ffd"/>
    <ds:schemaRef ds:uri="faed0b9d-250a-44f9-aded-24bbd2dc6d88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Scott</dc:creator>
  <cp:lastModifiedBy>Tom Scott</cp:lastModifiedBy>
  <dcterms:created xsi:type="dcterms:W3CDTF">2020-01-23T21:21:43Z</dcterms:created>
  <dcterms:modified xsi:type="dcterms:W3CDTF">2020-02-07T14:01:12Z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0x010100B76D2EB595B82C429A23A97250912531</vt:lpwstr>
  </property>
</Properties>
</file>