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DB_project\part 3\excel generation of names\"/>
    </mc:Choice>
  </mc:AlternateContent>
  <xr:revisionPtr revIDLastSave="0" documentId="13_ncr:1_{EE12892C-D4A1-40B3-9888-FB305C7B85AA}" xr6:coauthVersionLast="47" xr6:coauthVersionMax="47" xr10:uidLastSave="{00000000-0000-0000-0000-000000000000}"/>
  <bookViews>
    <workbookView xWindow="-120" yWindow="-120" windowWidth="29040" windowHeight="15720" tabRatio="805" firstSheet="22" activeTab="22" xr2:uid="{3271E52A-7C13-454F-9A80-D72A13A39B58}"/>
  </bookViews>
  <sheets>
    <sheet name="static tables amounts" sheetId="29" r:id="rId1"/>
    <sheet name="ProductsData" sheetId="9" r:id="rId2"/>
    <sheet name="RelationsData" sheetId="7" r:id="rId3"/>
    <sheet name="GardensData" sheetId="16" r:id="rId4"/>
    <sheet name="SeedsData" sheetId="11" r:id="rId5"/>
    <sheet name="Seed_typesData" sheetId="12" r:id="rId6"/>
    <sheet name="PlantedData" sheetId="17" r:id="rId7"/>
    <sheet name="searchterm-results source" sheetId="21" r:id="rId8"/>
    <sheet name="Details amount" sheetId="27" r:id="rId9"/>
    <sheet name="names and emails gen" sheetId="4" r:id="rId10"/>
    <sheet name="address&amp;company&amp;phone# data gen" sheetId="1" r:id="rId11"/>
    <sheet name="UsersData" sheetId="5" r:id="rId12"/>
    <sheet name="DetailsData" sheetId="3" r:id="rId13"/>
    <sheet name="Order,Users,search,DetO amounts" sheetId="28" r:id="rId14"/>
    <sheet name="SearchDT gen" sheetId="19" r:id="rId15"/>
    <sheet name="OrderDate gen" sheetId="25" r:id="rId16"/>
    <sheet name="Details_ofData" sheetId="13" r:id="rId17"/>
    <sheet name="OrdersData" sheetId="14" r:id="rId18"/>
    <sheet name="SearchesData" sheetId="8" r:id="rId19"/>
    <sheet name="cross join for results gen" sheetId="23" r:id="rId20"/>
    <sheet name="ResultsData" sheetId="10" r:id="rId21"/>
    <sheet name="Design,result,include amounts" sheetId="31" r:id="rId22"/>
    <sheet name="inclusions gen" sheetId="39" r:id="rId23"/>
    <sheet name="InclusionsData" sheetId="15" r:id="rId24"/>
    <sheet name="DesignsData" sheetId="20" r:id="rId25"/>
    <sheet name="chosens gardens id's and source" sheetId="33" r:id="rId26"/>
    <sheet name="max design seed capacity gen" sheetId="34" r:id="rId27"/>
    <sheet name="reducing design seed kinds amnt" sheetId="35" r:id="rId28"/>
    <sheet name="design seed quantity in gen" sheetId="36" r:id="rId29"/>
    <sheet name="design seed quantity calc" sheetId="37" r:id="rId30"/>
    <sheet name="ChosensData" sheetId="18" r:id="rId31"/>
    <sheet name="Chosens amounts" sheetId="32" r:id="rId32"/>
  </sheets>
  <definedNames>
    <definedName name="_xlnm._FilterDatabase" localSheetId="5" hidden="1">Seed_typesData!$A$1:$B$66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3" l="1"/>
  <c r="F3" i="36"/>
  <c r="F2" i="36"/>
  <c r="E3" i="35"/>
  <c r="D3" i="35"/>
  <c r="C3" i="35"/>
  <c r="B3" i="35"/>
  <c r="A3" i="35"/>
  <c r="E2" i="35"/>
  <c r="D2" i="35"/>
  <c r="C2" i="35"/>
  <c r="B2" i="35"/>
  <c r="A2" i="35"/>
  <c r="B9" i="31"/>
  <c r="G2" i="23"/>
  <c r="F2" i="23"/>
  <c r="E2" i="23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B2" i="1" a="1"/>
  <c r="B2" i="1" s="1"/>
  <c r="L12" i="4"/>
  <c r="E2" i="4" a="1"/>
  <c r="E2" i="4" s="1"/>
  <c r="F2" i="29"/>
  <c r="E2" i="29"/>
  <c r="D2" i="29"/>
  <c r="C2" i="29"/>
  <c r="B2" i="29"/>
  <c r="A2" i="29"/>
  <c r="G2" i="1" l="1" a="1"/>
  <c r="G2" i="1" s="1"/>
  <c r="E2" i="1" a="1"/>
  <c r="E2" i="1" s="1"/>
  <c r="F2" i="1" a="1"/>
  <c r="F2" i="1" s="1"/>
  <c r="C2" i="1" a="1"/>
  <c r="C2" i="1" s="1"/>
  <c r="G2" i="4" a="1"/>
  <c r="G2" i="4" s="1"/>
  <c r="N2" i="4" s="1" a="1"/>
  <c r="N2" i="4" s="1"/>
  <c r="F2" i="4" a="1"/>
  <c r="F2" i="4" s="1"/>
  <c r="H2" i="4" s="1" a="1"/>
  <c r="H2" i="4" s="1"/>
  <c r="I2" i="4" s="1" a="1"/>
  <c r="I2" i="4" s="1"/>
  <c r="D2" i="5" s="1" a="1"/>
  <c r="D2" i="5" s="1"/>
  <c r="A2" i="3" l="1" a="1"/>
  <c r="A2" i="3" s="1"/>
  <c r="B2" i="28"/>
  <c r="D2" i="28" s="1"/>
  <c r="A2" i="13" s="1" a="1"/>
  <c r="A2" i="13" s="1"/>
  <c r="I2" i="1" a="1"/>
  <c r="I2" i="1" s="1"/>
  <c r="C2" i="3" s="1" a="1"/>
  <c r="C2" i="3" s="1"/>
  <c r="J2" i="1" a="1"/>
  <c r="J2" i="1" s="1"/>
  <c r="D2" i="3" s="1" a="1"/>
  <c r="D2" i="3" s="1"/>
  <c r="D2" i="1" a="1"/>
  <c r="D2" i="1" s="1"/>
  <c r="H2" i="1" s="1" a="1"/>
  <c r="H2" i="1" s="1"/>
  <c r="E2" i="5" s="1" a="1"/>
  <c r="E2" i="5" s="1"/>
  <c r="F2" i="3" a="1"/>
  <c r="F2" i="3" s="1"/>
  <c r="E2" i="28" s="1" a="1"/>
  <c r="E2" i="28" s="1"/>
  <c r="A2" i="5" a="1"/>
  <c r="A2" i="5" s="1"/>
  <c r="R2" i="4" a="1"/>
  <c r="R2" i="4" s="1"/>
  <c r="Q2" i="4" a="1"/>
  <c r="Q2" i="4" s="1"/>
  <c r="V2" i="4" a="1"/>
  <c r="V2" i="4" s="1"/>
  <c r="P2" i="4" a="1"/>
  <c r="P2" i="4" s="1"/>
  <c r="U2" i="4" a="1"/>
  <c r="U2" i="4" s="1"/>
  <c r="O2" i="4" a="1"/>
  <c r="O2" i="4" s="1"/>
  <c r="T2" i="4" a="1"/>
  <c r="T2" i="4" s="1"/>
  <c r="S2" i="4" a="1"/>
  <c r="S2" i="4" s="1"/>
  <c r="C2" i="28" l="1"/>
  <c r="A2" i="8" s="1" a="1"/>
  <c r="A2" i="8" s="1"/>
  <c r="B2" i="3" a="1"/>
  <c r="B2" i="3" s="1"/>
  <c r="N2" i="25" s="1" a="1"/>
  <c r="N2" i="25" s="1"/>
  <c r="F2" i="13" a="1"/>
  <c r="F2" i="13" s="1"/>
  <c r="E2" i="13" a="1"/>
  <c r="E2" i="13" s="1"/>
  <c r="B2" i="13" s="1" a="1"/>
  <c r="B2" i="13" s="1"/>
  <c r="J2" i="4" a="1"/>
  <c r="J2" i="4" s="1"/>
  <c r="B2" i="5" s="1" a="1"/>
  <c r="B2" i="5" s="1"/>
  <c r="M2" i="25" a="1"/>
  <c r="M2" i="25" s="1"/>
  <c r="A2" i="14" a="1"/>
  <c r="A2" i="14" s="1"/>
  <c r="B2" i="14" s="1" a="1"/>
  <c r="B2" i="14" s="1"/>
  <c r="A2" i="25" a="1"/>
  <c r="A2" i="25" s="1"/>
  <c r="F2" i="25" s="1" a="1"/>
  <c r="F2" i="25" s="1"/>
  <c r="E2" i="25" s="1" a="1"/>
  <c r="E2" i="25" s="1"/>
  <c r="D4" i="31"/>
  <c r="D3" i="31" s="1"/>
  <c r="B4" i="31"/>
  <c r="B2" i="31" s="1"/>
  <c r="A2" i="20" s="1" a="1"/>
  <c r="A2" i="20" s="1"/>
  <c r="A2" i="19" l="1" a="1"/>
  <c r="A2" i="19" s="1"/>
  <c r="D2" i="19" s="1" a="1"/>
  <c r="D2" i="19" s="1"/>
  <c r="E2" i="19" s="1" a="1"/>
  <c r="E2" i="19" s="1"/>
  <c r="C2" i="19" s="1" a="1"/>
  <c r="C2" i="19" s="1"/>
  <c r="A3" i="23" a="1"/>
  <c r="A3" i="23" s="1"/>
  <c r="C3" i="23" s="1" a="1"/>
  <c r="C3" i="23" s="1"/>
  <c r="A2" i="39" a="1"/>
  <c r="A2" i="39" s="1"/>
  <c r="B2" i="39" s="1" a="1"/>
  <c r="B2" i="39" s="1"/>
  <c r="C2" i="39" s="1" a="1"/>
  <c r="C2" i="39" s="1"/>
  <c r="B2" i="15" s="1" a="1"/>
  <c r="B2" i="15" s="1"/>
  <c r="G2" i="25" a="1"/>
  <c r="G2" i="25" s="1"/>
  <c r="I2" i="25" a="1"/>
  <c r="I2" i="25" s="1"/>
  <c r="H2" i="25" a="1"/>
  <c r="H2" i="25" s="1"/>
  <c r="B2" i="20" a="1"/>
  <c r="B2" i="20" s="1"/>
  <c r="D2" i="20" a="1"/>
  <c r="D2" i="20" s="1"/>
  <c r="D2" i="8" a="1"/>
  <c r="D2" i="8" s="1"/>
  <c r="E2" i="8" a="1"/>
  <c r="E2" i="8" s="1"/>
  <c r="C2" i="8" a="1"/>
  <c r="C2" i="8" s="1"/>
  <c r="D2" i="13" a="1"/>
  <c r="D2" i="13" s="1"/>
  <c r="C2" i="13" a="1"/>
  <c r="C2" i="13" s="1"/>
  <c r="B3" i="23" l="1" a="1"/>
  <c r="B3" i="23" s="1"/>
  <c r="D3" i="23" s="1" a="1"/>
  <c r="D3" i="23" s="1"/>
  <c r="D2" i="15" a="1"/>
  <c r="D2" i="15" s="1"/>
  <c r="D2" i="31"/>
  <c r="B2" i="25" a="1"/>
  <c r="B2" i="25" s="1"/>
  <c r="F2" i="19" a="1"/>
  <c r="F2" i="19" s="1"/>
  <c r="K2" i="19" a="1"/>
  <c r="K2" i="19" s="1"/>
  <c r="J2" i="19" a="1"/>
  <c r="J2" i="19" s="1"/>
  <c r="I2" i="19" a="1"/>
  <c r="I2" i="19" s="1"/>
  <c r="H2" i="19" a="1"/>
  <c r="H2" i="19" s="1"/>
  <c r="G2" i="19" a="1"/>
  <c r="G2" i="19" s="1"/>
  <c r="I3" i="33"/>
  <c r="I4" i="33"/>
  <c r="C2" i="20" a="1"/>
  <c r="C2" i="20" s="1"/>
  <c r="I2" i="33"/>
  <c r="H3" i="23" a="1"/>
  <c r="H3" i="23" s="1"/>
  <c r="E2" i="14" l="1" a="1"/>
  <c r="E2" i="14" s="1"/>
  <c r="L2" i="25" a="1"/>
  <c r="L2" i="25" s="1"/>
  <c r="D2" i="25" s="1" a="1"/>
  <c r="D2" i="25" s="1"/>
  <c r="D2" i="14" s="1" a="1"/>
  <c r="D2" i="14" s="1"/>
  <c r="K2" i="25" a="1"/>
  <c r="K2" i="25" s="1"/>
  <c r="C2" i="25" s="1" a="1"/>
  <c r="C2" i="25" s="1"/>
  <c r="C2" i="14" s="1" a="1"/>
  <c r="C2" i="14" s="1"/>
  <c r="B2" i="19" a="1"/>
  <c r="B2" i="19" s="1"/>
  <c r="B2" i="8" s="1" a="1"/>
  <c r="B2" i="8" s="1"/>
  <c r="F3" i="23" s="1" a="1"/>
  <c r="F3" i="23" s="1"/>
  <c r="I3" i="23" a="1"/>
  <c r="I3" i="23" s="1"/>
  <c r="G3" i="23" a="1"/>
  <c r="G3" i="23" s="1"/>
  <c r="E3" i="23" a="1"/>
  <c r="E3" i="23" s="1"/>
  <c r="O4" i="33"/>
  <c r="M4" i="33"/>
  <c r="P2" i="33"/>
  <c r="A2" i="33" a="1"/>
  <c r="A2" i="33" s="1"/>
  <c r="O2" i="33"/>
  <c r="N2" i="33"/>
  <c r="M2" i="33"/>
  <c r="O3" i="33"/>
  <c r="M3" i="33"/>
  <c r="G2" i="14" l="1" a="1"/>
  <c r="G2" i="14" s="1"/>
  <c r="F2" i="14" a="1"/>
  <c r="F2" i="14" s="1"/>
  <c r="D2" i="33" a="1"/>
  <c r="D2" i="33" s="1"/>
  <c r="C2" i="33" a="1"/>
  <c r="C2" i="33" s="1"/>
  <c r="J4" i="34" s="1" a="1"/>
  <c r="J4" i="34" s="1"/>
  <c r="L4" i="34" s="1" a="1"/>
  <c r="L4" i="34" s="1"/>
  <c r="B2" i="33" a="1"/>
  <c r="B2" i="33" s="1"/>
  <c r="K3" i="23" a="1"/>
  <c r="K3" i="23" s="1"/>
  <c r="A2" i="10" a="1"/>
  <c r="A2" i="10" s="1"/>
  <c r="C2" i="31" s="1"/>
  <c r="A4" i="34" a="1"/>
  <c r="A4" i="34" s="1"/>
  <c r="B4" i="35" a="1"/>
  <c r="B4" i="35" s="1"/>
  <c r="M4" i="34" l="1" a="1"/>
  <c r="M4" i="34" s="1"/>
  <c r="O4" i="34" s="1" a="1"/>
  <c r="O4" i="34" s="1"/>
  <c r="G4" i="34" a="1"/>
  <c r="G4" i="34" s="1"/>
  <c r="P4" i="34" a="1"/>
  <c r="P4" i="34" s="1"/>
  <c r="R4" i="34" a="1"/>
  <c r="R4" i="34" s="1"/>
  <c r="F4" i="34" a="1"/>
  <c r="F4" i="34" s="1"/>
  <c r="H4" i="34" s="1" a="1"/>
  <c r="H4" i="34" s="1"/>
  <c r="Q4" i="34" a="1"/>
  <c r="Q4" i="34" s="1"/>
  <c r="S4" i="34" s="1" a="1"/>
  <c r="S4" i="34" s="1"/>
  <c r="K4" i="34" a="1"/>
  <c r="K4" i="34" s="1"/>
  <c r="E4" i="34" a="1"/>
  <c r="E4" i="34" s="1"/>
  <c r="I4" i="34" a="1"/>
  <c r="I4" i="34" s="1"/>
  <c r="C4" i="34" a="1"/>
  <c r="C4" i="34" s="1"/>
  <c r="T4" i="34" a="1"/>
  <c r="T4" i="34" s="1"/>
  <c r="N4" i="34" a="1"/>
  <c r="N4" i="34" s="1"/>
  <c r="B4" i="34" a="1"/>
  <c r="B4" i="34" s="1"/>
  <c r="D4" i="34" s="1" a="1"/>
  <c r="D4" i="34" s="1"/>
  <c r="C4" i="35" l="1" a="1"/>
  <c r="C4" i="35" s="1"/>
  <c r="D4" i="35" a="1"/>
  <c r="D4" i="35" s="1"/>
  <c r="E4" i="35" a="1"/>
  <c r="E4" i="35" s="1"/>
  <c r="A2" i="36" s="1" a="1"/>
  <c r="A4" i="35" a="1"/>
  <c r="A4" i="35" s="1"/>
  <c r="H4" i="36" l="1" a="1"/>
  <c r="H4" i="36" s="1"/>
  <c r="F4" i="36" a="1"/>
  <c r="F4" i="36" s="1"/>
  <c r="A2" i="36"/>
  <c r="A2" i="37" s="1" a="1"/>
  <c r="A2" i="37" s="1"/>
  <c r="G4" i="36" l="1" a="1"/>
  <c r="G4" i="36" s="1"/>
  <c r="B2" i="37" a="1"/>
  <c r="B2" i="37" s="1"/>
  <c r="D2" i="37" a="1"/>
  <c r="D2" i="37" s="1"/>
  <c r="C2" i="37" a="1"/>
  <c r="C2" i="37" s="1"/>
  <c r="G2" i="37" l="1" a="1"/>
  <c r="G2" i="37" s="1"/>
  <c r="I2" i="37" a="1"/>
  <c r="I2" i="37" s="1"/>
  <c r="I4" i="36" a="1"/>
  <c r="I4" i="36" l="1"/>
  <c r="K2" i="37" a="1"/>
  <c r="K2" i="37" s="1"/>
  <c r="F2" i="37" l="1" a="1"/>
  <c r="F2" i="37" s="1"/>
  <c r="H2" i="37" s="1" a="1"/>
  <c r="H2" i="37" s="1"/>
  <c r="E2" i="37" s="1" a="1"/>
  <c r="E2" i="37" s="1"/>
  <c r="A2" i="18" s="1" a="1"/>
  <c r="A2" i="18" s="1"/>
  <c r="A2" i="3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</futureMetadata>
  <cellMetadata count="1">
    <bk>
      <rc t="1" v="0"/>
    </bk>
  </cellMetadata>
  <valueMetadata count="2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</valueMetadata>
</metadata>
</file>

<file path=xl/sharedStrings.xml><?xml version="1.0" encoding="utf-8"?>
<sst xmlns="http://schemas.openxmlformats.org/spreadsheetml/2006/main" count="3105" uniqueCount="1293">
  <si>
    <t>Arizona</t>
  </si>
  <si>
    <t>Nevada</t>
  </si>
  <si>
    <t>California</t>
  </si>
  <si>
    <t>Florida</t>
  </si>
  <si>
    <t>Alabama</t>
  </si>
  <si>
    <t>Alaska</t>
  </si>
  <si>
    <t>Arkansas</t>
  </si>
  <si>
    <t>Colorado</t>
  </si>
  <si>
    <t>Connecticut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</si>
  <si>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</si>
  <si>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</si>
  <si>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</si>
  <si>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</si>
  <si>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</si>
  <si>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</si>
  <si>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</si>
  <si>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</si>
  <si>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</si>
  <si>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</si>
  <si>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</si>
  <si>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</si>
  <si>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</si>
  <si>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</si>
  <si>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</si>
  <si>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</si>
  <si>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</si>
  <si>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</si>
  <si>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</si>
  <si>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Hampshire</t>
  </si>
  <si>
    <t>New Jersey</t>
  </si>
  <si>
    <t>Huntsville</t>
  </si>
  <si>
    <t>Birmingham</t>
  </si>
  <si>
    <t>Montgomery</t>
  </si>
  <si>
    <t>Mobile</t>
  </si>
  <si>
    <t>Tuscaloosa</t>
  </si>
  <si>
    <t>Hoover</t>
  </si>
  <si>
    <t>Auburn</t>
  </si>
  <si>
    <t>Dothan</t>
  </si>
  <si>
    <t>Madison</t>
  </si>
  <si>
    <t>Decatur</t>
  </si>
  <si>
    <t>Florence</t>
  </si>
  <si>
    <t>Prattville</t>
  </si>
  <si>
    <t>Phenix City</t>
  </si>
  <si>
    <t>Vestavia Hills</t>
  </si>
  <si>
    <t>Opelika</t>
  </si>
  <si>
    <t>Anchorage</t>
  </si>
  <si>
    <t>Fairbanks</t>
  </si>
  <si>
    <t>Juneau</t>
  </si>
  <si>
    <t>Badger</t>
  </si>
  <si>
    <t>Knik-Fairview</t>
  </si>
  <si>
    <t>College</t>
  </si>
  <si>
    <t>Tanaina</t>
  </si>
  <si>
    <t>Wasilla</t>
  </si>
  <si>
    <t>Sitka</t>
  </si>
  <si>
    <t>Ketchikan</t>
  </si>
  <si>
    <t>Kenai</t>
  </si>
  <si>
    <t>Palmer</t>
  </si>
  <si>
    <t>Steele Creek</t>
  </si>
  <si>
    <t>Sterling</t>
  </si>
  <si>
    <t>Gateway</t>
  </si>
  <si>
    <t>Phoenix</t>
  </si>
  <si>
    <t>Tucson</t>
  </si>
  <si>
    <t>Mesa</t>
  </si>
  <si>
    <t>Chandler</t>
  </si>
  <si>
    <t>Scottsdale</t>
  </si>
  <si>
    <t>Glendale</t>
  </si>
  <si>
    <t>Gilbert</t>
  </si>
  <si>
    <t>Tempe</t>
  </si>
  <si>
    <t>Peoria</t>
  </si>
  <si>
    <t>Surprise</t>
  </si>
  <si>
    <t>San Tan Valley</t>
  </si>
  <si>
    <t>Yuma</t>
  </si>
  <si>
    <t>Avondale</t>
  </si>
  <si>
    <t>Goodyear</t>
  </si>
  <si>
    <t>Buckeye</t>
  </si>
  <si>
    <t>Little Rock</t>
  </si>
  <si>
    <t>Fort Smith</t>
  </si>
  <si>
    <t>Fayetteville</t>
  </si>
  <si>
    <t>Springdale</t>
  </si>
  <si>
    <t>Jonesboro</t>
  </si>
  <si>
    <t>Rogers</t>
  </si>
  <si>
    <t>Conway</t>
  </si>
  <si>
    <t>North Little Rock</t>
  </si>
  <si>
    <t>Bentonville</t>
  </si>
  <si>
    <t>Pine Bluff</t>
  </si>
  <si>
    <t>Hot Springs</t>
  </si>
  <si>
    <t>Benton</t>
  </si>
  <si>
    <t>Sherwood</t>
  </si>
  <si>
    <t>Texarkana</t>
  </si>
  <si>
    <t>Russellville</t>
  </si>
  <si>
    <t>Los Angeles</t>
  </si>
  <si>
    <t>San Diego</t>
  </si>
  <si>
    <t>San Jose</t>
  </si>
  <si>
    <t>San Francisco</t>
  </si>
  <si>
    <t>Fresno</t>
  </si>
  <si>
    <t>Sacramento</t>
  </si>
  <si>
    <t>Long Beach</t>
  </si>
  <si>
    <t>Oakland</t>
  </si>
  <si>
    <t>Bakersfield</t>
  </si>
  <si>
    <t>Anaheim</t>
  </si>
  <si>
    <t>Santa Ana</t>
  </si>
  <si>
    <t>Riverside</t>
  </si>
  <si>
    <t>Stockton</t>
  </si>
  <si>
    <t>Irvine</t>
  </si>
  <si>
    <t>Chula Vista</t>
  </si>
  <si>
    <t>Denver</t>
  </si>
  <si>
    <t>Colorado Springs</t>
  </si>
  <si>
    <t>Aurora</t>
  </si>
  <si>
    <t>Fort Collins</t>
  </si>
  <si>
    <t>Lakewood</t>
  </si>
  <si>
    <t>Thornton</t>
  </si>
  <si>
    <t>Arvada</t>
  </si>
  <si>
    <t>Westminster</t>
  </si>
  <si>
    <t>Pueblo</t>
  </si>
  <si>
    <t>Greeley</t>
  </si>
  <si>
    <t>Boulder</t>
  </si>
  <si>
    <t>Centennial</t>
  </si>
  <si>
    <t>Highlands Ranch</t>
  </si>
  <si>
    <t>Longmont</t>
  </si>
  <si>
    <t>Castle Rock</t>
  </si>
  <si>
    <t>Bridgeport</t>
  </si>
  <si>
    <t>New Haven</t>
  </si>
  <si>
    <t>Stamford</t>
  </si>
  <si>
    <t>Hartford</t>
  </si>
  <si>
    <t>Waterbury</t>
  </si>
  <si>
    <t>Norwalk</t>
  </si>
  <si>
    <t>Danbury</t>
  </si>
  <si>
    <t>New Britain</t>
  </si>
  <si>
    <t>West Hartford</t>
  </si>
  <si>
    <t>Bristol</t>
  </si>
  <si>
    <t>Meriden</t>
  </si>
  <si>
    <t>West Haven</t>
  </si>
  <si>
    <t>Milford city</t>
  </si>
  <si>
    <t>Stratford</t>
  </si>
  <si>
    <t>East Hartford</t>
  </si>
  <si>
    <t>Wilmington</t>
  </si>
  <si>
    <t>Dover</t>
  </si>
  <si>
    <t>Newark</t>
  </si>
  <si>
    <t>Middletown</t>
  </si>
  <si>
    <t>Bear</t>
  </si>
  <si>
    <t>Glasgow</t>
  </si>
  <si>
    <t>Hockessin</t>
  </si>
  <si>
    <t>Brookside</t>
  </si>
  <si>
    <t>Smyrna</t>
  </si>
  <si>
    <t>Milford</t>
  </si>
  <si>
    <t>Pike Creek Valley</t>
  </si>
  <si>
    <t>Claymont</t>
  </si>
  <si>
    <t>Wilmingto</t>
  </si>
  <si>
    <t>Seaford</t>
  </si>
  <si>
    <t>North Star</t>
  </si>
  <si>
    <t>Jacksonville</t>
  </si>
  <si>
    <t>Miami</t>
  </si>
  <si>
    <t>Tampa</t>
  </si>
  <si>
    <t>Orlando</t>
  </si>
  <si>
    <t>St. Petersburg</t>
  </si>
  <si>
    <t>Port St. Lucie</t>
  </si>
  <si>
    <t>Cape Coral</t>
  </si>
  <si>
    <t>Hialeah</t>
  </si>
  <si>
    <t>Tallahassee</t>
  </si>
  <si>
    <t>Fort Lauderdale</t>
  </si>
  <si>
    <t>Daytona Beach</t>
  </si>
  <si>
    <t>Kissimmee</t>
  </si>
  <si>
    <t>Riverview</t>
  </si>
  <si>
    <t>North Port</t>
  </si>
  <si>
    <t>Brandon</t>
  </si>
  <si>
    <t>Atlanta</t>
  </si>
  <si>
    <t>Augusta</t>
  </si>
  <si>
    <t>Columbus</t>
  </si>
  <si>
    <t>Macon</t>
  </si>
  <si>
    <t>Savannah</t>
  </si>
  <si>
    <t>Athens</t>
  </si>
  <si>
    <t>South Fulton</t>
  </si>
  <si>
    <t>Sandy Springs</t>
  </si>
  <si>
    <t>Roswell</t>
  </si>
  <si>
    <t>Warner Robins</t>
  </si>
  <si>
    <t>Albany</t>
  </si>
  <si>
    <t>Johns Creek</t>
  </si>
  <si>
    <t>Alpharetta</t>
  </si>
  <si>
    <t>Marietta</t>
  </si>
  <si>
    <t>Valdosta</t>
  </si>
  <si>
    <t>Honolulu</t>
  </si>
  <si>
    <t>East Honolulu</t>
  </si>
  <si>
    <t>Hilo</t>
  </si>
  <si>
    <t>Pearl City</t>
  </si>
  <si>
    <t>Waipahu</t>
  </si>
  <si>
    <t>Kailua</t>
  </si>
  <si>
    <t>Kaneohe</t>
  </si>
  <si>
    <t>Kahului</t>
  </si>
  <si>
    <t>Mililani Town</t>
  </si>
  <si>
    <t>Ewa Gentry</t>
  </si>
  <si>
    <t>Kihei</t>
  </si>
  <si>
    <t>Kapolei</t>
  </si>
  <si>
    <t>Mililani Mauka</t>
  </si>
  <si>
    <t>Makakilo</t>
  </si>
  <si>
    <t>Schofield Barracks</t>
  </si>
  <si>
    <t>Chicago</t>
  </si>
  <si>
    <t>Rockford</t>
  </si>
  <si>
    <t>Joliet</t>
  </si>
  <si>
    <t>Naperville</t>
  </si>
  <si>
    <t>Springfield</t>
  </si>
  <si>
    <t>Elgin</t>
  </si>
  <si>
    <t>Waukegan</t>
  </si>
  <si>
    <t>Champaign</t>
  </si>
  <si>
    <t>Bloomington</t>
  </si>
  <si>
    <t>Evanston</t>
  </si>
  <si>
    <t>Des Plaines</t>
  </si>
  <si>
    <t>Berwy</t>
  </si>
  <si>
    <t>Boise</t>
  </si>
  <si>
    <t>Meridian</t>
  </si>
  <si>
    <t>Nampa</t>
  </si>
  <si>
    <t>Idaho Falls</t>
  </si>
  <si>
    <t>Caldwell</t>
  </si>
  <si>
    <t>Pocatello</t>
  </si>
  <si>
    <t>Coeur d’Alene</t>
  </si>
  <si>
    <t>Twin Falls</t>
  </si>
  <si>
    <t>Post Falls</t>
  </si>
  <si>
    <t>Lewiston</t>
  </si>
  <si>
    <t>Rexburg</t>
  </si>
  <si>
    <t>Eagle</t>
  </si>
  <si>
    <t>Moscow</t>
  </si>
  <si>
    <t>Kuna</t>
  </si>
  <si>
    <t>Ammon</t>
  </si>
  <si>
    <t>Indianapolis</t>
  </si>
  <si>
    <t>Fort Wayne</t>
  </si>
  <si>
    <t>Evansville</t>
  </si>
  <si>
    <t>South Bend</t>
  </si>
  <si>
    <t>Carmel</t>
  </si>
  <si>
    <t>Fishers</t>
  </si>
  <si>
    <t>Hammond</t>
  </si>
  <si>
    <t>Gary</t>
  </si>
  <si>
    <t>Lafayette</t>
  </si>
  <si>
    <t>Muncie</t>
  </si>
  <si>
    <t>Terre Haute</t>
  </si>
  <si>
    <t>Kokomo</t>
  </si>
  <si>
    <t>Noblesville</t>
  </si>
  <si>
    <t>Anderson</t>
  </si>
  <si>
    <t>Des Moines</t>
  </si>
  <si>
    <t>Cedar Rapids</t>
  </si>
  <si>
    <t>Davenport</t>
  </si>
  <si>
    <t>Sioux City</t>
  </si>
  <si>
    <t>Iowa City</t>
  </si>
  <si>
    <t>Waterloo</t>
  </si>
  <si>
    <t>Council Bluffs</t>
  </si>
  <si>
    <t>Ames</t>
  </si>
  <si>
    <t>Dubuque</t>
  </si>
  <si>
    <t>West Des Moines</t>
  </si>
  <si>
    <t>Ankeny</t>
  </si>
  <si>
    <t>Urbandale</t>
  </si>
  <si>
    <t>Cedar Falls</t>
  </si>
  <si>
    <t>Marion</t>
  </si>
  <si>
    <t>Bettendorf</t>
  </si>
  <si>
    <t>Wichita</t>
  </si>
  <si>
    <t>Overland Park</t>
  </si>
  <si>
    <t>Kansas City</t>
  </si>
  <si>
    <t>Olathe</t>
  </si>
  <si>
    <t>Topeka</t>
  </si>
  <si>
    <t>Lawrence</t>
  </si>
  <si>
    <t>Shawnee</t>
  </si>
  <si>
    <t>Manhattan</t>
  </si>
  <si>
    <t>Lenexa</t>
  </si>
  <si>
    <t>Salina</t>
  </si>
  <si>
    <t>Hutchinson</t>
  </si>
  <si>
    <t>Leavenworth</t>
  </si>
  <si>
    <t>Leawood</t>
  </si>
  <si>
    <t>Dodge City</t>
  </si>
  <si>
    <t>Garden City</t>
  </si>
  <si>
    <t>Louisville</t>
  </si>
  <si>
    <t>Lexington</t>
  </si>
  <si>
    <t>Bowling Green</t>
  </si>
  <si>
    <t>Owensboro</t>
  </si>
  <si>
    <t>Covington</t>
  </si>
  <si>
    <t>Georgetown</t>
  </si>
  <si>
    <t>Richmond</t>
  </si>
  <si>
    <t>Nicholasville</t>
  </si>
  <si>
    <t>Elizabethtown</t>
  </si>
  <si>
    <t>Henderson</t>
  </si>
  <si>
    <t>Jeffersontown</t>
  </si>
  <si>
    <t>Frankfort</t>
  </si>
  <si>
    <t>Paducah</t>
  </si>
  <si>
    <t>Independence</t>
  </si>
  <si>
    <t>Jersey City</t>
  </si>
  <si>
    <t>Paterson</t>
  </si>
  <si>
    <t>Elizabeth</t>
  </si>
  <si>
    <t>Toms River</t>
  </si>
  <si>
    <t>Clifton</t>
  </si>
  <si>
    <t>Trenton</t>
  </si>
  <si>
    <t>Camden</t>
  </si>
  <si>
    <t>Passaic</t>
  </si>
  <si>
    <t>Union City</t>
  </si>
  <si>
    <t>Bayonne</t>
  </si>
  <si>
    <t>East Orange</t>
  </si>
  <si>
    <t>Vineland</t>
  </si>
  <si>
    <t>New Brunswick</t>
  </si>
  <si>
    <t>New Orleans</t>
  </si>
  <si>
    <t>Baton Rouge</t>
  </si>
  <si>
    <t>Shreveport</t>
  </si>
  <si>
    <t>Metairie</t>
  </si>
  <si>
    <t>Lake Charles</t>
  </si>
  <si>
    <t>Bossier City</t>
  </si>
  <si>
    <t>Kenner</t>
  </si>
  <si>
    <t>Monroe</t>
  </si>
  <si>
    <t>Alexandria</t>
  </si>
  <si>
    <t>Prairieville</t>
  </si>
  <si>
    <t>Houma</t>
  </si>
  <si>
    <t>Marrero</t>
  </si>
  <si>
    <t>Central</t>
  </si>
  <si>
    <t>Laplace</t>
  </si>
  <si>
    <t>Portland</t>
  </si>
  <si>
    <t>Bangor</t>
  </si>
  <si>
    <t>South Portland</t>
  </si>
  <si>
    <t>Biddeford</t>
  </si>
  <si>
    <t>Sanford</t>
  </si>
  <si>
    <t>Saco</t>
  </si>
  <si>
    <t>Westbrook</t>
  </si>
  <si>
    <t>Waterville</t>
  </si>
  <si>
    <t>Brunswick</t>
  </si>
  <si>
    <t>Orono</t>
  </si>
  <si>
    <t>Presque Isle</t>
  </si>
  <si>
    <t>Brewer</t>
  </si>
  <si>
    <t>Manchester</t>
  </si>
  <si>
    <t>Nashua</t>
  </si>
  <si>
    <t>Concord</t>
  </si>
  <si>
    <t>Rochester</t>
  </si>
  <si>
    <t>Derry</t>
  </si>
  <si>
    <t>Keene</t>
  </si>
  <si>
    <t>Portsmouth</t>
  </si>
  <si>
    <t>Laconia</t>
  </si>
  <si>
    <t>Lebanon</t>
  </si>
  <si>
    <t>Claremont</t>
  </si>
  <si>
    <t>Londonderry</t>
  </si>
  <si>
    <t>Somersworth</t>
  </si>
  <si>
    <t>Durham</t>
  </si>
  <si>
    <t>Berlin</t>
  </si>
  <si>
    <t>Baltimore</t>
  </si>
  <si>
    <t>Columbia</t>
  </si>
  <si>
    <t>Germantown</t>
  </si>
  <si>
    <t>Silver Spring</t>
  </si>
  <si>
    <t>Waldorf</t>
  </si>
  <si>
    <t>Frederick</t>
  </si>
  <si>
    <t>Ellicott City</t>
  </si>
  <si>
    <t>Glen Burnie</t>
  </si>
  <si>
    <t>Gaithersburg</t>
  </si>
  <si>
    <t>Dundalk</t>
  </si>
  <si>
    <t>Rockville</t>
  </si>
  <si>
    <t>Bethesda</t>
  </si>
  <si>
    <t>Annapolis</t>
  </si>
  <si>
    <t>Bowie</t>
  </si>
  <si>
    <t>Hagerstown</t>
  </si>
  <si>
    <t>Boston</t>
  </si>
  <si>
    <t>Worcester</t>
  </si>
  <si>
    <t>Cambridge</t>
  </si>
  <si>
    <t>Lowell</t>
  </si>
  <si>
    <t>Brockton</t>
  </si>
  <si>
    <t>Quincy</t>
  </si>
  <si>
    <t>New Bedford</t>
  </si>
  <si>
    <t>Lynn</t>
  </si>
  <si>
    <t>Fall River</t>
  </si>
  <si>
    <t>Newton</t>
  </si>
  <si>
    <t>Somerville</t>
  </si>
  <si>
    <t>Framingham</t>
  </si>
  <si>
    <t>Haverhill</t>
  </si>
  <si>
    <t>Las Vegas</t>
  </si>
  <si>
    <t>Reno</t>
  </si>
  <si>
    <t>North Las Vegas</t>
  </si>
  <si>
    <t>Spring Valley</t>
  </si>
  <si>
    <t>Enterprise</t>
  </si>
  <si>
    <t>Sunrise Manor</t>
  </si>
  <si>
    <t>Paradise</t>
  </si>
  <si>
    <t>Sparks</t>
  </si>
  <si>
    <t>Carson City</t>
  </si>
  <si>
    <t>Whitney</t>
  </si>
  <si>
    <t>Pahrump</t>
  </si>
  <si>
    <t>Winchester</t>
  </si>
  <si>
    <t>Summerlin South</t>
  </si>
  <si>
    <t>Sun Valley</t>
  </si>
  <si>
    <t>Detroit</t>
  </si>
  <si>
    <t>Grand Rapids</t>
  </si>
  <si>
    <t>Warren</t>
  </si>
  <si>
    <t>Sterling Heights</t>
  </si>
  <si>
    <t>Ann Arbor</t>
  </si>
  <si>
    <t>Lansing</t>
  </si>
  <si>
    <t>Flint</t>
  </si>
  <si>
    <t>Dearborn</t>
  </si>
  <si>
    <t>Livonia</t>
  </si>
  <si>
    <t>Troy</t>
  </si>
  <si>
    <t>Westland</t>
  </si>
  <si>
    <t>Farmington Hills</t>
  </si>
  <si>
    <t>Kalamazoo</t>
  </si>
  <si>
    <t>Wyoming</t>
  </si>
  <si>
    <t>Rochester Hills</t>
  </si>
  <si>
    <t>Minneapolis</t>
  </si>
  <si>
    <t>St. Paul</t>
  </si>
  <si>
    <t>Duluth</t>
  </si>
  <si>
    <t>Brooklyn Park</t>
  </si>
  <si>
    <t>Plymouth</t>
  </si>
  <si>
    <t>Maple Grove</t>
  </si>
  <si>
    <t>Woodbury</t>
  </si>
  <si>
    <t>St. Cloud</t>
  </si>
  <si>
    <t>Eagan</t>
  </si>
  <si>
    <t>Lakeville</t>
  </si>
  <si>
    <t>Blaine</t>
  </si>
  <si>
    <t>Eden Prairie</t>
  </si>
  <si>
    <t>Coon Rapids</t>
  </si>
  <si>
    <t>Jackson</t>
  </si>
  <si>
    <t>Gulfport</t>
  </si>
  <si>
    <t>Southaven</t>
  </si>
  <si>
    <t>Biloxi</t>
  </si>
  <si>
    <t>Hattiesburg</t>
  </si>
  <si>
    <t>Olive Branch</t>
  </si>
  <si>
    <t>Tupelo</t>
  </si>
  <si>
    <t>Greenville</t>
  </si>
  <si>
    <t>Oxford</t>
  </si>
  <si>
    <t>Horn Lake</t>
  </si>
  <si>
    <t>Pearl</t>
  </si>
  <si>
    <t>Starkville</t>
  </si>
  <si>
    <t>Clinton</t>
  </si>
  <si>
    <t>St. Louis</t>
  </si>
  <si>
    <t>Lee’s Summit</t>
  </si>
  <si>
    <t>O’Fallon</t>
  </si>
  <si>
    <t>St. Joseph</t>
  </si>
  <si>
    <t>St. Charles</t>
  </si>
  <si>
    <t>St. Peters</t>
  </si>
  <si>
    <t>Blue Springs</t>
  </si>
  <si>
    <t>Florissant</t>
  </si>
  <si>
    <t>Joplin</t>
  </si>
  <si>
    <t>Chesterfield</t>
  </si>
  <si>
    <t>Jefferson City</t>
  </si>
  <si>
    <t>Billings</t>
  </si>
  <si>
    <t>Missoula</t>
  </si>
  <si>
    <t>Great Falls</t>
  </si>
  <si>
    <t>Bozeman</t>
  </si>
  <si>
    <t>Butte-Silver Bow</t>
  </si>
  <si>
    <t>Helena</t>
  </si>
  <si>
    <t>Kalispell</t>
  </si>
  <si>
    <t>Havre</t>
  </si>
  <si>
    <t>Belgrade</t>
  </si>
  <si>
    <t>Anaconda-Deer Lodge County</t>
  </si>
  <si>
    <t>Helena Valley Southeast</t>
  </si>
  <si>
    <t>Evergreen</t>
  </si>
  <si>
    <t>Miles City</t>
  </si>
  <si>
    <t>Lockwood</t>
  </si>
  <si>
    <t>Helena Valley West Central</t>
  </si>
  <si>
    <t>Omaha</t>
  </si>
  <si>
    <t>Lincoln</t>
  </si>
  <si>
    <t>Bellevue</t>
  </si>
  <si>
    <t>Grand Island</t>
  </si>
  <si>
    <t>Kearney</t>
  </si>
  <si>
    <t>Fremont</t>
  </si>
  <si>
    <t>Norfolk</t>
  </si>
  <si>
    <t>Hastings</t>
  </si>
  <si>
    <t>Papillion</t>
  </si>
  <si>
    <t>North Platte</t>
  </si>
  <si>
    <t>La Vista</t>
  </si>
  <si>
    <t>Scottsbluff</t>
  </si>
  <si>
    <t>South Sioux City</t>
  </si>
  <si>
    <t>Beatrice</t>
  </si>
  <si>
    <t>Main St</t>
  </si>
  <si>
    <t>2nd St</t>
  </si>
  <si>
    <t>3rd St</t>
  </si>
  <si>
    <t>1st St</t>
  </si>
  <si>
    <t>Oak St</t>
  </si>
  <si>
    <t>4th St</t>
  </si>
  <si>
    <t>Elm St</t>
  </si>
  <si>
    <t>Pine St</t>
  </si>
  <si>
    <t>Church St</t>
  </si>
  <si>
    <t>Maple St</t>
  </si>
  <si>
    <t>Walnut St</t>
  </si>
  <si>
    <t>5th St</t>
  </si>
  <si>
    <t>N Main St</t>
  </si>
  <si>
    <t>S Main St</t>
  </si>
  <si>
    <t>Washington St</t>
  </si>
  <si>
    <t>6th St</t>
  </si>
  <si>
    <t>E Main St</t>
  </si>
  <si>
    <t>W Main St</t>
  </si>
  <si>
    <t>Center St</t>
  </si>
  <si>
    <t>High St</t>
  </si>
  <si>
    <t>Park Ave</t>
  </si>
  <si>
    <t>Cedar St</t>
  </si>
  <si>
    <t>North St</t>
  </si>
  <si>
    <t>7th St</t>
  </si>
  <si>
    <t>Park St</t>
  </si>
  <si>
    <t>Sunset Dr</t>
  </si>
  <si>
    <t>River Rd</t>
  </si>
  <si>
    <t>South St</t>
  </si>
  <si>
    <t>Chestnut St</t>
  </si>
  <si>
    <t>Ridge Rd</t>
  </si>
  <si>
    <t>Mill St</t>
  </si>
  <si>
    <t>Cherry St</t>
  </si>
  <si>
    <t>Lakeview Dr</t>
  </si>
  <si>
    <t>Spring St</t>
  </si>
  <si>
    <t>Railroad St</t>
  </si>
  <si>
    <t>Meadow Ln</t>
  </si>
  <si>
    <t>School St</t>
  </si>
  <si>
    <t>Circle Dr</t>
  </si>
  <si>
    <t>West St</t>
  </si>
  <si>
    <t>8th St</t>
  </si>
  <si>
    <t>Spruce St</t>
  </si>
  <si>
    <t>2nd Ave</t>
  </si>
  <si>
    <t>1st Ave</t>
  </si>
  <si>
    <t>Jackson St</t>
  </si>
  <si>
    <t>Shady Ln</t>
  </si>
  <si>
    <t>Jefferson St</t>
  </si>
  <si>
    <t>Hill St</t>
  </si>
  <si>
    <t>Lincoln St</t>
  </si>
  <si>
    <t>3rd Ave</t>
  </si>
  <si>
    <t>Short St</t>
  </si>
  <si>
    <t>Railroad Ave</t>
  </si>
  <si>
    <t>Water St</t>
  </si>
  <si>
    <t>Maple Ave</t>
  </si>
  <si>
    <t>9th St</t>
  </si>
  <si>
    <t>Locust St</t>
  </si>
  <si>
    <t>Ash St</t>
  </si>
  <si>
    <t>Poplar St</t>
  </si>
  <si>
    <t>County Line Rd</t>
  </si>
  <si>
    <t>Airport Rd</t>
  </si>
  <si>
    <t>Central Ave</t>
  </si>
  <si>
    <t>Front St</t>
  </si>
  <si>
    <t>Willow St</t>
  </si>
  <si>
    <t>Highland Ave</t>
  </si>
  <si>
    <t>Hillcrest Dr</t>
  </si>
  <si>
    <t>Woodland Dr</t>
  </si>
  <si>
    <t>East St</t>
  </si>
  <si>
    <t>Franklin St</t>
  </si>
  <si>
    <t>Cedar Ln</t>
  </si>
  <si>
    <t>10th St</t>
  </si>
  <si>
    <t>Adams St</t>
  </si>
  <si>
    <t>Vine St</t>
  </si>
  <si>
    <t>Washington Ave</t>
  </si>
  <si>
    <t>4th Ave</t>
  </si>
  <si>
    <t>Address</t>
  </si>
  <si>
    <t>Name</t>
  </si>
  <si>
    <t>Email</t>
  </si>
  <si>
    <t>Password</t>
  </si>
  <si>
    <t xml:space="preserve"> </t>
  </si>
  <si>
    <t>PRODUCTS</t>
  </si>
  <si>
    <t>USERS</t>
  </si>
  <si>
    <t>SEARCHES</t>
  </si>
  <si>
    <t>REALTIONS</t>
  </si>
  <si>
    <t>RESULTS</t>
  </si>
  <si>
    <t>GARDENS</t>
  </si>
  <si>
    <t>SEEDS</t>
  </si>
  <si>
    <t>SEED_TYPES</t>
  </si>
  <si>
    <t>CHOSENS</t>
  </si>
  <si>
    <t>DETAILS</t>
  </si>
  <si>
    <t>DEATILS_OF</t>
  </si>
  <si>
    <t>ORDERS</t>
  </si>
  <si>
    <t>INCLUSIONS</t>
  </si>
  <si>
    <t>Emma</t>
  </si>
  <si>
    <t>Liam</t>
  </si>
  <si>
    <t>Olivia</t>
  </si>
  <si>
    <t>Noah</t>
  </si>
  <si>
    <t>Ava</t>
  </si>
  <si>
    <t>Ethan</t>
  </si>
  <si>
    <t>Sophia</t>
  </si>
  <si>
    <t>Mason</t>
  </si>
  <si>
    <t>Isabella</t>
  </si>
  <si>
    <t>Logan</t>
  </si>
  <si>
    <t>Mia</t>
  </si>
  <si>
    <t>Lucas</t>
  </si>
  <si>
    <t>Amelia</t>
  </si>
  <si>
    <t>Harper</t>
  </si>
  <si>
    <t>Aiden</t>
  </si>
  <si>
    <t>Evelyn</t>
  </si>
  <si>
    <t>Oliver</t>
  </si>
  <si>
    <t>Abigail</t>
  </si>
  <si>
    <t>Jacob</t>
  </si>
  <si>
    <t>Emily</t>
  </si>
  <si>
    <t>Elijah</t>
  </si>
  <si>
    <t>James</t>
  </si>
  <si>
    <t>Charlotte</t>
  </si>
  <si>
    <t>Benjamin</t>
  </si>
  <si>
    <t>Sofia</t>
  </si>
  <si>
    <t>Alexander</t>
  </si>
  <si>
    <t>Avery</t>
  </si>
  <si>
    <t>Michael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</si>
  <si>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</si>
  <si>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</si>
  <si>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</si>
  <si>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</si>
  <si>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</si>
  <si>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</si>
  <si>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</si>
  <si>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</si>
  <si>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</si>
  <si>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</si>
  <si>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</si>
  <si>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</si>
  <si>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</si>
  <si>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</si>
  <si>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Thomas</t>
  </si>
  <si>
    <t>Taylor</t>
  </si>
  <si>
    <t>Moore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</si>
  <si>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</si>
  <si>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</si>
  <si>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</si>
  <si>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</si>
  <si>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</si>
  <si>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</si>
  <si>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</si>
  <si>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</si>
  <si>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</si>
  <si>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</si>
  <si>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</si>
  <si>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first names</t>
  </si>
  <si>
    <t>last names</t>
  </si>
  <si>
    <t>Marie</t>
  </si>
  <si>
    <t>Ann</t>
  </si>
  <si>
    <t>Grace</t>
  </si>
  <si>
    <t>Joseph</t>
  </si>
  <si>
    <t>Rose</t>
  </si>
  <si>
    <t>John</t>
  </si>
  <si>
    <t>middle names</t>
  </si>
  <si>
    <t>random names</t>
  </si>
  <si>
    <t>middle name (yes/no)</t>
  </si>
  <si>
    <t>chance for middle name:</t>
  </si>
  <si>
    <t>email address</t>
  </si>
  <si>
    <t>has a user</t>
  </si>
  <si>
    <t>chance for having a user</t>
  </si>
  <si>
    <t>passwords</t>
  </si>
  <si>
    <t>special characters</t>
  </si>
  <si>
    <t>*</t>
  </si>
  <si>
    <t>+</t>
  </si>
  <si>
    <t>@</t>
  </si>
  <si>
    <t>#</t>
  </si>
  <si>
    <t>$</t>
  </si>
  <si>
    <t>%</t>
  </si>
  <si>
    <t>&amp;</t>
  </si>
  <si>
    <t>?</t>
  </si>
  <si>
    <t>first letter big,the rest small</t>
  </si>
  <si>
    <t>chance for amount of letters in password</t>
  </si>
  <si>
    <t>Tom</t>
  </si>
  <si>
    <t>Geva</t>
  </si>
  <si>
    <t>Chai</t>
  </si>
  <si>
    <t>Danilov</t>
  </si>
  <si>
    <t>Julie</t>
  </si>
  <si>
    <t>Vigdorovitch</t>
  </si>
  <si>
    <t>Dor</t>
  </si>
  <si>
    <t>Cohen</t>
  </si>
  <si>
    <t>Ori</t>
  </si>
  <si>
    <t>Weizman</t>
  </si>
  <si>
    <t>Ofri</t>
  </si>
  <si>
    <t>Gefen</t>
  </si>
  <si>
    <t>Levy</t>
  </si>
  <si>
    <t>Dahan</t>
  </si>
  <si>
    <t>Oren</t>
  </si>
  <si>
    <t>Friedman</t>
  </si>
  <si>
    <t>Dror</t>
  </si>
  <si>
    <t>Katz</t>
  </si>
  <si>
    <t>Ofek</t>
  </si>
  <si>
    <t>Mizrahi</t>
  </si>
  <si>
    <t>Sara</t>
  </si>
  <si>
    <t>Mazal</t>
  </si>
  <si>
    <t>Malca</t>
  </si>
  <si>
    <t>Charles</t>
  </si>
  <si>
    <t>special character at the and or the middle</t>
  </si>
  <si>
    <t>state</t>
  </si>
  <si>
    <t>city</t>
  </si>
  <si>
    <t>street</t>
  </si>
  <si>
    <t>street number</t>
  </si>
  <si>
    <t>zip</t>
  </si>
  <si>
    <t>address</t>
  </si>
  <si>
    <t>GreenScape Innovators</t>
  </si>
  <si>
    <t>BloomWorks Landscaping</t>
  </si>
  <si>
    <t>EcoGrove Developments</t>
  </si>
  <si>
    <t>FloraFusion Enterprises</t>
  </si>
  <si>
    <t>Verdant Ventures</t>
  </si>
  <si>
    <t>PetalPro Partners</t>
  </si>
  <si>
    <t>BotanicBuild Designers</t>
  </si>
  <si>
    <t>NatureNest Creators</t>
  </si>
  <si>
    <t>GardenGuild Holdings</t>
  </si>
  <si>
    <t>VistaVineyard Planners</t>
  </si>
  <si>
    <t>LeafyLuxury Spaces</t>
  </si>
  <si>
    <t>SaplingSynergy Group</t>
  </si>
  <si>
    <t>RootedRealms Co.</t>
  </si>
  <si>
    <t>BlossomBridge Corp.</t>
  </si>
  <si>
    <t>ArborArchitects Ltd.</t>
  </si>
  <si>
    <t>FoliageFrontiers Inc.</t>
  </si>
  <si>
    <t>HerbaceousHabitats LLC</t>
  </si>
  <si>
    <t>TerraTrove Traders</t>
  </si>
  <si>
    <t>CanopyCrafters Market</t>
  </si>
  <si>
    <t>SeedlingSolutions Firm</t>
  </si>
  <si>
    <t>ParkPlace Properties</t>
  </si>
  <si>
    <t>CultivateConsortium Agency</t>
  </si>
  <si>
    <t>SproutSphere Innovations</t>
  </si>
  <si>
    <t>MeadowMakers Collective</t>
  </si>
  <si>
    <t>EdenEcho Developers</t>
  </si>
  <si>
    <t>NectarNetworks Company</t>
  </si>
  <si>
    <t>OrchardOrigin Outfitters</t>
  </si>
  <si>
    <t>GroveGuardians Enterprise</t>
  </si>
  <si>
    <t>BudBounty Business</t>
  </si>
  <si>
    <t>PlantPioneers Organization</t>
  </si>
  <si>
    <t>company</t>
  </si>
  <si>
    <t>chance to have company</t>
  </si>
  <si>
    <t>Company</t>
  </si>
  <si>
    <t>205</t>
  </si>
  <si>
    <t>251</t>
  </si>
  <si>
    <t>256</t>
  </si>
  <si>
    <t>334</t>
  </si>
  <si>
    <t>659</t>
  </si>
  <si>
    <t>938</t>
  </si>
  <si>
    <t>907</t>
  </si>
  <si>
    <t>480</t>
  </si>
  <si>
    <t>520</t>
  </si>
  <si>
    <t>602</t>
  </si>
  <si>
    <t>623</t>
  </si>
  <si>
    <t>928</t>
  </si>
  <si>
    <t>479</t>
  </si>
  <si>
    <t>501</t>
  </si>
  <si>
    <t>870</t>
  </si>
  <si>
    <t>209</t>
  </si>
  <si>
    <t>213</t>
  </si>
  <si>
    <t>279</t>
  </si>
  <si>
    <t>310</t>
  </si>
  <si>
    <t>323</t>
  </si>
  <si>
    <t>341</t>
  </si>
  <si>
    <t>408</t>
  </si>
  <si>
    <t>415</t>
  </si>
  <si>
    <t>424</t>
  </si>
  <si>
    <t>442</t>
  </si>
  <si>
    <t>510</t>
  </si>
  <si>
    <t>530</t>
  </si>
  <si>
    <t>559</t>
  </si>
  <si>
    <t>562</t>
  </si>
  <si>
    <t>619</t>
  </si>
  <si>
    <t>626</t>
  </si>
  <si>
    <t>628</t>
  </si>
  <si>
    <t>650</t>
  </si>
  <si>
    <t>657</t>
  </si>
  <si>
    <t>661</t>
  </si>
  <si>
    <t>669</t>
  </si>
  <si>
    <t>707</t>
  </si>
  <si>
    <t>714</t>
  </si>
  <si>
    <t>747</t>
  </si>
  <si>
    <t>760</t>
  </si>
  <si>
    <t>805</t>
  </si>
  <si>
    <t>818</t>
  </si>
  <si>
    <t>820</t>
  </si>
  <si>
    <t>831</t>
  </si>
  <si>
    <t>858</t>
  </si>
  <si>
    <t>909</t>
  </si>
  <si>
    <t>916</t>
  </si>
  <si>
    <t>925</t>
  </si>
  <si>
    <t>949</t>
  </si>
  <si>
    <t>951</t>
  </si>
  <si>
    <t>719</t>
  </si>
  <si>
    <t>720</t>
  </si>
  <si>
    <t>970</t>
  </si>
  <si>
    <t>203</t>
  </si>
  <si>
    <t>475</t>
  </si>
  <si>
    <t>860</t>
  </si>
  <si>
    <t>959</t>
  </si>
  <si>
    <t>302</t>
  </si>
  <si>
    <t>239</t>
  </si>
  <si>
    <t>305</t>
  </si>
  <si>
    <t>321</t>
  </si>
  <si>
    <t>352</t>
  </si>
  <si>
    <t>386</t>
  </si>
  <si>
    <t>407</t>
  </si>
  <si>
    <t>561</t>
  </si>
  <si>
    <t>689</t>
  </si>
  <si>
    <t>727</t>
  </si>
  <si>
    <t>754</t>
  </si>
  <si>
    <t>772</t>
  </si>
  <si>
    <t>786</t>
  </si>
  <si>
    <t>813</t>
  </si>
  <si>
    <t>850</t>
  </si>
  <si>
    <t>863</t>
  </si>
  <si>
    <t>904</t>
  </si>
  <si>
    <t>941</t>
  </si>
  <si>
    <t>954</t>
  </si>
  <si>
    <t>229</t>
  </si>
  <si>
    <t>404</t>
  </si>
  <si>
    <t>470</t>
  </si>
  <si>
    <t>478</t>
  </si>
  <si>
    <t>678</t>
  </si>
  <si>
    <t>706</t>
  </si>
  <si>
    <t>762</t>
  </si>
  <si>
    <t>770</t>
  </si>
  <si>
    <t>912</t>
  </si>
  <si>
    <t>808</t>
  </si>
  <si>
    <t>208</t>
  </si>
  <si>
    <t>986</t>
  </si>
  <si>
    <t>217</t>
  </si>
  <si>
    <t>224</t>
  </si>
  <si>
    <t>309</t>
  </si>
  <si>
    <t>312</t>
  </si>
  <si>
    <t>331</t>
  </si>
  <si>
    <t>618</t>
  </si>
  <si>
    <t>630</t>
  </si>
  <si>
    <t>708</t>
  </si>
  <si>
    <t>773</t>
  </si>
  <si>
    <t>779</t>
  </si>
  <si>
    <t>815</t>
  </si>
  <si>
    <t>847</t>
  </si>
  <si>
    <t>872</t>
  </si>
  <si>
    <t>219</t>
  </si>
  <si>
    <t>260</t>
  </si>
  <si>
    <t>317</t>
  </si>
  <si>
    <t>463</t>
  </si>
  <si>
    <t>574</t>
  </si>
  <si>
    <t>765</t>
  </si>
  <si>
    <t>812</t>
  </si>
  <si>
    <t>930</t>
  </si>
  <si>
    <t>319</t>
  </si>
  <si>
    <t>515</t>
  </si>
  <si>
    <t>563</t>
  </si>
  <si>
    <t>641</t>
  </si>
  <si>
    <t>712</t>
  </si>
  <si>
    <t>316</t>
  </si>
  <si>
    <t>620</t>
  </si>
  <si>
    <t>785</t>
  </si>
  <si>
    <t>913</t>
  </si>
  <si>
    <t>270</t>
  </si>
  <si>
    <t>364</t>
  </si>
  <si>
    <t>502</t>
  </si>
  <si>
    <t>606</t>
  </si>
  <si>
    <t>859</t>
  </si>
  <si>
    <t>318</t>
  </si>
  <si>
    <t>337</t>
  </si>
  <si>
    <t>504</t>
  </si>
  <si>
    <t>207</t>
  </si>
  <si>
    <t>240</t>
  </si>
  <si>
    <t>301</t>
  </si>
  <si>
    <t>410</t>
  </si>
  <si>
    <t>443</t>
  </si>
  <si>
    <t>339</t>
  </si>
  <si>
    <t>351</t>
  </si>
  <si>
    <t>413</t>
  </si>
  <si>
    <t>508</t>
  </si>
  <si>
    <t>617</t>
  </si>
  <si>
    <t>774</t>
  </si>
  <si>
    <t>781</t>
  </si>
  <si>
    <t>857</t>
  </si>
  <si>
    <t>978</t>
  </si>
  <si>
    <t>231</t>
  </si>
  <si>
    <t>248</t>
  </si>
  <si>
    <t>269</t>
  </si>
  <si>
    <t>313</t>
  </si>
  <si>
    <t>517</t>
  </si>
  <si>
    <t>586</t>
  </si>
  <si>
    <t>616</t>
  </si>
  <si>
    <t>734</t>
  </si>
  <si>
    <t>810</t>
  </si>
  <si>
    <t>906</t>
  </si>
  <si>
    <t>947</t>
  </si>
  <si>
    <t>989</t>
  </si>
  <si>
    <t>218</t>
  </si>
  <si>
    <t>320</t>
  </si>
  <si>
    <t>507</t>
  </si>
  <si>
    <t>612</t>
  </si>
  <si>
    <t>651</t>
  </si>
  <si>
    <t>763</t>
  </si>
  <si>
    <t>952</t>
  </si>
  <si>
    <t>228</t>
  </si>
  <si>
    <t>601</t>
  </si>
  <si>
    <t>662</t>
  </si>
  <si>
    <t>769</t>
  </si>
  <si>
    <t>314</t>
  </si>
  <si>
    <t>417</t>
  </si>
  <si>
    <t>573</t>
  </si>
  <si>
    <t>636</t>
  </si>
  <si>
    <t>660</t>
  </si>
  <si>
    <t>816</t>
  </si>
  <si>
    <t>406</t>
  </si>
  <si>
    <t>308</t>
  </si>
  <si>
    <t>402</t>
  </si>
  <si>
    <t>531</t>
  </si>
  <si>
    <t>702</t>
  </si>
  <si>
    <t>725</t>
  </si>
  <si>
    <t>775</t>
  </si>
  <si>
    <t>603</t>
  </si>
  <si>
    <t>201</t>
  </si>
  <si>
    <t>551</t>
  </si>
  <si>
    <t>609</t>
  </si>
  <si>
    <t>640</t>
  </si>
  <si>
    <t>732</t>
  </si>
  <si>
    <t>848</t>
  </si>
  <si>
    <t>856</t>
  </si>
  <si>
    <t>862</t>
  </si>
  <si>
    <t>908</t>
  </si>
  <si>
    <t>973</t>
  </si>
  <si>
    <t>phone#</t>
  </si>
  <si>
    <t>name</t>
  </si>
  <si>
    <t>id in users</t>
  </si>
  <si>
    <t>(additionals) id for user</t>
  </si>
  <si>
    <t>(additionals) id for details</t>
  </si>
  <si>
    <t>binomial variable limit</t>
  </si>
  <si>
    <t>binomial variable prob</t>
  </si>
  <si>
    <t>Price</t>
  </si>
  <si>
    <t>Discount</t>
  </si>
  <si>
    <t>SUPER Fertilizer</t>
  </si>
  <si>
    <t>Seedsheet Organic Bio-Insecticide</t>
  </si>
  <si>
    <t>Raised Bed Trellis Net</t>
  </si>
  <si>
    <t>Telescoping Water Wand</t>
  </si>
  <si>
    <t>Pruning &amp; Harvesting Scissors</t>
  </si>
  <si>
    <t>Biodegradable Planting Stakes (10-pack)</t>
  </si>
  <si>
    <t>Huge Harvest</t>
  </si>
  <si>
    <t>Mixed Medley</t>
  </si>
  <si>
    <t>Salad Ballad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</si>
  <si>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</si>
  <si>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</si>
  <si>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</si>
  <si>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</si>
  <si>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</si>
  <si>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</si>
  <si>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</si>
  <si>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</si>
  <si>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</si>
  <si>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Saver Garden Kit</t>
  </si>
  <si>
    <t>Summer Supreme Garden Kit</t>
  </si>
  <si>
    <t>Summer Starter Garden Kit</t>
  </si>
  <si>
    <t>Summer Salads Raised Bed Seedsheet</t>
  </si>
  <si>
    <t>Arugula</t>
  </si>
  <si>
    <t>Basil</t>
  </si>
  <si>
    <t>Dragon Bean</t>
  </si>
  <si>
    <t>French Green Bean</t>
  </si>
  <si>
    <t>Provider Bush Bean</t>
  </si>
  <si>
    <t>Beets</t>
  </si>
  <si>
    <t>Borage</t>
  </si>
  <si>
    <t>Broccoli</t>
  </si>
  <si>
    <t>Broccolini</t>
  </si>
  <si>
    <t>Butterhead Lettuce</t>
  </si>
  <si>
    <t>Dragon Carrot</t>
  </si>
  <si>
    <t>Fall Carrot</t>
  </si>
  <si>
    <t>Cauliflower</t>
  </si>
  <si>
    <t>Rainbow Chard</t>
  </si>
  <si>
    <t>Cilantro</t>
  </si>
  <si>
    <t>Lemon Cucumber</t>
  </si>
  <si>
    <t>Dill</t>
  </si>
  <si>
    <t>Fennel</t>
  </si>
  <si>
    <t>Kale</t>
  </si>
  <si>
    <t>Salad Blend Lettuce</t>
  </si>
  <si>
    <t>Dark Orange Marigold</t>
  </si>
  <si>
    <t>Sun Gold Cherry Tomato</t>
  </si>
  <si>
    <t>Heirloom Medium Red Tomato</t>
  </si>
  <si>
    <t>Golden Sunflower</t>
  </si>
  <si>
    <t>Spinach</t>
  </si>
  <si>
    <t>Scallions</t>
  </si>
  <si>
    <t>Sage</t>
  </si>
  <si>
    <t>Watermelon Radish</t>
  </si>
  <si>
    <t>French Breakfast Radish</t>
  </si>
  <si>
    <t>Suger Snap Pea</t>
  </si>
  <si>
    <t>Parsley</t>
  </si>
  <si>
    <t>Corn</t>
  </si>
  <si>
    <t>Jalapeno Pepper</t>
  </si>
  <si>
    <t>Edamame</t>
  </si>
  <si>
    <t>Deep Purple Carrot</t>
  </si>
  <si>
    <t>Spring Carrot</t>
  </si>
  <si>
    <t>Eggplant</t>
  </si>
  <si>
    <t>Giant Purple Zinnia</t>
  </si>
  <si>
    <t>Cucamelon</t>
  </si>
  <si>
    <t>Orange Calendula</t>
  </si>
  <si>
    <t>Strawberry Blonde Sunflower</t>
  </si>
  <si>
    <t>Shishito Pepper</t>
  </si>
  <si>
    <t>Tangerine Gem Marigold</t>
  </si>
  <si>
    <t>Cayenne Pepper</t>
  </si>
  <si>
    <t>Mustard</t>
  </si>
  <si>
    <t>Buzz Buttons</t>
  </si>
  <si>
    <t>Chives</t>
  </si>
  <si>
    <t>Thyme</t>
  </si>
  <si>
    <t>Mini Sweet Pepper</t>
  </si>
  <si>
    <t>Glacier Tomato</t>
  </si>
  <si>
    <t>Zucchini</t>
  </si>
  <si>
    <t>Baby Watermelon</t>
  </si>
  <si>
    <t>Large Bell Pepper</t>
  </si>
  <si>
    <t>Cantaloupe</t>
  </si>
  <si>
    <t>Cucumber</t>
  </si>
  <si>
    <t>Yellow Squash</t>
  </si>
  <si>
    <t>Spaghetti Squash</t>
  </si>
  <si>
    <t>Nastrutium</t>
  </si>
  <si>
    <t>Husk Cherry</t>
  </si>
  <si>
    <t>Racer Pumpkin</t>
  </si>
  <si>
    <t>Tomatillo</t>
  </si>
  <si>
    <t>Type</t>
  </si>
  <si>
    <t>greens</t>
  </si>
  <si>
    <t>herbs</t>
  </si>
  <si>
    <t>fruiting</t>
  </si>
  <si>
    <t>flowers</t>
  </si>
  <si>
    <t>root vegetables</t>
  </si>
  <si>
    <t>heirloom</t>
  </si>
  <si>
    <t>Size</t>
  </si>
  <si>
    <t>Season</t>
  </si>
  <si>
    <t>Sun_amount</t>
  </si>
  <si>
    <t>Small</t>
  </si>
  <si>
    <t>Small_count</t>
  </si>
  <si>
    <t>Large_count</t>
  </si>
  <si>
    <t>Garden</t>
  </si>
  <si>
    <t>Seed</t>
  </si>
  <si>
    <t>Design</t>
  </si>
  <si>
    <t>Quantity</t>
  </si>
  <si>
    <t>SearchDT</t>
  </si>
  <si>
    <t>IP_address</t>
  </si>
  <si>
    <t>Search_text</t>
  </si>
  <si>
    <t>chance of search by a user</t>
  </si>
  <si>
    <t>seeds</t>
  </si>
  <si>
    <t>seed</t>
  </si>
  <si>
    <t>gardens</t>
  </si>
  <si>
    <t>search terms</t>
  </si>
  <si>
    <t>Bean</t>
  </si>
  <si>
    <t>Dragon</t>
  </si>
  <si>
    <t>French</t>
  </si>
  <si>
    <t>Green</t>
  </si>
  <si>
    <t>Provider</t>
  </si>
  <si>
    <t>Bush</t>
  </si>
  <si>
    <t>Butterhead</t>
  </si>
  <si>
    <t>Lettuce</t>
  </si>
  <si>
    <t>Carrot</t>
  </si>
  <si>
    <t>Fall</t>
  </si>
  <si>
    <t>Rainbow</t>
  </si>
  <si>
    <t>Chard</t>
  </si>
  <si>
    <t>Lemon</t>
  </si>
  <si>
    <t>Salad</t>
  </si>
  <si>
    <t>Blend</t>
  </si>
  <si>
    <t>Dark</t>
  </si>
  <si>
    <t>Orange</t>
  </si>
  <si>
    <t>Marigold</t>
  </si>
  <si>
    <t>Sun</t>
  </si>
  <si>
    <t>Gold</t>
  </si>
  <si>
    <t>Cherry</t>
  </si>
  <si>
    <t>Tomato</t>
  </si>
  <si>
    <t>Heirloom</t>
  </si>
  <si>
    <t>Medium</t>
  </si>
  <si>
    <t>Red</t>
  </si>
  <si>
    <t>Golden</t>
  </si>
  <si>
    <t>Sunflower</t>
  </si>
  <si>
    <t>Watermelon</t>
  </si>
  <si>
    <t>Radish</t>
  </si>
  <si>
    <t>Breakfast</t>
  </si>
  <si>
    <t>Suger</t>
  </si>
  <si>
    <t>Snap</t>
  </si>
  <si>
    <t>Pea</t>
  </si>
  <si>
    <t>Spring</t>
  </si>
  <si>
    <t>Jalapeno</t>
  </si>
  <si>
    <t>Pepper</t>
  </si>
  <si>
    <t>Deep</t>
  </si>
  <si>
    <t>Purple</t>
  </si>
  <si>
    <t>Giant</t>
  </si>
  <si>
    <t>Zinnia</t>
  </si>
  <si>
    <t>Calendula</t>
  </si>
  <si>
    <t>Strawberry</t>
  </si>
  <si>
    <t>Blonde</t>
  </si>
  <si>
    <t>Shishito</t>
  </si>
  <si>
    <t>Tangerine</t>
  </si>
  <si>
    <t>Gem</t>
  </si>
  <si>
    <t>Cayenne</t>
  </si>
  <si>
    <t>Buzz</t>
  </si>
  <si>
    <t>Buttons</t>
  </si>
  <si>
    <t>Mini</t>
  </si>
  <si>
    <t>Sweet</t>
  </si>
  <si>
    <t>Glacier</t>
  </si>
  <si>
    <t>Baby</t>
  </si>
  <si>
    <t>Large</t>
  </si>
  <si>
    <t>Bell</t>
  </si>
  <si>
    <t>Yellow</t>
  </si>
  <si>
    <t>Squash</t>
  </si>
  <si>
    <t>Spaghetti</t>
  </si>
  <si>
    <t>Husk</t>
  </si>
  <si>
    <t>Racer</t>
  </si>
  <si>
    <t>Pumpkin</t>
  </si>
  <si>
    <t>garden</t>
  </si>
  <si>
    <t>Trowel</t>
  </si>
  <si>
    <t>Pruning Shears</t>
  </si>
  <si>
    <t>Garden Fork</t>
  </si>
  <si>
    <t>Spade</t>
  </si>
  <si>
    <t>Rake</t>
  </si>
  <si>
    <t>Hoe</t>
  </si>
  <si>
    <t>Gloves</t>
  </si>
  <si>
    <t>Wheelbarrow</t>
  </si>
  <si>
    <t>Watering Can</t>
  </si>
  <si>
    <t>Garden Hose</t>
  </si>
  <si>
    <t>Sprinkler</t>
  </si>
  <si>
    <t>Lawn Mower</t>
  </si>
  <si>
    <t>Leaf Blower</t>
  </si>
  <si>
    <t>Edger</t>
  </si>
  <si>
    <t>Cultivator</t>
  </si>
  <si>
    <t>Soil Knife</t>
  </si>
  <si>
    <t>Dibber</t>
  </si>
  <si>
    <t>Secateurs</t>
  </si>
  <si>
    <t>Loppers</t>
  </si>
  <si>
    <t>Garden Cart</t>
  </si>
  <si>
    <t>Weeder</t>
  </si>
  <si>
    <t>Garden Sprayer</t>
  </si>
  <si>
    <t>Chainsaw</t>
  </si>
  <si>
    <t>Mulching Machine</t>
  </si>
  <si>
    <t>Post Hole Digger</t>
  </si>
  <si>
    <t>Lawn Aerator</t>
  </si>
  <si>
    <t>Garden Roller</t>
  </si>
  <si>
    <t>Seed Spreader</t>
  </si>
  <si>
    <t>Garden Shredder</t>
  </si>
  <si>
    <t>Soil pH Tester</t>
  </si>
  <si>
    <t>Pruning</t>
  </si>
  <si>
    <t>Shears</t>
  </si>
  <si>
    <t>Fork</t>
  </si>
  <si>
    <t>Watering</t>
  </si>
  <si>
    <t>Can</t>
  </si>
  <si>
    <t>Hose</t>
  </si>
  <si>
    <t>Lawn</t>
  </si>
  <si>
    <t>Mower</t>
  </si>
  <si>
    <t>Leaf</t>
  </si>
  <si>
    <t>Blower</t>
  </si>
  <si>
    <t>Soil</t>
  </si>
  <si>
    <t>Knife</t>
  </si>
  <si>
    <t>Cart</t>
  </si>
  <si>
    <t>Sprayer</t>
  </si>
  <si>
    <t>Mulching</t>
  </si>
  <si>
    <t>Machine</t>
  </si>
  <si>
    <t>Post</t>
  </si>
  <si>
    <t>Hole</t>
  </si>
  <si>
    <t>Digger</t>
  </si>
  <si>
    <t>Aerator</t>
  </si>
  <si>
    <t>Roller</t>
  </si>
  <si>
    <t>Spreader</t>
  </si>
  <si>
    <t>Shredder</t>
  </si>
  <si>
    <t>pH</t>
  </si>
  <si>
    <t>Tester</t>
  </si>
  <si>
    <t>wheel</t>
  </si>
  <si>
    <t>barrow</t>
  </si>
  <si>
    <t>fertilizer</t>
  </si>
  <si>
    <t>organic</t>
  </si>
  <si>
    <t>bed</t>
  </si>
  <si>
    <t>net</t>
  </si>
  <si>
    <t>water</t>
  </si>
  <si>
    <t>wand</t>
  </si>
  <si>
    <t>water wand</t>
  </si>
  <si>
    <t>harvesting</t>
  </si>
  <si>
    <t>stakes</t>
  </si>
  <si>
    <t>DIY</t>
  </si>
  <si>
    <t>Sci-Fi Films</t>
  </si>
  <si>
    <t>Tire Change</t>
  </si>
  <si>
    <t>NYC Eateries</t>
  </si>
  <si>
    <t>Roman History</t>
  </si>
  <si>
    <t>Quantum Basics</t>
  </si>
  <si>
    <t>Yoga Stress-Relief</t>
  </si>
  <si>
    <t>Credit Tips</t>
  </si>
  <si>
    <t>Resume Writing</t>
  </si>
  <si>
    <t>Butterfly Lifecycle</t>
  </si>
  <si>
    <t>Stock Investment</t>
  </si>
  <si>
    <t>Paris Landmarks</t>
  </si>
  <si>
    <t>Language Learning</t>
  </si>
  <si>
    <t>Social Media</t>
  </si>
  <si>
    <t>Japanese Recipes</t>
  </si>
  <si>
    <t>Carbon Footprint</t>
  </si>
  <si>
    <t>Web Coding</t>
  </si>
  <si>
    <t>Marathon Training</t>
  </si>
  <si>
    <t>Universe Theories</t>
  </si>
  <si>
    <t>Smartphone Photography</t>
  </si>
  <si>
    <t>Meditation Benefits</t>
  </si>
  <si>
    <t>Home DIY</t>
  </si>
  <si>
    <t>Jazz History</t>
  </si>
  <si>
    <t>Podcasting</t>
  </si>
  <si>
    <t>Caffeine Effects</t>
  </si>
  <si>
    <t>Traveling Pets</t>
  </si>
  <si>
    <t>Budget Planning</t>
  </si>
  <si>
    <t>Dream Psychology</t>
  </si>
  <si>
    <t>Cybersecurity</t>
  </si>
  <si>
    <t>Memory Improvement</t>
  </si>
  <si>
    <t>Tattoo Culture</t>
  </si>
  <si>
    <t>Sci-Fi</t>
  </si>
  <si>
    <t>Tire</t>
  </si>
  <si>
    <t>NYC</t>
  </si>
  <si>
    <t>Roman</t>
  </si>
  <si>
    <t>Quantum</t>
  </si>
  <si>
    <t>Yoga</t>
  </si>
  <si>
    <t>Credit</t>
  </si>
  <si>
    <t>Resume</t>
  </si>
  <si>
    <t>Butterfly</t>
  </si>
  <si>
    <t>Stock</t>
  </si>
  <si>
    <t>Paris</t>
  </si>
  <si>
    <t>Language</t>
  </si>
  <si>
    <t>Social</t>
  </si>
  <si>
    <t>Japanese</t>
  </si>
  <si>
    <t>Carbon</t>
  </si>
  <si>
    <t>Web</t>
  </si>
  <si>
    <t>Marathon</t>
  </si>
  <si>
    <t>Universe</t>
  </si>
  <si>
    <t>Smartphone</t>
  </si>
  <si>
    <t>Meditation</t>
  </si>
  <si>
    <t>Home</t>
  </si>
  <si>
    <t>Jazz</t>
  </si>
  <si>
    <t>Caffeine</t>
  </si>
  <si>
    <t>Traveling</t>
  </si>
  <si>
    <t>Budget</t>
  </si>
  <si>
    <t>Dream</t>
  </si>
  <si>
    <t>Memory</t>
  </si>
  <si>
    <t>Tattoo</t>
  </si>
  <si>
    <t>Films</t>
  </si>
  <si>
    <t>Change</t>
  </si>
  <si>
    <t>Eateries</t>
  </si>
  <si>
    <t>History</t>
  </si>
  <si>
    <t>Basics</t>
  </si>
  <si>
    <t>Stress-Relief</t>
  </si>
  <si>
    <t>Tips</t>
  </si>
  <si>
    <t>Writing</t>
  </si>
  <si>
    <t>Lifecycle</t>
  </si>
  <si>
    <t>Investment</t>
  </si>
  <si>
    <t>Landmarks</t>
  </si>
  <si>
    <t>Learning</t>
  </si>
  <si>
    <t>Media</t>
  </si>
  <si>
    <t>Recipes</t>
  </si>
  <si>
    <t>Footprint</t>
  </si>
  <si>
    <t>Coding</t>
  </si>
  <si>
    <t>Training</t>
  </si>
  <si>
    <t>Theories</t>
  </si>
  <si>
    <t>Photography</t>
  </si>
  <si>
    <t>Benefits</t>
  </si>
  <si>
    <t>Effects</t>
  </si>
  <si>
    <t>Pets</t>
  </si>
  <si>
    <t>Planning</t>
  </si>
  <si>
    <t>Psychology</t>
  </si>
  <si>
    <t>Improvement</t>
  </si>
  <si>
    <t>Culture</t>
  </si>
  <si>
    <t>year</t>
  </si>
  <si>
    <t>month</t>
  </si>
  <si>
    <t>day</t>
  </si>
  <si>
    <t>hour</t>
  </si>
  <si>
    <t>minute</t>
  </si>
  <si>
    <t>seconds</t>
  </si>
  <si>
    <t>start date</t>
  </si>
  <si>
    <t>end date</t>
  </si>
  <si>
    <t>date</t>
  </si>
  <si>
    <t>sorted date</t>
  </si>
  <si>
    <t>hour part</t>
  </si>
  <si>
    <t>Product1</t>
  </si>
  <si>
    <t>Product2</t>
  </si>
  <si>
    <t>PLANTEDS</t>
  </si>
  <si>
    <t>DESIGNES</t>
  </si>
  <si>
    <t>tool</t>
  </si>
  <si>
    <t>tools</t>
  </si>
  <si>
    <t>sourceSearchterm</t>
  </si>
  <si>
    <t>searchSearchterm</t>
  </si>
  <si>
    <t>source</t>
  </si>
  <si>
    <t>search</t>
  </si>
  <si>
    <t>SearchDT control</t>
  </si>
  <si>
    <t>DesignID</t>
  </si>
  <si>
    <t>Designed_for</t>
  </si>
  <si>
    <t>OrderID</t>
  </si>
  <si>
    <t>OrderDate</t>
  </si>
  <si>
    <t>Shipping_method</t>
  </si>
  <si>
    <t>Payment_type</t>
  </si>
  <si>
    <t>OrderDate control</t>
  </si>
  <si>
    <t>sortedDates</t>
  </si>
  <si>
    <t>Date</t>
  </si>
  <si>
    <t>shipping_method options</t>
  </si>
  <si>
    <t>USPS</t>
  </si>
  <si>
    <t>Amazon Prime Shipping</t>
  </si>
  <si>
    <t>UPS</t>
  </si>
  <si>
    <t>FedEx</t>
  </si>
  <si>
    <t>DHL</t>
  </si>
  <si>
    <t>Click &amp; Collect</t>
  </si>
  <si>
    <t>Freight Shipping</t>
  </si>
  <si>
    <t>Regional Carriers</t>
  </si>
  <si>
    <t>Amtrak Express Shipping</t>
  </si>
  <si>
    <t>Greyhound Package Express</t>
  </si>
  <si>
    <t>Air Cargo</t>
  </si>
  <si>
    <t>payment types</t>
  </si>
  <si>
    <t>ShopPay</t>
  </si>
  <si>
    <t>Klarna</t>
  </si>
  <si>
    <t>formated to appropriate length</t>
  </si>
  <si>
    <t>inclusions gamma quantity control</t>
  </si>
  <si>
    <t>amount of designs</t>
  </si>
  <si>
    <t>id Huge Harvest</t>
  </si>
  <si>
    <t>id Mixed Medley</t>
  </si>
  <si>
    <t>id Salad Ballad</t>
  </si>
  <si>
    <t>id in design</t>
  </si>
  <si>
    <t>amount Small</t>
  </si>
  <si>
    <t>Amount Large</t>
  </si>
  <si>
    <t>max Small</t>
  </si>
  <si>
    <t>max Large</t>
  </si>
  <si>
    <t>chance of remove from final</t>
  </si>
  <si>
    <t>id original</t>
  </si>
  <si>
    <t>id origin</t>
  </si>
  <si>
    <t>type</t>
  </si>
  <si>
    <t>Summer</t>
  </si>
  <si>
    <t>Winter</t>
  </si>
  <si>
    <t>Partial Shade</t>
  </si>
  <si>
    <t>Partial Shade / Shade</t>
  </si>
  <si>
    <t>Full Sun / Partial Shade</t>
  </si>
  <si>
    <t>Prefers Shade</t>
  </si>
  <si>
    <t>Shade</t>
  </si>
  <si>
    <t>Prefers Partial Shade</t>
  </si>
  <si>
    <t>Full Sun</t>
  </si>
  <si>
    <t>Prefers Full Sun</t>
  </si>
  <si>
    <t>binomial variable amount</t>
  </si>
  <si>
    <t>binomial variable probability</t>
  </si>
  <si>
    <t>ratio of additional amount1</t>
  </si>
  <si>
    <t>ratio of additional amount2</t>
  </si>
  <si>
    <t>ratio of base amount</t>
  </si>
  <si>
    <t>binary prob of amount1</t>
  </si>
  <si>
    <t>binary prob of amount2</t>
  </si>
  <si>
    <t>gamma variable alpha</t>
  </si>
  <si>
    <t>gamma variable beta</t>
  </si>
  <si>
    <t>seeds data</t>
  </si>
  <si>
    <t>final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</si>
</sst>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rgb="FF333333"/>
      <name val="Segoe UI"/>
      <family val="2"/>
    </font>
    <font>
      <sz val="11"/>
      <color rgb="FF333333"/>
      <name val="Courier New"/>
      <family val="3"/>
    </font>
    <font>
      <sz val="11"/>
      <color theme="1"/>
      <name val="Segoe U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 applyAlignment="1">
      <alignment vertical="center"/>
    </xf>
    <xf numFmtId="0" fontId="0" fillId="0" borderId="2" xfId="0" applyBorder="1"/>
    <xf numFmtId="0" fontId="0" fillId="0" borderId="1" xfId="0" applyBorder="1"/>
    <xf numFmtId="0" fontId="4" fillId="0" borderId="0" xfId="0" applyFont="1"/>
    <xf numFmtId="22" fontId="0" fillId="0" borderId="0" xfId="0" applyNumberFormat="1"/>
    <xf numFmtId="14" fontId="0" fillId="0" borderId="0" xfId="0" applyNumberFormat="1"/>
    <xf numFmtId="0" fontId="5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/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06/relationships/rdRichValueTypes" Target="richData/rdRichValueTypes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microsoft.com/office/2017/06/relationships/rdRichValue" Target="richData/rdrichvalue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8">
  <rv s="0">
    <v>0</v>
    <v>8</v>
    <v>181</v>
    <v>2</v>
  </rv>
  <rv s="0">
    <v>0</v>
    <v>8</v>
    <v>177</v>
    <v>2</v>
  </rv>
  <rv s="0">
    <v>0</v>
    <v>8</v>
    <v>418</v>
    <v>2</v>
  </rv>
  <rv s="0">
    <v>0</v>
    <v>8</v>
    <v>651</v>
    <v>2</v>
  </rv>
  <rv s="1">
    <v>8</v>
    <v>1</v>
  </rv>
  <rv s="0">
    <v>0</v>
    <v>8</v>
    <v>677</v>
    <v>2</v>
  </rv>
  <rv s="0">
    <v>0</v>
    <v>8</v>
    <v>121</v>
    <v>2</v>
  </rv>
  <rv s="0">
    <v>0</v>
    <v>8</v>
    <v>117</v>
    <v>2</v>
  </rv>
  <rv s="0">
    <v>0</v>
    <v>8</v>
    <v>584</v>
    <v>2</v>
  </rv>
  <rv s="0">
    <v>0</v>
    <v>8</v>
    <v>147487</v>
    <v>2</v>
  </rv>
  <rv s="0">
    <v>2</v>
    <v>8</v>
    <v>4191</v>
    <v>2</v>
  </rv>
  <rv s="0">
    <v>0</v>
    <v>8</v>
    <v>1534</v>
    <v>2</v>
  </rv>
  <rv s="0">
    <v>1</v>
    <v>8</v>
    <v>1518</v>
    <v>2</v>
  </rv>
  <rv s="0">
    <v>0</v>
    <v>8</v>
    <v>1934</v>
    <v>2</v>
  </rv>
  <rv s="0">
    <v>0</v>
    <v>8</v>
    <v>672</v>
    <v>2</v>
  </rv>
  <rv s="0">
    <v>0</v>
    <v>8</v>
    <v>694</v>
    <v>2</v>
  </rv>
  <rv s="0">
    <v>0</v>
    <v>8</v>
    <v>232</v>
    <v>2</v>
  </rv>
  <rv s="0">
    <v>0</v>
    <v>8</v>
    <v>249</v>
    <v>2</v>
  </rv>
  <rv s="0">
    <v>0</v>
    <v>8</v>
    <v>1863</v>
    <v>2</v>
  </rv>
  <rv s="0">
    <v>0</v>
    <v>8</v>
    <v>465</v>
    <v>2</v>
  </rv>
  <rv s="0">
    <v>0</v>
    <v>8</v>
    <v>423</v>
    <v>2</v>
  </rv>
  <rv s="0">
    <v>0</v>
    <v>8</v>
    <v>206</v>
    <v>2</v>
  </rv>
  <rv s="0">
    <v>0</v>
    <v>8</v>
    <v>1249</v>
    <v>2</v>
  </rv>
  <rv s="0">
    <v>0</v>
    <v>8</v>
    <v>4211</v>
    <v>2</v>
  </rv>
  <rv s="0">
    <v>0</v>
    <v>8</v>
    <v>4037</v>
    <v>2</v>
  </rv>
  <rv s="0">
    <v>4</v>
    <v>8</v>
    <v>3174</v>
    <v>2</v>
  </rv>
  <rv s="0">
    <v>0</v>
    <v>8</v>
    <v>3172</v>
    <v>2</v>
  </rv>
  <rv s="0">
    <v>3</v>
    <v>8</v>
    <v>2424</v>
    <v>2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cities_in_Nevada" TargetMode="External"/><Relationship Id="rId1" Type="http://schemas.openxmlformats.org/officeDocument/2006/relationships/hyperlink" Target="https://www.areavibes.com/n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2414-5027-4017-807A-FA838F5407E9}">
  <dimension ref="A1:F2"/>
  <sheetViews>
    <sheetView zoomScale="265" zoomScaleNormal="265" workbookViewId="0">
      <selection activeCell="B4" sqref="B4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9.85546875" bestFit="1" customWidth="1"/>
    <col min="4" max="4" width="7.28515625" bestFit="1" customWidth="1"/>
    <col min="5" max="5" width="13.140625" bestFit="1" customWidth="1"/>
    <col min="6" max="6" width="10.42578125" bestFit="1" customWidth="1"/>
  </cols>
  <sheetData>
    <row r="1" spans="1:6" x14ac:dyDescent="0.25">
      <c r="A1" t="s">
        <v>534</v>
      </c>
      <c r="B1" t="s">
        <v>537</v>
      </c>
      <c r="C1" t="s">
        <v>539</v>
      </c>
      <c r="D1" t="s">
        <v>540</v>
      </c>
      <c r="E1" t="s">
        <v>541</v>
      </c>
      <c r="F1" t="s">
        <v>1224</v>
      </c>
    </row>
    <row r="2" spans="1:6" x14ac:dyDescent="0.25">
      <c r="A2">
        <f>COUNTA(ProductsData!$A:$A)-1</f>
        <v>83</v>
      </c>
      <c r="B2">
        <f>COUNTA(RelationsData!$A:$A)-1</f>
        <v>96</v>
      </c>
      <c r="C2">
        <f>COUNTA(Seed_typesData!$A:$A)-1</f>
        <v>65</v>
      </c>
      <c r="D2">
        <f>COUNTA(SeedsData!$A:$A)-1</f>
        <v>61</v>
      </c>
      <c r="E2">
        <f>COUNTA(Seed_typesData!$A:$A)-1</f>
        <v>65</v>
      </c>
      <c r="F2">
        <f>COUNTA(PlantedData!$A:$A)-1</f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6030-4DD9-45A4-82BC-CF0771CC9404}">
  <sheetPr>
    <tabColor theme="9" tint="-0.249977111117893"/>
  </sheetPr>
  <dimension ref="A1:C84"/>
  <sheetViews>
    <sheetView topLeftCell="A51" zoomScaleNormal="100" workbookViewId="0">
      <selection activeCell="A2" sqref="A2:C84"/>
    </sheetView>
  </sheetViews>
  <sheetFormatPr defaultRowHeight="15" x14ac:dyDescent="0.25"/>
  <cols>
    <col min="1" max="1" width="44.28515625" bestFit="1" customWidth="1"/>
  </cols>
  <sheetData>
    <row r="1" spans="1:3" x14ac:dyDescent="0.25">
      <c r="A1" t="s">
        <v>530</v>
      </c>
      <c r="B1" t="s">
        <v>888</v>
      </c>
      <c r="C1" t="s">
        <v>889</v>
      </c>
    </row>
    <row r="2" spans="1:3" x14ac:dyDescent="0.25">
      <c r="A2" t="s">
        <v>896</v>
      </c>
      <c r="B2">
        <v>159.99</v>
      </c>
      <c r="C2">
        <v>30</v>
      </c>
    </row>
    <row r="3" spans="1:3" x14ac:dyDescent="0.25">
      <c r="A3" t="s">
        <v>897</v>
      </c>
      <c r="B3">
        <v>159.99</v>
      </c>
      <c r="C3">
        <v>20</v>
      </c>
    </row>
    <row r="4" spans="1:3" x14ac:dyDescent="0.25">
      <c r="A4" t="s">
        <v>898</v>
      </c>
      <c r="B4">
        <v>159.99</v>
      </c>
      <c r="C4">
        <v>10</v>
      </c>
    </row>
    <row r="5" spans="1:3" x14ac:dyDescent="0.25">
      <c r="A5" t="s">
        <v>890</v>
      </c>
      <c r="B5">
        <v>34.99</v>
      </c>
      <c r="C5">
        <v>3.75</v>
      </c>
    </row>
    <row r="6" spans="1:3" x14ac:dyDescent="0.25">
      <c r="A6" t="s">
        <v>891</v>
      </c>
      <c r="B6">
        <v>32.99</v>
      </c>
      <c r="C6">
        <v>9</v>
      </c>
    </row>
    <row r="7" spans="1:3" x14ac:dyDescent="0.25">
      <c r="A7" t="s">
        <v>892</v>
      </c>
      <c r="B7">
        <v>26.99</v>
      </c>
      <c r="C7">
        <v>9</v>
      </c>
    </row>
    <row r="8" spans="1:3" x14ac:dyDescent="0.25">
      <c r="A8" t="s">
        <v>893</v>
      </c>
      <c r="B8">
        <v>59.99</v>
      </c>
      <c r="C8">
        <v>15</v>
      </c>
    </row>
    <row r="9" spans="1:3" x14ac:dyDescent="0.25">
      <c r="A9" t="s">
        <v>894</v>
      </c>
      <c r="B9">
        <v>39.99</v>
      </c>
      <c r="C9">
        <v>10</v>
      </c>
    </row>
    <row r="10" spans="1:3" x14ac:dyDescent="0.25">
      <c r="A10" t="s">
        <v>895</v>
      </c>
      <c r="B10">
        <v>12.99</v>
      </c>
      <c r="C10">
        <v>3</v>
      </c>
    </row>
    <row r="11" spans="1:3" x14ac:dyDescent="0.25">
      <c r="A11" t="s">
        <v>899</v>
      </c>
      <c r="B11">
        <v>149.99</v>
      </c>
      <c r="C11">
        <v>30</v>
      </c>
    </row>
    <row r="12" spans="1:3" x14ac:dyDescent="0.25">
      <c r="A12" t="s">
        <v>900</v>
      </c>
      <c r="B12">
        <v>119.99</v>
      </c>
      <c r="C12">
        <v>20</v>
      </c>
    </row>
    <row r="13" spans="1:3" x14ac:dyDescent="0.25">
      <c r="A13" t="s">
        <v>901</v>
      </c>
      <c r="B13">
        <v>129.99</v>
      </c>
      <c r="C13">
        <v>25</v>
      </c>
    </row>
    <row r="14" spans="1:3" x14ac:dyDescent="0.25">
      <c r="A14" t="s">
        <v>902</v>
      </c>
      <c r="B14">
        <v>129.99</v>
      </c>
      <c r="C14">
        <v>25</v>
      </c>
    </row>
    <row r="15" spans="1:3" x14ac:dyDescent="0.25">
      <c r="A15" t="s">
        <v>903</v>
      </c>
      <c r="B15">
        <v>129.99</v>
      </c>
      <c r="C15">
        <v>20</v>
      </c>
    </row>
    <row r="16" spans="1:3" x14ac:dyDescent="0.25">
      <c r="A16" t="s">
        <v>904</v>
      </c>
      <c r="B16">
        <v>119.99</v>
      </c>
      <c r="C16">
        <v>20</v>
      </c>
    </row>
    <row r="17" spans="1:3" x14ac:dyDescent="0.25">
      <c r="A17" t="s">
        <v>905</v>
      </c>
      <c r="B17">
        <v>119.99</v>
      </c>
      <c r="C17">
        <v>20</v>
      </c>
    </row>
    <row r="18" spans="1:3" x14ac:dyDescent="0.25">
      <c r="A18" t="s">
        <v>906</v>
      </c>
      <c r="B18">
        <v>129.99</v>
      </c>
      <c r="C18">
        <v>20</v>
      </c>
    </row>
    <row r="19" spans="1:3" x14ac:dyDescent="0.25">
      <c r="A19" t="s">
        <v>907</v>
      </c>
      <c r="B19">
        <v>119.99</v>
      </c>
      <c r="C19">
        <v>20</v>
      </c>
    </row>
    <row r="20" spans="1:3" x14ac:dyDescent="0.25">
      <c r="A20" t="s">
        <v>909</v>
      </c>
      <c r="B20">
        <v>499.99</v>
      </c>
      <c r="C20">
        <v>111</v>
      </c>
    </row>
    <row r="21" spans="1:3" x14ac:dyDescent="0.25">
      <c r="A21" t="s">
        <v>908</v>
      </c>
      <c r="B21">
        <v>324.99</v>
      </c>
      <c r="C21">
        <v>86</v>
      </c>
    </row>
    <row r="22" spans="1:3" x14ac:dyDescent="0.25">
      <c r="A22" t="s">
        <v>910</v>
      </c>
      <c r="B22">
        <v>149.99</v>
      </c>
      <c r="C22">
        <v>124.99</v>
      </c>
    </row>
    <row r="23" spans="1:3" x14ac:dyDescent="0.25">
      <c r="A23" t="s">
        <v>911</v>
      </c>
      <c r="B23">
        <v>139.99</v>
      </c>
      <c r="C23">
        <v>20</v>
      </c>
    </row>
    <row r="24" spans="1:3" x14ac:dyDescent="0.25">
      <c r="A24" t="s">
        <v>912</v>
      </c>
      <c r="B24">
        <v>15</v>
      </c>
      <c r="C24">
        <v>0</v>
      </c>
    </row>
    <row r="25" spans="1:3" x14ac:dyDescent="0.25">
      <c r="A25" t="s">
        <v>913</v>
      </c>
      <c r="B25">
        <v>15</v>
      </c>
      <c r="C25">
        <v>0</v>
      </c>
    </row>
    <row r="26" spans="1:3" x14ac:dyDescent="0.25">
      <c r="A26" t="s">
        <v>914</v>
      </c>
      <c r="B26">
        <v>12</v>
      </c>
      <c r="C26">
        <v>0</v>
      </c>
    </row>
    <row r="27" spans="1:3" x14ac:dyDescent="0.25">
      <c r="A27" t="s">
        <v>915</v>
      </c>
      <c r="B27">
        <v>15</v>
      </c>
      <c r="C27">
        <v>0</v>
      </c>
    </row>
    <row r="28" spans="1:3" x14ac:dyDescent="0.25">
      <c r="A28" t="s">
        <v>916</v>
      </c>
      <c r="B28">
        <v>15</v>
      </c>
      <c r="C28">
        <v>0</v>
      </c>
    </row>
    <row r="29" spans="1:3" x14ac:dyDescent="0.25">
      <c r="A29" t="s">
        <v>917</v>
      </c>
      <c r="B29">
        <v>15</v>
      </c>
      <c r="C29">
        <v>0</v>
      </c>
    </row>
    <row r="30" spans="1:3" x14ac:dyDescent="0.25">
      <c r="A30" t="s">
        <v>918</v>
      </c>
      <c r="B30">
        <v>15</v>
      </c>
      <c r="C30">
        <v>0</v>
      </c>
    </row>
    <row r="31" spans="1:3" x14ac:dyDescent="0.25">
      <c r="A31" t="s">
        <v>919</v>
      </c>
      <c r="B31">
        <v>10</v>
      </c>
      <c r="C31">
        <v>0</v>
      </c>
    </row>
    <row r="32" spans="1:3" x14ac:dyDescent="0.25">
      <c r="A32" t="s">
        <v>920</v>
      </c>
      <c r="B32">
        <v>12</v>
      </c>
      <c r="C32">
        <v>0</v>
      </c>
    </row>
    <row r="33" spans="1:3" x14ac:dyDescent="0.25">
      <c r="A33" t="s">
        <v>921</v>
      </c>
      <c r="B33">
        <v>12</v>
      </c>
      <c r="C33">
        <v>0</v>
      </c>
    </row>
    <row r="34" spans="1:3" x14ac:dyDescent="0.25">
      <c r="A34" t="s">
        <v>922</v>
      </c>
      <c r="B34">
        <v>12</v>
      </c>
      <c r="C34">
        <v>0</v>
      </c>
    </row>
    <row r="35" spans="1:3" x14ac:dyDescent="0.25">
      <c r="A35" t="s">
        <v>923</v>
      </c>
      <c r="B35">
        <v>15</v>
      </c>
      <c r="C35">
        <v>0</v>
      </c>
    </row>
    <row r="36" spans="1:3" x14ac:dyDescent="0.25">
      <c r="A36" t="s">
        <v>924</v>
      </c>
      <c r="B36">
        <v>10</v>
      </c>
      <c r="C36">
        <v>0</v>
      </c>
    </row>
    <row r="37" spans="1:3" x14ac:dyDescent="0.25">
      <c r="A37" t="s">
        <v>925</v>
      </c>
      <c r="B37">
        <v>15</v>
      </c>
      <c r="C37">
        <v>0</v>
      </c>
    </row>
    <row r="38" spans="1:3" x14ac:dyDescent="0.25">
      <c r="A38" t="s">
        <v>926</v>
      </c>
      <c r="B38">
        <v>15</v>
      </c>
      <c r="C38">
        <v>0</v>
      </c>
    </row>
    <row r="39" spans="1:3" x14ac:dyDescent="0.25">
      <c r="A39" t="s">
        <v>927</v>
      </c>
      <c r="B39">
        <v>10</v>
      </c>
      <c r="C39">
        <v>0</v>
      </c>
    </row>
    <row r="40" spans="1:3" x14ac:dyDescent="0.25">
      <c r="A40" t="s">
        <v>928</v>
      </c>
      <c r="B40">
        <v>15</v>
      </c>
      <c r="C40">
        <v>0</v>
      </c>
    </row>
    <row r="41" spans="1:3" x14ac:dyDescent="0.25">
      <c r="A41" t="s">
        <v>929</v>
      </c>
      <c r="B41">
        <v>12</v>
      </c>
      <c r="C41">
        <v>0</v>
      </c>
    </row>
    <row r="42" spans="1:3" x14ac:dyDescent="0.25">
      <c r="A42" t="s">
        <v>930</v>
      </c>
      <c r="B42">
        <v>12</v>
      </c>
      <c r="C42">
        <v>0</v>
      </c>
    </row>
    <row r="43" spans="1:3" x14ac:dyDescent="0.25">
      <c r="A43" t="s">
        <v>931</v>
      </c>
      <c r="B43">
        <v>15</v>
      </c>
      <c r="C43">
        <v>0</v>
      </c>
    </row>
    <row r="44" spans="1:3" x14ac:dyDescent="0.25">
      <c r="A44" t="s">
        <v>932</v>
      </c>
      <c r="B44">
        <v>12</v>
      </c>
      <c r="C44">
        <v>0</v>
      </c>
    </row>
    <row r="45" spans="1:3" x14ac:dyDescent="0.25">
      <c r="A45" t="s">
        <v>933</v>
      </c>
      <c r="B45">
        <v>10</v>
      </c>
      <c r="C45">
        <v>0</v>
      </c>
    </row>
    <row r="46" spans="1:3" x14ac:dyDescent="0.25">
      <c r="A46" t="s">
        <v>934</v>
      </c>
      <c r="B46">
        <v>10</v>
      </c>
      <c r="C46">
        <v>0</v>
      </c>
    </row>
    <row r="47" spans="1:3" x14ac:dyDescent="0.25">
      <c r="A47" t="s">
        <v>935</v>
      </c>
      <c r="B47">
        <v>12</v>
      </c>
      <c r="C47">
        <v>0</v>
      </c>
    </row>
    <row r="48" spans="1:3" x14ac:dyDescent="0.25">
      <c r="A48" t="s">
        <v>936</v>
      </c>
      <c r="B48">
        <v>15</v>
      </c>
      <c r="C48">
        <v>0</v>
      </c>
    </row>
    <row r="49" spans="1:3" x14ac:dyDescent="0.25">
      <c r="A49" t="s">
        <v>937</v>
      </c>
      <c r="B49">
        <v>10</v>
      </c>
      <c r="C49">
        <v>0</v>
      </c>
    </row>
    <row r="50" spans="1:3" x14ac:dyDescent="0.25">
      <c r="A50" t="s">
        <v>938</v>
      </c>
      <c r="B50">
        <v>10</v>
      </c>
      <c r="C50">
        <v>0</v>
      </c>
    </row>
    <row r="51" spans="1:3" x14ac:dyDescent="0.25">
      <c r="A51" t="s">
        <v>939</v>
      </c>
      <c r="B51">
        <v>15</v>
      </c>
      <c r="C51">
        <v>0</v>
      </c>
    </row>
    <row r="52" spans="1:3" x14ac:dyDescent="0.25">
      <c r="A52" t="s">
        <v>940</v>
      </c>
      <c r="B52">
        <v>15</v>
      </c>
      <c r="C52">
        <v>0</v>
      </c>
    </row>
    <row r="53" spans="1:3" x14ac:dyDescent="0.25">
      <c r="A53" t="s">
        <v>941</v>
      </c>
      <c r="B53">
        <v>15</v>
      </c>
      <c r="C53">
        <v>0</v>
      </c>
    </row>
    <row r="54" spans="1:3" x14ac:dyDescent="0.25">
      <c r="A54" t="s">
        <v>942</v>
      </c>
      <c r="B54">
        <v>15</v>
      </c>
      <c r="C54">
        <v>0</v>
      </c>
    </row>
    <row r="55" spans="1:3" x14ac:dyDescent="0.25">
      <c r="A55" t="s">
        <v>943</v>
      </c>
      <c r="B55">
        <v>15</v>
      </c>
      <c r="C55">
        <v>0</v>
      </c>
    </row>
    <row r="56" spans="1:3" x14ac:dyDescent="0.25">
      <c r="A56" t="s">
        <v>947</v>
      </c>
      <c r="B56">
        <v>15</v>
      </c>
      <c r="C56">
        <v>0</v>
      </c>
    </row>
    <row r="57" spans="1:3" x14ac:dyDescent="0.25">
      <c r="A57" t="s">
        <v>944</v>
      </c>
      <c r="B57">
        <v>12</v>
      </c>
      <c r="C57">
        <v>0</v>
      </c>
    </row>
    <row r="58" spans="1:3" x14ac:dyDescent="0.25">
      <c r="A58" t="s">
        <v>945</v>
      </c>
      <c r="B58">
        <v>12</v>
      </c>
      <c r="C58">
        <v>0</v>
      </c>
    </row>
    <row r="59" spans="1:3" x14ac:dyDescent="0.25">
      <c r="A59" t="s">
        <v>946</v>
      </c>
      <c r="B59">
        <v>15</v>
      </c>
      <c r="C59">
        <v>0</v>
      </c>
    </row>
    <row r="60" spans="1:3" x14ac:dyDescent="0.25">
      <c r="A60" t="s">
        <v>948</v>
      </c>
      <c r="B60">
        <v>15</v>
      </c>
      <c r="C60">
        <v>0</v>
      </c>
    </row>
    <row r="61" spans="1:3" x14ac:dyDescent="0.25">
      <c r="A61" t="s">
        <v>949</v>
      </c>
      <c r="B61">
        <v>12</v>
      </c>
      <c r="C61">
        <v>0</v>
      </c>
    </row>
    <row r="62" spans="1:3" x14ac:dyDescent="0.25">
      <c r="A62" t="s">
        <v>950</v>
      </c>
      <c r="B62">
        <v>12</v>
      </c>
      <c r="C62">
        <v>0</v>
      </c>
    </row>
    <row r="63" spans="1:3" x14ac:dyDescent="0.25">
      <c r="A63" t="s">
        <v>951</v>
      </c>
      <c r="B63">
        <v>12</v>
      </c>
      <c r="C63">
        <v>0</v>
      </c>
    </row>
    <row r="64" spans="1:3" x14ac:dyDescent="0.25">
      <c r="A64" t="s">
        <v>952</v>
      </c>
      <c r="B64">
        <v>12</v>
      </c>
      <c r="C64">
        <v>0</v>
      </c>
    </row>
    <row r="65" spans="1:3" x14ac:dyDescent="0.25">
      <c r="A65" t="s">
        <v>953</v>
      </c>
      <c r="B65">
        <v>12</v>
      </c>
      <c r="C65">
        <v>0</v>
      </c>
    </row>
    <row r="66" spans="1:3" x14ac:dyDescent="0.25">
      <c r="A66" t="s">
        <v>954</v>
      </c>
      <c r="B66">
        <v>12</v>
      </c>
      <c r="C66">
        <v>0</v>
      </c>
    </row>
    <row r="67" spans="1:3" x14ac:dyDescent="0.25">
      <c r="A67" t="s">
        <v>955</v>
      </c>
      <c r="B67">
        <v>12</v>
      </c>
      <c r="C67">
        <v>0</v>
      </c>
    </row>
    <row r="68" spans="1:3" x14ac:dyDescent="0.25">
      <c r="A68" t="s">
        <v>956</v>
      </c>
      <c r="B68">
        <v>10</v>
      </c>
      <c r="C68">
        <v>0</v>
      </c>
    </row>
    <row r="69" spans="1:3" x14ac:dyDescent="0.25">
      <c r="A69" t="s">
        <v>957</v>
      </c>
      <c r="B69">
        <v>12</v>
      </c>
      <c r="C69">
        <v>0</v>
      </c>
    </row>
    <row r="70" spans="1:3" x14ac:dyDescent="0.25">
      <c r="A70" t="s">
        <v>958</v>
      </c>
      <c r="B70">
        <v>10</v>
      </c>
      <c r="C70">
        <v>0</v>
      </c>
    </row>
    <row r="71" spans="1:3" x14ac:dyDescent="0.25">
      <c r="A71" t="s">
        <v>959</v>
      </c>
      <c r="B71">
        <v>10</v>
      </c>
      <c r="C71">
        <v>0</v>
      </c>
    </row>
    <row r="72" spans="1:3" x14ac:dyDescent="0.25">
      <c r="A72" t="s">
        <v>960</v>
      </c>
      <c r="B72">
        <v>12</v>
      </c>
      <c r="C72">
        <v>0</v>
      </c>
    </row>
    <row r="73" spans="1:3" x14ac:dyDescent="0.25">
      <c r="A73" t="s">
        <v>961</v>
      </c>
      <c r="B73">
        <v>10</v>
      </c>
      <c r="C73">
        <v>0</v>
      </c>
    </row>
    <row r="74" spans="1:3" x14ac:dyDescent="0.25">
      <c r="A74" t="s">
        <v>962</v>
      </c>
      <c r="B74">
        <v>12</v>
      </c>
      <c r="C74">
        <v>0</v>
      </c>
    </row>
    <row r="75" spans="1:3" x14ac:dyDescent="0.25">
      <c r="A75" t="s">
        <v>963</v>
      </c>
      <c r="B75">
        <v>15</v>
      </c>
      <c r="C75">
        <v>0</v>
      </c>
    </row>
    <row r="76" spans="1:3" x14ac:dyDescent="0.25">
      <c r="A76" t="s">
        <v>964</v>
      </c>
      <c r="B76">
        <v>12</v>
      </c>
      <c r="C76">
        <v>0</v>
      </c>
    </row>
    <row r="77" spans="1:3" x14ac:dyDescent="0.25">
      <c r="A77" t="s">
        <v>972</v>
      </c>
      <c r="B77">
        <v>10</v>
      </c>
      <c r="C77">
        <v>0</v>
      </c>
    </row>
    <row r="78" spans="1:3" x14ac:dyDescent="0.25">
      <c r="A78" t="s">
        <v>965</v>
      </c>
      <c r="B78">
        <v>15</v>
      </c>
      <c r="C78">
        <v>0</v>
      </c>
    </row>
    <row r="79" spans="1:3" x14ac:dyDescent="0.25">
      <c r="A79" t="s">
        <v>966</v>
      </c>
      <c r="B79">
        <v>10</v>
      </c>
      <c r="C79">
        <v>0</v>
      </c>
    </row>
    <row r="80" spans="1:3" x14ac:dyDescent="0.25">
      <c r="A80" t="s">
        <v>967</v>
      </c>
      <c r="B80">
        <v>12</v>
      </c>
      <c r="C80">
        <v>0</v>
      </c>
    </row>
    <row r="81" spans="1:3" x14ac:dyDescent="0.25">
      <c r="A81" t="s">
        <v>968</v>
      </c>
      <c r="B81">
        <v>12</v>
      </c>
      <c r="C81">
        <v>0</v>
      </c>
    </row>
    <row r="82" spans="1:3" x14ac:dyDescent="0.25">
      <c r="A82" t="s">
        <v>969</v>
      </c>
      <c r="B82">
        <v>12</v>
      </c>
      <c r="C82">
        <v>0</v>
      </c>
    </row>
    <row r="83" spans="1:3" x14ac:dyDescent="0.25">
      <c r="A83" t="s">
        <v>970</v>
      </c>
      <c r="B83">
        <v>10</v>
      </c>
      <c r="C83">
        <v>0</v>
      </c>
    </row>
    <row r="84" spans="1:3" x14ac:dyDescent="0.25">
      <c r="A84" t="s">
        <v>971</v>
      </c>
      <c r="B84">
        <v>15</v>
      </c>
      <c r="C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7E6B9-CC9E-4806-BA59-DE66D1AB075A}">
  <sheetPr>
    <tabColor theme="9" tint="-0.249977111117893"/>
  </sheetPr>
  <dimension ref="A1:B97"/>
  <sheetViews>
    <sheetView topLeftCell="A64" workbookViewId="0">
      <selection activeCell="A2" sqref="A2:B97"/>
    </sheetView>
  </sheetViews>
  <sheetFormatPr defaultRowHeight="15" x14ac:dyDescent="0.25"/>
  <cols>
    <col min="1" max="1" width="34.5703125" bestFit="1" customWidth="1"/>
    <col min="2" max="2" width="44.28515625" bestFit="1" customWidth="1"/>
  </cols>
  <sheetData>
    <row r="1" spans="1:2" x14ac:dyDescent="0.25">
      <c r="A1" t="s">
        <v>1222</v>
      </c>
      <c r="B1" t="s">
        <v>1223</v>
      </c>
    </row>
    <row r="2" spans="1:2" x14ac:dyDescent="0.25">
      <c r="A2" t="s">
        <v>890</v>
      </c>
      <c r="B2" t="s">
        <v>896</v>
      </c>
    </row>
    <row r="3" spans="1:2" x14ac:dyDescent="0.25">
      <c r="A3" t="s">
        <v>890</v>
      </c>
      <c r="B3" t="s">
        <v>897</v>
      </c>
    </row>
    <row r="4" spans="1:2" x14ac:dyDescent="0.25">
      <c r="A4" t="s">
        <v>890</v>
      </c>
      <c r="B4" t="s">
        <v>898</v>
      </c>
    </row>
    <row r="5" spans="1:2" x14ac:dyDescent="0.25">
      <c r="A5" t="s">
        <v>890</v>
      </c>
      <c r="B5" t="s">
        <v>899</v>
      </c>
    </row>
    <row r="6" spans="1:2" x14ac:dyDescent="0.25">
      <c r="A6" t="s">
        <v>890</v>
      </c>
      <c r="B6" t="s">
        <v>900</v>
      </c>
    </row>
    <row r="7" spans="1:2" x14ac:dyDescent="0.25">
      <c r="A7" t="s">
        <v>890</v>
      </c>
      <c r="B7" t="s">
        <v>901</v>
      </c>
    </row>
    <row r="8" spans="1:2" x14ac:dyDescent="0.25">
      <c r="A8" t="s">
        <v>890</v>
      </c>
      <c r="B8" t="s">
        <v>902</v>
      </c>
    </row>
    <row r="9" spans="1:2" x14ac:dyDescent="0.25">
      <c r="A9" t="s">
        <v>890</v>
      </c>
      <c r="B9" t="s">
        <v>903</v>
      </c>
    </row>
    <row r="10" spans="1:2" x14ac:dyDescent="0.25">
      <c r="A10" t="s">
        <v>890</v>
      </c>
      <c r="B10" t="s">
        <v>904</v>
      </c>
    </row>
    <row r="11" spans="1:2" x14ac:dyDescent="0.25">
      <c r="A11" t="s">
        <v>890</v>
      </c>
      <c r="B11" t="s">
        <v>905</v>
      </c>
    </row>
    <row r="12" spans="1:2" x14ac:dyDescent="0.25">
      <c r="A12" t="s">
        <v>890</v>
      </c>
      <c r="B12" t="s">
        <v>906</v>
      </c>
    </row>
    <row r="13" spans="1:2" x14ac:dyDescent="0.25">
      <c r="A13" t="s">
        <v>890</v>
      </c>
      <c r="B13" t="s">
        <v>907</v>
      </c>
    </row>
    <row r="14" spans="1:2" x14ac:dyDescent="0.25">
      <c r="A14" t="s">
        <v>890</v>
      </c>
      <c r="B14" t="s">
        <v>909</v>
      </c>
    </row>
    <row r="15" spans="1:2" x14ac:dyDescent="0.25">
      <c r="A15" t="s">
        <v>890</v>
      </c>
      <c r="B15" t="s">
        <v>908</v>
      </c>
    </row>
    <row r="16" spans="1:2" x14ac:dyDescent="0.25">
      <c r="A16" t="s">
        <v>890</v>
      </c>
      <c r="B16" t="s">
        <v>910</v>
      </c>
    </row>
    <row r="17" spans="1:2" x14ac:dyDescent="0.25">
      <c r="A17" t="s">
        <v>890</v>
      </c>
      <c r="B17" t="s">
        <v>911</v>
      </c>
    </row>
    <row r="18" spans="1:2" x14ac:dyDescent="0.25">
      <c r="A18" t="s">
        <v>891</v>
      </c>
      <c r="B18" t="s">
        <v>896</v>
      </c>
    </row>
    <row r="19" spans="1:2" x14ac:dyDescent="0.25">
      <c r="A19" t="s">
        <v>891</v>
      </c>
      <c r="B19" t="s">
        <v>897</v>
      </c>
    </row>
    <row r="20" spans="1:2" x14ac:dyDescent="0.25">
      <c r="A20" t="s">
        <v>891</v>
      </c>
      <c r="B20" t="s">
        <v>898</v>
      </c>
    </row>
    <row r="21" spans="1:2" x14ac:dyDescent="0.25">
      <c r="A21" t="s">
        <v>891</v>
      </c>
      <c r="B21" t="s">
        <v>899</v>
      </c>
    </row>
    <row r="22" spans="1:2" x14ac:dyDescent="0.25">
      <c r="A22" t="s">
        <v>891</v>
      </c>
      <c r="B22" t="s">
        <v>900</v>
      </c>
    </row>
    <row r="23" spans="1:2" x14ac:dyDescent="0.25">
      <c r="A23" t="s">
        <v>891</v>
      </c>
      <c r="B23" t="s">
        <v>901</v>
      </c>
    </row>
    <row r="24" spans="1:2" x14ac:dyDescent="0.25">
      <c r="A24" t="s">
        <v>891</v>
      </c>
      <c r="B24" t="s">
        <v>902</v>
      </c>
    </row>
    <row r="25" spans="1:2" x14ac:dyDescent="0.25">
      <c r="A25" t="s">
        <v>891</v>
      </c>
      <c r="B25" t="s">
        <v>903</v>
      </c>
    </row>
    <row r="26" spans="1:2" x14ac:dyDescent="0.25">
      <c r="A26" t="s">
        <v>891</v>
      </c>
      <c r="B26" t="s">
        <v>904</v>
      </c>
    </row>
    <row r="27" spans="1:2" x14ac:dyDescent="0.25">
      <c r="A27" t="s">
        <v>891</v>
      </c>
      <c r="B27" t="s">
        <v>905</v>
      </c>
    </row>
    <row r="28" spans="1:2" x14ac:dyDescent="0.25">
      <c r="A28" t="s">
        <v>891</v>
      </c>
      <c r="B28" t="s">
        <v>906</v>
      </c>
    </row>
    <row r="29" spans="1:2" x14ac:dyDescent="0.25">
      <c r="A29" t="s">
        <v>891</v>
      </c>
      <c r="B29" t="s">
        <v>907</v>
      </c>
    </row>
    <row r="30" spans="1:2" x14ac:dyDescent="0.25">
      <c r="A30" t="s">
        <v>891</v>
      </c>
      <c r="B30" t="s">
        <v>909</v>
      </c>
    </row>
    <row r="31" spans="1:2" x14ac:dyDescent="0.25">
      <c r="A31" t="s">
        <v>891</v>
      </c>
      <c r="B31" t="s">
        <v>908</v>
      </c>
    </row>
    <row r="32" spans="1:2" x14ac:dyDescent="0.25">
      <c r="A32" t="s">
        <v>891</v>
      </c>
      <c r="B32" t="s">
        <v>910</v>
      </c>
    </row>
    <row r="33" spans="1:2" x14ac:dyDescent="0.25">
      <c r="A33" t="s">
        <v>891</v>
      </c>
      <c r="B33" t="s">
        <v>911</v>
      </c>
    </row>
    <row r="34" spans="1:2" x14ac:dyDescent="0.25">
      <c r="A34" t="s">
        <v>892</v>
      </c>
      <c r="B34" t="s">
        <v>896</v>
      </c>
    </row>
    <row r="35" spans="1:2" x14ac:dyDescent="0.25">
      <c r="A35" t="s">
        <v>892</v>
      </c>
      <c r="B35" t="s">
        <v>897</v>
      </c>
    </row>
    <row r="36" spans="1:2" x14ac:dyDescent="0.25">
      <c r="A36" t="s">
        <v>892</v>
      </c>
      <c r="B36" t="s">
        <v>898</v>
      </c>
    </row>
    <row r="37" spans="1:2" x14ac:dyDescent="0.25">
      <c r="A37" t="s">
        <v>892</v>
      </c>
      <c r="B37" t="s">
        <v>899</v>
      </c>
    </row>
    <row r="38" spans="1:2" x14ac:dyDescent="0.25">
      <c r="A38" t="s">
        <v>892</v>
      </c>
      <c r="B38" t="s">
        <v>900</v>
      </c>
    </row>
    <row r="39" spans="1:2" x14ac:dyDescent="0.25">
      <c r="A39" t="s">
        <v>892</v>
      </c>
      <c r="B39" t="s">
        <v>901</v>
      </c>
    </row>
    <row r="40" spans="1:2" x14ac:dyDescent="0.25">
      <c r="A40" t="s">
        <v>892</v>
      </c>
      <c r="B40" t="s">
        <v>902</v>
      </c>
    </row>
    <row r="41" spans="1:2" x14ac:dyDescent="0.25">
      <c r="A41" t="s">
        <v>892</v>
      </c>
      <c r="B41" t="s">
        <v>903</v>
      </c>
    </row>
    <row r="42" spans="1:2" x14ac:dyDescent="0.25">
      <c r="A42" t="s">
        <v>892</v>
      </c>
      <c r="B42" t="s">
        <v>904</v>
      </c>
    </row>
    <row r="43" spans="1:2" x14ac:dyDescent="0.25">
      <c r="A43" t="s">
        <v>892</v>
      </c>
      <c r="B43" t="s">
        <v>905</v>
      </c>
    </row>
    <row r="44" spans="1:2" x14ac:dyDescent="0.25">
      <c r="A44" t="s">
        <v>892</v>
      </c>
      <c r="B44" t="s">
        <v>906</v>
      </c>
    </row>
    <row r="45" spans="1:2" x14ac:dyDescent="0.25">
      <c r="A45" t="s">
        <v>892</v>
      </c>
      <c r="B45" t="s">
        <v>907</v>
      </c>
    </row>
    <row r="46" spans="1:2" x14ac:dyDescent="0.25">
      <c r="A46" t="s">
        <v>892</v>
      </c>
      <c r="B46" t="s">
        <v>909</v>
      </c>
    </row>
    <row r="47" spans="1:2" x14ac:dyDescent="0.25">
      <c r="A47" t="s">
        <v>892</v>
      </c>
      <c r="B47" t="s">
        <v>908</v>
      </c>
    </row>
    <row r="48" spans="1:2" x14ac:dyDescent="0.25">
      <c r="A48" t="s">
        <v>892</v>
      </c>
      <c r="B48" t="s">
        <v>910</v>
      </c>
    </row>
    <row r="49" spans="1:2" x14ac:dyDescent="0.25">
      <c r="A49" t="s">
        <v>892</v>
      </c>
      <c r="B49" t="s">
        <v>911</v>
      </c>
    </row>
    <row r="50" spans="1:2" x14ac:dyDescent="0.25">
      <c r="A50" t="s">
        <v>893</v>
      </c>
      <c r="B50" t="s">
        <v>896</v>
      </c>
    </row>
    <row r="51" spans="1:2" x14ac:dyDescent="0.25">
      <c r="A51" t="s">
        <v>893</v>
      </c>
      <c r="B51" t="s">
        <v>897</v>
      </c>
    </row>
    <row r="52" spans="1:2" x14ac:dyDescent="0.25">
      <c r="A52" t="s">
        <v>893</v>
      </c>
      <c r="B52" t="s">
        <v>898</v>
      </c>
    </row>
    <row r="53" spans="1:2" x14ac:dyDescent="0.25">
      <c r="A53" t="s">
        <v>893</v>
      </c>
      <c r="B53" t="s">
        <v>899</v>
      </c>
    </row>
    <row r="54" spans="1:2" x14ac:dyDescent="0.25">
      <c r="A54" t="s">
        <v>893</v>
      </c>
      <c r="B54" t="s">
        <v>900</v>
      </c>
    </row>
    <row r="55" spans="1:2" x14ac:dyDescent="0.25">
      <c r="A55" t="s">
        <v>893</v>
      </c>
      <c r="B55" t="s">
        <v>901</v>
      </c>
    </row>
    <row r="56" spans="1:2" x14ac:dyDescent="0.25">
      <c r="A56" t="s">
        <v>893</v>
      </c>
      <c r="B56" t="s">
        <v>902</v>
      </c>
    </row>
    <row r="57" spans="1:2" x14ac:dyDescent="0.25">
      <c r="A57" t="s">
        <v>893</v>
      </c>
      <c r="B57" t="s">
        <v>903</v>
      </c>
    </row>
    <row r="58" spans="1:2" x14ac:dyDescent="0.25">
      <c r="A58" t="s">
        <v>893</v>
      </c>
      <c r="B58" t="s">
        <v>904</v>
      </c>
    </row>
    <row r="59" spans="1:2" x14ac:dyDescent="0.25">
      <c r="A59" t="s">
        <v>893</v>
      </c>
      <c r="B59" t="s">
        <v>905</v>
      </c>
    </row>
    <row r="60" spans="1:2" x14ac:dyDescent="0.25">
      <c r="A60" t="s">
        <v>893</v>
      </c>
      <c r="B60" t="s">
        <v>906</v>
      </c>
    </row>
    <row r="61" spans="1:2" x14ac:dyDescent="0.25">
      <c r="A61" t="s">
        <v>893</v>
      </c>
      <c r="B61" t="s">
        <v>907</v>
      </c>
    </row>
    <row r="62" spans="1:2" x14ac:dyDescent="0.25">
      <c r="A62" t="s">
        <v>893</v>
      </c>
      <c r="B62" t="s">
        <v>909</v>
      </c>
    </row>
    <row r="63" spans="1:2" x14ac:dyDescent="0.25">
      <c r="A63" t="s">
        <v>893</v>
      </c>
      <c r="B63" t="s">
        <v>908</v>
      </c>
    </row>
    <row r="64" spans="1:2" x14ac:dyDescent="0.25">
      <c r="A64" t="s">
        <v>893</v>
      </c>
      <c r="B64" t="s">
        <v>910</v>
      </c>
    </row>
    <row r="65" spans="1:2" x14ac:dyDescent="0.25">
      <c r="A65" t="s">
        <v>893</v>
      </c>
      <c r="B65" t="s">
        <v>911</v>
      </c>
    </row>
    <row r="66" spans="1:2" x14ac:dyDescent="0.25">
      <c r="A66" t="s">
        <v>894</v>
      </c>
      <c r="B66" t="s">
        <v>896</v>
      </c>
    </row>
    <row r="67" spans="1:2" x14ac:dyDescent="0.25">
      <c r="A67" t="s">
        <v>894</v>
      </c>
      <c r="B67" t="s">
        <v>897</v>
      </c>
    </row>
    <row r="68" spans="1:2" x14ac:dyDescent="0.25">
      <c r="A68" t="s">
        <v>894</v>
      </c>
      <c r="B68" t="s">
        <v>898</v>
      </c>
    </row>
    <row r="69" spans="1:2" x14ac:dyDescent="0.25">
      <c r="A69" t="s">
        <v>894</v>
      </c>
      <c r="B69" t="s">
        <v>899</v>
      </c>
    </row>
    <row r="70" spans="1:2" x14ac:dyDescent="0.25">
      <c r="A70" t="s">
        <v>894</v>
      </c>
      <c r="B70" t="s">
        <v>900</v>
      </c>
    </row>
    <row r="71" spans="1:2" x14ac:dyDescent="0.25">
      <c r="A71" t="s">
        <v>894</v>
      </c>
      <c r="B71" t="s">
        <v>901</v>
      </c>
    </row>
    <row r="72" spans="1:2" x14ac:dyDescent="0.25">
      <c r="A72" t="s">
        <v>894</v>
      </c>
      <c r="B72" t="s">
        <v>902</v>
      </c>
    </row>
    <row r="73" spans="1:2" x14ac:dyDescent="0.25">
      <c r="A73" t="s">
        <v>894</v>
      </c>
      <c r="B73" t="s">
        <v>903</v>
      </c>
    </row>
    <row r="74" spans="1:2" x14ac:dyDescent="0.25">
      <c r="A74" t="s">
        <v>894</v>
      </c>
      <c r="B74" t="s">
        <v>904</v>
      </c>
    </row>
    <row r="75" spans="1:2" x14ac:dyDescent="0.25">
      <c r="A75" t="s">
        <v>894</v>
      </c>
      <c r="B75" t="s">
        <v>905</v>
      </c>
    </row>
    <row r="76" spans="1:2" x14ac:dyDescent="0.25">
      <c r="A76" t="s">
        <v>894</v>
      </c>
      <c r="B76" t="s">
        <v>906</v>
      </c>
    </row>
    <row r="77" spans="1:2" x14ac:dyDescent="0.25">
      <c r="A77" t="s">
        <v>894</v>
      </c>
      <c r="B77" t="s">
        <v>907</v>
      </c>
    </row>
    <row r="78" spans="1:2" x14ac:dyDescent="0.25">
      <c r="A78" t="s">
        <v>894</v>
      </c>
      <c r="B78" t="s">
        <v>909</v>
      </c>
    </row>
    <row r="79" spans="1:2" x14ac:dyDescent="0.25">
      <c r="A79" t="s">
        <v>894</v>
      </c>
      <c r="B79" t="s">
        <v>908</v>
      </c>
    </row>
    <row r="80" spans="1:2" x14ac:dyDescent="0.25">
      <c r="A80" t="s">
        <v>894</v>
      </c>
      <c r="B80" t="s">
        <v>910</v>
      </c>
    </row>
    <row r="81" spans="1:2" x14ac:dyDescent="0.25">
      <c r="A81" t="s">
        <v>894</v>
      </c>
      <c r="B81" t="s">
        <v>911</v>
      </c>
    </row>
    <row r="82" spans="1:2" x14ac:dyDescent="0.25">
      <c r="A82" t="s">
        <v>895</v>
      </c>
      <c r="B82" t="s">
        <v>896</v>
      </c>
    </row>
    <row r="83" spans="1:2" x14ac:dyDescent="0.25">
      <c r="A83" t="s">
        <v>895</v>
      </c>
      <c r="B83" t="s">
        <v>897</v>
      </c>
    </row>
    <row r="84" spans="1:2" x14ac:dyDescent="0.25">
      <c r="A84" t="s">
        <v>895</v>
      </c>
      <c r="B84" t="s">
        <v>898</v>
      </c>
    </row>
    <row r="85" spans="1:2" x14ac:dyDescent="0.25">
      <c r="A85" t="s">
        <v>895</v>
      </c>
      <c r="B85" t="s">
        <v>899</v>
      </c>
    </row>
    <row r="86" spans="1:2" x14ac:dyDescent="0.25">
      <c r="A86" t="s">
        <v>895</v>
      </c>
      <c r="B86" t="s">
        <v>900</v>
      </c>
    </row>
    <row r="87" spans="1:2" x14ac:dyDescent="0.25">
      <c r="A87" t="s">
        <v>895</v>
      </c>
      <c r="B87" t="s">
        <v>901</v>
      </c>
    </row>
    <row r="88" spans="1:2" x14ac:dyDescent="0.25">
      <c r="A88" t="s">
        <v>895</v>
      </c>
      <c r="B88" t="s">
        <v>902</v>
      </c>
    </row>
    <row r="89" spans="1:2" x14ac:dyDescent="0.25">
      <c r="A89" t="s">
        <v>895</v>
      </c>
      <c r="B89" t="s">
        <v>903</v>
      </c>
    </row>
    <row r="90" spans="1:2" x14ac:dyDescent="0.25">
      <c r="A90" t="s">
        <v>895</v>
      </c>
      <c r="B90" t="s">
        <v>904</v>
      </c>
    </row>
    <row r="91" spans="1:2" x14ac:dyDescent="0.25">
      <c r="A91" t="s">
        <v>895</v>
      </c>
      <c r="B91" t="s">
        <v>905</v>
      </c>
    </row>
    <row r="92" spans="1:2" x14ac:dyDescent="0.25">
      <c r="A92" t="s">
        <v>895</v>
      </c>
      <c r="B92" t="s">
        <v>906</v>
      </c>
    </row>
    <row r="93" spans="1:2" x14ac:dyDescent="0.25">
      <c r="A93" t="s">
        <v>895</v>
      </c>
      <c r="B93" t="s">
        <v>907</v>
      </c>
    </row>
    <row r="94" spans="1:2" x14ac:dyDescent="0.25">
      <c r="A94" t="s">
        <v>895</v>
      </c>
      <c r="B94" t="s">
        <v>909</v>
      </c>
    </row>
    <row r="95" spans="1:2" x14ac:dyDescent="0.25">
      <c r="A95" t="s">
        <v>895</v>
      </c>
      <c r="B95" t="s">
        <v>908</v>
      </c>
    </row>
    <row r="96" spans="1:2" x14ac:dyDescent="0.25">
      <c r="A96" t="s">
        <v>895</v>
      </c>
      <c r="B96" t="s">
        <v>910</v>
      </c>
    </row>
    <row r="97" spans="1:2" x14ac:dyDescent="0.25">
      <c r="A97" t="s">
        <v>895</v>
      </c>
      <c r="B97" t="s">
        <v>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A1A7-7F16-489E-9CFF-DFF1D26B4175}">
  <sheetPr>
    <tabColor theme="9" tint="-0.249977111117893"/>
  </sheetPr>
  <dimension ref="A1:C17"/>
  <sheetViews>
    <sheetView workbookViewId="0">
      <selection activeCell="E29" sqref="E29"/>
    </sheetView>
  </sheetViews>
  <sheetFormatPr defaultRowHeight="15" x14ac:dyDescent="0.25"/>
  <cols>
    <col min="1" max="1" width="44.28515625" bestFit="1" customWidth="1"/>
    <col min="2" max="2" width="11" bestFit="1" customWidth="1"/>
    <col min="3" max="3" width="11.42578125" bestFit="1" customWidth="1"/>
    <col min="4" max="4" width="11.28515625" bestFit="1" customWidth="1"/>
  </cols>
  <sheetData>
    <row r="1" spans="1:3" x14ac:dyDescent="0.25">
      <c r="A1" t="s">
        <v>530</v>
      </c>
      <c r="B1" t="s">
        <v>984</v>
      </c>
      <c r="C1" t="s">
        <v>985</v>
      </c>
    </row>
    <row r="2" spans="1:3" x14ac:dyDescent="0.25">
      <c r="A2" t="s">
        <v>896</v>
      </c>
      <c r="B2">
        <v>2</v>
      </c>
      <c r="C2">
        <v>2</v>
      </c>
    </row>
    <row r="3" spans="1:3" x14ac:dyDescent="0.25">
      <c r="A3" t="s">
        <v>897</v>
      </c>
      <c r="B3">
        <v>5</v>
      </c>
      <c r="C3">
        <v>1</v>
      </c>
    </row>
    <row r="4" spans="1:3" x14ac:dyDescent="0.25">
      <c r="A4" t="s">
        <v>898</v>
      </c>
      <c r="B4">
        <v>8</v>
      </c>
      <c r="C4">
        <v>0</v>
      </c>
    </row>
    <row r="5" spans="1:3" x14ac:dyDescent="0.25">
      <c r="A5" t="s">
        <v>899</v>
      </c>
      <c r="B5">
        <v>5</v>
      </c>
      <c r="C5">
        <v>1</v>
      </c>
    </row>
    <row r="6" spans="1:3" x14ac:dyDescent="0.25">
      <c r="A6" t="s">
        <v>900</v>
      </c>
      <c r="B6">
        <v>2</v>
      </c>
      <c r="C6">
        <v>2</v>
      </c>
    </row>
    <row r="7" spans="1:3" x14ac:dyDescent="0.25">
      <c r="A7" t="s">
        <v>901</v>
      </c>
      <c r="B7">
        <v>8</v>
      </c>
      <c r="C7">
        <v>0</v>
      </c>
    </row>
    <row r="8" spans="1:3" x14ac:dyDescent="0.25">
      <c r="A8" t="s">
        <v>902</v>
      </c>
      <c r="B8">
        <v>5</v>
      </c>
      <c r="C8">
        <v>1</v>
      </c>
    </row>
    <row r="9" spans="1:3" x14ac:dyDescent="0.25">
      <c r="A9" t="s">
        <v>903</v>
      </c>
      <c r="B9">
        <v>5</v>
      </c>
      <c r="C9">
        <v>1</v>
      </c>
    </row>
    <row r="10" spans="1:3" x14ac:dyDescent="0.25">
      <c r="A10" t="s">
        <v>904</v>
      </c>
      <c r="B10">
        <v>2</v>
      </c>
      <c r="C10">
        <v>2</v>
      </c>
    </row>
    <row r="11" spans="1:3" x14ac:dyDescent="0.25">
      <c r="A11" t="s">
        <v>905</v>
      </c>
      <c r="B11">
        <v>5</v>
      </c>
      <c r="C11">
        <v>1</v>
      </c>
    </row>
    <row r="12" spans="1:3" x14ac:dyDescent="0.25">
      <c r="A12" t="s">
        <v>906</v>
      </c>
      <c r="B12">
        <v>5</v>
      </c>
      <c r="C12">
        <v>1</v>
      </c>
    </row>
    <row r="13" spans="1:3" x14ac:dyDescent="0.25">
      <c r="A13" t="s">
        <v>907</v>
      </c>
      <c r="B13">
        <v>2</v>
      </c>
      <c r="C13">
        <v>2</v>
      </c>
    </row>
    <row r="14" spans="1:3" x14ac:dyDescent="0.25">
      <c r="A14" t="s">
        <v>909</v>
      </c>
      <c r="B14">
        <v>2</v>
      </c>
      <c r="C14">
        <v>2</v>
      </c>
    </row>
    <row r="15" spans="1:3" x14ac:dyDescent="0.25">
      <c r="A15" t="s">
        <v>908</v>
      </c>
      <c r="B15">
        <v>2</v>
      </c>
      <c r="C15">
        <v>2</v>
      </c>
    </row>
    <row r="16" spans="1:3" x14ac:dyDescent="0.25">
      <c r="A16" t="s">
        <v>910</v>
      </c>
      <c r="B16">
        <v>2</v>
      </c>
      <c r="C16">
        <v>2</v>
      </c>
    </row>
    <row r="17" spans="1:3" x14ac:dyDescent="0.25">
      <c r="A17" t="s">
        <v>911</v>
      </c>
      <c r="B17">
        <v>8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4C127-BEF8-4E92-A5DA-B059695D505D}">
  <sheetPr>
    <tabColor theme="9" tint="-0.249977111117893"/>
  </sheetPr>
  <dimension ref="A1:D62"/>
  <sheetViews>
    <sheetView topLeftCell="A29" workbookViewId="0">
      <selection activeCell="A2" sqref="A2:D62"/>
    </sheetView>
  </sheetViews>
  <sheetFormatPr defaultRowHeight="15" x14ac:dyDescent="0.25"/>
  <cols>
    <col min="1" max="1" width="26.140625" bestFit="1" customWidth="1"/>
    <col min="4" max="4" width="11.28515625" bestFit="1" customWidth="1"/>
  </cols>
  <sheetData>
    <row r="1" spans="1:4" x14ac:dyDescent="0.25">
      <c r="A1" t="s">
        <v>530</v>
      </c>
      <c r="B1" t="s">
        <v>980</v>
      </c>
      <c r="C1" t="s">
        <v>981</v>
      </c>
      <c r="D1" t="s">
        <v>982</v>
      </c>
    </row>
    <row r="2" spans="1:4" x14ac:dyDescent="0.25">
      <c r="A2" t="s">
        <v>912</v>
      </c>
      <c r="B2" t="s">
        <v>983</v>
      </c>
      <c r="C2" t="s">
        <v>1007</v>
      </c>
      <c r="D2" t="s">
        <v>1274</v>
      </c>
    </row>
    <row r="3" spans="1:4" x14ac:dyDescent="0.25">
      <c r="A3" t="s">
        <v>913</v>
      </c>
      <c r="B3" t="s">
        <v>983</v>
      </c>
      <c r="C3" t="s">
        <v>1273</v>
      </c>
      <c r="D3" t="s">
        <v>1274</v>
      </c>
    </row>
    <row r="4" spans="1:4" x14ac:dyDescent="0.25">
      <c r="A4" t="s">
        <v>914</v>
      </c>
      <c r="B4" t="s">
        <v>983</v>
      </c>
      <c r="C4" t="s">
        <v>1273</v>
      </c>
      <c r="D4" t="s">
        <v>1275</v>
      </c>
    </row>
    <row r="5" spans="1:4" x14ac:dyDescent="0.25">
      <c r="A5" t="s">
        <v>915</v>
      </c>
      <c r="B5" t="s">
        <v>983</v>
      </c>
      <c r="C5" t="s">
        <v>1272</v>
      </c>
      <c r="D5" t="s">
        <v>1276</v>
      </c>
    </row>
    <row r="6" spans="1:4" x14ac:dyDescent="0.25">
      <c r="A6" t="s">
        <v>916</v>
      </c>
      <c r="B6" t="s">
        <v>983</v>
      </c>
      <c r="C6" t="s">
        <v>1007</v>
      </c>
      <c r="D6" t="s">
        <v>1277</v>
      </c>
    </row>
    <row r="7" spans="1:4" x14ac:dyDescent="0.25">
      <c r="A7" t="s">
        <v>917</v>
      </c>
      <c r="B7" t="s">
        <v>983</v>
      </c>
      <c r="C7" t="s">
        <v>1031</v>
      </c>
      <c r="D7" t="s">
        <v>1278</v>
      </c>
    </row>
    <row r="8" spans="1:4" x14ac:dyDescent="0.25">
      <c r="A8" t="s">
        <v>918</v>
      </c>
      <c r="B8" t="s">
        <v>983</v>
      </c>
      <c r="C8" t="s">
        <v>1272</v>
      </c>
      <c r="D8" t="s">
        <v>1274</v>
      </c>
    </row>
    <row r="9" spans="1:4" x14ac:dyDescent="0.25">
      <c r="A9" t="s">
        <v>919</v>
      </c>
      <c r="B9" t="s">
        <v>1051</v>
      </c>
      <c r="C9" t="s">
        <v>1272</v>
      </c>
      <c r="D9" t="s">
        <v>1277</v>
      </c>
    </row>
    <row r="10" spans="1:4" x14ac:dyDescent="0.25">
      <c r="A10" t="s">
        <v>920</v>
      </c>
      <c r="B10" t="s">
        <v>983</v>
      </c>
      <c r="C10" t="s">
        <v>1031</v>
      </c>
      <c r="D10" t="s">
        <v>1275</v>
      </c>
    </row>
    <row r="11" spans="1:4" x14ac:dyDescent="0.25">
      <c r="A11" t="s">
        <v>921</v>
      </c>
      <c r="B11" t="s">
        <v>983</v>
      </c>
      <c r="C11" t="s">
        <v>1031</v>
      </c>
      <c r="D11" t="s">
        <v>1279</v>
      </c>
    </row>
    <row r="12" spans="1:4" x14ac:dyDescent="0.25">
      <c r="A12" t="s">
        <v>922</v>
      </c>
      <c r="B12" t="s">
        <v>983</v>
      </c>
      <c r="C12" t="s">
        <v>1273</v>
      </c>
      <c r="D12" t="s">
        <v>1280</v>
      </c>
    </row>
    <row r="13" spans="1:4" x14ac:dyDescent="0.25">
      <c r="A13" t="s">
        <v>923</v>
      </c>
      <c r="B13" t="s">
        <v>983</v>
      </c>
      <c r="C13" t="s">
        <v>1007</v>
      </c>
      <c r="D13" t="s">
        <v>1277</v>
      </c>
    </row>
    <row r="14" spans="1:4" x14ac:dyDescent="0.25">
      <c r="A14" t="s">
        <v>924</v>
      </c>
      <c r="B14" t="s">
        <v>1051</v>
      </c>
      <c r="C14" t="s">
        <v>1273</v>
      </c>
      <c r="D14" t="s">
        <v>1278</v>
      </c>
    </row>
    <row r="15" spans="1:4" x14ac:dyDescent="0.25">
      <c r="A15" t="s">
        <v>925</v>
      </c>
      <c r="B15" t="s">
        <v>983</v>
      </c>
      <c r="C15" t="s">
        <v>1007</v>
      </c>
      <c r="D15" t="s">
        <v>1276</v>
      </c>
    </row>
    <row r="16" spans="1:4" x14ac:dyDescent="0.25">
      <c r="A16" t="s">
        <v>926</v>
      </c>
      <c r="B16" t="s">
        <v>983</v>
      </c>
      <c r="C16" t="s">
        <v>1273</v>
      </c>
      <c r="D16" t="s">
        <v>1274</v>
      </c>
    </row>
    <row r="17" spans="1:4" x14ac:dyDescent="0.25">
      <c r="A17" t="s">
        <v>927</v>
      </c>
      <c r="B17" t="s">
        <v>1051</v>
      </c>
      <c r="C17" t="s">
        <v>1273</v>
      </c>
      <c r="D17" t="s">
        <v>1276</v>
      </c>
    </row>
    <row r="18" spans="1:4" x14ac:dyDescent="0.25">
      <c r="A18" t="s">
        <v>928</v>
      </c>
      <c r="B18" t="s">
        <v>983</v>
      </c>
      <c r="C18" t="s">
        <v>1031</v>
      </c>
      <c r="D18" t="s">
        <v>1279</v>
      </c>
    </row>
    <row r="19" spans="1:4" x14ac:dyDescent="0.25">
      <c r="A19" t="s">
        <v>929</v>
      </c>
      <c r="B19" t="s">
        <v>983</v>
      </c>
      <c r="C19" t="s">
        <v>1272</v>
      </c>
      <c r="D19" t="s">
        <v>1274</v>
      </c>
    </row>
    <row r="20" spans="1:4" x14ac:dyDescent="0.25">
      <c r="A20" t="s">
        <v>930</v>
      </c>
      <c r="B20" t="s">
        <v>983</v>
      </c>
      <c r="C20" t="s">
        <v>1272</v>
      </c>
      <c r="D20" t="s">
        <v>1274</v>
      </c>
    </row>
    <row r="21" spans="1:4" x14ac:dyDescent="0.25">
      <c r="A21" t="s">
        <v>931</v>
      </c>
      <c r="B21" t="s">
        <v>983</v>
      </c>
      <c r="C21" t="s">
        <v>1272</v>
      </c>
      <c r="D21" t="s">
        <v>1276</v>
      </c>
    </row>
    <row r="22" spans="1:4" x14ac:dyDescent="0.25">
      <c r="A22" t="s">
        <v>932</v>
      </c>
      <c r="B22" t="s">
        <v>983</v>
      </c>
      <c r="C22" t="s">
        <v>1031</v>
      </c>
      <c r="D22" t="s">
        <v>1277</v>
      </c>
    </row>
    <row r="23" spans="1:4" x14ac:dyDescent="0.25">
      <c r="A23" t="s">
        <v>933</v>
      </c>
      <c r="B23" t="s">
        <v>1051</v>
      </c>
      <c r="C23" t="s">
        <v>1007</v>
      </c>
      <c r="D23" t="s">
        <v>1276</v>
      </c>
    </row>
    <row r="24" spans="1:4" x14ac:dyDescent="0.25">
      <c r="A24" t="s">
        <v>934</v>
      </c>
      <c r="B24" t="s">
        <v>1051</v>
      </c>
      <c r="C24" t="s">
        <v>1031</v>
      </c>
      <c r="D24" t="s">
        <v>1280</v>
      </c>
    </row>
    <row r="25" spans="1:4" x14ac:dyDescent="0.25">
      <c r="A25" t="s">
        <v>935</v>
      </c>
      <c r="B25" t="s">
        <v>983</v>
      </c>
      <c r="C25" t="s">
        <v>1007</v>
      </c>
      <c r="D25" t="s">
        <v>1275</v>
      </c>
    </row>
    <row r="26" spans="1:4" x14ac:dyDescent="0.25">
      <c r="A26" t="s">
        <v>936</v>
      </c>
      <c r="B26" t="s">
        <v>983</v>
      </c>
      <c r="C26" t="s">
        <v>1272</v>
      </c>
      <c r="D26" t="s">
        <v>1277</v>
      </c>
    </row>
    <row r="27" spans="1:4" x14ac:dyDescent="0.25">
      <c r="A27" t="s">
        <v>937</v>
      </c>
      <c r="B27" t="s">
        <v>983</v>
      </c>
      <c r="C27" t="s">
        <v>1031</v>
      </c>
      <c r="D27" t="s">
        <v>1281</v>
      </c>
    </row>
    <row r="28" spans="1:4" x14ac:dyDescent="0.25">
      <c r="A28" t="s">
        <v>938</v>
      </c>
      <c r="B28" t="s">
        <v>983</v>
      </c>
      <c r="C28" t="s">
        <v>1031</v>
      </c>
      <c r="D28" t="s">
        <v>1278</v>
      </c>
    </row>
    <row r="29" spans="1:4" x14ac:dyDescent="0.25">
      <c r="A29" t="s">
        <v>939</v>
      </c>
      <c r="B29" t="s">
        <v>983</v>
      </c>
      <c r="C29" t="s">
        <v>1031</v>
      </c>
      <c r="D29" t="s">
        <v>1278</v>
      </c>
    </row>
    <row r="30" spans="1:4" x14ac:dyDescent="0.25">
      <c r="A30" t="s">
        <v>940</v>
      </c>
      <c r="B30" t="s">
        <v>983</v>
      </c>
      <c r="C30" t="s">
        <v>1273</v>
      </c>
      <c r="D30" t="s">
        <v>1280</v>
      </c>
    </row>
    <row r="31" spans="1:4" x14ac:dyDescent="0.25">
      <c r="A31" t="s">
        <v>941</v>
      </c>
      <c r="B31" t="s">
        <v>983</v>
      </c>
      <c r="C31" t="s">
        <v>1273</v>
      </c>
      <c r="D31" t="s">
        <v>1277</v>
      </c>
    </row>
    <row r="32" spans="1:4" x14ac:dyDescent="0.25">
      <c r="A32" t="s">
        <v>942</v>
      </c>
      <c r="B32" t="s">
        <v>983</v>
      </c>
      <c r="C32" t="s">
        <v>1273</v>
      </c>
      <c r="D32" t="s">
        <v>1280</v>
      </c>
    </row>
    <row r="33" spans="1:4" x14ac:dyDescent="0.25">
      <c r="A33" t="s">
        <v>943</v>
      </c>
      <c r="B33" t="s">
        <v>983</v>
      </c>
      <c r="C33" t="s">
        <v>1007</v>
      </c>
      <c r="D33" t="s">
        <v>1275</v>
      </c>
    </row>
    <row r="34" spans="1:4" x14ac:dyDescent="0.25">
      <c r="A34" t="s">
        <v>947</v>
      </c>
      <c r="B34" t="s">
        <v>983</v>
      </c>
      <c r="C34" t="s">
        <v>1273</v>
      </c>
      <c r="D34" t="s">
        <v>1280</v>
      </c>
    </row>
    <row r="35" spans="1:4" x14ac:dyDescent="0.25">
      <c r="A35" t="s">
        <v>944</v>
      </c>
      <c r="B35" t="s">
        <v>983</v>
      </c>
      <c r="C35" t="s">
        <v>1273</v>
      </c>
      <c r="D35" t="s">
        <v>1280</v>
      </c>
    </row>
    <row r="36" spans="1:4" x14ac:dyDescent="0.25">
      <c r="A36" t="s">
        <v>945</v>
      </c>
      <c r="B36" t="s">
        <v>983</v>
      </c>
      <c r="C36" t="s">
        <v>1273</v>
      </c>
      <c r="D36" t="s">
        <v>1275</v>
      </c>
    </row>
    <row r="37" spans="1:4" x14ac:dyDescent="0.25">
      <c r="A37" t="s">
        <v>946</v>
      </c>
      <c r="B37" t="s">
        <v>983</v>
      </c>
      <c r="C37" t="s">
        <v>1272</v>
      </c>
      <c r="D37" t="s">
        <v>1274</v>
      </c>
    </row>
    <row r="38" spans="1:4" x14ac:dyDescent="0.25">
      <c r="A38" t="s">
        <v>948</v>
      </c>
      <c r="B38" t="s">
        <v>983</v>
      </c>
      <c r="C38" t="s">
        <v>1272</v>
      </c>
      <c r="D38" t="s">
        <v>1275</v>
      </c>
    </row>
    <row r="39" spans="1:4" x14ac:dyDescent="0.25">
      <c r="A39" t="s">
        <v>949</v>
      </c>
      <c r="B39" t="s">
        <v>983</v>
      </c>
      <c r="C39" t="s">
        <v>1007</v>
      </c>
      <c r="D39" t="s">
        <v>1274</v>
      </c>
    </row>
    <row r="40" spans="1:4" x14ac:dyDescent="0.25">
      <c r="A40" t="s">
        <v>950</v>
      </c>
      <c r="B40" t="s">
        <v>983</v>
      </c>
      <c r="C40" t="s">
        <v>1273</v>
      </c>
      <c r="D40" t="s">
        <v>1280</v>
      </c>
    </row>
    <row r="41" spans="1:4" x14ac:dyDescent="0.25">
      <c r="A41" t="s">
        <v>951</v>
      </c>
      <c r="B41" t="s">
        <v>983</v>
      </c>
      <c r="C41" t="s">
        <v>1272</v>
      </c>
      <c r="D41" t="s">
        <v>1276</v>
      </c>
    </row>
    <row r="42" spans="1:4" x14ac:dyDescent="0.25">
      <c r="A42" t="s">
        <v>952</v>
      </c>
      <c r="B42" t="s">
        <v>983</v>
      </c>
      <c r="C42" t="s">
        <v>1272</v>
      </c>
      <c r="D42" t="s">
        <v>1274</v>
      </c>
    </row>
    <row r="43" spans="1:4" x14ac:dyDescent="0.25">
      <c r="A43" t="s">
        <v>953</v>
      </c>
      <c r="B43" t="s">
        <v>983</v>
      </c>
      <c r="C43" t="s">
        <v>1007</v>
      </c>
      <c r="D43" t="s">
        <v>1275</v>
      </c>
    </row>
    <row r="44" spans="1:4" x14ac:dyDescent="0.25">
      <c r="A44" t="s">
        <v>954</v>
      </c>
      <c r="B44" t="s">
        <v>983</v>
      </c>
      <c r="C44" t="s">
        <v>1272</v>
      </c>
      <c r="D44" t="s">
        <v>1279</v>
      </c>
    </row>
    <row r="45" spans="1:4" x14ac:dyDescent="0.25">
      <c r="A45" t="s">
        <v>955</v>
      </c>
      <c r="B45" t="s">
        <v>983</v>
      </c>
      <c r="C45" t="s">
        <v>1007</v>
      </c>
      <c r="D45" t="s">
        <v>1278</v>
      </c>
    </row>
    <row r="46" spans="1:4" x14ac:dyDescent="0.25">
      <c r="A46" t="s">
        <v>956</v>
      </c>
      <c r="B46" t="s">
        <v>983</v>
      </c>
      <c r="C46" t="s">
        <v>1007</v>
      </c>
      <c r="D46" t="s">
        <v>1274</v>
      </c>
    </row>
    <row r="47" spans="1:4" x14ac:dyDescent="0.25">
      <c r="A47" t="s">
        <v>957</v>
      </c>
      <c r="B47" t="s">
        <v>983</v>
      </c>
      <c r="C47" t="s">
        <v>1272</v>
      </c>
      <c r="D47" t="s">
        <v>1276</v>
      </c>
    </row>
    <row r="48" spans="1:4" x14ac:dyDescent="0.25">
      <c r="A48" t="s">
        <v>958</v>
      </c>
      <c r="B48" t="s">
        <v>983</v>
      </c>
      <c r="C48" t="s">
        <v>1273</v>
      </c>
      <c r="D48" t="s">
        <v>1274</v>
      </c>
    </row>
    <row r="49" spans="1:4" x14ac:dyDescent="0.25">
      <c r="A49" t="s">
        <v>959</v>
      </c>
      <c r="B49" t="s">
        <v>983</v>
      </c>
      <c r="C49" t="s">
        <v>1273</v>
      </c>
      <c r="D49" t="s">
        <v>1277</v>
      </c>
    </row>
    <row r="50" spans="1:4" x14ac:dyDescent="0.25">
      <c r="A50" t="s">
        <v>960</v>
      </c>
      <c r="B50" t="s">
        <v>1051</v>
      </c>
      <c r="C50" t="s">
        <v>1007</v>
      </c>
      <c r="D50" t="s">
        <v>1281</v>
      </c>
    </row>
    <row r="51" spans="1:4" x14ac:dyDescent="0.25">
      <c r="A51" t="s">
        <v>961</v>
      </c>
      <c r="B51" t="s">
        <v>1051</v>
      </c>
      <c r="C51" t="s">
        <v>1273</v>
      </c>
      <c r="D51" t="s">
        <v>1276</v>
      </c>
    </row>
    <row r="52" spans="1:4" x14ac:dyDescent="0.25">
      <c r="A52" t="s">
        <v>962</v>
      </c>
      <c r="B52" t="s">
        <v>1051</v>
      </c>
      <c r="C52" t="s">
        <v>1007</v>
      </c>
      <c r="D52" t="s">
        <v>1279</v>
      </c>
    </row>
    <row r="53" spans="1:4" x14ac:dyDescent="0.25">
      <c r="A53" t="s">
        <v>963</v>
      </c>
      <c r="B53" t="s">
        <v>1051</v>
      </c>
      <c r="C53" t="s">
        <v>1272</v>
      </c>
      <c r="D53" t="s">
        <v>1278</v>
      </c>
    </row>
    <row r="54" spans="1:4" x14ac:dyDescent="0.25">
      <c r="A54" t="s">
        <v>964</v>
      </c>
      <c r="B54" t="s">
        <v>1051</v>
      </c>
      <c r="C54" t="s">
        <v>1007</v>
      </c>
      <c r="D54" t="s">
        <v>1279</v>
      </c>
    </row>
    <row r="55" spans="1:4" x14ac:dyDescent="0.25">
      <c r="A55" t="s">
        <v>972</v>
      </c>
      <c r="B55" t="s">
        <v>1051</v>
      </c>
      <c r="C55" t="s">
        <v>1273</v>
      </c>
      <c r="D55" t="s">
        <v>1281</v>
      </c>
    </row>
    <row r="56" spans="1:4" x14ac:dyDescent="0.25">
      <c r="A56" t="s">
        <v>965</v>
      </c>
      <c r="B56" t="s">
        <v>1051</v>
      </c>
      <c r="C56" t="s">
        <v>1272</v>
      </c>
      <c r="D56" t="s">
        <v>1280</v>
      </c>
    </row>
    <row r="57" spans="1:4" x14ac:dyDescent="0.25">
      <c r="A57" t="s">
        <v>966</v>
      </c>
      <c r="B57" t="s">
        <v>1051</v>
      </c>
      <c r="C57" t="s">
        <v>1272</v>
      </c>
      <c r="D57" t="s">
        <v>1279</v>
      </c>
    </row>
    <row r="58" spans="1:4" x14ac:dyDescent="0.25">
      <c r="A58" t="s">
        <v>967</v>
      </c>
      <c r="B58" t="s">
        <v>1051</v>
      </c>
      <c r="C58" t="s">
        <v>1007</v>
      </c>
      <c r="D58" t="s">
        <v>1276</v>
      </c>
    </row>
    <row r="59" spans="1:4" x14ac:dyDescent="0.25">
      <c r="A59" t="s">
        <v>968</v>
      </c>
      <c r="B59" t="s">
        <v>1051</v>
      </c>
      <c r="C59" t="s">
        <v>1031</v>
      </c>
      <c r="D59" t="s">
        <v>1275</v>
      </c>
    </row>
    <row r="60" spans="1:4" x14ac:dyDescent="0.25">
      <c r="A60" t="s">
        <v>969</v>
      </c>
      <c r="B60" t="s">
        <v>1051</v>
      </c>
      <c r="C60" t="s">
        <v>1007</v>
      </c>
      <c r="D60" t="s">
        <v>1276</v>
      </c>
    </row>
    <row r="61" spans="1:4" x14ac:dyDescent="0.25">
      <c r="A61" t="s">
        <v>970</v>
      </c>
      <c r="B61" t="s">
        <v>1051</v>
      </c>
      <c r="C61" t="s">
        <v>1031</v>
      </c>
      <c r="D61" t="s">
        <v>1280</v>
      </c>
    </row>
    <row r="62" spans="1:4" x14ac:dyDescent="0.25">
      <c r="A62" t="s">
        <v>971</v>
      </c>
      <c r="B62" t="s">
        <v>1051</v>
      </c>
      <c r="C62" t="s">
        <v>1272</v>
      </c>
      <c r="D62" t="s">
        <v>1275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4F9A-9076-4BE4-9016-5DBFF6E430E1}">
  <sheetPr>
    <tabColor theme="9" tint="-0.249977111117893"/>
  </sheetPr>
  <dimension ref="A1:B66"/>
  <sheetViews>
    <sheetView topLeftCell="A33" workbookViewId="0">
      <selection activeCell="A2" sqref="A2:B66"/>
    </sheetView>
  </sheetViews>
  <sheetFormatPr defaultRowHeight="15" x14ac:dyDescent="0.25"/>
  <cols>
    <col min="1" max="1" width="26.140625" bestFit="1" customWidth="1"/>
    <col min="2" max="2" width="13.42578125" bestFit="1" customWidth="1"/>
  </cols>
  <sheetData>
    <row r="1" spans="1:2" x14ac:dyDescent="0.25">
      <c r="A1" t="s">
        <v>530</v>
      </c>
      <c r="B1" t="s">
        <v>973</v>
      </c>
    </row>
    <row r="2" spans="1:2" x14ac:dyDescent="0.25">
      <c r="A2" t="s">
        <v>912</v>
      </c>
      <c r="B2" t="s">
        <v>974</v>
      </c>
    </row>
    <row r="3" spans="1:2" x14ac:dyDescent="0.25">
      <c r="A3" t="s">
        <v>913</v>
      </c>
      <c r="B3" t="s">
        <v>975</v>
      </c>
    </row>
    <row r="4" spans="1:2" x14ac:dyDescent="0.25">
      <c r="A4" t="s">
        <v>914</v>
      </c>
      <c r="B4" t="s">
        <v>976</v>
      </c>
    </row>
    <row r="5" spans="1:2" x14ac:dyDescent="0.25">
      <c r="A5" t="s">
        <v>915</v>
      </c>
      <c r="B5" t="s">
        <v>976</v>
      </c>
    </row>
    <row r="6" spans="1:2" x14ac:dyDescent="0.25">
      <c r="A6" t="s">
        <v>916</v>
      </c>
      <c r="B6" t="s">
        <v>976</v>
      </c>
    </row>
    <row r="7" spans="1:2" x14ac:dyDescent="0.25">
      <c r="A7" t="s">
        <v>917</v>
      </c>
      <c r="B7" t="s">
        <v>974</v>
      </c>
    </row>
    <row r="8" spans="1:2" x14ac:dyDescent="0.25">
      <c r="A8" t="s">
        <v>917</v>
      </c>
      <c r="B8" t="s">
        <v>976</v>
      </c>
    </row>
    <row r="9" spans="1:2" x14ac:dyDescent="0.25">
      <c r="A9" t="s">
        <v>918</v>
      </c>
      <c r="B9" t="s">
        <v>977</v>
      </c>
    </row>
    <row r="10" spans="1:2" x14ac:dyDescent="0.25">
      <c r="A10" t="s">
        <v>919</v>
      </c>
      <c r="B10" t="s">
        <v>976</v>
      </c>
    </row>
    <row r="11" spans="1:2" x14ac:dyDescent="0.25">
      <c r="A11" t="s">
        <v>920</v>
      </c>
      <c r="B11" t="s">
        <v>974</v>
      </c>
    </row>
    <row r="12" spans="1:2" x14ac:dyDescent="0.25">
      <c r="A12" t="s">
        <v>920</v>
      </c>
      <c r="B12" t="s">
        <v>976</v>
      </c>
    </row>
    <row r="13" spans="1:2" x14ac:dyDescent="0.25">
      <c r="A13" t="s">
        <v>921</v>
      </c>
      <c r="B13" t="s">
        <v>974</v>
      </c>
    </row>
    <row r="14" spans="1:2" x14ac:dyDescent="0.25">
      <c r="A14" t="s">
        <v>922</v>
      </c>
      <c r="B14" t="s">
        <v>978</v>
      </c>
    </row>
    <row r="15" spans="1:2" x14ac:dyDescent="0.25">
      <c r="A15" t="s">
        <v>923</v>
      </c>
      <c r="B15" t="s">
        <v>978</v>
      </c>
    </row>
    <row r="16" spans="1:2" x14ac:dyDescent="0.25">
      <c r="A16" t="s">
        <v>924</v>
      </c>
      <c r="B16" t="s">
        <v>976</v>
      </c>
    </row>
    <row r="17" spans="1:2" x14ac:dyDescent="0.25">
      <c r="A17" t="s">
        <v>925</v>
      </c>
      <c r="B17" t="s">
        <v>974</v>
      </c>
    </row>
    <row r="18" spans="1:2" x14ac:dyDescent="0.25">
      <c r="A18" t="s">
        <v>926</v>
      </c>
      <c r="B18" t="s">
        <v>975</v>
      </c>
    </row>
    <row r="19" spans="1:2" x14ac:dyDescent="0.25">
      <c r="A19" t="s">
        <v>927</v>
      </c>
      <c r="B19" t="s">
        <v>976</v>
      </c>
    </row>
    <row r="20" spans="1:2" x14ac:dyDescent="0.25">
      <c r="A20" t="s">
        <v>928</v>
      </c>
      <c r="B20" t="s">
        <v>975</v>
      </c>
    </row>
    <row r="21" spans="1:2" x14ac:dyDescent="0.25">
      <c r="A21" t="s">
        <v>929</v>
      </c>
      <c r="B21" t="s">
        <v>974</v>
      </c>
    </row>
    <row r="22" spans="1:2" x14ac:dyDescent="0.25">
      <c r="A22" t="s">
        <v>929</v>
      </c>
      <c r="B22" t="s">
        <v>976</v>
      </c>
    </row>
    <row r="23" spans="1:2" x14ac:dyDescent="0.25">
      <c r="A23" t="s">
        <v>929</v>
      </c>
      <c r="B23" t="s">
        <v>978</v>
      </c>
    </row>
    <row r="24" spans="1:2" x14ac:dyDescent="0.25">
      <c r="A24" t="s">
        <v>930</v>
      </c>
      <c r="B24" t="s">
        <v>974</v>
      </c>
    </row>
    <row r="25" spans="1:2" x14ac:dyDescent="0.25">
      <c r="A25" t="s">
        <v>931</v>
      </c>
      <c r="B25" t="s">
        <v>974</v>
      </c>
    </row>
    <row r="26" spans="1:2" x14ac:dyDescent="0.25">
      <c r="A26" t="s">
        <v>932</v>
      </c>
      <c r="B26" t="s">
        <v>977</v>
      </c>
    </row>
    <row r="27" spans="1:2" x14ac:dyDescent="0.25">
      <c r="A27" t="s">
        <v>933</v>
      </c>
      <c r="B27" t="s">
        <v>976</v>
      </c>
    </row>
    <row r="28" spans="1:2" x14ac:dyDescent="0.25">
      <c r="A28" t="s">
        <v>934</v>
      </c>
      <c r="B28" t="s">
        <v>979</v>
      </c>
    </row>
    <row r="29" spans="1:2" x14ac:dyDescent="0.25">
      <c r="A29" t="s">
        <v>935</v>
      </c>
      <c r="B29" t="s">
        <v>977</v>
      </c>
    </row>
    <row r="30" spans="1:2" x14ac:dyDescent="0.25">
      <c r="A30" t="s">
        <v>936</v>
      </c>
      <c r="B30" t="s">
        <v>974</v>
      </c>
    </row>
    <row r="31" spans="1:2" x14ac:dyDescent="0.25">
      <c r="A31" t="s">
        <v>937</v>
      </c>
      <c r="B31" t="s">
        <v>975</v>
      </c>
    </row>
    <row r="32" spans="1:2" x14ac:dyDescent="0.25">
      <c r="A32" t="s">
        <v>938</v>
      </c>
      <c r="B32" t="s">
        <v>975</v>
      </c>
    </row>
    <row r="33" spans="1:2" x14ac:dyDescent="0.25">
      <c r="A33" t="s">
        <v>939</v>
      </c>
      <c r="B33" t="s">
        <v>978</v>
      </c>
    </row>
    <row r="34" spans="1:2" x14ac:dyDescent="0.25">
      <c r="A34" t="s">
        <v>940</v>
      </c>
      <c r="B34" t="s">
        <v>978</v>
      </c>
    </row>
    <row r="35" spans="1:2" x14ac:dyDescent="0.25">
      <c r="A35" t="s">
        <v>941</v>
      </c>
      <c r="B35" t="s">
        <v>976</v>
      </c>
    </row>
    <row r="36" spans="1:2" x14ac:dyDescent="0.25">
      <c r="A36" t="s">
        <v>942</v>
      </c>
      <c r="B36" t="s">
        <v>975</v>
      </c>
    </row>
    <row r="37" spans="1:2" x14ac:dyDescent="0.25">
      <c r="A37" t="s">
        <v>943</v>
      </c>
      <c r="B37" t="s">
        <v>976</v>
      </c>
    </row>
    <row r="38" spans="1:2" x14ac:dyDescent="0.25">
      <c r="A38" t="s">
        <v>947</v>
      </c>
      <c r="B38" t="s">
        <v>978</v>
      </c>
    </row>
    <row r="39" spans="1:2" x14ac:dyDescent="0.25">
      <c r="A39" t="s">
        <v>944</v>
      </c>
      <c r="B39" t="s">
        <v>976</v>
      </c>
    </row>
    <row r="40" spans="1:2" x14ac:dyDescent="0.25">
      <c r="A40" t="s">
        <v>945</v>
      </c>
      <c r="B40" t="s">
        <v>976</v>
      </c>
    </row>
    <row r="41" spans="1:2" x14ac:dyDescent="0.25">
      <c r="A41" t="s">
        <v>946</v>
      </c>
      <c r="B41" t="s">
        <v>978</v>
      </c>
    </row>
    <row r="42" spans="1:2" x14ac:dyDescent="0.25">
      <c r="A42" t="s">
        <v>948</v>
      </c>
      <c r="B42" t="s">
        <v>976</v>
      </c>
    </row>
    <row r="43" spans="1:2" x14ac:dyDescent="0.25">
      <c r="A43" t="s">
        <v>949</v>
      </c>
      <c r="B43" t="s">
        <v>977</v>
      </c>
    </row>
    <row r="44" spans="1:2" x14ac:dyDescent="0.25">
      <c r="A44" t="s">
        <v>950</v>
      </c>
      <c r="B44" t="s">
        <v>976</v>
      </c>
    </row>
    <row r="45" spans="1:2" x14ac:dyDescent="0.25">
      <c r="A45" t="s">
        <v>951</v>
      </c>
      <c r="B45" t="s">
        <v>977</v>
      </c>
    </row>
    <row r="46" spans="1:2" x14ac:dyDescent="0.25">
      <c r="A46" t="s">
        <v>952</v>
      </c>
      <c r="B46" t="s">
        <v>977</v>
      </c>
    </row>
    <row r="47" spans="1:2" x14ac:dyDescent="0.25">
      <c r="A47" t="s">
        <v>953</v>
      </c>
      <c r="B47" t="s">
        <v>976</v>
      </c>
    </row>
    <row r="48" spans="1:2" x14ac:dyDescent="0.25">
      <c r="A48" t="s">
        <v>954</v>
      </c>
      <c r="B48" t="s">
        <v>977</v>
      </c>
    </row>
    <row r="49" spans="1:2" x14ac:dyDescent="0.25">
      <c r="A49" t="s">
        <v>955</v>
      </c>
      <c r="B49" t="s">
        <v>976</v>
      </c>
    </row>
    <row r="50" spans="1:2" x14ac:dyDescent="0.25">
      <c r="A50" t="s">
        <v>956</v>
      </c>
      <c r="B50" t="s">
        <v>974</v>
      </c>
    </row>
    <row r="51" spans="1:2" x14ac:dyDescent="0.25">
      <c r="A51" t="s">
        <v>957</v>
      </c>
      <c r="B51" t="s">
        <v>977</v>
      </c>
    </row>
    <row r="52" spans="1:2" x14ac:dyDescent="0.25">
      <c r="A52" t="s">
        <v>958</v>
      </c>
      <c r="B52" t="s">
        <v>975</v>
      </c>
    </row>
    <row r="53" spans="1:2" x14ac:dyDescent="0.25">
      <c r="A53" t="s">
        <v>959</v>
      </c>
      <c r="B53" t="s">
        <v>975</v>
      </c>
    </row>
    <row r="54" spans="1:2" x14ac:dyDescent="0.25">
      <c r="A54" t="s">
        <v>960</v>
      </c>
      <c r="B54" t="s">
        <v>976</v>
      </c>
    </row>
    <row r="55" spans="1:2" x14ac:dyDescent="0.25">
      <c r="A55" t="s">
        <v>961</v>
      </c>
      <c r="B55" t="s">
        <v>976</v>
      </c>
    </row>
    <row r="56" spans="1:2" x14ac:dyDescent="0.25">
      <c r="A56" t="s">
        <v>962</v>
      </c>
      <c r="B56" t="s">
        <v>976</v>
      </c>
    </row>
    <row r="57" spans="1:2" x14ac:dyDescent="0.25">
      <c r="A57" t="s">
        <v>963</v>
      </c>
      <c r="B57" t="s">
        <v>976</v>
      </c>
    </row>
    <row r="58" spans="1:2" x14ac:dyDescent="0.25">
      <c r="A58" t="s">
        <v>964</v>
      </c>
      <c r="B58" t="s">
        <v>976</v>
      </c>
    </row>
    <row r="59" spans="1:2" x14ac:dyDescent="0.25">
      <c r="A59" t="s">
        <v>972</v>
      </c>
      <c r="B59" t="s">
        <v>976</v>
      </c>
    </row>
    <row r="60" spans="1:2" x14ac:dyDescent="0.25">
      <c r="A60" t="s">
        <v>965</v>
      </c>
      <c r="B60" t="s">
        <v>976</v>
      </c>
    </row>
    <row r="61" spans="1:2" x14ac:dyDescent="0.25">
      <c r="A61" t="s">
        <v>966</v>
      </c>
      <c r="B61" t="s">
        <v>976</v>
      </c>
    </row>
    <row r="62" spans="1:2" x14ac:dyDescent="0.25">
      <c r="A62" t="s">
        <v>967</v>
      </c>
      <c r="B62" t="s">
        <v>976</v>
      </c>
    </row>
    <row r="63" spans="1:2" x14ac:dyDescent="0.25">
      <c r="A63" t="s">
        <v>968</v>
      </c>
      <c r="B63" t="s">
        <v>976</v>
      </c>
    </row>
    <row r="64" spans="1:2" x14ac:dyDescent="0.25">
      <c r="A64" t="s">
        <v>969</v>
      </c>
      <c r="B64" t="s">
        <v>977</v>
      </c>
    </row>
    <row r="65" spans="1:2" x14ac:dyDescent="0.25">
      <c r="A65" t="s">
        <v>970</v>
      </c>
      <c r="B65" t="s">
        <v>976</v>
      </c>
    </row>
    <row r="66" spans="1:2" x14ac:dyDescent="0.25">
      <c r="A66" t="s">
        <v>971</v>
      </c>
      <c r="B66" t="s">
        <v>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168C-104D-4BD6-AB0E-AF455288509C}">
  <sheetPr>
    <tabColor theme="9" tint="-0.249977111117893"/>
  </sheetPr>
  <dimension ref="A1:C69"/>
  <sheetViews>
    <sheetView topLeftCell="A36" workbookViewId="0">
      <selection activeCell="A2" sqref="A2:C69"/>
    </sheetView>
  </sheetViews>
  <sheetFormatPr defaultRowHeight="15" x14ac:dyDescent="0.25"/>
  <cols>
    <col min="1" max="1" width="44.28515625" bestFit="1" customWidth="1"/>
    <col min="2" max="2" width="26.140625" bestFit="1" customWidth="1"/>
    <col min="3" max="3" width="11.28515625" bestFit="1" customWidth="1"/>
    <col min="8" max="8" width="13.85546875" customWidth="1"/>
    <col min="9" max="9" width="13.42578125" customWidth="1"/>
  </cols>
  <sheetData>
    <row r="1" spans="1:3" x14ac:dyDescent="0.25">
      <c r="A1" t="s">
        <v>986</v>
      </c>
      <c r="B1" t="s">
        <v>987</v>
      </c>
      <c r="C1" t="s">
        <v>989</v>
      </c>
    </row>
    <row r="2" spans="1:3" x14ac:dyDescent="0.25">
      <c r="A2" t="s">
        <v>899</v>
      </c>
      <c r="B2" t="s">
        <v>940</v>
      </c>
      <c r="C2">
        <v>1</v>
      </c>
    </row>
    <row r="3" spans="1:3" x14ac:dyDescent="0.25">
      <c r="A3" t="s">
        <v>899</v>
      </c>
      <c r="B3" t="s">
        <v>941</v>
      </c>
      <c r="C3">
        <v>1</v>
      </c>
    </row>
    <row r="4" spans="1:3" x14ac:dyDescent="0.25">
      <c r="A4" t="s">
        <v>899</v>
      </c>
      <c r="B4" t="s">
        <v>966</v>
      </c>
      <c r="C4">
        <v>1</v>
      </c>
    </row>
    <row r="5" spans="1:3" x14ac:dyDescent="0.25">
      <c r="A5" t="s">
        <v>899</v>
      </c>
      <c r="B5" t="s">
        <v>921</v>
      </c>
      <c r="C5">
        <v>1</v>
      </c>
    </row>
    <row r="6" spans="1:3" x14ac:dyDescent="0.25">
      <c r="A6" t="s">
        <v>899</v>
      </c>
      <c r="B6" t="s">
        <v>937</v>
      </c>
      <c r="C6">
        <v>1</v>
      </c>
    </row>
    <row r="7" spans="1:3" x14ac:dyDescent="0.25">
      <c r="A7" t="s">
        <v>899</v>
      </c>
      <c r="B7" t="s">
        <v>928</v>
      </c>
      <c r="C7">
        <v>1</v>
      </c>
    </row>
    <row r="8" spans="1:3" x14ac:dyDescent="0.25">
      <c r="A8" t="s">
        <v>900</v>
      </c>
      <c r="B8" t="s">
        <v>933</v>
      </c>
      <c r="C8">
        <v>1</v>
      </c>
    </row>
    <row r="9" spans="1:3" x14ac:dyDescent="0.25">
      <c r="A9" t="s">
        <v>900</v>
      </c>
      <c r="B9" t="s">
        <v>934</v>
      </c>
      <c r="C9">
        <v>1</v>
      </c>
    </row>
    <row r="10" spans="1:3" x14ac:dyDescent="0.25">
      <c r="A10" t="s">
        <v>900</v>
      </c>
      <c r="B10" t="s">
        <v>954</v>
      </c>
      <c r="C10">
        <v>1</v>
      </c>
    </row>
    <row r="11" spans="1:3" x14ac:dyDescent="0.25">
      <c r="A11" t="s">
        <v>900</v>
      </c>
      <c r="B11" t="s">
        <v>938</v>
      </c>
      <c r="C11">
        <v>1</v>
      </c>
    </row>
    <row r="12" spans="1:3" x14ac:dyDescent="0.25">
      <c r="A12" t="s">
        <v>901</v>
      </c>
      <c r="B12" t="s">
        <v>923</v>
      </c>
      <c r="C12">
        <v>2</v>
      </c>
    </row>
    <row r="13" spans="1:3" x14ac:dyDescent="0.25">
      <c r="A13" t="s">
        <v>901</v>
      </c>
      <c r="B13" t="s">
        <v>931</v>
      </c>
      <c r="C13">
        <v>1</v>
      </c>
    </row>
    <row r="14" spans="1:3" x14ac:dyDescent="0.25">
      <c r="A14" t="s">
        <v>901</v>
      </c>
      <c r="B14" t="s">
        <v>930</v>
      </c>
      <c r="C14">
        <v>1</v>
      </c>
    </row>
    <row r="15" spans="1:3" x14ac:dyDescent="0.25">
      <c r="A15" t="s">
        <v>901</v>
      </c>
      <c r="B15" t="s">
        <v>936</v>
      </c>
      <c r="C15">
        <v>1</v>
      </c>
    </row>
    <row r="16" spans="1:3" x14ac:dyDescent="0.25">
      <c r="A16" t="s">
        <v>901</v>
      </c>
      <c r="B16" t="s">
        <v>940</v>
      </c>
      <c r="C16">
        <v>1</v>
      </c>
    </row>
    <row r="17" spans="1:3" x14ac:dyDescent="0.25">
      <c r="A17" t="s">
        <v>901</v>
      </c>
      <c r="B17" t="s">
        <v>912</v>
      </c>
      <c r="C17">
        <v>1</v>
      </c>
    </row>
    <row r="18" spans="1:3" x14ac:dyDescent="0.25">
      <c r="A18" t="s">
        <v>901</v>
      </c>
      <c r="B18" t="s">
        <v>917</v>
      </c>
      <c r="C18">
        <v>1</v>
      </c>
    </row>
    <row r="19" spans="1:3" x14ac:dyDescent="0.25">
      <c r="A19" t="s">
        <v>902</v>
      </c>
      <c r="B19" t="s">
        <v>937</v>
      </c>
      <c r="C19">
        <v>1</v>
      </c>
    </row>
    <row r="20" spans="1:3" x14ac:dyDescent="0.25">
      <c r="A20" t="s">
        <v>902</v>
      </c>
      <c r="B20" t="s">
        <v>966</v>
      </c>
      <c r="C20">
        <v>1</v>
      </c>
    </row>
    <row r="21" spans="1:3" x14ac:dyDescent="0.25">
      <c r="A21" t="s">
        <v>902</v>
      </c>
      <c r="B21" t="s">
        <v>928</v>
      </c>
      <c r="C21">
        <v>1</v>
      </c>
    </row>
    <row r="22" spans="1:3" x14ac:dyDescent="0.25">
      <c r="A22" t="s">
        <v>902</v>
      </c>
      <c r="B22" t="s">
        <v>939</v>
      </c>
      <c r="C22">
        <v>1</v>
      </c>
    </row>
    <row r="23" spans="1:3" x14ac:dyDescent="0.25">
      <c r="A23" t="s">
        <v>902</v>
      </c>
      <c r="B23" t="s">
        <v>917</v>
      </c>
      <c r="C23">
        <v>1</v>
      </c>
    </row>
    <row r="24" spans="1:3" x14ac:dyDescent="0.25">
      <c r="A24" t="s">
        <v>902</v>
      </c>
      <c r="B24" t="s">
        <v>916</v>
      </c>
      <c r="C24">
        <v>1</v>
      </c>
    </row>
    <row r="25" spans="1:3" x14ac:dyDescent="0.25">
      <c r="A25" t="s">
        <v>903</v>
      </c>
      <c r="B25" t="s">
        <v>935</v>
      </c>
      <c r="C25">
        <v>1</v>
      </c>
    </row>
    <row r="26" spans="1:3" x14ac:dyDescent="0.25">
      <c r="A26" t="s">
        <v>903</v>
      </c>
      <c r="B26" t="s">
        <v>949</v>
      </c>
      <c r="C26">
        <v>1</v>
      </c>
    </row>
    <row r="27" spans="1:3" x14ac:dyDescent="0.25">
      <c r="A27" t="s">
        <v>903</v>
      </c>
      <c r="B27" t="s">
        <v>951</v>
      </c>
      <c r="C27">
        <v>1</v>
      </c>
    </row>
    <row r="28" spans="1:3" x14ac:dyDescent="0.25">
      <c r="A28" t="s">
        <v>903</v>
      </c>
      <c r="B28" t="s">
        <v>952</v>
      </c>
      <c r="C28">
        <v>1</v>
      </c>
    </row>
    <row r="29" spans="1:3" x14ac:dyDescent="0.25">
      <c r="A29" t="s">
        <v>903</v>
      </c>
      <c r="B29" t="s">
        <v>954</v>
      </c>
      <c r="C29">
        <v>1</v>
      </c>
    </row>
    <row r="30" spans="1:3" x14ac:dyDescent="0.25">
      <c r="A30" t="s">
        <v>903</v>
      </c>
      <c r="B30" t="s">
        <v>969</v>
      </c>
      <c r="C30">
        <v>1</v>
      </c>
    </row>
    <row r="31" spans="1:3" x14ac:dyDescent="0.25">
      <c r="A31" t="s">
        <v>904</v>
      </c>
      <c r="B31" t="s">
        <v>943</v>
      </c>
      <c r="C31">
        <v>1</v>
      </c>
    </row>
    <row r="32" spans="1:3" x14ac:dyDescent="0.25">
      <c r="A32" t="s">
        <v>904</v>
      </c>
      <c r="B32" t="s">
        <v>962</v>
      </c>
      <c r="C32">
        <v>1</v>
      </c>
    </row>
    <row r="33" spans="1:3" x14ac:dyDescent="0.25">
      <c r="A33" t="s">
        <v>904</v>
      </c>
      <c r="B33" t="s">
        <v>967</v>
      </c>
      <c r="C33">
        <v>1</v>
      </c>
    </row>
    <row r="34" spans="1:3" x14ac:dyDescent="0.25">
      <c r="A34" t="s">
        <v>904</v>
      </c>
      <c r="B34" t="s">
        <v>916</v>
      </c>
      <c r="C34">
        <v>1</v>
      </c>
    </row>
    <row r="35" spans="1:3" x14ac:dyDescent="0.25">
      <c r="A35" t="s">
        <v>905</v>
      </c>
      <c r="B35" t="s">
        <v>950</v>
      </c>
      <c r="C35">
        <v>1</v>
      </c>
    </row>
    <row r="36" spans="1:3" x14ac:dyDescent="0.25">
      <c r="A36" t="s">
        <v>905</v>
      </c>
      <c r="B36" t="s">
        <v>963</v>
      </c>
      <c r="C36">
        <v>1</v>
      </c>
    </row>
    <row r="37" spans="1:3" x14ac:dyDescent="0.25">
      <c r="A37" t="s">
        <v>905</v>
      </c>
      <c r="B37" t="s">
        <v>943</v>
      </c>
      <c r="C37">
        <v>2</v>
      </c>
    </row>
    <row r="38" spans="1:3" x14ac:dyDescent="0.25">
      <c r="A38" t="s">
        <v>905</v>
      </c>
      <c r="B38" t="s">
        <v>945</v>
      </c>
      <c r="C38">
        <v>1</v>
      </c>
    </row>
    <row r="39" spans="1:3" x14ac:dyDescent="0.25">
      <c r="A39" t="s">
        <v>905</v>
      </c>
      <c r="B39" t="s">
        <v>938</v>
      </c>
      <c r="C39">
        <v>1</v>
      </c>
    </row>
    <row r="40" spans="1:3" x14ac:dyDescent="0.25">
      <c r="A40" t="s">
        <v>906</v>
      </c>
      <c r="B40" t="s">
        <v>913</v>
      </c>
      <c r="C40">
        <v>1</v>
      </c>
    </row>
    <row r="41" spans="1:3" x14ac:dyDescent="0.25">
      <c r="A41" t="s">
        <v>906</v>
      </c>
      <c r="B41" t="s">
        <v>969</v>
      </c>
      <c r="C41">
        <v>1</v>
      </c>
    </row>
    <row r="42" spans="1:3" x14ac:dyDescent="0.25">
      <c r="A42" t="s">
        <v>906</v>
      </c>
      <c r="B42" t="s">
        <v>926</v>
      </c>
      <c r="C42">
        <v>1</v>
      </c>
    </row>
    <row r="43" spans="1:3" x14ac:dyDescent="0.25">
      <c r="A43" t="s">
        <v>906</v>
      </c>
      <c r="B43" t="s">
        <v>923</v>
      </c>
      <c r="C43">
        <v>1</v>
      </c>
    </row>
    <row r="44" spans="1:3" x14ac:dyDescent="0.25">
      <c r="A44" t="s">
        <v>906</v>
      </c>
      <c r="B44" t="s">
        <v>955</v>
      </c>
      <c r="C44">
        <v>1</v>
      </c>
    </row>
    <row r="45" spans="1:3" x14ac:dyDescent="0.25">
      <c r="A45" t="s">
        <v>906</v>
      </c>
      <c r="B45" t="s">
        <v>937</v>
      </c>
      <c r="C45">
        <v>1</v>
      </c>
    </row>
    <row r="46" spans="1:3" x14ac:dyDescent="0.25">
      <c r="A46" t="s">
        <v>907</v>
      </c>
      <c r="B46" t="s">
        <v>961</v>
      </c>
      <c r="C46">
        <v>1</v>
      </c>
    </row>
    <row r="47" spans="1:3" x14ac:dyDescent="0.25">
      <c r="A47" t="s">
        <v>907</v>
      </c>
      <c r="B47" t="s">
        <v>926</v>
      </c>
      <c r="C47">
        <v>1</v>
      </c>
    </row>
    <row r="48" spans="1:3" x14ac:dyDescent="0.25">
      <c r="A48" t="s">
        <v>907</v>
      </c>
      <c r="B48" t="s">
        <v>972</v>
      </c>
      <c r="C48">
        <v>1</v>
      </c>
    </row>
    <row r="49" spans="1:3" x14ac:dyDescent="0.25">
      <c r="A49" t="s">
        <v>907</v>
      </c>
      <c r="B49" t="s">
        <v>944</v>
      </c>
      <c r="C49">
        <v>1</v>
      </c>
    </row>
    <row r="50" spans="1:3" x14ac:dyDescent="0.25">
      <c r="A50" t="s">
        <v>909</v>
      </c>
      <c r="B50" t="s">
        <v>954</v>
      </c>
      <c r="C50">
        <v>1</v>
      </c>
    </row>
    <row r="51" spans="1:3" x14ac:dyDescent="0.25">
      <c r="A51" t="s">
        <v>909</v>
      </c>
      <c r="B51" t="s">
        <v>934</v>
      </c>
      <c r="C51">
        <v>1</v>
      </c>
    </row>
    <row r="52" spans="1:3" x14ac:dyDescent="0.25">
      <c r="A52" t="s">
        <v>909</v>
      </c>
      <c r="B52" t="s">
        <v>933</v>
      </c>
      <c r="C52">
        <v>1</v>
      </c>
    </row>
    <row r="53" spans="1:3" x14ac:dyDescent="0.25">
      <c r="A53" t="s">
        <v>909</v>
      </c>
      <c r="B53" t="s">
        <v>913</v>
      </c>
      <c r="C53">
        <v>1</v>
      </c>
    </row>
    <row r="54" spans="1:3" x14ac:dyDescent="0.25">
      <c r="A54" t="s">
        <v>908</v>
      </c>
      <c r="B54" t="s">
        <v>943</v>
      </c>
      <c r="C54">
        <v>1</v>
      </c>
    </row>
    <row r="55" spans="1:3" x14ac:dyDescent="0.25">
      <c r="A55" t="s">
        <v>908</v>
      </c>
      <c r="B55" t="s">
        <v>962</v>
      </c>
      <c r="C55">
        <v>1</v>
      </c>
    </row>
    <row r="56" spans="1:3" x14ac:dyDescent="0.25">
      <c r="A56" t="s">
        <v>908</v>
      </c>
      <c r="B56" t="s">
        <v>967</v>
      </c>
      <c r="C56">
        <v>1</v>
      </c>
    </row>
    <row r="57" spans="1:3" x14ac:dyDescent="0.25">
      <c r="A57" t="s">
        <v>908</v>
      </c>
      <c r="B57" t="s">
        <v>915</v>
      </c>
      <c r="C57">
        <v>1</v>
      </c>
    </row>
    <row r="58" spans="1:3" x14ac:dyDescent="0.25">
      <c r="A58" t="s">
        <v>910</v>
      </c>
      <c r="B58" t="s">
        <v>917</v>
      </c>
      <c r="C58">
        <v>1</v>
      </c>
    </row>
    <row r="59" spans="1:3" x14ac:dyDescent="0.25">
      <c r="A59" t="s">
        <v>910</v>
      </c>
      <c r="B59" t="s">
        <v>912</v>
      </c>
      <c r="C59">
        <v>1</v>
      </c>
    </row>
    <row r="60" spans="1:3" x14ac:dyDescent="0.25">
      <c r="A60" t="s">
        <v>910</v>
      </c>
      <c r="B60" t="s">
        <v>963</v>
      </c>
      <c r="C60">
        <v>1</v>
      </c>
    </row>
    <row r="61" spans="1:3" x14ac:dyDescent="0.25">
      <c r="A61" t="s">
        <v>910</v>
      </c>
      <c r="B61" t="s">
        <v>965</v>
      </c>
      <c r="C61">
        <v>1</v>
      </c>
    </row>
    <row r="62" spans="1:3" x14ac:dyDescent="0.25">
      <c r="A62" t="s">
        <v>911</v>
      </c>
      <c r="B62" t="s">
        <v>912</v>
      </c>
      <c r="C62">
        <v>1</v>
      </c>
    </row>
    <row r="63" spans="1:3" x14ac:dyDescent="0.25">
      <c r="A63" t="s">
        <v>911</v>
      </c>
      <c r="B63" t="s">
        <v>925</v>
      </c>
      <c r="C63">
        <v>1</v>
      </c>
    </row>
    <row r="64" spans="1:3" x14ac:dyDescent="0.25">
      <c r="A64" t="s">
        <v>911</v>
      </c>
      <c r="B64" t="s">
        <v>936</v>
      </c>
      <c r="C64">
        <v>1</v>
      </c>
    </row>
    <row r="65" spans="1:3" x14ac:dyDescent="0.25">
      <c r="A65" t="s">
        <v>911</v>
      </c>
      <c r="B65" t="s">
        <v>921</v>
      </c>
      <c r="C65">
        <v>1</v>
      </c>
    </row>
    <row r="66" spans="1:3" x14ac:dyDescent="0.25">
      <c r="A66" t="s">
        <v>911</v>
      </c>
      <c r="B66" t="s">
        <v>940</v>
      </c>
      <c r="C66">
        <v>1</v>
      </c>
    </row>
    <row r="67" spans="1:3" x14ac:dyDescent="0.25">
      <c r="A67" t="s">
        <v>911</v>
      </c>
      <c r="B67" t="s">
        <v>930</v>
      </c>
      <c r="C67">
        <v>1</v>
      </c>
    </row>
    <row r="68" spans="1:3" x14ac:dyDescent="0.25">
      <c r="A68" t="s">
        <v>911</v>
      </c>
      <c r="B68" t="s">
        <v>929</v>
      </c>
      <c r="C68">
        <v>1</v>
      </c>
    </row>
    <row r="69" spans="1:3" x14ac:dyDescent="0.25">
      <c r="A69" t="s">
        <v>911</v>
      </c>
      <c r="B69" t="s">
        <v>967</v>
      </c>
      <c r="C6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3DA1-A944-44AF-B508-9C8F87381E48}">
  <sheetPr>
    <tabColor theme="8" tint="0.39997558519241921"/>
  </sheetPr>
  <dimension ref="A1:B352"/>
  <sheetViews>
    <sheetView workbookViewId="0">
      <selection activeCell="J56" sqref="J56"/>
    </sheetView>
  </sheetViews>
  <sheetFormatPr defaultRowHeight="15" x14ac:dyDescent="0.25"/>
  <cols>
    <col min="1" max="1" width="26.140625" bestFit="1" customWidth="1"/>
    <col min="2" max="2" width="44.28515625" bestFit="1" customWidth="1"/>
    <col min="3" max="3" width="14.85546875" bestFit="1" customWidth="1"/>
    <col min="4" max="4" width="29.5703125" bestFit="1" customWidth="1"/>
    <col min="5" max="5" width="19.28515625" bestFit="1" customWidth="1"/>
    <col min="6" max="6" width="22" bestFit="1" customWidth="1"/>
    <col min="7" max="7" width="26.28515625" bestFit="1" customWidth="1"/>
    <col min="8" max="8" width="34.5703125" bestFit="1" customWidth="1"/>
    <col min="9" max="9" width="11.85546875" bestFit="1" customWidth="1"/>
    <col min="10" max="10" width="11.5703125" bestFit="1" customWidth="1"/>
    <col min="11" max="11" width="11" bestFit="1" customWidth="1"/>
    <col min="12" max="12" width="38.42578125" bestFit="1" customWidth="1"/>
    <col min="13" max="13" width="39.42578125" bestFit="1" customWidth="1"/>
    <col min="14" max="14" width="25.85546875" bestFit="1" customWidth="1"/>
    <col min="15" max="15" width="30.28515625" bestFit="1" customWidth="1"/>
    <col min="16" max="16" width="42.42578125" bestFit="1" customWidth="1"/>
    <col min="17" max="17" width="39.5703125" bestFit="1" customWidth="1"/>
    <col min="18" max="18" width="44.28515625" bestFit="1" customWidth="1"/>
    <col min="19" max="19" width="35.7109375" bestFit="1" customWidth="1"/>
    <col min="20" max="20" width="30.5703125" bestFit="1" customWidth="1"/>
    <col min="21" max="21" width="25.5703125" bestFit="1" customWidth="1"/>
    <col min="22" max="22" width="22.7109375" bestFit="1" customWidth="1"/>
    <col min="23" max="23" width="23.42578125" bestFit="1" customWidth="1"/>
    <col min="24" max="24" width="34.140625" bestFit="1" customWidth="1"/>
    <col min="25" max="25" width="7" bestFit="1" customWidth="1"/>
    <col min="26" max="26" width="4.85546875" bestFit="1" customWidth="1"/>
    <col min="27" max="27" width="11.5703125" bestFit="1" customWidth="1"/>
    <col min="28" max="28" width="17.140625" bestFit="1" customWidth="1"/>
    <col min="29" max="29" width="17.42578125" bestFit="1" customWidth="1"/>
    <col min="30" max="30" width="5.5703125" bestFit="1" customWidth="1"/>
    <col min="31" max="31" width="6.7109375" bestFit="1" customWidth="1"/>
    <col min="32" max="32" width="7.42578125" bestFit="1" customWidth="1"/>
    <col min="33" max="33" width="8.85546875" bestFit="1" customWidth="1"/>
    <col min="34" max="34" width="16.42578125" bestFit="1" customWidth="1"/>
    <col min="35" max="35" width="12.42578125" bestFit="1" customWidth="1"/>
    <col min="36" max="36" width="9.42578125" bestFit="1" customWidth="1"/>
    <col min="37" max="37" width="9.85546875" bestFit="1" customWidth="1"/>
    <col min="38" max="38" width="13.5703125" bestFit="1" customWidth="1"/>
    <col min="39" max="39" width="7.140625" bestFit="1" customWidth="1"/>
    <col min="40" max="40" width="15.7109375" bestFit="1" customWidth="1"/>
    <col min="41" max="41" width="3.42578125" bestFit="1" customWidth="1"/>
    <col min="42" max="42" width="6.42578125" bestFit="1" customWidth="1"/>
    <col min="43" max="43" width="4.42578125" bestFit="1" customWidth="1"/>
    <col min="44" max="44" width="17.42578125" bestFit="1" customWidth="1"/>
    <col min="45" max="45" width="18.85546875" bestFit="1" customWidth="1"/>
    <col min="46" max="46" width="21.42578125" bestFit="1" customWidth="1"/>
    <col min="47" max="47" width="26.140625" bestFit="1" customWidth="1"/>
    <col min="48" max="48" width="15.42578125" bestFit="1" customWidth="1"/>
    <col min="49" max="49" width="7.42578125" bestFit="1" customWidth="1"/>
    <col min="50" max="50" width="8.28515625" bestFit="1" customWidth="1"/>
    <col min="51" max="51" width="5.140625" bestFit="1" customWidth="1"/>
    <col min="52" max="52" width="17.42578125" bestFit="1" customWidth="1"/>
    <col min="53" max="53" width="21.42578125" bestFit="1" customWidth="1"/>
    <col min="54" max="54" width="14.42578125" bestFit="1" customWidth="1"/>
    <col min="55" max="55" width="7" bestFit="1" customWidth="1"/>
    <col min="56" max="56" width="4.85546875" bestFit="1" customWidth="1"/>
    <col min="57" max="57" width="11.7109375" bestFit="1" customWidth="1"/>
    <col min="58" max="58" width="14.5703125" bestFit="1" customWidth="1"/>
    <col min="59" max="59" width="9.42578125" bestFit="1" customWidth="1"/>
    <col min="60" max="60" width="16.7109375" bestFit="1" customWidth="1"/>
    <col min="61" max="61" width="8" bestFit="1" customWidth="1"/>
    <col min="62" max="62" width="16.28515625" bestFit="1" customWidth="1"/>
    <col min="63" max="63" width="10.28515625" bestFit="1" customWidth="1"/>
    <col min="64" max="64" width="15.7109375" bestFit="1" customWidth="1"/>
    <col min="65" max="65" width="24.85546875" bestFit="1" customWidth="1"/>
    <col min="66" max="66" width="13.85546875" bestFit="1" customWidth="1"/>
    <col min="67" max="67" width="21" bestFit="1" customWidth="1"/>
    <col min="68" max="68" width="14.5703125" bestFit="1" customWidth="1"/>
    <col min="69" max="69" width="7.42578125" bestFit="1" customWidth="1"/>
    <col min="70" max="70" width="11.85546875" bestFit="1" customWidth="1"/>
    <col min="71" max="72" width="6.42578125" bestFit="1" customWidth="1"/>
    <col min="73" max="73" width="16.140625" bestFit="1" customWidth="1"/>
    <col min="74" max="74" width="13.42578125" bestFit="1" customWidth="1"/>
    <col min="75" max="75" width="7.5703125" bestFit="1" customWidth="1"/>
    <col min="76" max="76" width="15.5703125" bestFit="1" customWidth="1"/>
    <col min="77" max="77" width="15.42578125" bestFit="1" customWidth="1"/>
    <col min="78" max="78" width="8.28515625" bestFit="1" customWidth="1"/>
    <col min="79" max="79" width="10.140625" bestFit="1" customWidth="1"/>
    <col min="80" max="80" width="9.42578125" bestFit="1" customWidth="1"/>
    <col min="81" max="81" width="13" bestFit="1" customWidth="1"/>
    <col min="82" max="82" width="15.42578125" bestFit="1" customWidth="1"/>
    <col min="83" max="83" width="9.7109375" bestFit="1" customWidth="1"/>
    <col min="84" max="84" width="11" bestFit="1" customWidth="1"/>
    <col min="85" max="85" width="13.5703125" bestFit="1" customWidth="1"/>
  </cols>
  <sheetData>
    <row r="1" spans="1:2" x14ac:dyDescent="0.25">
      <c r="A1" t="s">
        <v>995</v>
      </c>
      <c r="B1" t="s">
        <v>912</v>
      </c>
    </row>
    <row r="2" spans="1:2" x14ac:dyDescent="0.25">
      <c r="A2" t="s">
        <v>995</v>
      </c>
      <c r="B2" t="s">
        <v>913</v>
      </c>
    </row>
    <row r="3" spans="1:2" x14ac:dyDescent="0.25">
      <c r="A3" t="s">
        <v>995</v>
      </c>
      <c r="B3" t="s">
        <v>914</v>
      </c>
    </row>
    <row r="4" spans="1:2" x14ac:dyDescent="0.25">
      <c r="A4" t="s">
        <v>995</v>
      </c>
      <c r="B4" t="s">
        <v>915</v>
      </c>
    </row>
    <row r="5" spans="1:2" x14ac:dyDescent="0.25">
      <c r="A5" t="s">
        <v>995</v>
      </c>
      <c r="B5" t="s">
        <v>916</v>
      </c>
    </row>
    <row r="6" spans="1:2" x14ac:dyDescent="0.25">
      <c r="A6" t="s">
        <v>995</v>
      </c>
      <c r="B6" t="s">
        <v>917</v>
      </c>
    </row>
    <row r="7" spans="1:2" x14ac:dyDescent="0.25">
      <c r="A7" t="s">
        <v>995</v>
      </c>
      <c r="B7" t="s">
        <v>918</v>
      </c>
    </row>
    <row r="8" spans="1:2" x14ac:dyDescent="0.25">
      <c r="A8" t="s">
        <v>995</v>
      </c>
      <c r="B8" t="s">
        <v>919</v>
      </c>
    </row>
    <row r="9" spans="1:2" x14ac:dyDescent="0.25">
      <c r="A9" t="s">
        <v>995</v>
      </c>
      <c r="B9" t="s">
        <v>920</v>
      </c>
    </row>
    <row r="10" spans="1:2" x14ac:dyDescent="0.25">
      <c r="A10" t="s">
        <v>995</v>
      </c>
      <c r="B10" t="s">
        <v>921</v>
      </c>
    </row>
    <row r="11" spans="1:2" x14ac:dyDescent="0.25">
      <c r="A11" t="s">
        <v>995</v>
      </c>
      <c r="B11" t="s">
        <v>922</v>
      </c>
    </row>
    <row r="12" spans="1:2" x14ac:dyDescent="0.25">
      <c r="A12" t="s">
        <v>995</v>
      </c>
      <c r="B12" t="s">
        <v>923</v>
      </c>
    </row>
    <row r="13" spans="1:2" x14ac:dyDescent="0.25">
      <c r="A13" t="s">
        <v>995</v>
      </c>
      <c r="B13" t="s">
        <v>924</v>
      </c>
    </row>
    <row r="14" spans="1:2" x14ac:dyDescent="0.25">
      <c r="A14" t="s">
        <v>995</v>
      </c>
      <c r="B14" t="s">
        <v>925</v>
      </c>
    </row>
    <row r="15" spans="1:2" x14ac:dyDescent="0.25">
      <c r="A15" t="s">
        <v>995</v>
      </c>
      <c r="B15" t="s">
        <v>926</v>
      </c>
    </row>
    <row r="16" spans="1:2" x14ac:dyDescent="0.25">
      <c r="A16" t="s">
        <v>995</v>
      </c>
      <c r="B16" t="s">
        <v>927</v>
      </c>
    </row>
    <row r="17" spans="1:2" x14ac:dyDescent="0.25">
      <c r="A17" t="s">
        <v>995</v>
      </c>
      <c r="B17" t="s">
        <v>928</v>
      </c>
    </row>
    <row r="18" spans="1:2" x14ac:dyDescent="0.25">
      <c r="A18" t="s">
        <v>995</v>
      </c>
      <c r="B18" t="s">
        <v>929</v>
      </c>
    </row>
    <row r="19" spans="1:2" x14ac:dyDescent="0.25">
      <c r="A19" t="s">
        <v>995</v>
      </c>
      <c r="B19" t="s">
        <v>930</v>
      </c>
    </row>
    <row r="20" spans="1:2" x14ac:dyDescent="0.25">
      <c r="A20" t="s">
        <v>995</v>
      </c>
      <c r="B20" t="s">
        <v>931</v>
      </c>
    </row>
    <row r="21" spans="1:2" x14ac:dyDescent="0.25">
      <c r="A21" t="s">
        <v>995</v>
      </c>
      <c r="B21" t="s">
        <v>932</v>
      </c>
    </row>
    <row r="22" spans="1:2" x14ac:dyDescent="0.25">
      <c r="A22" t="s">
        <v>995</v>
      </c>
      <c r="B22" t="s">
        <v>933</v>
      </c>
    </row>
    <row r="23" spans="1:2" x14ac:dyDescent="0.25">
      <c r="A23" t="s">
        <v>995</v>
      </c>
      <c r="B23" t="s">
        <v>934</v>
      </c>
    </row>
    <row r="24" spans="1:2" x14ac:dyDescent="0.25">
      <c r="A24" t="s">
        <v>995</v>
      </c>
      <c r="B24" t="s">
        <v>935</v>
      </c>
    </row>
    <row r="25" spans="1:2" x14ac:dyDescent="0.25">
      <c r="A25" t="s">
        <v>995</v>
      </c>
      <c r="B25" t="s">
        <v>936</v>
      </c>
    </row>
    <row r="26" spans="1:2" x14ac:dyDescent="0.25">
      <c r="A26" t="s">
        <v>995</v>
      </c>
      <c r="B26" t="s">
        <v>937</v>
      </c>
    </row>
    <row r="27" spans="1:2" x14ac:dyDescent="0.25">
      <c r="A27" t="s">
        <v>995</v>
      </c>
      <c r="B27" t="s">
        <v>938</v>
      </c>
    </row>
    <row r="28" spans="1:2" x14ac:dyDescent="0.25">
      <c r="A28" t="s">
        <v>995</v>
      </c>
      <c r="B28" t="s">
        <v>939</v>
      </c>
    </row>
    <row r="29" spans="1:2" x14ac:dyDescent="0.25">
      <c r="A29" t="s">
        <v>995</v>
      </c>
      <c r="B29" t="s">
        <v>940</v>
      </c>
    </row>
    <row r="30" spans="1:2" x14ac:dyDescent="0.25">
      <c r="A30" t="s">
        <v>995</v>
      </c>
      <c r="B30" t="s">
        <v>941</v>
      </c>
    </row>
    <row r="31" spans="1:2" x14ac:dyDescent="0.25">
      <c r="A31" t="s">
        <v>995</v>
      </c>
      <c r="B31" t="s">
        <v>942</v>
      </c>
    </row>
    <row r="32" spans="1:2" x14ac:dyDescent="0.25">
      <c r="A32" t="s">
        <v>995</v>
      </c>
      <c r="B32" t="s">
        <v>943</v>
      </c>
    </row>
    <row r="33" spans="1:2" x14ac:dyDescent="0.25">
      <c r="A33" t="s">
        <v>995</v>
      </c>
      <c r="B33" t="s">
        <v>947</v>
      </c>
    </row>
    <row r="34" spans="1:2" x14ac:dyDescent="0.25">
      <c r="A34" t="s">
        <v>995</v>
      </c>
      <c r="B34" t="s">
        <v>944</v>
      </c>
    </row>
    <row r="35" spans="1:2" x14ac:dyDescent="0.25">
      <c r="A35" t="s">
        <v>995</v>
      </c>
      <c r="B35" t="s">
        <v>945</v>
      </c>
    </row>
    <row r="36" spans="1:2" x14ac:dyDescent="0.25">
      <c r="A36" t="s">
        <v>995</v>
      </c>
      <c r="B36" t="s">
        <v>946</v>
      </c>
    </row>
    <row r="37" spans="1:2" x14ac:dyDescent="0.25">
      <c r="A37" t="s">
        <v>995</v>
      </c>
      <c r="B37" t="s">
        <v>948</v>
      </c>
    </row>
    <row r="38" spans="1:2" x14ac:dyDescent="0.25">
      <c r="A38" t="s">
        <v>995</v>
      </c>
      <c r="B38" t="s">
        <v>949</v>
      </c>
    </row>
    <row r="39" spans="1:2" x14ac:dyDescent="0.25">
      <c r="A39" t="s">
        <v>995</v>
      </c>
      <c r="B39" t="s">
        <v>950</v>
      </c>
    </row>
    <row r="40" spans="1:2" x14ac:dyDescent="0.25">
      <c r="A40" t="s">
        <v>995</v>
      </c>
      <c r="B40" t="s">
        <v>951</v>
      </c>
    </row>
    <row r="41" spans="1:2" x14ac:dyDescent="0.25">
      <c r="A41" t="s">
        <v>995</v>
      </c>
      <c r="B41" t="s">
        <v>952</v>
      </c>
    </row>
    <row r="42" spans="1:2" x14ac:dyDescent="0.25">
      <c r="A42" t="s">
        <v>995</v>
      </c>
      <c r="B42" t="s">
        <v>953</v>
      </c>
    </row>
    <row r="43" spans="1:2" x14ac:dyDescent="0.25">
      <c r="A43" t="s">
        <v>995</v>
      </c>
      <c r="B43" t="s">
        <v>954</v>
      </c>
    </row>
    <row r="44" spans="1:2" x14ac:dyDescent="0.25">
      <c r="A44" t="s">
        <v>995</v>
      </c>
      <c r="B44" t="s">
        <v>955</v>
      </c>
    </row>
    <row r="45" spans="1:2" x14ac:dyDescent="0.25">
      <c r="A45" t="s">
        <v>995</v>
      </c>
      <c r="B45" t="s">
        <v>956</v>
      </c>
    </row>
    <row r="46" spans="1:2" x14ac:dyDescent="0.25">
      <c r="A46" t="s">
        <v>995</v>
      </c>
      <c r="B46" t="s">
        <v>957</v>
      </c>
    </row>
    <row r="47" spans="1:2" x14ac:dyDescent="0.25">
      <c r="A47" t="s">
        <v>995</v>
      </c>
      <c r="B47" t="s">
        <v>958</v>
      </c>
    </row>
    <row r="48" spans="1:2" x14ac:dyDescent="0.25">
      <c r="A48" t="s">
        <v>995</v>
      </c>
      <c r="B48" t="s">
        <v>959</v>
      </c>
    </row>
    <row r="49" spans="1:2" x14ac:dyDescent="0.25">
      <c r="A49" t="s">
        <v>995</v>
      </c>
      <c r="B49" t="s">
        <v>960</v>
      </c>
    </row>
    <row r="50" spans="1:2" x14ac:dyDescent="0.25">
      <c r="A50" t="s">
        <v>995</v>
      </c>
      <c r="B50" t="s">
        <v>961</v>
      </c>
    </row>
    <row r="51" spans="1:2" x14ac:dyDescent="0.25">
      <c r="A51" t="s">
        <v>995</v>
      </c>
      <c r="B51" t="s">
        <v>962</v>
      </c>
    </row>
    <row r="52" spans="1:2" x14ac:dyDescent="0.25">
      <c r="A52" t="s">
        <v>995</v>
      </c>
      <c r="B52" t="s">
        <v>963</v>
      </c>
    </row>
    <row r="53" spans="1:2" x14ac:dyDescent="0.25">
      <c r="A53" t="s">
        <v>995</v>
      </c>
      <c r="B53" t="s">
        <v>964</v>
      </c>
    </row>
    <row r="54" spans="1:2" x14ac:dyDescent="0.25">
      <c r="A54" t="s">
        <v>995</v>
      </c>
      <c r="B54" t="s">
        <v>972</v>
      </c>
    </row>
    <row r="55" spans="1:2" x14ac:dyDescent="0.25">
      <c r="A55" t="s">
        <v>995</v>
      </c>
      <c r="B55" t="s">
        <v>965</v>
      </c>
    </row>
    <row r="56" spans="1:2" x14ac:dyDescent="0.25">
      <c r="A56" t="s">
        <v>995</v>
      </c>
      <c r="B56" t="s">
        <v>966</v>
      </c>
    </row>
    <row r="57" spans="1:2" x14ac:dyDescent="0.25">
      <c r="A57" t="s">
        <v>995</v>
      </c>
      <c r="B57" t="s">
        <v>967</v>
      </c>
    </row>
    <row r="58" spans="1:2" x14ac:dyDescent="0.25">
      <c r="A58" t="s">
        <v>995</v>
      </c>
      <c r="B58" t="s">
        <v>968</v>
      </c>
    </row>
    <row r="59" spans="1:2" x14ac:dyDescent="0.25">
      <c r="A59" t="s">
        <v>995</v>
      </c>
      <c r="B59" t="s">
        <v>969</v>
      </c>
    </row>
    <row r="60" spans="1:2" x14ac:dyDescent="0.25">
      <c r="A60" t="s">
        <v>995</v>
      </c>
      <c r="B60" t="s">
        <v>970</v>
      </c>
    </row>
    <row r="61" spans="1:2" x14ac:dyDescent="0.25">
      <c r="A61" t="s">
        <v>995</v>
      </c>
      <c r="B61" t="s">
        <v>971</v>
      </c>
    </row>
    <row r="62" spans="1:2" x14ac:dyDescent="0.25">
      <c r="A62" t="s">
        <v>1059</v>
      </c>
      <c r="B62" t="s">
        <v>896</v>
      </c>
    </row>
    <row r="63" spans="1:2" x14ac:dyDescent="0.25">
      <c r="A63" t="s">
        <v>1059</v>
      </c>
      <c r="B63" t="s">
        <v>897</v>
      </c>
    </row>
    <row r="64" spans="1:2" x14ac:dyDescent="0.25">
      <c r="A64" t="s">
        <v>1059</v>
      </c>
      <c r="B64" t="s">
        <v>898</v>
      </c>
    </row>
    <row r="65" spans="1:2" x14ac:dyDescent="0.25">
      <c r="A65" t="s">
        <v>1059</v>
      </c>
      <c r="B65" t="s">
        <v>899</v>
      </c>
    </row>
    <row r="66" spans="1:2" x14ac:dyDescent="0.25">
      <c r="A66" t="s">
        <v>1059</v>
      </c>
      <c r="B66" t="s">
        <v>900</v>
      </c>
    </row>
    <row r="67" spans="1:2" x14ac:dyDescent="0.25">
      <c r="A67" t="s">
        <v>1059</v>
      </c>
      <c r="B67" t="s">
        <v>901</v>
      </c>
    </row>
    <row r="68" spans="1:2" x14ac:dyDescent="0.25">
      <c r="A68" t="s">
        <v>1059</v>
      </c>
      <c r="B68" t="s">
        <v>902</v>
      </c>
    </row>
    <row r="69" spans="1:2" x14ac:dyDescent="0.25">
      <c r="A69" t="s">
        <v>1059</v>
      </c>
      <c r="B69" t="s">
        <v>903</v>
      </c>
    </row>
    <row r="70" spans="1:2" x14ac:dyDescent="0.25">
      <c r="A70" t="s">
        <v>1059</v>
      </c>
      <c r="B70" t="s">
        <v>904</v>
      </c>
    </row>
    <row r="71" spans="1:2" x14ac:dyDescent="0.25">
      <c r="A71" t="s">
        <v>1059</v>
      </c>
      <c r="B71" t="s">
        <v>905</v>
      </c>
    </row>
    <row r="72" spans="1:2" x14ac:dyDescent="0.25">
      <c r="A72" t="s">
        <v>1059</v>
      </c>
      <c r="B72" t="s">
        <v>906</v>
      </c>
    </row>
    <row r="73" spans="1:2" x14ac:dyDescent="0.25">
      <c r="A73" t="s">
        <v>1059</v>
      </c>
      <c r="B73" t="s">
        <v>907</v>
      </c>
    </row>
    <row r="74" spans="1:2" x14ac:dyDescent="0.25">
      <c r="A74" t="s">
        <v>1059</v>
      </c>
      <c r="B74" t="s">
        <v>909</v>
      </c>
    </row>
    <row r="75" spans="1:2" x14ac:dyDescent="0.25">
      <c r="A75" t="s">
        <v>1059</v>
      </c>
      <c r="B75" t="s">
        <v>908</v>
      </c>
    </row>
    <row r="76" spans="1:2" x14ac:dyDescent="0.25">
      <c r="A76" t="s">
        <v>1059</v>
      </c>
      <c r="B76" t="s">
        <v>910</v>
      </c>
    </row>
    <row r="77" spans="1:2" x14ac:dyDescent="0.25">
      <c r="A77" t="s">
        <v>1059</v>
      </c>
      <c r="B77" t="s">
        <v>911</v>
      </c>
    </row>
    <row r="78" spans="1:2" x14ac:dyDescent="0.25">
      <c r="A78" t="s">
        <v>994</v>
      </c>
      <c r="B78" t="s">
        <v>912</v>
      </c>
    </row>
    <row r="79" spans="1:2" x14ac:dyDescent="0.25">
      <c r="A79" t="s">
        <v>994</v>
      </c>
      <c r="B79" t="s">
        <v>913</v>
      </c>
    </row>
    <row r="80" spans="1:2" x14ac:dyDescent="0.25">
      <c r="A80" t="s">
        <v>994</v>
      </c>
      <c r="B80" t="s">
        <v>914</v>
      </c>
    </row>
    <row r="81" spans="1:2" x14ac:dyDescent="0.25">
      <c r="A81" t="s">
        <v>994</v>
      </c>
      <c r="B81" t="s">
        <v>915</v>
      </c>
    </row>
    <row r="82" spans="1:2" x14ac:dyDescent="0.25">
      <c r="A82" t="s">
        <v>994</v>
      </c>
      <c r="B82" t="s">
        <v>916</v>
      </c>
    </row>
    <row r="83" spans="1:2" x14ac:dyDescent="0.25">
      <c r="A83" t="s">
        <v>994</v>
      </c>
      <c r="B83" t="s">
        <v>917</v>
      </c>
    </row>
    <row r="84" spans="1:2" x14ac:dyDescent="0.25">
      <c r="A84" t="s">
        <v>994</v>
      </c>
      <c r="B84" t="s">
        <v>918</v>
      </c>
    </row>
    <row r="85" spans="1:2" x14ac:dyDescent="0.25">
      <c r="A85" t="s">
        <v>994</v>
      </c>
      <c r="B85" t="s">
        <v>919</v>
      </c>
    </row>
    <row r="86" spans="1:2" x14ac:dyDescent="0.25">
      <c r="A86" t="s">
        <v>994</v>
      </c>
      <c r="B86" t="s">
        <v>920</v>
      </c>
    </row>
    <row r="87" spans="1:2" x14ac:dyDescent="0.25">
      <c r="A87" t="s">
        <v>994</v>
      </c>
      <c r="B87" t="s">
        <v>921</v>
      </c>
    </row>
    <row r="88" spans="1:2" x14ac:dyDescent="0.25">
      <c r="A88" t="s">
        <v>994</v>
      </c>
      <c r="B88" t="s">
        <v>922</v>
      </c>
    </row>
    <row r="89" spans="1:2" x14ac:dyDescent="0.25">
      <c r="A89" t="s">
        <v>994</v>
      </c>
      <c r="B89" t="s">
        <v>923</v>
      </c>
    </row>
    <row r="90" spans="1:2" x14ac:dyDescent="0.25">
      <c r="A90" t="s">
        <v>994</v>
      </c>
      <c r="B90" t="s">
        <v>924</v>
      </c>
    </row>
    <row r="91" spans="1:2" x14ac:dyDescent="0.25">
      <c r="A91" t="s">
        <v>994</v>
      </c>
      <c r="B91" t="s">
        <v>925</v>
      </c>
    </row>
    <row r="92" spans="1:2" x14ac:dyDescent="0.25">
      <c r="A92" t="s">
        <v>994</v>
      </c>
      <c r="B92" t="s">
        <v>926</v>
      </c>
    </row>
    <row r="93" spans="1:2" x14ac:dyDescent="0.25">
      <c r="A93" t="s">
        <v>994</v>
      </c>
      <c r="B93" t="s">
        <v>927</v>
      </c>
    </row>
    <row r="94" spans="1:2" x14ac:dyDescent="0.25">
      <c r="A94" t="s">
        <v>994</v>
      </c>
      <c r="B94" t="s">
        <v>928</v>
      </c>
    </row>
    <row r="95" spans="1:2" x14ac:dyDescent="0.25">
      <c r="A95" t="s">
        <v>994</v>
      </c>
      <c r="B95" t="s">
        <v>929</v>
      </c>
    </row>
    <row r="96" spans="1:2" x14ac:dyDescent="0.25">
      <c r="A96" t="s">
        <v>994</v>
      </c>
      <c r="B96" t="s">
        <v>930</v>
      </c>
    </row>
    <row r="97" spans="1:2" x14ac:dyDescent="0.25">
      <c r="A97" t="s">
        <v>994</v>
      </c>
      <c r="B97" t="s">
        <v>931</v>
      </c>
    </row>
    <row r="98" spans="1:2" x14ac:dyDescent="0.25">
      <c r="A98" t="s">
        <v>994</v>
      </c>
      <c r="B98" t="s">
        <v>932</v>
      </c>
    </row>
    <row r="99" spans="1:2" x14ac:dyDescent="0.25">
      <c r="A99" t="s">
        <v>994</v>
      </c>
      <c r="B99" t="s">
        <v>933</v>
      </c>
    </row>
    <row r="100" spans="1:2" x14ac:dyDescent="0.25">
      <c r="A100" t="s">
        <v>994</v>
      </c>
      <c r="B100" t="s">
        <v>934</v>
      </c>
    </row>
    <row r="101" spans="1:2" x14ac:dyDescent="0.25">
      <c r="A101" t="s">
        <v>994</v>
      </c>
      <c r="B101" t="s">
        <v>935</v>
      </c>
    </row>
    <row r="102" spans="1:2" x14ac:dyDescent="0.25">
      <c r="A102" t="s">
        <v>994</v>
      </c>
      <c r="B102" t="s">
        <v>936</v>
      </c>
    </row>
    <row r="103" spans="1:2" x14ac:dyDescent="0.25">
      <c r="A103" t="s">
        <v>994</v>
      </c>
      <c r="B103" t="s">
        <v>937</v>
      </c>
    </row>
    <row r="104" spans="1:2" x14ac:dyDescent="0.25">
      <c r="A104" t="s">
        <v>994</v>
      </c>
      <c r="B104" t="s">
        <v>938</v>
      </c>
    </row>
    <row r="105" spans="1:2" x14ac:dyDescent="0.25">
      <c r="A105" t="s">
        <v>994</v>
      </c>
      <c r="B105" t="s">
        <v>939</v>
      </c>
    </row>
    <row r="106" spans="1:2" x14ac:dyDescent="0.25">
      <c r="A106" t="s">
        <v>994</v>
      </c>
      <c r="B106" t="s">
        <v>940</v>
      </c>
    </row>
    <row r="107" spans="1:2" x14ac:dyDescent="0.25">
      <c r="A107" t="s">
        <v>994</v>
      </c>
      <c r="B107" t="s">
        <v>941</v>
      </c>
    </row>
    <row r="108" spans="1:2" x14ac:dyDescent="0.25">
      <c r="A108" t="s">
        <v>994</v>
      </c>
      <c r="B108" t="s">
        <v>942</v>
      </c>
    </row>
    <row r="109" spans="1:2" x14ac:dyDescent="0.25">
      <c r="A109" t="s">
        <v>994</v>
      </c>
      <c r="B109" t="s">
        <v>943</v>
      </c>
    </row>
    <row r="110" spans="1:2" x14ac:dyDescent="0.25">
      <c r="A110" t="s">
        <v>994</v>
      </c>
      <c r="B110" t="s">
        <v>947</v>
      </c>
    </row>
    <row r="111" spans="1:2" x14ac:dyDescent="0.25">
      <c r="A111" t="s">
        <v>994</v>
      </c>
      <c r="B111" t="s">
        <v>944</v>
      </c>
    </row>
    <row r="112" spans="1:2" x14ac:dyDescent="0.25">
      <c r="A112" t="s">
        <v>994</v>
      </c>
      <c r="B112" t="s">
        <v>945</v>
      </c>
    </row>
    <row r="113" spans="1:2" x14ac:dyDescent="0.25">
      <c r="A113" t="s">
        <v>994</v>
      </c>
      <c r="B113" t="s">
        <v>946</v>
      </c>
    </row>
    <row r="114" spans="1:2" x14ac:dyDescent="0.25">
      <c r="A114" t="s">
        <v>994</v>
      </c>
      <c r="B114" t="s">
        <v>948</v>
      </c>
    </row>
    <row r="115" spans="1:2" x14ac:dyDescent="0.25">
      <c r="A115" t="s">
        <v>994</v>
      </c>
      <c r="B115" t="s">
        <v>949</v>
      </c>
    </row>
    <row r="116" spans="1:2" x14ac:dyDescent="0.25">
      <c r="A116" t="s">
        <v>994</v>
      </c>
      <c r="B116" t="s">
        <v>950</v>
      </c>
    </row>
    <row r="117" spans="1:2" x14ac:dyDescent="0.25">
      <c r="A117" t="s">
        <v>994</v>
      </c>
      <c r="B117" t="s">
        <v>951</v>
      </c>
    </row>
    <row r="118" spans="1:2" x14ac:dyDescent="0.25">
      <c r="A118" t="s">
        <v>994</v>
      </c>
      <c r="B118" t="s">
        <v>952</v>
      </c>
    </row>
    <row r="119" spans="1:2" x14ac:dyDescent="0.25">
      <c r="A119" t="s">
        <v>994</v>
      </c>
      <c r="B119" t="s">
        <v>953</v>
      </c>
    </row>
    <row r="120" spans="1:2" x14ac:dyDescent="0.25">
      <c r="A120" t="s">
        <v>994</v>
      </c>
      <c r="B120" t="s">
        <v>954</v>
      </c>
    </row>
    <row r="121" spans="1:2" x14ac:dyDescent="0.25">
      <c r="A121" t="s">
        <v>994</v>
      </c>
      <c r="B121" t="s">
        <v>955</v>
      </c>
    </row>
    <row r="122" spans="1:2" x14ac:dyDescent="0.25">
      <c r="A122" t="s">
        <v>994</v>
      </c>
      <c r="B122" t="s">
        <v>956</v>
      </c>
    </row>
    <row r="123" spans="1:2" x14ac:dyDescent="0.25">
      <c r="A123" t="s">
        <v>994</v>
      </c>
      <c r="B123" t="s">
        <v>957</v>
      </c>
    </row>
    <row r="124" spans="1:2" x14ac:dyDescent="0.25">
      <c r="A124" t="s">
        <v>994</v>
      </c>
      <c r="B124" t="s">
        <v>958</v>
      </c>
    </row>
    <row r="125" spans="1:2" x14ac:dyDescent="0.25">
      <c r="A125" t="s">
        <v>994</v>
      </c>
      <c r="B125" t="s">
        <v>959</v>
      </c>
    </row>
    <row r="126" spans="1:2" x14ac:dyDescent="0.25">
      <c r="A126" t="s">
        <v>994</v>
      </c>
      <c r="B126" t="s">
        <v>960</v>
      </c>
    </row>
    <row r="127" spans="1:2" x14ac:dyDescent="0.25">
      <c r="A127" t="s">
        <v>994</v>
      </c>
      <c r="B127" t="s">
        <v>961</v>
      </c>
    </row>
    <row r="128" spans="1:2" x14ac:dyDescent="0.25">
      <c r="A128" t="s">
        <v>994</v>
      </c>
      <c r="B128" t="s">
        <v>962</v>
      </c>
    </row>
    <row r="129" spans="1:2" x14ac:dyDescent="0.25">
      <c r="A129" t="s">
        <v>994</v>
      </c>
      <c r="B129" t="s">
        <v>963</v>
      </c>
    </row>
    <row r="130" spans="1:2" x14ac:dyDescent="0.25">
      <c r="A130" t="s">
        <v>994</v>
      </c>
      <c r="B130" t="s">
        <v>964</v>
      </c>
    </row>
    <row r="131" spans="1:2" x14ac:dyDescent="0.25">
      <c r="A131" t="s">
        <v>994</v>
      </c>
      <c r="B131" t="s">
        <v>972</v>
      </c>
    </row>
    <row r="132" spans="1:2" x14ac:dyDescent="0.25">
      <c r="A132" t="s">
        <v>994</v>
      </c>
      <c r="B132" t="s">
        <v>965</v>
      </c>
    </row>
    <row r="133" spans="1:2" x14ac:dyDescent="0.25">
      <c r="A133" t="s">
        <v>994</v>
      </c>
      <c r="B133" t="s">
        <v>966</v>
      </c>
    </row>
    <row r="134" spans="1:2" x14ac:dyDescent="0.25">
      <c r="A134" t="s">
        <v>994</v>
      </c>
      <c r="B134" t="s">
        <v>967</v>
      </c>
    </row>
    <row r="135" spans="1:2" x14ac:dyDescent="0.25">
      <c r="A135" t="s">
        <v>994</v>
      </c>
      <c r="B135" t="s">
        <v>968</v>
      </c>
    </row>
    <row r="136" spans="1:2" x14ac:dyDescent="0.25">
      <c r="A136" t="s">
        <v>994</v>
      </c>
      <c r="B136" t="s">
        <v>969</v>
      </c>
    </row>
    <row r="137" spans="1:2" x14ac:dyDescent="0.25">
      <c r="A137" t="s">
        <v>994</v>
      </c>
      <c r="B137" t="s">
        <v>970</v>
      </c>
    </row>
    <row r="138" spans="1:2" x14ac:dyDescent="0.25">
      <c r="A138" t="s">
        <v>994</v>
      </c>
      <c r="B138" t="s">
        <v>971</v>
      </c>
    </row>
    <row r="139" spans="1:2" x14ac:dyDescent="0.25">
      <c r="A139" t="s">
        <v>996</v>
      </c>
      <c r="B139" t="s">
        <v>896</v>
      </c>
    </row>
    <row r="140" spans="1:2" x14ac:dyDescent="0.25">
      <c r="A140" t="s">
        <v>996</v>
      </c>
      <c r="B140" t="s">
        <v>897</v>
      </c>
    </row>
    <row r="141" spans="1:2" x14ac:dyDescent="0.25">
      <c r="A141" t="s">
        <v>996</v>
      </c>
      <c r="B141" t="s">
        <v>898</v>
      </c>
    </row>
    <row r="142" spans="1:2" x14ac:dyDescent="0.25">
      <c r="A142" t="s">
        <v>996</v>
      </c>
      <c r="B142" t="s">
        <v>899</v>
      </c>
    </row>
    <row r="143" spans="1:2" x14ac:dyDescent="0.25">
      <c r="A143" t="s">
        <v>996</v>
      </c>
      <c r="B143" t="s">
        <v>900</v>
      </c>
    </row>
    <row r="144" spans="1:2" x14ac:dyDescent="0.25">
      <c r="A144" t="s">
        <v>996</v>
      </c>
      <c r="B144" t="s">
        <v>901</v>
      </c>
    </row>
    <row r="145" spans="1:2" x14ac:dyDescent="0.25">
      <c r="A145" t="s">
        <v>996</v>
      </c>
      <c r="B145" t="s">
        <v>902</v>
      </c>
    </row>
    <row r="146" spans="1:2" x14ac:dyDescent="0.25">
      <c r="A146" t="s">
        <v>996</v>
      </c>
      <c r="B146" t="s">
        <v>903</v>
      </c>
    </row>
    <row r="147" spans="1:2" x14ac:dyDescent="0.25">
      <c r="A147" t="s">
        <v>996</v>
      </c>
      <c r="B147" t="s">
        <v>904</v>
      </c>
    </row>
    <row r="148" spans="1:2" x14ac:dyDescent="0.25">
      <c r="A148" t="s">
        <v>996</v>
      </c>
      <c r="B148" t="s">
        <v>905</v>
      </c>
    </row>
    <row r="149" spans="1:2" x14ac:dyDescent="0.25">
      <c r="A149" t="s">
        <v>996</v>
      </c>
      <c r="B149" t="s">
        <v>906</v>
      </c>
    </row>
    <row r="150" spans="1:2" x14ac:dyDescent="0.25">
      <c r="A150" t="s">
        <v>996</v>
      </c>
      <c r="B150" t="s">
        <v>907</v>
      </c>
    </row>
    <row r="151" spans="1:2" x14ac:dyDescent="0.25">
      <c r="A151" t="s">
        <v>996</v>
      </c>
      <c r="B151" t="s">
        <v>909</v>
      </c>
    </row>
    <row r="152" spans="1:2" x14ac:dyDescent="0.25">
      <c r="A152" t="s">
        <v>996</v>
      </c>
      <c r="B152" t="s">
        <v>908</v>
      </c>
    </row>
    <row r="153" spans="1:2" x14ac:dyDescent="0.25">
      <c r="A153" t="s">
        <v>996</v>
      </c>
      <c r="B153" t="s">
        <v>910</v>
      </c>
    </row>
    <row r="154" spans="1:2" x14ac:dyDescent="0.25">
      <c r="A154" t="s">
        <v>996</v>
      </c>
      <c r="B154" t="s">
        <v>911</v>
      </c>
    </row>
    <row r="155" spans="1:2" x14ac:dyDescent="0.25">
      <c r="A155" t="s">
        <v>1226</v>
      </c>
      <c r="B155" t="s">
        <v>890</v>
      </c>
    </row>
    <row r="156" spans="1:2" x14ac:dyDescent="0.25">
      <c r="A156" t="s">
        <v>1226</v>
      </c>
      <c r="B156" t="s">
        <v>891</v>
      </c>
    </row>
    <row r="157" spans="1:2" x14ac:dyDescent="0.25">
      <c r="A157" t="s">
        <v>1226</v>
      </c>
      <c r="B157" t="s">
        <v>892</v>
      </c>
    </row>
    <row r="158" spans="1:2" x14ac:dyDescent="0.25">
      <c r="A158" t="s">
        <v>1226</v>
      </c>
      <c r="B158" t="s">
        <v>893</v>
      </c>
    </row>
    <row r="159" spans="1:2" x14ac:dyDescent="0.25">
      <c r="A159" t="s">
        <v>1226</v>
      </c>
      <c r="B159" t="s">
        <v>894</v>
      </c>
    </row>
    <row r="160" spans="1:2" x14ac:dyDescent="0.25">
      <c r="A160" t="s">
        <v>1226</v>
      </c>
      <c r="B160" t="s">
        <v>895</v>
      </c>
    </row>
    <row r="161" spans="1:2" x14ac:dyDescent="0.25">
      <c r="A161" t="s">
        <v>1227</v>
      </c>
      <c r="B161" t="s">
        <v>890</v>
      </c>
    </row>
    <row r="162" spans="1:2" x14ac:dyDescent="0.25">
      <c r="A162" t="s">
        <v>1227</v>
      </c>
      <c r="B162" t="s">
        <v>891</v>
      </c>
    </row>
    <row r="163" spans="1:2" x14ac:dyDescent="0.25">
      <c r="A163" t="s">
        <v>1227</v>
      </c>
      <c r="B163" t="s">
        <v>892</v>
      </c>
    </row>
    <row r="164" spans="1:2" x14ac:dyDescent="0.25">
      <c r="A164" t="s">
        <v>1227</v>
      </c>
      <c r="B164" t="s">
        <v>893</v>
      </c>
    </row>
    <row r="165" spans="1:2" x14ac:dyDescent="0.25">
      <c r="A165" t="s">
        <v>1227</v>
      </c>
      <c r="B165" t="s">
        <v>894</v>
      </c>
    </row>
    <row r="166" spans="1:2" x14ac:dyDescent="0.25">
      <c r="A166" t="s">
        <v>1227</v>
      </c>
      <c r="B166" t="s">
        <v>895</v>
      </c>
    </row>
    <row r="167" spans="1:2" x14ac:dyDescent="0.25">
      <c r="A167" t="s">
        <v>912</v>
      </c>
      <c r="B167" t="s">
        <v>912</v>
      </c>
    </row>
    <row r="168" spans="1:2" x14ac:dyDescent="0.25">
      <c r="A168" t="s">
        <v>913</v>
      </c>
      <c r="B168" t="s">
        <v>913</v>
      </c>
    </row>
    <row r="169" spans="1:2" x14ac:dyDescent="0.25">
      <c r="A169" t="s">
        <v>998</v>
      </c>
      <c r="B169" t="s">
        <v>914</v>
      </c>
    </row>
    <row r="170" spans="1:2" x14ac:dyDescent="0.25">
      <c r="A170" t="s">
        <v>998</v>
      </c>
      <c r="B170" t="s">
        <v>915</v>
      </c>
    </row>
    <row r="171" spans="1:2" x14ac:dyDescent="0.25">
      <c r="A171" t="s">
        <v>998</v>
      </c>
      <c r="B171" t="s">
        <v>916</v>
      </c>
    </row>
    <row r="172" spans="1:2" x14ac:dyDescent="0.25">
      <c r="A172" t="s">
        <v>914</v>
      </c>
      <c r="B172" t="s">
        <v>914</v>
      </c>
    </row>
    <row r="173" spans="1:2" x14ac:dyDescent="0.25">
      <c r="A173" t="s">
        <v>915</v>
      </c>
      <c r="B173" t="s">
        <v>915</v>
      </c>
    </row>
    <row r="174" spans="1:2" x14ac:dyDescent="0.25">
      <c r="A174" t="s">
        <v>916</v>
      </c>
      <c r="B174" t="s">
        <v>916</v>
      </c>
    </row>
    <row r="175" spans="1:2" x14ac:dyDescent="0.25">
      <c r="A175" t="s">
        <v>917</v>
      </c>
      <c r="B175" t="s">
        <v>917</v>
      </c>
    </row>
    <row r="176" spans="1:2" x14ac:dyDescent="0.25">
      <c r="A176" t="s">
        <v>918</v>
      </c>
      <c r="B176" t="s">
        <v>918</v>
      </c>
    </row>
    <row r="177" spans="1:2" x14ac:dyDescent="0.25">
      <c r="A177" t="s">
        <v>919</v>
      </c>
      <c r="B177" t="s">
        <v>919</v>
      </c>
    </row>
    <row r="178" spans="1:2" x14ac:dyDescent="0.25">
      <c r="A178" t="s">
        <v>919</v>
      </c>
      <c r="B178" t="s">
        <v>920</v>
      </c>
    </row>
    <row r="179" spans="1:2" x14ac:dyDescent="0.25">
      <c r="A179" t="s">
        <v>920</v>
      </c>
      <c r="B179" t="s">
        <v>919</v>
      </c>
    </row>
    <row r="180" spans="1:2" x14ac:dyDescent="0.25">
      <c r="A180" t="s">
        <v>920</v>
      </c>
      <c r="B180" t="s">
        <v>920</v>
      </c>
    </row>
    <row r="181" spans="1:2" x14ac:dyDescent="0.25">
      <c r="A181" t="s">
        <v>921</v>
      </c>
      <c r="B181" t="s">
        <v>921</v>
      </c>
    </row>
    <row r="182" spans="1:2" x14ac:dyDescent="0.25">
      <c r="A182" t="s">
        <v>922</v>
      </c>
      <c r="B182" t="s">
        <v>922</v>
      </c>
    </row>
    <row r="183" spans="1:2" x14ac:dyDescent="0.25">
      <c r="A183" t="s">
        <v>923</v>
      </c>
      <c r="B183" t="s">
        <v>923</v>
      </c>
    </row>
    <row r="184" spans="1:2" x14ac:dyDescent="0.25">
      <c r="A184" t="s">
        <v>924</v>
      </c>
      <c r="B184" t="s">
        <v>924</v>
      </c>
    </row>
    <row r="185" spans="1:2" x14ac:dyDescent="0.25">
      <c r="A185" t="s">
        <v>925</v>
      </c>
      <c r="B185" t="s">
        <v>925</v>
      </c>
    </row>
    <row r="186" spans="1:2" x14ac:dyDescent="0.25">
      <c r="A186" t="s">
        <v>926</v>
      </c>
      <c r="B186" t="s">
        <v>926</v>
      </c>
    </row>
    <row r="187" spans="1:2" x14ac:dyDescent="0.25">
      <c r="A187" t="s">
        <v>927</v>
      </c>
      <c r="B187" t="s">
        <v>927</v>
      </c>
    </row>
    <row r="188" spans="1:2" x14ac:dyDescent="0.25">
      <c r="A188" t="s">
        <v>928</v>
      </c>
      <c r="B188" t="s">
        <v>928</v>
      </c>
    </row>
    <row r="189" spans="1:2" x14ac:dyDescent="0.25">
      <c r="A189" t="s">
        <v>929</v>
      </c>
      <c r="B189" t="s">
        <v>929</v>
      </c>
    </row>
    <row r="190" spans="1:2" x14ac:dyDescent="0.25">
      <c r="A190" t="s">
        <v>930</v>
      </c>
      <c r="B190" t="s">
        <v>930</v>
      </c>
    </row>
    <row r="191" spans="1:2" x14ac:dyDescent="0.25">
      <c r="A191" t="s">
        <v>931</v>
      </c>
      <c r="B191" t="s">
        <v>931</v>
      </c>
    </row>
    <row r="192" spans="1:2" x14ac:dyDescent="0.25">
      <c r="A192" t="s">
        <v>932</v>
      </c>
      <c r="B192" t="s">
        <v>932</v>
      </c>
    </row>
    <row r="193" spans="1:2" x14ac:dyDescent="0.25">
      <c r="A193" t="s">
        <v>933</v>
      </c>
      <c r="B193" t="s">
        <v>933</v>
      </c>
    </row>
    <row r="194" spans="1:2" x14ac:dyDescent="0.25">
      <c r="A194" t="s">
        <v>934</v>
      </c>
      <c r="B194" t="s">
        <v>934</v>
      </c>
    </row>
    <row r="195" spans="1:2" x14ac:dyDescent="0.25">
      <c r="A195" t="s">
        <v>935</v>
      </c>
      <c r="B195" t="s">
        <v>935</v>
      </c>
    </row>
    <row r="196" spans="1:2" x14ac:dyDescent="0.25">
      <c r="A196" t="s">
        <v>936</v>
      </c>
      <c r="B196" t="s">
        <v>936</v>
      </c>
    </row>
    <row r="197" spans="1:2" x14ac:dyDescent="0.25">
      <c r="A197" t="s">
        <v>937</v>
      </c>
      <c r="B197" t="s">
        <v>937</v>
      </c>
    </row>
    <row r="198" spans="1:2" x14ac:dyDescent="0.25">
      <c r="A198" t="s">
        <v>938</v>
      </c>
      <c r="B198" t="s">
        <v>938</v>
      </c>
    </row>
    <row r="199" spans="1:2" x14ac:dyDescent="0.25">
      <c r="A199" t="s">
        <v>939</v>
      </c>
      <c r="B199" t="s">
        <v>939</v>
      </c>
    </row>
    <row r="200" spans="1:2" x14ac:dyDescent="0.25">
      <c r="A200" t="s">
        <v>940</v>
      </c>
      <c r="B200" t="s">
        <v>940</v>
      </c>
    </row>
    <row r="201" spans="1:2" x14ac:dyDescent="0.25">
      <c r="A201" t="s">
        <v>941</v>
      </c>
      <c r="B201" t="s">
        <v>941</v>
      </c>
    </row>
    <row r="202" spans="1:2" x14ac:dyDescent="0.25">
      <c r="A202" t="s">
        <v>942</v>
      </c>
      <c r="B202" t="s">
        <v>942</v>
      </c>
    </row>
    <row r="203" spans="1:2" x14ac:dyDescent="0.25">
      <c r="A203" t="s">
        <v>943</v>
      </c>
      <c r="B203" t="s">
        <v>943</v>
      </c>
    </row>
    <row r="204" spans="1:2" x14ac:dyDescent="0.25">
      <c r="A204" t="s">
        <v>947</v>
      </c>
      <c r="B204" t="s">
        <v>947</v>
      </c>
    </row>
    <row r="205" spans="1:2" x14ac:dyDescent="0.25">
      <c r="A205" t="s">
        <v>944</v>
      </c>
      <c r="B205" t="s">
        <v>944</v>
      </c>
    </row>
    <row r="206" spans="1:2" x14ac:dyDescent="0.25">
      <c r="A206" t="s">
        <v>945</v>
      </c>
      <c r="B206" t="s">
        <v>945</v>
      </c>
    </row>
    <row r="207" spans="1:2" x14ac:dyDescent="0.25">
      <c r="A207" t="s">
        <v>946</v>
      </c>
      <c r="B207" t="s">
        <v>946</v>
      </c>
    </row>
    <row r="208" spans="1:2" x14ac:dyDescent="0.25">
      <c r="A208" t="s">
        <v>948</v>
      </c>
      <c r="B208" t="s">
        <v>948</v>
      </c>
    </row>
    <row r="209" spans="1:2" x14ac:dyDescent="0.25">
      <c r="A209" t="s">
        <v>949</v>
      </c>
      <c r="B209" t="s">
        <v>949</v>
      </c>
    </row>
    <row r="210" spans="1:2" x14ac:dyDescent="0.25">
      <c r="A210" t="s">
        <v>950</v>
      </c>
      <c r="B210" t="s">
        <v>950</v>
      </c>
    </row>
    <row r="211" spans="1:2" x14ac:dyDescent="0.25">
      <c r="A211" t="s">
        <v>951</v>
      </c>
      <c r="B211" t="s">
        <v>951</v>
      </c>
    </row>
    <row r="212" spans="1:2" x14ac:dyDescent="0.25">
      <c r="A212" t="s">
        <v>952</v>
      </c>
      <c r="B212" t="s">
        <v>952</v>
      </c>
    </row>
    <row r="213" spans="1:2" x14ac:dyDescent="0.25">
      <c r="A213" t="s">
        <v>953</v>
      </c>
      <c r="B213" t="s">
        <v>953</v>
      </c>
    </row>
    <row r="214" spans="1:2" x14ac:dyDescent="0.25">
      <c r="A214" t="s">
        <v>954</v>
      </c>
      <c r="B214" t="s">
        <v>954</v>
      </c>
    </row>
    <row r="215" spans="1:2" x14ac:dyDescent="0.25">
      <c r="A215" t="s">
        <v>955</v>
      </c>
      <c r="B215" t="s">
        <v>955</v>
      </c>
    </row>
    <row r="216" spans="1:2" x14ac:dyDescent="0.25">
      <c r="A216" t="s">
        <v>956</v>
      </c>
      <c r="B216" t="s">
        <v>956</v>
      </c>
    </row>
    <row r="217" spans="1:2" x14ac:dyDescent="0.25">
      <c r="A217" t="s">
        <v>957</v>
      </c>
      <c r="B217" t="s">
        <v>957</v>
      </c>
    </row>
    <row r="218" spans="1:2" x14ac:dyDescent="0.25">
      <c r="A218" t="s">
        <v>958</v>
      </c>
      <c r="B218" t="s">
        <v>958</v>
      </c>
    </row>
    <row r="219" spans="1:2" x14ac:dyDescent="0.25">
      <c r="A219" t="s">
        <v>959</v>
      </c>
      <c r="B219" t="s">
        <v>959</v>
      </c>
    </row>
    <row r="220" spans="1:2" x14ac:dyDescent="0.25">
      <c r="A220" t="s">
        <v>960</v>
      </c>
      <c r="B220" t="s">
        <v>960</v>
      </c>
    </row>
    <row r="221" spans="1:2" x14ac:dyDescent="0.25">
      <c r="A221" t="s">
        <v>961</v>
      </c>
      <c r="B221" t="s">
        <v>961</v>
      </c>
    </row>
    <row r="222" spans="1:2" x14ac:dyDescent="0.25">
      <c r="A222" t="s">
        <v>962</v>
      </c>
      <c r="B222" t="s">
        <v>962</v>
      </c>
    </row>
    <row r="223" spans="1:2" x14ac:dyDescent="0.25">
      <c r="A223" t="s">
        <v>963</v>
      </c>
      <c r="B223" t="s">
        <v>963</v>
      </c>
    </row>
    <row r="224" spans="1:2" x14ac:dyDescent="0.25">
      <c r="A224" t="s">
        <v>964</v>
      </c>
      <c r="B224" t="s">
        <v>964</v>
      </c>
    </row>
    <row r="225" spans="1:2" x14ac:dyDescent="0.25">
      <c r="A225" t="s">
        <v>972</v>
      </c>
      <c r="B225" t="s">
        <v>972</v>
      </c>
    </row>
    <row r="226" spans="1:2" x14ac:dyDescent="0.25">
      <c r="A226" t="s">
        <v>965</v>
      </c>
      <c r="B226" t="s">
        <v>965</v>
      </c>
    </row>
    <row r="227" spans="1:2" x14ac:dyDescent="0.25">
      <c r="A227" t="s">
        <v>966</v>
      </c>
      <c r="B227" t="s">
        <v>966</v>
      </c>
    </row>
    <row r="228" spans="1:2" x14ac:dyDescent="0.25">
      <c r="A228" t="s">
        <v>967</v>
      </c>
      <c r="B228" t="s">
        <v>967</v>
      </c>
    </row>
    <row r="229" spans="1:2" x14ac:dyDescent="0.25">
      <c r="A229" t="s">
        <v>968</v>
      </c>
      <c r="B229" t="s">
        <v>968</v>
      </c>
    </row>
    <row r="230" spans="1:2" x14ac:dyDescent="0.25">
      <c r="A230" t="s">
        <v>969</v>
      </c>
      <c r="B230" t="s">
        <v>969</v>
      </c>
    </row>
    <row r="231" spans="1:2" x14ac:dyDescent="0.25">
      <c r="A231" t="s">
        <v>970</v>
      </c>
      <c r="B231" t="s">
        <v>970</v>
      </c>
    </row>
    <row r="232" spans="1:2" x14ac:dyDescent="0.25">
      <c r="A232" t="s">
        <v>971</v>
      </c>
      <c r="B232" t="s">
        <v>971</v>
      </c>
    </row>
    <row r="233" spans="1:2" x14ac:dyDescent="0.25">
      <c r="A233" t="s">
        <v>999</v>
      </c>
      <c r="B233" t="s">
        <v>914</v>
      </c>
    </row>
    <row r="234" spans="1:2" x14ac:dyDescent="0.25">
      <c r="A234" t="s">
        <v>999</v>
      </c>
      <c r="B234" t="s">
        <v>922</v>
      </c>
    </row>
    <row r="235" spans="1:2" x14ac:dyDescent="0.25">
      <c r="A235" t="s">
        <v>1000</v>
      </c>
      <c r="B235" t="s">
        <v>915</v>
      </c>
    </row>
    <row r="236" spans="1:2" x14ac:dyDescent="0.25">
      <c r="A236" t="s">
        <v>1000</v>
      </c>
      <c r="B236" t="s">
        <v>940</v>
      </c>
    </row>
    <row r="237" spans="1:2" x14ac:dyDescent="0.25">
      <c r="A237" t="s">
        <v>1002</v>
      </c>
      <c r="B237" t="s">
        <v>916</v>
      </c>
    </row>
    <row r="238" spans="1:2" x14ac:dyDescent="0.25">
      <c r="A238" t="s">
        <v>1004</v>
      </c>
      <c r="B238" t="s">
        <v>921</v>
      </c>
    </row>
    <row r="239" spans="1:2" x14ac:dyDescent="0.25">
      <c r="A239" t="s">
        <v>1007</v>
      </c>
      <c r="B239" t="s">
        <v>923</v>
      </c>
    </row>
    <row r="240" spans="1:2" x14ac:dyDescent="0.25">
      <c r="A240" t="s">
        <v>1008</v>
      </c>
      <c r="B240" t="s">
        <v>925</v>
      </c>
    </row>
    <row r="241" spans="1:2" x14ac:dyDescent="0.25">
      <c r="A241" t="s">
        <v>1010</v>
      </c>
      <c r="B241" t="s">
        <v>927</v>
      </c>
    </row>
    <row r="242" spans="1:2" x14ac:dyDescent="0.25">
      <c r="A242" t="s">
        <v>1011</v>
      </c>
      <c r="B242" t="s">
        <v>898</v>
      </c>
    </row>
    <row r="243" spans="1:2" x14ac:dyDescent="0.25">
      <c r="A243" t="s">
        <v>1011</v>
      </c>
      <c r="B243" t="s">
        <v>931</v>
      </c>
    </row>
    <row r="244" spans="1:2" x14ac:dyDescent="0.25">
      <c r="A244" t="s">
        <v>1013</v>
      </c>
      <c r="B244" t="s">
        <v>932</v>
      </c>
    </row>
    <row r="245" spans="1:2" x14ac:dyDescent="0.25">
      <c r="A245" t="s">
        <v>1016</v>
      </c>
      <c r="B245" t="s">
        <v>933</v>
      </c>
    </row>
    <row r="246" spans="1:2" x14ac:dyDescent="0.25">
      <c r="A246" t="s">
        <v>1016</v>
      </c>
      <c r="B246" t="s">
        <v>935</v>
      </c>
    </row>
    <row r="247" spans="1:2" x14ac:dyDescent="0.25">
      <c r="A247" t="s">
        <v>1016</v>
      </c>
      <c r="B247" t="s">
        <v>952</v>
      </c>
    </row>
    <row r="248" spans="1:2" x14ac:dyDescent="0.25">
      <c r="A248" t="s">
        <v>1020</v>
      </c>
      <c r="B248" t="s">
        <v>934</v>
      </c>
    </row>
    <row r="249" spans="1:2" x14ac:dyDescent="0.25">
      <c r="A249" t="s">
        <v>1023</v>
      </c>
      <c r="B249" t="s">
        <v>932</v>
      </c>
    </row>
    <row r="250" spans="1:2" x14ac:dyDescent="0.25">
      <c r="A250" t="s">
        <v>1023</v>
      </c>
      <c r="B250" t="s">
        <v>935</v>
      </c>
    </row>
    <row r="251" spans="1:2" x14ac:dyDescent="0.25">
      <c r="A251" t="s">
        <v>1023</v>
      </c>
      <c r="B251" t="s">
        <v>954</v>
      </c>
    </row>
    <row r="252" spans="1:2" x14ac:dyDescent="0.25">
      <c r="A252" t="s">
        <v>1025</v>
      </c>
      <c r="B252" t="s">
        <v>939</v>
      </c>
    </row>
    <row r="253" spans="1:2" x14ac:dyDescent="0.25">
      <c r="A253" t="s">
        <v>1025</v>
      </c>
      <c r="B253" t="s">
        <v>963</v>
      </c>
    </row>
    <row r="254" spans="1:2" x14ac:dyDescent="0.25">
      <c r="A254" t="s">
        <v>1025</v>
      </c>
      <c r="B254" t="s">
        <v>965</v>
      </c>
    </row>
    <row r="255" spans="1:2" x14ac:dyDescent="0.25">
      <c r="A255" t="s">
        <v>1028</v>
      </c>
      <c r="B255" t="s">
        <v>941</v>
      </c>
    </row>
    <row r="256" spans="1:2" x14ac:dyDescent="0.25">
      <c r="A256" t="s">
        <v>1031</v>
      </c>
      <c r="B256" t="s">
        <v>947</v>
      </c>
    </row>
    <row r="257" spans="1:2" x14ac:dyDescent="0.25">
      <c r="A257" t="s">
        <v>1032</v>
      </c>
      <c r="B257" t="s">
        <v>944</v>
      </c>
    </row>
    <row r="258" spans="1:2" x14ac:dyDescent="0.25">
      <c r="A258" t="s">
        <v>1034</v>
      </c>
      <c r="B258" t="s">
        <v>946</v>
      </c>
    </row>
    <row r="259" spans="1:2" x14ac:dyDescent="0.25">
      <c r="A259" t="s">
        <v>1036</v>
      </c>
      <c r="B259" t="s">
        <v>949</v>
      </c>
    </row>
    <row r="260" spans="1:2" x14ac:dyDescent="0.25">
      <c r="A260" t="s">
        <v>1014</v>
      </c>
      <c r="B260" t="s">
        <v>951</v>
      </c>
    </row>
    <row r="261" spans="1:2" x14ac:dyDescent="0.25">
      <c r="A261" t="s">
        <v>1039</v>
      </c>
      <c r="B261" t="s">
        <v>952</v>
      </c>
    </row>
    <row r="262" spans="1:2" x14ac:dyDescent="0.25">
      <c r="A262" t="s">
        <v>1041</v>
      </c>
      <c r="B262" t="s">
        <v>953</v>
      </c>
    </row>
    <row r="263" spans="1:2" x14ac:dyDescent="0.25">
      <c r="A263" t="s">
        <v>1042</v>
      </c>
      <c r="B263" t="s">
        <v>954</v>
      </c>
    </row>
    <row r="264" spans="1:2" x14ac:dyDescent="0.25">
      <c r="A264" t="s">
        <v>1044</v>
      </c>
      <c r="B264" t="s">
        <v>955</v>
      </c>
    </row>
    <row r="265" spans="1:2" x14ac:dyDescent="0.25">
      <c r="A265" t="s">
        <v>1045</v>
      </c>
      <c r="B265" t="s">
        <v>957</v>
      </c>
    </row>
    <row r="266" spans="1:2" x14ac:dyDescent="0.25">
      <c r="A266" t="s">
        <v>1047</v>
      </c>
      <c r="B266" t="s">
        <v>960</v>
      </c>
    </row>
    <row r="267" spans="1:2" x14ac:dyDescent="0.25">
      <c r="A267" t="s">
        <v>1049</v>
      </c>
      <c r="B267" t="s">
        <v>961</v>
      </c>
    </row>
    <row r="268" spans="1:2" x14ac:dyDescent="0.25">
      <c r="A268" t="s">
        <v>1050</v>
      </c>
      <c r="B268" t="s">
        <v>963</v>
      </c>
    </row>
    <row r="269" spans="1:2" x14ac:dyDescent="0.25">
      <c r="A269" t="s">
        <v>1051</v>
      </c>
      <c r="B269" t="s">
        <v>964</v>
      </c>
    </row>
    <row r="270" spans="1:2" x14ac:dyDescent="0.25">
      <c r="A270" t="s">
        <v>1053</v>
      </c>
      <c r="B270" t="s">
        <v>967</v>
      </c>
    </row>
    <row r="271" spans="1:2" x14ac:dyDescent="0.25">
      <c r="A271" t="s">
        <v>1055</v>
      </c>
      <c r="B271" t="s">
        <v>968</v>
      </c>
    </row>
    <row r="272" spans="1:2" x14ac:dyDescent="0.25">
      <c r="A272" t="s">
        <v>1056</v>
      </c>
      <c r="B272" t="s">
        <v>970</v>
      </c>
    </row>
    <row r="273" spans="1:2" x14ac:dyDescent="0.25">
      <c r="A273" t="s">
        <v>1057</v>
      </c>
      <c r="B273" t="s">
        <v>971</v>
      </c>
    </row>
    <row r="274" spans="1:2" x14ac:dyDescent="0.25">
      <c r="A274" t="s">
        <v>1001</v>
      </c>
      <c r="B274" t="s">
        <v>915</v>
      </c>
    </row>
    <row r="275" spans="1:2" x14ac:dyDescent="0.25">
      <c r="A275" t="s">
        <v>1003</v>
      </c>
      <c r="B275" t="s">
        <v>916</v>
      </c>
    </row>
    <row r="276" spans="1:2" x14ac:dyDescent="0.25">
      <c r="A276" t="s">
        <v>1005</v>
      </c>
      <c r="B276" t="s">
        <v>921</v>
      </c>
    </row>
    <row r="277" spans="1:2" x14ac:dyDescent="0.25">
      <c r="A277" t="s">
        <v>1006</v>
      </c>
      <c r="B277" t="s">
        <v>922</v>
      </c>
    </row>
    <row r="278" spans="1:2" x14ac:dyDescent="0.25">
      <c r="A278" t="s">
        <v>1006</v>
      </c>
      <c r="B278" t="s">
        <v>923</v>
      </c>
    </row>
    <row r="279" spans="1:2" x14ac:dyDescent="0.25">
      <c r="A279" t="s">
        <v>1006</v>
      </c>
      <c r="B279" t="s">
        <v>947</v>
      </c>
    </row>
    <row r="280" spans="1:2" x14ac:dyDescent="0.25">
      <c r="A280" t="s">
        <v>1006</v>
      </c>
      <c r="B280" t="s">
        <v>946</v>
      </c>
    </row>
    <row r="281" spans="1:2" x14ac:dyDescent="0.25">
      <c r="A281" t="s">
        <v>1009</v>
      </c>
      <c r="B281" t="s">
        <v>925</v>
      </c>
    </row>
    <row r="282" spans="1:2" x14ac:dyDescent="0.25">
      <c r="A282" t="s">
        <v>1012</v>
      </c>
      <c r="B282" t="s">
        <v>931</v>
      </c>
    </row>
    <row r="283" spans="1:2" x14ac:dyDescent="0.25">
      <c r="A283" t="s">
        <v>1017</v>
      </c>
      <c r="B283" t="s">
        <v>932</v>
      </c>
    </row>
    <row r="284" spans="1:2" x14ac:dyDescent="0.25">
      <c r="A284" t="s">
        <v>1017</v>
      </c>
      <c r="B284" t="s">
        <v>933</v>
      </c>
    </row>
    <row r="285" spans="1:2" x14ac:dyDescent="0.25">
      <c r="A285" t="s">
        <v>1017</v>
      </c>
      <c r="B285" t="s">
        <v>935</v>
      </c>
    </row>
    <row r="286" spans="1:2" x14ac:dyDescent="0.25">
      <c r="A286" t="s">
        <v>1017</v>
      </c>
      <c r="B286" t="s">
        <v>954</v>
      </c>
    </row>
    <row r="287" spans="1:2" x14ac:dyDescent="0.25">
      <c r="A287" t="s">
        <v>1021</v>
      </c>
      <c r="B287" t="s">
        <v>934</v>
      </c>
    </row>
    <row r="288" spans="1:2" x14ac:dyDescent="0.25">
      <c r="A288" t="s">
        <v>1024</v>
      </c>
      <c r="B288" t="s">
        <v>935</v>
      </c>
    </row>
    <row r="289" spans="1:2" x14ac:dyDescent="0.25">
      <c r="A289" t="s">
        <v>1024</v>
      </c>
      <c r="B289" t="s">
        <v>952</v>
      </c>
    </row>
    <row r="290" spans="1:2" x14ac:dyDescent="0.25">
      <c r="A290" t="s">
        <v>1026</v>
      </c>
      <c r="B290" t="s">
        <v>939</v>
      </c>
    </row>
    <row r="291" spans="1:2" x14ac:dyDescent="0.25">
      <c r="A291" t="s">
        <v>1027</v>
      </c>
      <c r="B291" t="s">
        <v>940</v>
      </c>
    </row>
    <row r="292" spans="1:2" x14ac:dyDescent="0.25">
      <c r="A292" t="s">
        <v>1029</v>
      </c>
      <c r="B292" t="s">
        <v>941</v>
      </c>
    </row>
    <row r="293" spans="1:2" x14ac:dyDescent="0.25">
      <c r="A293" t="s">
        <v>1033</v>
      </c>
      <c r="B293" t="s">
        <v>944</v>
      </c>
    </row>
    <row r="294" spans="1:2" x14ac:dyDescent="0.25">
      <c r="A294" t="s">
        <v>1033</v>
      </c>
      <c r="B294" t="s">
        <v>953</v>
      </c>
    </row>
    <row r="295" spans="1:2" x14ac:dyDescent="0.25">
      <c r="A295" t="s">
        <v>1033</v>
      </c>
      <c r="B295" t="s">
        <v>955</v>
      </c>
    </row>
    <row r="296" spans="1:2" x14ac:dyDescent="0.25">
      <c r="A296" t="s">
        <v>1033</v>
      </c>
      <c r="B296" t="s">
        <v>960</v>
      </c>
    </row>
    <row r="297" spans="1:2" x14ac:dyDescent="0.25">
      <c r="A297" t="s">
        <v>1033</v>
      </c>
      <c r="B297" t="s">
        <v>964</v>
      </c>
    </row>
    <row r="298" spans="1:2" x14ac:dyDescent="0.25">
      <c r="A298" t="s">
        <v>1035</v>
      </c>
      <c r="B298" t="s">
        <v>946</v>
      </c>
    </row>
    <row r="299" spans="1:2" x14ac:dyDescent="0.25">
      <c r="A299" t="s">
        <v>1035</v>
      </c>
      <c r="B299" t="s">
        <v>949</v>
      </c>
    </row>
    <row r="300" spans="1:2" x14ac:dyDescent="0.25">
      <c r="A300" t="s">
        <v>1038</v>
      </c>
      <c r="B300" t="s">
        <v>951</v>
      </c>
    </row>
    <row r="301" spans="1:2" x14ac:dyDescent="0.25">
      <c r="A301" t="s">
        <v>1040</v>
      </c>
      <c r="B301" t="s">
        <v>952</v>
      </c>
    </row>
    <row r="302" spans="1:2" x14ac:dyDescent="0.25">
      <c r="A302" t="s">
        <v>1043</v>
      </c>
      <c r="B302" t="s">
        <v>954</v>
      </c>
    </row>
    <row r="303" spans="1:2" x14ac:dyDescent="0.25">
      <c r="A303" t="s">
        <v>1046</v>
      </c>
      <c r="B303" t="s">
        <v>957</v>
      </c>
    </row>
    <row r="304" spans="1:2" x14ac:dyDescent="0.25">
      <c r="A304" t="s">
        <v>1048</v>
      </c>
      <c r="B304" t="s">
        <v>960</v>
      </c>
    </row>
    <row r="305" spans="1:2" x14ac:dyDescent="0.25">
      <c r="A305" t="s">
        <v>1019</v>
      </c>
      <c r="B305" t="s">
        <v>961</v>
      </c>
    </row>
    <row r="306" spans="1:2" x14ac:dyDescent="0.25">
      <c r="A306" t="s">
        <v>1019</v>
      </c>
      <c r="B306" t="s">
        <v>972</v>
      </c>
    </row>
    <row r="307" spans="1:2" x14ac:dyDescent="0.25">
      <c r="A307" t="s">
        <v>1019</v>
      </c>
      <c r="B307" t="s">
        <v>933</v>
      </c>
    </row>
    <row r="308" spans="1:2" x14ac:dyDescent="0.25">
      <c r="A308" t="s">
        <v>1019</v>
      </c>
      <c r="B308" t="s">
        <v>934</v>
      </c>
    </row>
    <row r="309" spans="1:2" x14ac:dyDescent="0.25">
      <c r="A309" t="s">
        <v>1052</v>
      </c>
      <c r="B309" t="s">
        <v>964</v>
      </c>
    </row>
    <row r="310" spans="1:2" x14ac:dyDescent="0.25">
      <c r="A310" t="s">
        <v>1054</v>
      </c>
      <c r="B310" t="s">
        <v>962</v>
      </c>
    </row>
    <row r="311" spans="1:2" x14ac:dyDescent="0.25">
      <c r="A311" t="s">
        <v>1054</v>
      </c>
      <c r="B311" t="s">
        <v>967</v>
      </c>
    </row>
    <row r="312" spans="1:2" x14ac:dyDescent="0.25">
      <c r="A312" t="s">
        <v>1054</v>
      </c>
      <c r="B312" t="s">
        <v>968</v>
      </c>
    </row>
    <row r="313" spans="1:2" x14ac:dyDescent="0.25">
      <c r="A313" t="s">
        <v>1054</v>
      </c>
      <c r="B313" t="s">
        <v>971</v>
      </c>
    </row>
    <row r="314" spans="1:2" x14ac:dyDescent="0.25">
      <c r="A314" t="s">
        <v>1018</v>
      </c>
      <c r="B314" t="s">
        <v>970</v>
      </c>
    </row>
    <row r="315" spans="1:2" x14ac:dyDescent="0.25">
      <c r="A315" t="s">
        <v>1018</v>
      </c>
      <c r="B315" t="s">
        <v>933</v>
      </c>
    </row>
    <row r="316" spans="1:2" x14ac:dyDescent="0.25">
      <c r="A316" t="s">
        <v>1058</v>
      </c>
      <c r="B316" t="s">
        <v>971</v>
      </c>
    </row>
    <row r="317" spans="1:2" x14ac:dyDescent="0.25">
      <c r="A317" t="s">
        <v>1015</v>
      </c>
      <c r="B317" t="s">
        <v>932</v>
      </c>
    </row>
    <row r="318" spans="1:2" x14ac:dyDescent="0.25">
      <c r="A318" t="s">
        <v>1015</v>
      </c>
      <c r="B318" t="s">
        <v>935</v>
      </c>
    </row>
    <row r="319" spans="1:2" x14ac:dyDescent="0.25">
      <c r="A319" t="s">
        <v>1015</v>
      </c>
      <c r="B319" t="s">
        <v>954</v>
      </c>
    </row>
    <row r="320" spans="1:2" x14ac:dyDescent="0.25">
      <c r="A320" t="s">
        <v>1022</v>
      </c>
      <c r="B320" t="s">
        <v>934</v>
      </c>
    </row>
    <row r="321" spans="1:2" x14ac:dyDescent="0.25">
      <c r="A321" t="s">
        <v>1030</v>
      </c>
      <c r="B321" t="s">
        <v>941</v>
      </c>
    </row>
    <row r="322" spans="1:2" x14ac:dyDescent="0.25">
      <c r="A322" t="s">
        <v>1037</v>
      </c>
      <c r="B322" t="s">
        <v>949</v>
      </c>
    </row>
    <row r="323" spans="1:2" x14ac:dyDescent="0.25">
      <c r="A323" t="s">
        <v>1113</v>
      </c>
      <c r="B323" t="s">
        <v>890</v>
      </c>
    </row>
    <row r="324" spans="1:2" x14ac:dyDescent="0.25">
      <c r="A324" t="s">
        <v>1113</v>
      </c>
      <c r="B324" t="s">
        <v>891</v>
      </c>
    </row>
    <row r="325" spans="1:2" x14ac:dyDescent="0.25">
      <c r="A325" t="s">
        <v>1117</v>
      </c>
      <c r="B325" t="s">
        <v>890</v>
      </c>
    </row>
    <row r="326" spans="1:2" x14ac:dyDescent="0.25">
      <c r="A326" t="s">
        <v>1118</v>
      </c>
      <c r="B326" t="s">
        <v>890</v>
      </c>
    </row>
    <row r="327" spans="1:2" x14ac:dyDescent="0.25">
      <c r="A327" t="s">
        <v>1119</v>
      </c>
      <c r="B327" t="s">
        <v>892</v>
      </c>
    </row>
    <row r="328" spans="1:2" x14ac:dyDescent="0.25">
      <c r="A328" t="s">
        <v>1119</v>
      </c>
      <c r="B328" t="s">
        <v>896</v>
      </c>
    </row>
    <row r="329" spans="1:2" x14ac:dyDescent="0.25">
      <c r="A329" t="s">
        <v>1119</v>
      </c>
      <c r="B329" t="s">
        <v>897</v>
      </c>
    </row>
    <row r="330" spans="1:2" x14ac:dyDescent="0.25">
      <c r="A330" t="s">
        <v>1119</v>
      </c>
      <c r="B330" t="s">
        <v>898</v>
      </c>
    </row>
    <row r="331" spans="1:2" x14ac:dyDescent="0.25">
      <c r="A331" t="s">
        <v>1119</v>
      </c>
      <c r="B331" t="s">
        <v>899</v>
      </c>
    </row>
    <row r="332" spans="1:2" x14ac:dyDescent="0.25">
      <c r="A332" t="s">
        <v>1119</v>
      </c>
      <c r="B332" t="s">
        <v>900</v>
      </c>
    </row>
    <row r="333" spans="1:2" x14ac:dyDescent="0.25">
      <c r="A333" t="s">
        <v>1119</v>
      </c>
      <c r="B333" t="s">
        <v>901</v>
      </c>
    </row>
    <row r="334" spans="1:2" x14ac:dyDescent="0.25">
      <c r="A334" t="s">
        <v>1119</v>
      </c>
      <c r="B334" t="s">
        <v>902</v>
      </c>
    </row>
    <row r="335" spans="1:2" x14ac:dyDescent="0.25">
      <c r="A335" t="s">
        <v>1119</v>
      </c>
      <c r="B335" t="s">
        <v>903</v>
      </c>
    </row>
    <row r="336" spans="1:2" x14ac:dyDescent="0.25">
      <c r="A336" t="s">
        <v>1119</v>
      </c>
      <c r="B336" t="s">
        <v>904</v>
      </c>
    </row>
    <row r="337" spans="1:2" x14ac:dyDescent="0.25">
      <c r="A337" t="s">
        <v>1119</v>
      </c>
      <c r="B337" t="s">
        <v>905</v>
      </c>
    </row>
    <row r="338" spans="1:2" x14ac:dyDescent="0.25">
      <c r="A338" t="s">
        <v>1119</v>
      </c>
      <c r="B338" t="s">
        <v>906</v>
      </c>
    </row>
    <row r="339" spans="1:2" x14ac:dyDescent="0.25">
      <c r="A339" t="s">
        <v>1119</v>
      </c>
      <c r="B339" t="s">
        <v>907</v>
      </c>
    </row>
    <row r="340" spans="1:2" x14ac:dyDescent="0.25">
      <c r="A340" t="s">
        <v>1119</v>
      </c>
      <c r="B340" t="s">
        <v>909</v>
      </c>
    </row>
    <row r="341" spans="1:2" x14ac:dyDescent="0.25">
      <c r="A341" t="s">
        <v>1119</v>
      </c>
      <c r="B341" t="s">
        <v>908</v>
      </c>
    </row>
    <row r="342" spans="1:2" x14ac:dyDescent="0.25">
      <c r="A342" t="s">
        <v>1119</v>
      </c>
      <c r="B342" t="s">
        <v>910</v>
      </c>
    </row>
    <row r="343" spans="1:2" x14ac:dyDescent="0.25">
      <c r="A343" t="s">
        <v>1119</v>
      </c>
      <c r="B343" t="s">
        <v>911</v>
      </c>
    </row>
    <row r="344" spans="1:2" x14ac:dyDescent="0.25">
      <c r="A344" t="s">
        <v>1120</v>
      </c>
      <c r="B344" t="s">
        <v>892</v>
      </c>
    </row>
    <row r="345" spans="1:2" x14ac:dyDescent="0.25">
      <c r="A345" t="s">
        <v>1121</v>
      </c>
      <c r="B345" t="s">
        <v>893</v>
      </c>
    </row>
    <row r="346" spans="1:2" x14ac:dyDescent="0.25">
      <c r="A346" t="s">
        <v>1122</v>
      </c>
      <c r="B346" t="s">
        <v>893</v>
      </c>
    </row>
    <row r="347" spans="1:2" x14ac:dyDescent="0.25">
      <c r="A347" t="s">
        <v>1123</v>
      </c>
      <c r="B347" t="s">
        <v>893</v>
      </c>
    </row>
    <row r="348" spans="1:2" x14ac:dyDescent="0.25">
      <c r="A348" t="s">
        <v>1124</v>
      </c>
      <c r="B348" t="s">
        <v>894</v>
      </c>
    </row>
    <row r="349" spans="1:2" x14ac:dyDescent="0.25">
      <c r="A349" t="s">
        <v>1125</v>
      </c>
      <c r="B349" t="s">
        <v>895</v>
      </c>
    </row>
    <row r="350" spans="1:2" x14ac:dyDescent="0.25">
      <c r="A350" t="s">
        <v>1126</v>
      </c>
      <c r="B350" t="s">
        <v>896</v>
      </c>
    </row>
    <row r="351" spans="1:2" x14ac:dyDescent="0.25">
      <c r="A351" t="s">
        <v>1126</v>
      </c>
      <c r="B351" t="s">
        <v>897</v>
      </c>
    </row>
    <row r="352" spans="1:2" x14ac:dyDescent="0.25">
      <c r="A352" t="s">
        <v>1126</v>
      </c>
      <c r="B352" t="s">
        <v>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31C1-6315-4132-85A0-852F9BFD48F3}">
  <dimension ref="A1:A2"/>
  <sheetViews>
    <sheetView zoomScale="400" zoomScaleNormal="400" workbookViewId="0">
      <selection activeCell="A3" sqref="A3"/>
    </sheetView>
  </sheetViews>
  <sheetFormatPr defaultRowHeight="15" x14ac:dyDescent="0.25"/>
  <sheetData>
    <row r="1" spans="1:1" x14ac:dyDescent="0.25">
      <c r="A1" t="s">
        <v>543</v>
      </c>
    </row>
    <row r="2" spans="1:1" x14ac:dyDescent="0.25">
      <c r="A2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D36E-DDAF-45FE-A7E7-0DAF597CEDE9}">
  <sheetPr>
    <tabColor theme="8" tint="0.39997558519241921"/>
  </sheetPr>
  <dimension ref="A1:V301"/>
  <sheetViews>
    <sheetView workbookViewId="0">
      <selection activeCell="J19" sqref="J19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12.42578125" bestFit="1" customWidth="1"/>
    <col min="4" max="4" width="40.85546875" bestFit="1" customWidth="1"/>
    <col min="5" max="5" width="12.42578125" customWidth="1"/>
    <col min="6" max="6" width="18.7109375" bestFit="1" customWidth="1"/>
    <col min="7" max="7" width="9.42578125" bestFit="1" customWidth="1"/>
    <col min="8" max="8" width="22" bestFit="1" customWidth="1"/>
    <col min="9" max="9" width="24.5703125" bestFit="1" customWidth="1"/>
    <col min="10" max="10" width="12" bestFit="1" customWidth="1"/>
    <col min="11" max="11" width="9.85546875" bestFit="1" customWidth="1"/>
    <col min="13" max="13" width="16" bestFit="1" customWidth="1"/>
    <col min="19" max="19" width="10" bestFit="1" customWidth="1"/>
    <col min="20" max="20" width="9.85546875" bestFit="1" customWidth="1"/>
  </cols>
  <sheetData>
    <row r="1" spans="1:22" ht="15.75" thickBot="1" x14ac:dyDescent="0.3">
      <c r="A1" t="s">
        <v>603</v>
      </c>
      <c r="B1" t="s">
        <v>604</v>
      </c>
      <c r="C1" t="s">
        <v>611</v>
      </c>
      <c r="D1" s="5" t="s">
        <v>614</v>
      </c>
      <c r="F1" t="s">
        <v>613</v>
      </c>
      <c r="G1" t="s">
        <v>616</v>
      </c>
      <c r="H1" t="s">
        <v>612</v>
      </c>
      <c r="I1" t="s">
        <v>615</v>
      </c>
      <c r="J1" t="s">
        <v>618</v>
      </c>
      <c r="M1" t="s">
        <v>619</v>
      </c>
      <c r="N1" t="s">
        <v>628</v>
      </c>
      <c r="O1" t="s">
        <v>654</v>
      </c>
    </row>
    <row r="2" spans="1:22" ht="15.75" thickBot="1" x14ac:dyDescent="0.3">
      <c r="A2" t="s">
        <v>547</v>
      </c>
      <c r="B2" t="s">
        <v>575</v>
      </c>
      <c r="C2" t="s">
        <v>605</v>
      </c>
      <c r="D2" s="4">
        <v>0.15</v>
      </c>
      <c r="E2" cm="1">
        <f t="array" ref="E2:E301">_xlfn.SEQUENCE('Details amount'!$A$2)</f>
        <v>1</v>
      </c>
      <c r="F2" cm="1">
        <f t="array" aca="1" ref="F2:F301" ca="1">_xlfn.MAP(_xlfn.ANCHORARRAY($E$2),_xlfn.LAMBDA(_xlpm.x,IF(_xlpm.x&gt;0,_xlfn.BINOM.INV(1,$D$2,RAND()),"nope")))</f>
        <v>0</v>
      </c>
      <c r="G2" cm="1">
        <f t="array" aca="1" ref="G2:G301" ca="1">_xlfn.MAP(_xlfn.ANCHORARRAY($E$2),_xlfn.LAMBDA(_xlpm.x,IF(_xlpm.x&gt;0,_xlfn.BINOM.INV(1,$D$4,RAND()),"nope")))</f>
        <v>0</v>
      </c>
      <c r="H2" t="str" cm="1">
        <f t="array" aca="1" ref="H2:H301" ca="1">_xlfn.MAP(_xlfn.ANCHORARRAY($F$2),_xlfn.LAMBDA(_xlpm.x,IF(_xlpm.x=1,_xlfn.CONCAT(INDEX($A$2:INDEX($A:$A,COUNTA($A:$A)),RANDBETWEEN(1,COUNTA($A:$A)-1))," ",INDEX($C$2:INDEX($C:$C,COUNTA($C:$C)),RANDBETWEEN(1,COUNTA($C:$C)-1))," ",INDEX($B$2:INDEX($B:$B,COUNTA($B:$B)),RANDBETWEEN(1,COUNTA($B:$B)-1))),_xlfn.CONCAT(INDEX($A$2:INDEX($A:$A,COUNTA($A:$A)),RANDBETWEEN(1,COUNTA($A:$A)-1))," ",INDEX($B$2:INDEX($B:$B,COUNTA($B:$B)),RANDBETWEEN(1,COUNTA($B:$B)-1))))))</f>
        <v>Emma Robinson</v>
      </c>
      <c r="I2" t="str" cm="1">
        <f t="array" aca="1" ref="I2:I301" ca="1">_xlfn.MAP(_xlfn.ANCHORARRAY($H$2),_xlfn.ANCHORARRAY($G$2),_xlfn.LAMBDA(_xlpm.x,_xlpm.y,IF(_xlpm.y=1,_xlfn.CONCAT(SUBSTITUTE(SUBSTITUTE(SUBSTITUTE(SUBSTITUTE(SUBSTITUTE(SUBSTITUTE(SUBSTITUTE(SUBSTITUTE(SUBSTITUTE(SUBSTITUTE(SUBSTITUTE(SUBSTITUTE(SUBSTITUTE(_xlpm.x," ",""),"H",""),"h",""),"O",""),"o",""),"U",""),"u",""),"I",""),"i",""),"E",""),"e",""),"A",""),"a",""),TEXT(RANDBETWEEN(1,99),"00"),"@gmail.com"),"")))</f>
        <v/>
      </c>
      <c r="J2" t="str" cm="1">
        <f t="array" aca="1" ref="J2:J301" ca="1">_xlfn.MAP(_xlfn.ANCHORARRAY($G$2),_xlfn.ANCHORARRAY(P2),_xlfn.ANCHORARRAY(Q2),_xlfn.ANCHORARRAY(R2),_xlfn.ANCHORARRAY($S$2),_xlfn.ANCHORARRAY($T$2),_xlfn.ANCHORARRAY($U$2),_xlfn.ANCHORARRAY($V$2),_xlfn.ANCHORARRAY($O$2),_xlfn.LAMBDA(_xlpm.a,_xlpm.b,_xlpm.c,_xlpm.d,_xlpm.e,_xlpm.f,_xlpm.g,_xlpm.h,_xlpm.x,IF(_xlpm.a=1,IF(_xlpm.x=1,_xlfn.CONCAT(_xlpm.b,_xlpm.c,_xlpm.d,_xlpm.e,_xlpm.f,_xlpm.g,_xlpm.h,INDEX($M$2:INDEX($M:$M,COUNTA($M:$M)),RANDBETWEEN(1,COUNTA($M:$M)-1))),_xlfn.CONCAT(_xlpm.b,_xlpm.c,_xlpm.d,INDEX($M$2:INDEX($M:$M,COUNTA($M:$M)),RANDBETWEEN(1,COUNTA($M:$M)-1)),_xlpm.e,_xlpm.f,_xlpm.g,_xlpm.h)),"")))</f>
        <v/>
      </c>
      <c r="M2" t="s">
        <v>620</v>
      </c>
      <c r="N2" t="str" cm="1">
        <f t="array" aca="1" ref="N2:N301" ca="1">_xlfn.MAP(_xlfn.ANCHORARRAY($G$2),_xlfn.LAMBDA(_xlpm.x,IF(_xlpm.x=1,3+_xlfn.BINOM.INV(3,$D$6,RAND()),"")))</f>
        <v/>
      </c>
      <c r="O2" t="str" cm="1">
        <f t="array" aca="1" ref="O2:O301" ca="1">_xlfn.MAP(_xlfn.ANCHORARRAY($E$2),_xlfn.ANCHORARRAY($N$2),_xlfn.LAMBDA(_xlpm.x,_xlpm.y,IF(AND(_xlpm.x&gt;0,_xlpm.y&lt;&gt;""),RANDBETWEEN(0,1),"")))</f>
        <v/>
      </c>
      <c r="P2" t="str" cm="1">
        <f t="array" aca="1" ref="P2:P301" ca="1">_xlfn.MAP(_xlfn.ANCHORARRAY($N$2),_xlfn.LAMBDA(_xlpm.x,IF(AND(_xlpm.x&lt;&gt;"",_xlpm.x&gt;=1),CHAR(RANDBETWEEN(65,90)),IF(_xlpm.x&lt;&gt;"",RANDBETWEEN(0,9),""))))</f>
        <v/>
      </c>
      <c r="Q2" t="str" cm="1">
        <f t="array" aca="1" ref="Q2:Q301" ca="1">_xlfn.MAP(_xlfn.ANCHORARRAY($N$2),_xlfn.LAMBDA(_xlpm.x,IF(AND(_xlpm.x&lt;&gt;"",_xlpm.x&gt;=2),CHAR(RANDBETWEEN(97,122)),IF(_xlpm.x&lt;&gt;"",RANDBETWEEN(0,9),""))))</f>
        <v/>
      </c>
      <c r="R2" t="str" cm="1">
        <f t="array" aca="1" ref="R2:R301" ca="1">_xlfn.MAP(_xlfn.ANCHORARRAY($N$2),_xlfn.LAMBDA(_xlpm.x,IF(AND(_xlpm.x&lt;&gt;"",_xlpm.x&gt;=3),CHAR(RANDBETWEEN(97,122)),IF(_xlpm.x&lt;&gt;"",RANDBETWEEN(0,9),""))))</f>
        <v/>
      </c>
      <c r="S2" t="str" cm="1">
        <f t="array" aca="1" ref="S2:S301" ca="1">_xlfn.MAP(_xlfn.ANCHORARRAY($N$2),_xlfn.LAMBDA(_xlpm.x,IF(AND(_xlpm.x&lt;&gt;"",_xlpm.x&gt;=4),CHAR(RANDBETWEEN(97,122)),IF(_xlpm.x&lt;&gt;"",RANDBETWEEN(0,9),""))))</f>
        <v/>
      </c>
      <c r="T2" t="str" cm="1">
        <f t="array" aca="1" ref="T2:T301" ca="1">_xlfn.MAP(_xlfn.ANCHORARRAY($N$2),_xlfn.LAMBDA(_xlpm.x,IF(AND(_xlpm.x&lt;&gt;"",_xlpm.x&gt;=5),CHAR(RANDBETWEEN(97,122)),IF(_xlpm.x&lt;&gt;"",RANDBETWEEN(0,9),""))))</f>
        <v/>
      </c>
      <c r="U2" t="str" cm="1">
        <f t="array" aca="1" ref="U2:U301" ca="1">_xlfn.MAP(_xlfn.ANCHORARRAY($N$2),_xlfn.LAMBDA(_xlpm.x,IF(AND(_xlpm.x&lt;&gt;"",_xlpm.x&gt;=6),CHAR(RANDBETWEEN(97,122)),IF(_xlpm.x&lt;&gt;"",RANDBETWEEN(0,9),""))))</f>
        <v/>
      </c>
      <c r="V2" t="str" cm="1">
        <f t="array" aca="1" ref="V2:V301" ca="1">_xlfn.MAP(_xlfn.ANCHORARRAY($N$2),_xlfn.LAMBDA(_xlpm.x,IF(AND(_xlpm.x&lt;&gt;"",_xlpm.x&gt;=7),CHAR(RANDBETWEEN(97,122)),IF(_xlpm.x&lt;&gt;"",RANDBETWEEN(0,9),""))))</f>
        <v/>
      </c>
    </row>
    <row r="3" spans="1:22" ht="15.75" thickBot="1" x14ac:dyDescent="0.3">
      <c r="A3" t="s">
        <v>548</v>
      </c>
      <c r="B3" t="s">
        <v>576</v>
      </c>
      <c r="C3" t="s">
        <v>568</v>
      </c>
      <c r="D3" s="5" t="s">
        <v>617</v>
      </c>
      <c r="E3">
        <v>2</v>
      </c>
      <c r="F3">
        <f ca="1"/>
        <v>0</v>
      </c>
      <c r="G3">
        <f ca="1"/>
        <v>1</v>
      </c>
      <c r="H3" t="str">
        <f ca="1"/>
        <v>Sofia Taylor</v>
      </c>
      <c r="I3" t="str">
        <f ca="1"/>
        <v>SfTylr22@gmail.com</v>
      </c>
      <c r="J3" t="str">
        <f ca="1"/>
        <v>Gwb0306@</v>
      </c>
      <c r="M3" t="s">
        <v>621</v>
      </c>
      <c r="N3">
        <f ca="1"/>
        <v>3</v>
      </c>
      <c r="O3">
        <f ca="1"/>
        <v>1</v>
      </c>
      <c r="P3" t="str">
        <f ca="1"/>
        <v>G</v>
      </c>
      <c r="Q3" t="str">
        <f ca="1"/>
        <v>w</v>
      </c>
      <c r="R3" t="str">
        <f ca="1"/>
        <v>b</v>
      </c>
      <c r="S3">
        <f ca="1"/>
        <v>0</v>
      </c>
      <c r="T3">
        <f ca="1"/>
        <v>3</v>
      </c>
      <c r="U3">
        <f ca="1"/>
        <v>0</v>
      </c>
      <c r="V3">
        <f ca="1"/>
        <v>6</v>
      </c>
    </row>
    <row r="4" spans="1:22" ht="15.75" thickBot="1" x14ac:dyDescent="0.3">
      <c r="A4" t="s">
        <v>549</v>
      </c>
      <c r="B4" t="s">
        <v>577</v>
      </c>
      <c r="C4" t="s">
        <v>606</v>
      </c>
      <c r="D4" s="4">
        <v>0.6</v>
      </c>
      <c r="E4">
        <v>3</v>
      </c>
      <c r="F4">
        <f ca="1"/>
        <v>0</v>
      </c>
      <c r="G4">
        <f ca="1"/>
        <v>1</v>
      </c>
      <c r="H4" t="str">
        <f ca="1"/>
        <v>Jacob Garcia</v>
      </c>
      <c r="I4" t="str">
        <f ca="1"/>
        <v>JcbGrc42@gmail.com</v>
      </c>
      <c r="J4" t="str">
        <f ca="1"/>
        <v>Ojq+7296</v>
      </c>
      <c r="M4" t="s">
        <v>622</v>
      </c>
      <c r="N4">
        <f ca="1"/>
        <v>3</v>
      </c>
      <c r="O4">
        <f ca="1"/>
        <v>0</v>
      </c>
      <c r="P4" t="str">
        <f ca="1"/>
        <v>O</v>
      </c>
      <c r="Q4" t="str">
        <f ca="1"/>
        <v>j</v>
      </c>
      <c r="R4" t="str">
        <f ca="1"/>
        <v>q</v>
      </c>
      <c r="S4">
        <f ca="1"/>
        <v>7</v>
      </c>
      <c r="T4">
        <f ca="1"/>
        <v>2</v>
      </c>
      <c r="U4">
        <f ca="1"/>
        <v>9</v>
      </c>
      <c r="V4">
        <f ca="1"/>
        <v>6</v>
      </c>
    </row>
    <row r="5" spans="1:22" ht="15.75" thickBot="1" x14ac:dyDescent="0.3">
      <c r="A5" t="s">
        <v>550</v>
      </c>
      <c r="B5" t="s">
        <v>578</v>
      </c>
      <c r="C5" t="s">
        <v>593</v>
      </c>
      <c r="D5" s="5" t="s">
        <v>629</v>
      </c>
      <c r="E5">
        <v>4</v>
      </c>
      <c r="F5">
        <f ca="1"/>
        <v>0</v>
      </c>
      <c r="G5">
        <f ca="1"/>
        <v>1</v>
      </c>
      <c r="H5" t="str">
        <f ca="1"/>
        <v>James Friedman</v>
      </c>
      <c r="I5" t="str">
        <f ca="1"/>
        <v>JmsFrdmn91@gmail.com</v>
      </c>
      <c r="J5" t="str">
        <f ca="1"/>
        <v>Lza?dm88</v>
      </c>
      <c r="M5" t="s">
        <v>623</v>
      </c>
      <c r="N5">
        <f ca="1"/>
        <v>5</v>
      </c>
      <c r="O5">
        <f ca="1"/>
        <v>0</v>
      </c>
      <c r="P5" t="str">
        <f ca="1"/>
        <v>L</v>
      </c>
      <c r="Q5" t="str">
        <f ca="1"/>
        <v>z</v>
      </c>
      <c r="R5" t="str">
        <f ca="1"/>
        <v>a</v>
      </c>
      <c r="S5" t="str">
        <f ca="1"/>
        <v>d</v>
      </c>
      <c r="T5" t="str">
        <f ca="1"/>
        <v>m</v>
      </c>
      <c r="U5">
        <f ca="1"/>
        <v>8</v>
      </c>
      <c r="V5">
        <f ca="1"/>
        <v>8</v>
      </c>
    </row>
    <row r="6" spans="1:22" x14ac:dyDescent="0.25">
      <c r="A6" t="s">
        <v>551</v>
      </c>
      <c r="B6" t="s">
        <v>579</v>
      </c>
      <c r="C6" t="s">
        <v>607</v>
      </c>
      <c r="D6" s="4">
        <v>0.3</v>
      </c>
      <c r="E6">
        <v>5</v>
      </c>
      <c r="F6">
        <f ca="1"/>
        <v>0</v>
      </c>
      <c r="G6">
        <f ca="1"/>
        <v>0</v>
      </c>
      <c r="H6" t="str">
        <f ca="1"/>
        <v>Dror Miller</v>
      </c>
      <c r="I6" t="str">
        <f ca="1"/>
        <v/>
      </c>
      <c r="J6" t="str">
        <f ca="1"/>
        <v/>
      </c>
      <c r="M6" t="s">
        <v>624</v>
      </c>
      <c r="N6" t="str">
        <f ca="1"/>
        <v/>
      </c>
      <c r="O6" t="str">
        <f ca="1"/>
        <v/>
      </c>
      <c r="P6" t="str">
        <f ca="1"/>
        <v/>
      </c>
      <c r="Q6" t="str">
        <f ca="1"/>
        <v/>
      </c>
      <c r="R6" t="str">
        <f ca="1"/>
        <v/>
      </c>
      <c r="S6" t="str">
        <f ca="1"/>
        <v/>
      </c>
      <c r="T6" t="str">
        <f ca="1"/>
        <v/>
      </c>
      <c r="U6" t="str">
        <f ca="1"/>
        <v/>
      </c>
      <c r="V6" t="str">
        <f ca="1"/>
        <v/>
      </c>
    </row>
    <row r="7" spans="1:22" x14ac:dyDescent="0.25">
      <c r="A7" t="s">
        <v>552</v>
      </c>
      <c r="B7" t="s">
        <v>580</v>
      </c>
      <c r="C7" t="s">
        <v>608</v>
      </c>
      <c r="E7">
        <v>6</v>
      </c>
      <c r="F7">
        <f ca="1"/>
        <v>0</v>
      </c>
      <c r="G7">
        <f ca="1"/>
        <v>0</v>
      </c>
      <c r="H7" t="str">
        <f ca="1"/>
        <v>James Williams</v>
      </c>
      <c r="I7" t="str">
        <f ca="1"/>
        <v/>
      </c>
      <c r="J7" t="str">
        <f ca="1"/>
        <v/>
      </c>
      <c r="M7" t="s">
        <v>625</v>
      </c>
      <c r="N7" t="str">
        <f ca="1"/>
        <v/>
      </c>
      <c r="O7" t="str">
        <f ca="1"/>
        <v/>
      </c>
      <c r="P7" t="str">
        <f ca="1"/>
        <v/>
      </c>
      <c r="Q7" t="str">
        <f ca="1"/>
        <v/>
      </c>
      <c r="R7" t="str">
        <f ca="1"/>
        <v/>
      </c>
      <c r="S7" t="str">
        <f ca="1"/>
        <v/>
      </c>
      <c r="T7" t="str">
        <f ca="1"/>
        <v/>
      </c>
      <c r="U7" t="str">
        <f ca="1"/>
        <v/>
      </c>
      <c r="V7" t="str">
        <f ca="1"/>
        <v/>
      </c>
    </row>
    <row r="8" spans="1:22" x14ac:dyDescent="0.25">
      <c r="A8" t="s">
        <v>553</v>
      </c>
      <c r="B8" t="s">
        <v>581</v>
      </c>
      <c r="C8" t="s">
        <v>609</v>
      </c>
      <c r="E8">
        <v>7</v>
      </c>
      <c r="F8">
        <f ca="1"/>
        <v>1</v>
      </c>
      <c r="G8">
        <f ca="1"/>
        <v>0</v>
      </c>
      <c r="H8" t="str">
        <f ca="1"/>
        <v>Jackson John Wilson</v>
      </c>
      <c r="I8" t="str">
        <f ca="1"/>
        <v/>
      </c>
      <c r="J8" t="str">
        <f ca="1"/>
        <v/>
      </c>
      <c r="M8" t="s">
        <v>626</v>
      </c>
      <c r="N8" t="str">
        <f ca="1"/>
        <v/>
      </c>
      <c r="O8" t="str">
        <f ca="1"/>
        <v/>
      </c>
      <c r="P8" t="str">
        <f ca="1"/>
        <v/>
      </c>
      <c r="Q8" t="str">
        <f ca="1"/>
        <v/>
      </c>
      <c r="R8" t="str">
        <f ca="1"/>
        <v/>
      </c>
      <c r="S8" t="str">
        <f ca="1"/>
        <v/>
      </c>
      <c r="T8" t="str">
        <f ca="1"/>
        <v/>
      </c>
      <c r="U8" t="str">
        <f ca="1"/>
        <v/>
      </c>
      <c r="V8" t="str">
        <f ca="1"/>
        <v/>
      </c>
    </row>
    <row r="9" spans="1:22" x14ac:dyDescent="0.25">
      <c r="A9" t="s">
        <v>554</v>
      </c>
      <c r="B9" t="s">
        <v>582</v>
      </c>
      <c r="C9" t="s">
        <v>610</v>
      </c>
      <c r="E9">
        <v>8</v>
      </c>
      <c r="F9">
        <f ca="1"/>
        <v>0</v>
      </c>
      <c r="G9">
        <f ca="1"/>
        <v>1</v>
      </c>
      <c r="H9" t="str">
        <f ca="1"/>
        <v>Tom White</v>
      </c>
      <c r="I9" t="str">
        <f ca="1"/>
        <v>TmWt22@gmail.com</v>
      </c>
      <c r="J9" t="str">
        <f ca="1"/>
        <v>Sjb&amp;2161</v>
      </c>
      <c r="M9" t="s">
        <v>627</v>
      </c>
      <c r="N9">
        <f ca="1"/>
        <v>3</v>
      </c>
      <c r="O9">
        <f ca="1"/>
        <v>0</v>
      </c>
      <c r="P9" t="str">
        <f ca="1"/>
        <v>S</v>
      </c>
      <c r="Q9" t="str">
        <f ca="1"/>
        <v>j</v>
      </c>
      <c r="R9" t="str">
        <f ca="1"/>
        <v>b</v>
      </c>
      <c r="S9">
        <f ca="1"/>
        <v>2</v>
      </c>
      <c r="T9">
        <f ca="1"/>
        <v>1</v>
      </c>
      <c r="U9">
        <f ca="1"/>
        <v>6</v>
      </c>
      <c r="V9">
        <f ca="1"/>
        <v>1</v>
      </c>
    </row>
    <row r="10" spans="1:22" x14ac:dyDescent="0.25">
      <c r="A10" t="s">
        <v>555</v>
      </c>
      <c r="B10" t="s">
        <v>583</v>
      </c>
      <c r="C10" t="s">
        <v>355</v>
      </c>
      <c r="E10">
        <v>9</v>
      </c>
      <c r="F10">
        <f ca="1"/>
        <v>0</v>
      </c>
      <c r="G10">
        <f ca="1"/>
        <v>1</v>
      </c>
      <c r="H10" t="str">
        <f ca="1"/>
        <v>Lucas Harris</v>
      </c>
      <c r="I10" t="str">
        <f ca="1"/>
        <v>Lcsrrs43@gmail.com</v>
      </c>
      <c r="J10" t="str">
        <f ca="1"/>
        <v>Nvoa979&amp;</v>
      </c>
      <c r="N10">
        <f ca="1"/>
        <v>4</v>
      </c>
      <c r="O10">
        <f ca="1"/>
        <v>1</v>
      </c>
      <c r="P10" t="str">
        <f ca="1"/>
        <v>N</v>
      </c>
      <c r="Q10" t="str">
        <f ca="1"/>
        <v>v</v>
      </c>
      <c r="R10" t="str">
        <f ca="1"/>
        <v>o</v>
      </c>
      <c r="S10" t="str">
        <f ca="1"/>
        <v>a</v>
      </c>
      <c r="T10">
        <f ca="1"/>
        <v>9</v>
      </c>
      <c r="U10">
        <f ca="1"/>
        <v>7</v>
      </c>
      <c r="V10">
        <f ca="1"/>
        <v>9</v>
      </c>
    </row>
    <row r="11" spans="1:22" x14ac:dyDescent="0.25">
      <c r="A11" t="s">
        <v>556</v>
      </c>
      <c r="B11" t="s">
        <v>584</v>
      </c>
      <c r="C11" t="s">
        <v>282</v>
      </c>
      <c r="E11">
        <v>10</v>
      </c>
      <c r="F11">
        <f ca="1"/>
        <v>0</v>
      </c>
      <c r="G11">
        <f ca="1"/>
        <v>0</v>
      </c>
      <c r="H11" t="str">
        <f ca="1"/>
        <v>Mason Robinson</v>
      </c>
      <c r="I11" t="str">
        <f ca="1"/>
        <v/>
      </c>
      <c r="J11" t="str">
        <f ca="1"/>
        <v/>
      </c>
      <c r="N11" t="str">
        <f ca="1"/>
        <v/>
      </c>
      <c r="O11" t="str">
        <f ca="1"/>
        <v/>
      </c>
      <c r="P11" t="str">
        <f ca="1"/>
        <v/>
      </c>
      <c r="Q11" t="str">
        <f ca="1"/>
        <v/>
      </c>
      <c r="R11" t="str">
        <f ca="1"/>
        <v/>
      </c>
      <c r="S11" t="str">
        <f ca="1"/>
        <v/>
      </c>
      <c r="T11" t="str">
        <f ca="1"/>
        <v/>
      </c>
      <c r="U11" t="str">
        <f ca="1"/>
        <v/>
      </c>
      <c r="V11" t="str">
        <f ca="1"/>
        <v/>
      </c>
    </row>
    <row r="12" spans="1:22" x14ac:dyDescent="0.25">
      <c r="A12" t="s">
        <v>557</v>
      </c>
      <c r="B12" t="s">
        <v>585</v>
      </c>
      <c r="C12" t="s">
        <v>632</v>
      </c>
      <c r="E12">
        <v>11</v>
      </c>
      <c r="F12">
        <f ca="1"/>
        <v>0</v>
      </c>
      <c r="G12">
        <f ca="1"/>
        <v>0</v>
      </c>
      <c r="H12" t="str">
        <f ca="1"/>
        <v>Ava Johnson</v>
      </c>
      <c r="I12" t="str">
        <f ca="1"/>
        <v/>
      </c>
      <c r="J12" t="str">
        <f ca="1"/>
        <v/>
      </c>
      <c r="L12" t="str">
        <f>CHAR(31)</f>
        <v>_x001F_</v>
      </c>
      <c r="N12" t="str">
        <f ca="1"/>
        <v/>
      </c>
      <c r="O12" t="str">
        <f ca="1"/>
        <v/>
      </c>
      <c r="P12" t="str">
        <f ca="1"/>
        <v/>
      </c>
      <c r="Q12" t="str">
        <f ca="1"/>
        <v/>
      </c>
      <c r="R12" t="str">
        <f ca="1"/>
        <v/>
      </c>
      <c r="S12" t="str">
        <f ca="1"/>
        <v/>
      </c>
      <c r="T12" t="str">
        <f ca="1"/>
        <v/>
      </c>
      <c r="U12" t="str">
        <f ca="1"/>
        <v/>
      </c>
      <c r="V12" t="str">
        <f ca="1"/>
        <v/>
      </c>
    </row>
    <row r="13" spans="1:22" x14ac:dyDescent="0.25">
      <c r="A13" t="s">
        <v>558</v>
      </c>
      <c r="B13" t="s">
        <v>586</v>
      </c>
      <c r="C13" t="s">
        <v>650</v>
      </c>
      <c r="E13">
        <v>12</v>
      </c>
      <c r="F13">
        <f ca="1"/>
        <v>0</v>
      </c>
      <c r="G13">
        <f ca="1"/>
        <v>1</v>
      </c>
      <c r="H13" t="str">
        <f ca="1"/>
        <v>Noah Harris</v>
      </c>
      <c r="I13" t="str">
        <f ca="1"/>
        <v>Nrrs90@gmail.com</v>
      </c>
      <c r="J13" t="str">
        <f ca="1"/>
        <v>Wxw%m553</v>
      </c>
      <c r="N13">
        <f ca="1"/>
        <v>4</v>
      </c>
      <c r="O13">
        <f ca="1"/>
        <v>0</v>
      </c>
      <c r="P13" t="str">
        <f ca="1"/>
        <v>W</v>
      </c>
      <c r="Q13" t="str">
        <f ca="1"/>
        <v>x</v>
      </c>
      <c r="R13" t="str">
        <f ca="1"/>
        <v>w</v>
      </c>
      <c r="S13" t="str">
        <f ca="1"/>
        <v>m</v>
      </c>
      <c r="T13">
        <f ca="1"/>
        <v>5</v>
      </c>
      <c r="U13">
        <f ca="1"/>
        <v>5</v>
      </c>
      <c r="V13">
        <f ca="1"/>
        <v>3</v>
      </c>
    </row>
    <row r="14" spans="1:22" x14ac:dyDescent="0.25">
      <c r="A14" t="s">
        <v>559</v>
      </c>
      <c r="B14" t="s">
        <v>587</v>
      </c>
      <c r="C14" t="s">
        <v>651</v>
      </c>
      <c r="E14">
        <v>13</v>
      </c>
      <c r="F14">
        <f ca="1"/>
        <v>0</v>
      </c>
      <c r="G14">
        <f ca="1"/>
        <v>0</v>
      </c>
      <c r="H14" t="str">
        <f ca="1"/>
        <v>Aiden Sanchez</v>
      </c>
      <c r="I14" t="str">
        <f ca="1"/>
        <v/>
      </c>
      <c r="J14" t="str">
        <f ca="1"/>
        <v/>
      </c>
      <c r="N14" t="str">
        <f ca="1"/>
        <v/>
      </c>
      <c r="O14" t="str">
        <f ca="1"/>
        <v/>
      </c>
      <c r="P14" t="str">
        <f ca="1"/>
        <v/>
      </c>
      <c r="Q14" t="str">
        <f ca="1"/>
        <v/>
      </c>
      <c r="R14" t="str">
        <f ca="1"/>
        <v/>
      </c>
      <c r="S14" t="str">
        <f ca="1"/>
        <v/>
      </c>
      <c r="T14" t="str">
        <f ca="1"/>
        <v/>
      </c>
      <c r="U14" t="str">
        <f ca="1"/>
        <v/>
      </c>
      <c r="V14" t="str">
        <f ca="1"/>
        <v/>
      </c>
    </row>
    <row r="15" spans="1:22" x14ac:dyDescent="0.25">
      <c r="A15" t="s">
        <v>403</v>
      </c>
      <c r="B15" t="s">
        <v>588</v>
      </c>
      <c r="C15" t="s">
        <v>652</v>
      </c>
      <c r="E15">
        <v>14</v>
      </c>
      <c r="F15">
        <f ca="1"/>
        <v>0</v>
      </c>
      <c r="G15">
        <f ca="1"/>
        <v>1</v>
      </c>
      <c r="H15" t="str">
        <f ca="1"/>
        <v>Mason Hernandez</v>
      </c>
      <c r="I15" t="str">
        <f ca="1"/>
        <v>Msnrnndz91@gmail.com</v>
      </c>
      <c r="J15" t="str">
        <f ca="1"/>
        <v>Nuh@0260</v>
      </c>
      <c r="N15">
        <f ca="1"/>
        <v>3</v>
      </c>
      <c r="O15">
        <f ca="1"/>
        <v>0</v>
      </c>
      <c r="P15" t="str">
        <f ca="1"/>
        <v>N</v>
      </c>
      <c r="Q15" t="str">
        <f ca="1"/>
        <v>u</v>
      </c>
      <c r="R15" t="str">
        <f ca="1"/>
        <v>h</v>
      </c>
      <c r="S15">
        <f ca="1"/>
        <v>0</v>
      </c>
      <c r="T15">
        <f ca="1"/>
        <v>2</v>
      </c>
      <c r="U15">
        <f ca="1"/>
        <v>6</v>
      </c>
      <c r="V15">
        <f ca="1"/>
        <v>0</v>
      </c>
    </row>
    <row r="16" spans="1:22" x14ac:dyDescent="0.25">
      <c r="A16" t="s">
        <v>560</v>
      </c>
      <c r="B16" t="s">
        <v>235</v>
      </c>
      <c r="C16" t="s">
        <v>653</v>
      </c>
      <c r="E16">
        <v>15</v>
      </c>
      <c r="F16">
        <f ca="1"/>
        <v>0</v>
      </c>
      <c r="G16">
        <f ca="1"/>
        <v>0</v>
      </c>
      <c r="H16" t="str">
        <f ca="1"/>
        <v>Tom Jones</v>
      </c>
      <c r="I16" t="str">
        <f ca="1"/>
        <v/>
      </c>
      <c r="J16" t="str">
        <f ca="1"/>
        <v/>
      </c>
      <c r="N16" t="str">
        <f ca="1"/>
        <v/>
      </c>
      <c r="O16" t="str">
        <f ca="1"/>
        <v/>
      </c>
      <c r="P16" t="str">
        <f ca="1"/>
        <v/>
      </c>
      <c r="Q16" t="str">
        <f ca="1"/>
        <v/>
      </c>
      <c r="R16" t="str">
        <f ca="1"/>
        <v/>
      </c>
      <c r="S16" t="str">
        <f ca="1"/>
        <v/>
      </c>
      <c r="T16" t="str">
        <f ca="1"/>
        <v/>
      </c>
      <c r="U16" t="str">
        <f ca="1"/>
        <v/>
      </c>
      <c r="V16" t="str">
        <f ca="1"/>
        <v/>
      </c>
    </row>
    <row r="17" spans="1:22" x14ac:dyDescent="0.25">
      <c r="A17" t="s">
        <v>561</v>
      </c>
      <c r="B17" t="s">
        <v>589</v>
      </c>
      <c r="E17">
        <v>16</v>
      </c>
      <c r="F17">
        <f ca="1"/>
        <v>0</v>
      </c>
      <c r="G17">
        <f ca="1"/>
        <v>0</v>
      </c>
      <c r="H17" t="str">
        <f ca="1"/>
        <v>Isabella Martin</v>
      </c>
      <c r="I17" t="str">
        <f ca="1"/>
        <v/>
      </c>
      <c r="J17" t="str">
        <f ca="1"/>
        <v/>
      </c>
      <c r="N17" t="str">
        <f ca="1"/>
        <v/>
      </c>
      <c r="O17" t="str">
        <f ca="1"/>
        <v/>
      </c>
      <c r="P17" t="str">
        <f ca="1"/>
        <v/>
      </c>
      <c r="Q17" t="str">
        <f ca="1"/>
        <v/>
      </c>
      <c r="R17" t="str">
        <f ca="1"/>
        <v/>
      </c>
      <c r="S17" t="str">
        <f ca="1"/>
        <v/>
      </c>
      <c r="T17" t="str">
        <f ca="1"/>
        <v/>
      </c>
      <c r="U17" t="str">
        <f ca="1"/>
        <v/>
      </c>
      <c r="V17" t="str">
        <f ca="1"/>
        <v/>
      </c>
    </row>
    <row r="18" spans="1:22" x14ac:dyDescent="0.25">
      <c r="A18" t="s">
        <v>562</v>
      </c>
      <c r="B18" t="s">
        <v>590</v>
      </c>
      <c r="E18">
        <v>17</v>
      </c>
      <c r="F18">
        <f ca="1"/>
        <v>0</v>
      </c>
      <c r="G18">
        <f ca="1"/>
        <v>1</v>
      </c>
      <c r="H18" t="str">
        <f ca="1"/>
        <v>Sophia Martinez</v>
      </c>
      <c r="I18" t="str">
        <f ca="1"/>
        <v>SpMrtnz57@gmail.com</v>
      </c>
      <c r="J18" t="str">
        <f ca="1"/>
        <v>Ntqy651$</v>
      </c>
      <c r="N18">
        <f ca="1"/>
        <v>4</v>
      </c>
      <c r="O18">
        <f ca="1"/>
        <v>1</v>
      </c>
      <c r="P18" t="str">
        <f ca="1"/>
        <v>N</v>
      </c>
      <c r="Q18" t="str">
        <f ca="1"/>
        <v>t</v>
      </c>
      <c r="R18" t="str">
        <f ca="1"/>
        <v>q</v>
      </c>
      <c r="S18" t="str">
        <f ca="1"/>
        <v>y</v>
      </c>
      <c r="T18">
        <f ca="1"/>
        <v>6</v>
      </c>
      <c r="U18">
        <f ca="1"/>
        <v>5</v>
      </c>
      <c r="V18">
        <f ca="1"/>
        <v>1</v>
      </c>
    </row>
    <row r="19" spans="1:22" x14ac:dyDescent="0.25">
      <c r="A19" t="s">
        <v>563</v>
      </c>
      <c r="B19" t="s">
        <v>591</v>
      </c>
      <c r="E19">
        <v>18</v>
      </c>
      <c r="F19">
        <f ca="1"/>
        <v>0</v>
      </c>
      <c r="G19">
        <f ca="1"/>
        <v>1</v>
      </c>
      <c r="H19" t="str">
        <f ca="1"/>
        <v>Harper Rodriguez</v>
      </c>
      <c r="I19" t="str">
        <f ca="1"/>
        <v>rprRdrgz47@gmail.com</v>
      </c>
      <c r="J19" t="str">
        <f ca="1"/>
        <v>Uvi0910@</v>
      </c>
      <c r="N19">
        <f ca="1"/>
        <v>3</v>
      </c>
      <c r="O19">
        <f ca="1"/>
        <v>1</v>
      </c>
      <c r="P19" t="str">
        <f ca="1"/>
        <v>U</v>
      </c>
      <c r="Q19" t="str">
        <f ca="1"/>
        <v>v</v>
      </c>
      <c r="R19" t="str">
        <f ca="1"/>
        <v>i</v>
      </c>
      <c r="S19">
        <f ca="1"/>
        <v>0</v>
      </c>
      <c r="T19">
        <f ca="1"/>
        <v>9</v>
      </c>
      <c r="U19">
        <f ca="1"/>
        <v>1</v>
      </c>
      <c r="V19">
        <f ca="1"/>
        <v>0</v>
      </c>
    </row>
    <row r="20" spans="1:22" x14ac:dyDescent="0.25">
      <c r="A20" t="s">
        <v>564</v>
      </c>
      <c r="B20" t="s">
        <v>403</v>
      </c>
      <c r="E20">
        <v>19</v>
      </c>
      <c r="F20">
        <f ca="1"/>
        <v>0</v>
      </c>
      <c r="G20">
        <f ca="1"/>
        <v>1</v>
      </c>
      <c r="H20" t="str">
        <f ca="1"/>
        <v>Sofia Hernandez</v>
      </c>
      <c r="I20" t="str">
        <f ca="1"/>
        <v>Sfrnndz67@gmail.com</v>
      </c>
      <c r="J20" t="str">
        <f ca="1"/>
        <v>Ceg9178+</v>
      </c>
      <c r="N20">
        <f ca="1"/>
        <v>3</v>
      </c>
      <c r="O20">
        <f ca="1"/>
        <v>1</v>
      </c>
      <c r="P20" t="str">
        <f ca="1"/>
        <v>C</v>
      </c>
      <c r="Q20" t="str">
        <f ca="1"/>
        <v>e</v>
      </c>
      <c r="R20" t="str">
        <f ca="1"/>
        <v>g</v>
      </c>
      <c r="S20">
        <f ca="1"/>
        <v>9</v>
      </c>
      <c r="T20">
        <f ca="1"/>
        <v>1</v>
      </c>
      <c r="U20">
        <f ca="1"/>
        <v>7</v>
      </c>
      <c r="V20">
        <f ca="1"/>
        <v>8</v>
      </c>
    </row>
    <row r="21" spans="1:22" x14ac:dyDescent="0.25">
      <c r="A21" t="s">
        <v>565</v>
      </c>
      <c r="B21" t="s">
        <v>592</v>
      </c>
      <c r="E21">
        <v>20</v>
      </c>
      <c r="F21">
        <f ca="1"/>
        <v>0</v>
      </c>
      <c r="G21">
        <f ca="1"/>
        <v>0</v>
      </c>
      <c r="H21" t="str">
        <f ca="1"/>
        <v>Noah Martinez</v>
      </c>
      <c r="I21" t="str">
        <f ca="1"/>
        <v/>
      </c>
      <c r="J21" t="str">
        <f ca="1"/>
        <v/>
      </c>
      <c r="N21" t="str">
        <f ca="1"/>
        <v/>
      </c>
      <c r="O21" t="str">
        <f ca="1"/>
        <v/>
      </c>
      <c r="P21" t="str">
        <f ca="1"/>
        <v/>
      </c>
      <c r="Q21" t="str">
        <f ca="1"/>
        <v/>
      </c>
      <c r="R21" t="str">
        <f ca="1"/>
        <v/>
      </c>
      <c r="S21" t="str">
        <f ca="1"/>
        <v/>
      </c>
      <c r="T21" t="str">
        <f ca="1"/>
        <v/>
      </c>
      <c r="U21" t="str">
        <f ca="1"/>
        <v/>
      </c>
      <c r="V21" t="str">
        <f ca="1"/>
        <v/>
      </c>
    </row>
    <row r="22" spans="1:22" x14ac:dyDescent="0.25">
      <c r="A22" t="s">
        <v>566</v>
      </c>
      <c r="B22" t="s">
        <v>593</v>
      </c>
      <c r="E22">
        <v>21</v>
      </c>
      <c r="F22">
        <f ca="1"/>
        <v>0</v>
      </c>
      <c r="G22">
        <f ca="1"/>
        <v>0</v>
      </c>
      <c r="H22" t="str">
        <f ca="1"/>
        <v>Gefen Rodriguez</v>
      </c>
      <c r="I22" t="str">
        <f ca="1"/>
        <v/>
      </c>
      <c r="J22" t="str">
        <f ca="1"/>
        <v/>
      </c>
      <c r="N22" t="str">
        <f ca="1"/>
        <v/>
      </c>
      <c r="O22" t="str">
        <f ca="1"/>
        <v/>
      </c>
      <c r="P22" t="str">
        <f ca="1"/>
        <v/>
      </c>
      <c r="Q22" t="str">
        <f ca="1"/>
        <v/>
      </c>
      <c r="R22" t="str">
        <f ca="1"/>
        <v/>
      </c>
      <c r="S22" t="str">
        <f ca="1"/>
        <v/>
      </c>
      <c r="T22" t="str">
        <f ca="1"/>
        <v/>
      </c>
      <c r="U22" t="str">
        <f ca="1"/>
        <v/>
      </c>
      <c r="V22" t="str">
        <f ca="1"/>
        <v/>
      </c>
    </row>
    <row r="23" spans="1:22" x14ac:dyDescent="0.25">
      <c r="A23" t="s">
        <v>567</v>
      </c>
      <c r="B23" t="s">
        <v>594</v>
      </c>
      <c r="E23">
        <v>22</v>
      </c>
      <c r="F23">
        <f ca="1"/>
        <v>0</v>
      </c>
      <c r="G23">
        <f ca="1"/>
        <v>1</v>
      </c>
      <c r="H23" t="str">
        <f ca="1"/>
        <v>Lucas Anderson</v>
      </c>
      <c r="I23" t="str">
        <f ca="1"/>
        <v>Lcsndrsn07@gmail.com</v>
      </c>
      <c r="J23" t="str">
        <f ca="1"/>
        <v>Kcp?m844</v>
      </c>
      <c r="N23">
        <f ca="1"/>
        <v>4</v>
      </c>
      <c r="O23">
        <f ca="1"/>
        <v>0</v>
      </c>
      <c r="P23" t="str">
        <f ca="1"/>
        <v>K</v>
      </c>
      <c r="Q23" t="str">
        <f ca="1"/>
        <v>c</v>
      </c>
      <c r="R23" t="str">
        <f ca="1"/>
        <v>p</v>
      </c>
      <c r="S23" t="str">
        <f ca="1"/>
        <v>m</v>
      </c>
      <c r="T23">
        <f ca="1"/>
        <v>8</v>
      </c>
      <c r="U23">
        <f ca="1"/>
        <v>4</v>
      </c>
      <c r="V23">
        <f ca="1"/>
        <v>4</v>
      </c>
    </row>
    <row r="24" spans="1:22" x14ac:dyDescent="0.25">
      <c r="A24" t="s">
        <v>38</v>
      </c>
      <c r="B24" t="s">
        <v>595</v>
      </c>
      <c r="E24">
        <v>23</v>
      </c>
      <c r="F24">
        <f ca="1"/>
        <v>0</v>
      </c>
      <c r="G24">
        <f ca="1"/>
        <v>0</v>
      </c>
      <c r="H24" t="str">
        <f ca="1"/>
        <v>Julie Martinez</v>
      </c>
      <c r="I24" t="str">
        <f ca="1"/>
        <v/>
      </c>
      <c r="J24" t="str">
        <f ca="1"/>
        <v/>
      </c>
      <c r="N24" t="str">
        <f ca="1"/>
        <v/>
      </c>
      <c r="O24" t="str">
        <f ca="1"/>
        <v/>
      </c>
      <c r="P24" t="str">
        <f ca="1"/>
        <v/>
      </c>
      <c r="Q24" t="str">
        <f ca="1"/>
        <v/>
      </c>
      <c r="R24" t="str">
        <f ca="1"/>
        <v/>
      </c>
      <c r="S24" t="str">
        <f ca="1"/>
        <v/>
      </c>
      <c r="T24" t="str">
        <f ca="1"/>
        <v/>
      </c>
      <c r="U24" t="str">
        <f ca="1"/>
        <v/>
      </c>
      <c r="V24" t="str">
        <f ca="1"/>
        <v/>
      </c>
    </row>
    <row r="25" spans="1:22" x14ac:dyDescent="0.25">
      <c r="A25" t="s">
        <v>568</v>
      </c>
      <c r="B25" t="s">
        <v>596</v>
      </c>
      <c r="E25">
        <v>24</v>
      </c>
      <c r="F25">
        <f ca="1"/>
        <v>0</v>
      </c>
      <c r="G25">
        <f ca="1"/>
        <v>1</v>
      </c>
      <c r="H25" t="str">
        <f ca="1"/>
        <v>Avery Williams</v>
      </c>
      <c r="I25" t="str">
        <f ca="1"/>
        <v>vryWllms44@gmail.com</v>
      </c>
      <c r="J25" t="str">
        <f ca="1"/>
        <v>Dwr+sj75</v>
      </c>
      <c r="N25">
        <f ca="1"/>
        <v>5</v>
      </c>
      <c r="O25">
        <f ca="1"/>
        <v>0</v>
      </c>
      <c r="P25" t="str">
        <f ca="1"/>
        <v>D</v>
      </c>
      <c r="Q25" t="str">
        <f ca="1"/>
        <v>w</v>
      </c>
      <c r="R25" t="str">
        <f ca="1"/>
        <v>r</v>
      </c>
      <c r="S25" t="str">
        <f ca="1"/>
        <v>s</v>
      </c>
      <c r="T25" t="str">
        <f ca="1"/>
        <v>j</v>
      </c>
      <c r="U25">
        <f ca="1"/>
        <v>7</v>
      </c>
      <c r="V25">
        <f ca="1"/>
        <v>5</v>
      </c>
    </row>
    <row r="26" spans="1:22" x14ac:dyDescent="0.25">
      <c r="A26" t="s">
        <v>569</v>
      </c>
      <c r="B26" t="s">
        <v>597</v>
      </c>
      <c r="E26">
        <v>25</v>
      </c>
      <c r="F26">
        <f ca="1"/>
        <v>0</v>
      </c>
      <c r="G26">
        <f ca="1"/>
        <v>1</v>
      </c>
      <c r="H26" t="str">
        <f ca="1"/>
        <v>Ofri Harris</v>
      </c>
      <c r="I26" t="str">
        <f ca="1"/>
        <v>frrrs49@gmail.com</v>
      </c>
      <c r="J26" t="str">
        <f ca="1"/>
        <v>Hri#fc06</v>
      </c>
      <c r="N26">
        <f ca="1"/>
        <v>5</v>
      </c>
      <c r="O26">
        <f ca="1"/>
        <v>0</v>
      </c>
      <c r="P26" t="str">
        <f ca="1"/>
        <v>H</v>
      </c>
      <c r="Q26" t="str">
        <f ca="1"/>
        <v>r</v>
      </c>
      <c r="R26" t="str">
        <f ca="1"/>
        <v>i</v>
      </c>
      <c r="S26" t="str">
        <f ca="1"/>
        <v>f</v>
      </c>
      <c r="T26" t="str">
        <f ca="1"/>
        <v>c</v>
      </c>
      <c r="U26">
        <f ca="1"/>
        <v>0</v>
      </c>
      <c r="V26">
        <f ca="1"/>
        <v>6</v>
      </c>
    </row>
    <row r="27" spans="1:22" x14ac:dyDescent="0.25">
      <c r="A27" t="s">
        <v>570</v>
      </c>
      <c r="B27" t="s">
        <v>598</v>
      </c>
      <c r="E27">
        <v>26</v>
      </c>
      <c r="F27">
        <f ca="1"/>
        <v>1</v>
      </c>
      <c r="G27">
        <f ca="1"/>
        <v>0</v>
      </c>
      <c r="H27" t="str">
        <f ca="1"/>
        <v>Olivia Lee Brown</v>
      </c>
      <c r="I27" t="str">
        <f ca="1"/>
        <v/>
      </c>
      <c r="J27" t="str">
        <f ca="1"/>
        <v/>
      </c>
      <c r="N27" t="str">
        <f ca="1"/>
        <v/>
      </c>
      <c r="O27" t="str">
        <f ca="1"/>
        <v/>
      </c>
      <c r="P27" t="str">
        <f ca="1"/>
        <v/>
      </c>
      <c r="Q27" t="str">
        <f ca="1"/>
        <v/>
      </c>
      <c r="R27" t="str">
        <f ca="1"/>
        <v/>
      </c>
      <c r="S27" t="str">
        <f ca="1"/>
        <v/>
      </c>
      <c r="T27" t="str">
        <f ca="1"/>
        <v/>
      </c>
      <c r="U27" t="str">
        <f ca="1"/>
        <v/>
      </c>
      <c r="V27" t="str">
        <f ca="1"/>
        <v/>
      </c>
    </row>
    <row r="28" spans="1:22" x14ac:dyDescent="0.25">
      <c r="A28" t="s">
        <v>571</v>
      </c>
      <c r="B28" t="s">
        <v>599</v>
      </c>
      <c r="E28">
        <v>27</v>
      </c>
      <c r="F28">
        <f ca="1"/>
        <v>0</v>
      </c>
      <c r="G28">
        <f ca="1"/>
        <v>1</v>
      </c>
      <c r="H28" t="str">
        <f ca="1"/>
        <v>Isabella Gonzalez</v>
      </c>
      <c r="I28" t="str">
        <f ca="1"/>
        <v>sbllGnzlz51@gmail.com</v>
      </c>
      <c r="J28" t="str">
        <f ca="1"/>
        <v>Icb*6326</v>
      </c>
      <c r="N28">
        <f ca="1"/>
        <v>3</v>
      </c>
      <c r="O28">
        <f ca="1"/>
        <v>0</v>
      </c>
      <c r="P28" t="str">
        <f ca="1"/>
        <v>I</v>
      </c>
      <c r="Q28" t="str">
        <f ca="1"/>
        <v>c</v>
      </c>
      <c r="R28" t="str">
        <f ca="1"/>
        <v>b</v>
      </c>
      <c r="S28">
        <f ca="1"/>
        <v>6</v>
      </c>
      <c r="T28">
        <f ca="1"/>
        <v>3</v>
      </c>
      <c r="U28">
        <f ca="1"/>
        <v>2</v>
      </c>
      <c r="V28">
        <f ca="1"/>
        <v>6</v>
      </c>
    </row>
    <row r="29" spans="1:22" x14ac:dyDescent="0.25">
      <c r="A29" t="s">
        <v>572</v>
      </c>
      <c r="B29" t="s">
        <v>600</v>
      </c>
      <c r="E29">
        <v>28</v>
      </c>
      <c r="F29">
        <f ca="1"/>
        <v>0</v>
      </c>
      <c r="G29">
        <f ca="1"/>
        <v>0</v>
      </c>
      <c r="H29" t="str">
        <f ca="1"/>
        <v>Tom White</v>
      </c>
      <c r="I29" t="str">
        <f ca="1"/>
        <v/>
      </c>
      <c r="J29" t="str">
        <f ca="1"/>
        <v/>
      </c>
      <c r="N29" t="str">
        <f ca="1"/>
        <v/>
      </c>
      <c r="O29" t="str">
        <f ca="1"/>
        <v/>
      </c>
      <c r="P29" t="str">
        <f ca="1"/>
        <v/>
      </c>
      <c r="Q29" t="str">
        <f ca="1"/>
        <v/>
      </c>
      <c r="R29" t="str">
        <f ca="1"/>
        <v/>
      </c>
      <c r="S29" t="str">
        <f ca="1"/>
        <v/>
      </c>
      <c r="T29" t="str">
        <f ca="1"/>
        <v/>
      </c>
      <c r="U29" t="str">
        <f ca="1"/>
        <v/>
      </c>
      <c r="V29" t="str">
        <f ca="1"/>
        <v/>
      </c>
    </row>
    <row r="30" spans="1:22" x14ac:dyDescent="0.25">
      <c r="A30" t="s">
        <v>573</v>
      </c>
      <c r="B30" t="s">
        <v>601</v>
      </c>
      <c r="E30">
        <v>29</v>
      </c>
      <c r="F30">
        <f ca="1"/>
        <v>0</v>
      </c>
      <c r="G30">
        <f ca="1"/>
        <v>0</v>
      </c>
      <c r="H30" t="str">
        <f ca="1"/>
        <v>Lucas Garcia</v>
      </c>
      <c r="I30" t="str">
        <f ca="1"/>
        <v/>
      </c>
      <c r="J30" t="str">
        <f ca="1"/>
        <v/>
      </c>
      <c r="N30" t="str">
        <f ca="1"/>
        <v/>
      </c>
      <c r="O30" t="str">
        <f ca="1"/>
        <v/>
      </c>
      <c r="P30" t="str">
        <f ca="1"/>
        <v/>
      </c>
      <c r="Q30" t="str">
        <f ca="1"/>
        <v/>
      </c>
      <c r="R30" t="str">
        <f ca="1"/>
        <v/>
      </c>
      <c r="S30" t="str">
        <f ca="1"/>
        <v/>
      </c>
      <c r="T30" t="str">
        <f ca="1"/>
        <v/>
      </c>
      <c r="U30" t="str">
        <f ca="1"/>
        <v/>
      </c>
      <c r="V30" t="str">
        <f ca="1"/>
        <v/>
      </c>
    </row>
    <row r="31" spans="1:22" x14ac:dyDescent="0.25">
      <c r="A31" t="s">
        <v>574</v>
      </c>
      <c r="B31" t="s">
        <v>602</v>
      </c>
      <c r="E31">
        <v>30</v>
      </c>
      <c r="F31">
        <f ca="1"/>
        <v>0</v>
      </c>
      <c r="G31">
        <f ca="1"/>
        <v>0</v>
      </c>
      <c r="H31" t="str">
        <f ca="1"/>
        <v>Evelyn Smith</v>
      </c>
      <c r="I31" t="str">
        <f ca="1"/>
        <v/>
      </c>
      <c r="J31" t="str">
        <f ca="1"/>
        <v/>
      </c>
      <c r="N31" t="str">
        <f ca="1"/>
        <v/>
      </c>
      <c r="O31" t="str">
        <f ca="1"/>
        <v/>
      </c>
      <c r="P31" t="str">
        <f ca="1"/>
        <v/>
      </c>
      <c r="Q31" t="str">
        <f ca="1"/>
        <v/>
      </c>
      <c r="R31" t="str">
        <f ca="1"/>
        <v/>
      </c>
      <c r="S31" t="str">
        <f ca="1"/>
        <v/>
      </c>
      <c r="T31" t="str">
        <f ca="1"/>
        <v/>
      </c>
      <c r="U31" t="str">
        <f ca="1"/>
        <v/>
      </c>
      <c r="V31" t="str">
        <f ca="1"/>
        <v/>
      </c>
    </row>
    <row r="32" spans="1:22" x14ac:dyDescent="0.25">
      <c r="A32" t="s">
        <v>630</v>
      </c>
      <c r="B32" t="s">
        <v>631</v>
      </c>
      <c r="E32">
        <v>31</v>
      </c>
      <c r="F32">
        <f ca="1"/>
        <v>0</v>
      </c>
      <c r="G32">
        <f ca="1"/>
        <v>1</v>
      </c>
      <c r="H32" t="str">
        <f ca="1"/>
        <v>Gefen Lewis</v>
      </c>
      <c r="I32" t="str">
        <f ca="1"/>
        <v>GfnLws08@gmail.com</v>
      </c>
      <c r="J32" t="str">
        <f ca="1"/>
        <v>Psst425#</v>
      </c>
      <c r="N32">
        <f ca="1"/>
        <v>4</v>
      </c>
      <c r="O32">
        <f ca="1"/>
        <v>1</v>
      </c>
      <c r="P32" t="str">
        <f ca="1"/>
        <v>P</v>
      </c>
      <c r="Q32" t="str">
        <f ca="1"/>
        <v>s</v>
      </c>
      <c r="R32" t="str">
        <f ca="1"/>
        <v>s</v>
      </c>
      <c r="S32" t="str">
        <f ca="1"/>
        <v>t</v>
      </c>
      <c r="T32">
        <f ca="1"/>
        <v>4</v>
      </c>
      <c r="U32">
        <f ca="1"/>
        <v>2</v>
      </c>
      <c r="V32">
        <f ca="1"/>
        <v>5</v>
      </c>
    </row>
    <row r="33" spans="1:22" x14ac:dyDescent="0.25">
      <c r="A33" t="s">
        <v>553</v>
      </c>
      <c r="B33" t="s">
        <v>633</v>
      </c>
      <c r="E33">
        <v>32</v>
      </c>
      <c r="F33">
        <f ca="1"/>
        <v>0</v>
      </c>
      <c r="G33">
        <f ca="1"/>
        <v>1</v>
      </c>
      <c r="H33" t="str">
        <f ca="1"/>
        <v>Elijah Ramirez</v>
      </c>
      <c r="I33" t="str">
        <f ca="1"/>
        <v>ljRmrz38@gmail.com</v>
      </c>
      <c r="J33" t="str">
        <f ca="1"/>
        <v>Rhgu584*</v>
      </c>
      <c r="N33">
        <f ca="1"/>
        <v>4</v>
      </c>
      <c r="O33">
        <f ca="1"/>
        <v>1</v>
      </c>
      <c r="P33" t="str">
        <f ca="1"/>
        <v>R</v>
      </c>
      <c r="Q33" t="str">
        <f ca="1"/>
        <v>h</v>
      </c>
      <c r="R33" t="str">
        <f ca="1"/>
        <v>g</v>
      </c>
      <c r="S33" t="str">
        <f ca="1"/>
        <v>u</v>
      </c>
      <c r="T33">
        <f ca="1"/>
        <v>5</v>
      </c>
      <c r="U33">
        <f ca="1"/>
        <v>8</v>
      </c>
      <c r="V33">
        <f ca="1"/>
        <v>4</v>
      </c>
    </row>
    <row r="34" spans="1:22" x14ac:dyDescent="0.25">
      <c r="A34" t="s">
        <v>634</v>
      </c>
      <c r="B34" t="s">
        <v>635</v>
      </c>
      <c r="E34">
        <v>33</v>
      </c>
      <c r="F34">
        <f ca="1"/>
        <v>0</v>
      </c>
      <c r="G34">
        <f ca="1"/>
        <v>1</v>
      </c>
      <c r="H34" t="str">
        <f ca="1"/>
        <v>Gefen Jones</v>
      </c>
      <c r="I34" t="str">
        <f ca="1"/>
        <v>GfnJns55@gmail.com</v>
      </c>
      <c r="J34" t="str">
        <f ca="1"/>
        <v>Faf?w811</v>
      </c>
      <c r="N34">
        <f ca="1"/>
        <v>4</v>
      </c>
      <c r="O34">
        <f ca="1"/>
        <v>0</v>
      </c>
      <c r="P34" t="str">
        <f ca="1"/>
        <v>F</v>
      </c>
      <c r="Q34" t="str">
        <f ca="1"/>
        <v>a</v>
      </c>
      <c r="R34" t="str">
        <f ca="1"/>
        <v>f</v>
      </c>
      <c r="S34" t="str">
        <f ca="1"/>
        <v>w</v>
      </c>
      <c r="T34">
        <f ca="1"/>
        <v>8</v>
      </c>
      <c r="U34">
        <f ca="1"/>
        <v>1</v>
      </c>
      <c r="V34">
        <f ca="1"/>
        <v>1</v>
      </c>
    </row>
    <row r="35" spans="1:22" x14ac:dyDescent="0.25">
      <c r="A35" t="s">
        <v>636</v>
      </c>
      <c r="B35" t="s">
        <v>637</v>
      </c>
      <c r="E35">
        <v>34</v>
      </c>
      <c r="F35">
        <f ca="1"/>
        <v>0</v>
      </c>
      <c r="G35">
        <f ca="1"/>
        <v>1</v>
      </c>
      <c r="H35" t="str">
        <f ca="1"/>
        <v>Emma Taylor</v>
      </c>
      <c r="I35" t="str">
        <f ca="1"/>
        <v>mmTylr63@gmail.com</v>
      </c>
      <c r="J35" t="str">
        <f ca="1"/>
        <v>Vhm?ou59</v>
      </c>
      <c r="N35">
        <f ca="1"/>
        <v>5</v>
      </c>
      <c r="O35">
        <f ca="1"/>
        <v>0</v>
      </c>
      <c r="P35" t="str">
        <f ca="1"/>
        <v>V</v>
      </c>
      <c r="Q35" t="str">
        <f ca="1"/>
        <v>h</v>
      </c>
      <c r="R35" t="str">
        <f ca="1"/>
        <v>m</v>
      </c>
      <c r="S35" t="str">
        <f ca="1"/>
        <v>o</v>
      </c>
      <c r="T35" t="str">
        <f ca="1"/>
        <v>u</v>
      </c>
      <c r="U35">
        <f ca="1"/>
        <v>5</v>
      </c>
      <c r="V35">
        <f ca="1"/>
        <v>9</v>
      </c>
    </row>
    <row r="36" spans="1:22" x14ac:dyDescent="0.25">
      <c r="A36" t="s">
        <v>638</v>
      </c>
      <c r="B36" t="s">
        <v>639</v>
      </c>
      <c r="E36">
        <v>35</v>
      </c>
      <c r="F36">
        <f ca="1"/>
        <v>0</v>
      </c>
      <c r="G36">
        <f ca="1"/>
        <v>1</v>
      </c>
      <c r="H36" t="str">
        <f ca="1"/>
        <v>James Geva</v>
      </c>
      <c r="I36" t="str">
        <f ca="1"/>
        <v>JmsGv04@gmail.com</v>
      </c>
      <c r="J36" t="str">
        <f ca="1"/>
        <v>Luf0994?</v>
      </c>
      <c r="N36">
        <f ca="1"/>
        <v>3</v>
      </c>
      <c r="O36">
        <f ca="1"/>
        <v>1</v>
      </c>
      <c r="P36" t="str">
        <f ca="1"/>
        <v>L</v>
      </c>
      <c r="Q36" t="str">
        <f ca="1"/>
        <v>u</v>
      </c>
      <c r="R36" t="str">
        <f ca="1"/>
        <v>f</v>
      </c>
      <c r="S36">
        <f ca="1"/>
        <v>0</v>
      </c>
      <c r="T36">
        <f ca="1"/>
        <v>9</v>
      </c>
      <c r="U36">
        <f ca="1"/>
        <v>9</v>
      </c>
      <c r="V36">
        <f ca="1"/>
        <v>4</v>
      </c>
    </row>
    <row r="37" spans="1:22" x14ac:dyDescent="0.25">
      <c r="A37" t="s">
        <v>640</v>
      </c>
      <c r="B37" t="s">
        <v>642</v>
      </c>
      <c r="E37">
        <v>36</v>
      </c>
      <c r="F37">
        <f ca="1"/>
        <v>0</v>
      </c>
      <c r="G37">
        <f ca="1"/>
        <v>1</v>
      </c>
      <c r="H37" t="str">
        <f ca="1"/>
        <v>Noah Dahan</v>
      </c>
      <c r="I37" t="str">
        <f ca="1"/>
        <v>NDn14@gmail.com</v>
      </c>
      <c r="J37" t="str">
        <f ca="1"/>
        <v>Mmg*i310</v>
      </c>
      <c r="N37">
        <f ca="1"/>
        <v>4</v>
      </c>
      <c r="O37">
        <f ca="1"/>
        <v>0</v>
      </c>
      <c r="P37" t="str">
        <f ca="1"/>
        <v>M</v>
      </c>
      <c r="Q37" t="str">
        <f ca="1"/>
        <v>m</v>
      </c>
      <c r="R37" t="str">
        <f ca="1"/>
        <v>g</v>
      </c>
      <c r="S37" t="str">
        <f ca="1"/>
        <v>i</v>
      </c>
      <c r="T37">
        <f ca="1"/>
        <v>3</v>
      </c>
      <c r="U37">
        <f ca="1"/>
        <v>1</v>
      </c>
      <c r="V37">
        <f ca="1"/>
        <v>0</v>
      </c>
    </row>
    <row r="38" spans="1:22" x14ac:dyDescent="0.25">
      <c r="A38" t="s">
        <v>641</v>
      </c>
      <c r="B38" t="s">
        <v>643</v>
      </c>
      <c r="E38">
        <v>37</v>
      </c>
      <c r="F38">
        <f ca="1"/>
        <v>0</v>
      </c>
      <c r="G38">
        <f ca="1"/>
        <v>1</v>
      </c>
      <c r="H38" t="str">
        <f ca="1"/>
        <v>Evelyn Lopez</v>
      </c>
      <c r="I38" t="str">
        <f ca="1"/>
        <v>vlynLpz36@gmail.com</v>
      </c>
      <c r="J38" t="str">
        <f ca="1"/>
        <v>Qpi1732#</v>
      </c>
      <c r="N38">
        <f ca="1"/>
        <v>3</v>
      </c>
      <c r="O38">
        <f ca="1"/>
        <v>1</v>
      </c>
      <c r="P38" t="str">
        <f ca="1"/>
        <v>Q</v>
      </c>
      <c r="Q38" t="str">
        <f ca="1"/>
        <v>p</v>
      </c>
      <c r="R38" t="str">
        <f ca="1"/>
        <v>i</v>
      </c>
      <c r="S38">
        <f ca="1"/>
        <v>1</v>
      </c>
      <c r="T38">
        <f ca="1"/>
        <v>7</v>
      </c>
      <c r="U38">
        <f ca="1"/>
        <v>3</v>
      </c>
      <c r="V38">
        <f ca="1"/>
        <v>2</v>
      </c>
    </row>
    <row r="39" spans="1:22" x14ac:dyDescent="0.25">
      <c r="A39" t="s">
        <v>644</v>
      </c>
      <c r="B39" t="s">
        <v>645</v>
      </c>
      <c r="E39">
        <v>38</v>
      </c>
      <c r="F39">
        <f ca="1"/>
        <v>0</v>
      </c>
      <c r="G39">
        <f ca="1"/>
        <v>0</v>
      </c>
      <c r="H39" t="str">
        <f ca="1"/>
        <v>Liam Miller</v>
      </c>
      <c r="I39" t="str">
        <f ca="1"/>
        <v/>
      </c>
      <c r="J39" t="str">
        <f ca="1"/>
        <v/>
      </c>
      <c r="N39" t="str">
        <f ca="1"/>
        <v/>
      </c>
      <c r="O39" t="str">
        <f ca="1"/>
        <v/>
      </c>
      <c r="P39" t="str">
        <f ca="1"/>
        <v/>
      </c>
      <c r="Q39" t="str">
        <f ca="1"/>
        <v/>
      </c>
      <c r="R39" t="str">
        <f ca="1"/>
        <v/>
      </c>
      <c r="S39" t="str">
        <f ca="1"/>
        <v/>
      </c>
      <c r="T39" t="str">
        <f ca="1"/>
        <v/>
      </c>
      <c r="U39" t="str">
        <f ca="1"/>
        <v/>
      </c>
      <c r="V39" t="str">
        <f ca="1"/>
        <v/>
      </c>
    </row>
    <row r="40" spans="1:22" x14ac:dyDescent="0.25">
      <c r="A40" t="s">
        <v>646</v>
      </c>
      <c r="B40" t="s">
        <v>647</v>
      </c>
      <c r="E40">
        <v>39</v>
      </c>
      <c r="F40">
        <f ca="1"/>
        <v>0</v>
      </c>
      <c r="G40">
        <f ca="1"/>
        <v>1</v>
      </c>
      <c r="H40" t="str">
        <f ca="1"/>
        <v>Abigail Ramirez</v>
      </c>
      <c r="I40" t="str">
        <f ca="1"/>
        <v>bglRmrz36@gmail.com</v>
      </c>
      <c r="J40" t="str">
        <f ca="1"/>
        <v>Akm+mz72</v>
      </c>
      <c r="N40">
        <f ca="1"/>
        <v>5</v>
      </c>
      <c r="O40">
        <f ca="1"/>
        <v>0</v>
      </c>
      <c r="P40" t="str">
        <f ca="1"/>
        <v>A</v>
      </c>
      <c r="Q40" t="str">
        <f ca="1"/>
        <v>k</v>
      </c>
      <c r="R40" t="str">
        <f ca="1"/>
        <v>m</v>
      </c>
      <c r="S40" t="str">
        <f ca="1"/>
        <v>m</v>
      </c>
      <c r="T40" t="str">
        <f ca="1"/>
        <v>z</v>
      </c>
      <c r="U40">
        <f ca="1"/>
        <v>7</v>
      </c>
      <c r="V40">
        <f ca="1"/>
        <v>2</v>
      </c>
    </row>
    <row r="41" spans="1:22" x14ac:dyDescent="0.25">
      <c r="A41" t="s">
        <v>648</v>
      </c>
      <c r="B41" t="s">
        <v>649</v>
      </c>
      <c r="E41">
        <v>40</v>
      </c>
      <c r="F41">
        <f ca="1"/>
        <v>0</v>
      </c>
      <c r="G41">
        <f ca="1"/>
        <v>1</v>
      </c>
      <c r="H41" t="str">
        <f ca="1"/>
        <v>Olivia Lopez</v>
      </c>
      <c r="I41" t="str">
        <f ca="1"/>
        <v>lvLpz56@gmail.com</v>
      </c>
      <c r="J41" t="str">
        <f ca="1"/>
        <v>Aoq$w852</v>
      </c>
      <c r="N41">
        <f ca="1"/>
        <v>4</v>
      </c>
      <c r="O41">
        <f ca="1"/>
        <v>0</v>
      </c>
      <c r="P41" t="str">
        <f ca="1"/>
        <v>A</v>
      </c>
      <c r="Q41" t="str">
        <f ca="1"/>
        <v>o</v>
      </c>
      <c r="R41" t="str">
        <f ca="1"/>
        <v>q</v>
      </c>
      <c r="S41" t="str">
        <f ca="1"/>
        <v>w</v>
      </c>
      <c r="T41">
        <f ca="1"/>
        <v>8</v>
      </c>
      <c r="U41">
        <f ca="1"/>
        <v>5</v>
      </c>
      <c r="V41">
        <f ca="1"/>
        <v>2</v>
      </c>
    </row>
    <row r="42" spans="1:22" x14ac:dyDescent="0.25">
      <c r="E42">
        <v>41</v>
      </c>
      <c r="F42">
        <f ca="1"/>
        <v>0</v>
      </c>
      <c r="G42">
        <f ca="1"/>
        <v>1</v>
      </c>
      <c r="H42" t="str">
        <f ca="1"/>
        <v>Ava Martinez</v>
      </c>
      <c r="I42" t="str">
        <f ca="1"/>
        <v>vMrtnz70@gmail.com</v>
      </c>
      <c r="J42" t="str">
        <f ca="1"/>
        <v>Koe@9065</v>
      </c>
      <c r="N42">
        <f ca="1"/>
        <v>3</v>
      </c>
      <c r="O42">
        <f ca="1"/>
        <v>0</v>
      </c>
      <c r="P42" t="str">
        <f ca="1"/>
        <v>K</v>
      </c>
      <c r="Q42" t="str">
        <f ca="1"/>
        <v>o</v>
      </c>
      <c r="R42" t="str">
        <f ca="1"/>
        <v>e</v>
      </c>
      <c r="S42">
        <f ca="1"/>
        <v>9</v>
      </c>
      <c r="T42">
        <f ca="1"/>
        <v>0</v>
      </c>
      <c r="U42">
        <f ca="1"/>
        <v>6</v>
      </c>
      <c r="V42">
        <f ca="1"/>
        <v>5</v>
      </c>
    </row>
    <row r="43" spans="1:22" x14ac:dyDescent="0.25">
      <c r="E43">
        <v>42</v>
      </c>
      <c r="F43">
        <f ca="1"/>
        <v>0</v>
      </c>
      <c r="G43">
        <f ca="1"/>
        <v>1</v>
      </c>
      <c r="H43" t="str">
        <f ca="1"/>
        <v>Mason Garcia</v>
      </c>
      <c r="I43" t="str">
        <f ca="1"/>
        <v>MsnGrc26@gmail.com</v>
      </c>
      <c r="J43" t="str">
        <f ca="1"/>
        <v>Pzk7009$</v>
      </c>
      <c r="N43">
        <f ca="1"/>
        <v>3</v>
      </c>
      <c r="O43">
        <f ca="1"/>
        <v>1</v>
      </c>
      <c r="P43" t="str">
        <f ca="1"/>
        <v>P</v>
      </c>
      <c r="Q43" t="str">
        <f ca="1"/>
        <v>z</v>
      </c>
      <c r="R43" t="str">
        <f ca="1"/>
        <v>k</v>
      </c>
      <c r="S43">
        <f ca="1"/>
        <v>7</v>
      </c>
      <c r="T43">
        <f ca="1"/>
        <v>0</v>
      </c>
      <c r="U43">
        <f ca="1"/>
        <v>0</v>
      </c>
      <c r="V43">
        <f ca="1"/>
        <v>9</v>
      </c>
    </row>
    <row r="44" spans="1:22" x14ac:dyDescent="0.25">
      <c r="E44">
        <v>43</v>
      </c>
      <c r="F44">
        <f ca="1"/>
        <v>0</v>
      </c>
      <c r="G44">
        <f ca="1"/>
        <v>1</v>
      </c>
      <c r="H44" t="str">
        <f ca="1"/>
        <v>Ofri Gonzalez</v>
      </c>
      <c r="I44" t="str">
        <f ca="1"/>
        <v>frGnzlz82@gmail.com</v>
      </c>
      <c r="J44" t="str">
        <f ca="1"/>
        <v>Oyj+rs47</v>
      </c>
      <c r="N44">
        <f ca="1"/>
        <v>5</v>
      </c>
      <c r="O44">
        <f ca="1"/>
        <v>0</v>
      </c>
      <c r="P44" t="str">
        <f ca="1"/>
        <v>O</v>
      </c>
      <c r="Q44" t="str">
        <f ca="1"/>
        <v>y</v>
      </c>
      <c r="R44" t="str">
        <f ca="1"/>
        <v>j</v>
      </c>
      <c r="S44" t="str">
        <f ca="1"/>
        <v>r</v>
      </c>
      <c r="T44" t="str">
        <f ca="1"/>
        <v>s</v>
      </c>
      <c r="U44">
        <f ca="1"/>
        <v>4</v>
      </c>
      <c r="V44">
        <f ca="1"/>
        <v>7</v>
      </c>
    </row>
    <row r="45" spans="1:22" x14ac:dyDescent="0.25">
      <c r="E45">
        <v>44</v>
      </c>
      <c r="F45">
        <f ca="1"/>
        <v>0</v>
      </c>
      <c r="G45">
        <f ca="1"/>
        <v>0</v>
      </c>
      <c r="H45" t="str">
        <f ca="1"/>
        <v>Alexander Rodriguez</v>
      </c>
      <c r="I45" t="str">
        <f ca="1"/>
        <v/>
      </c>
      <c r="J45" t="str">
        <f ca="1"/>
        <v/>
      </c>
      <c r="N45" t="str">
        <f ca="1"/>
        <v/>
      </c>
      <c r="O45" t="str">
        <f ca="1"/>
        <v/>
      </c>
      <c r="P45" t="str">
        <f ca="1"/>
        <v/>
      </c>
      <c r="Q45" t="str">
        <f ca="1"/>
        <v/>
      </c>
      <c r="R45" t="str">
        <f ca="1"/>
        <v/>
      </c>
      <c r="S45" t="str">
        <f ca="1"/>
        <v/>
      </c>
      <c r="T45" t="str">
        <f ca="1"/>
        <v/>
      </c>
      <c r="U45" t="str">
        <f ca="1"/>
        <v/>
      </c>
      <c r="V45" t="str">
        <f ca="1"/>
        <v/>
      </c>
    </row>
    <row r="46" spans="1:22" x14ac:dyDescent="0.25">
      <c r="E46">
        <v>45</v>
      </c>
      <c r="F46">
        <f ca="1"/>
        <v>0</v>
      </c>
      <c r="G46">
        <f ca="1"/>
        <v>1</v>
      </c>
      <c r="H46" t="str">
        <f ca="1"/>
        <v>Michael Williams</v>
      </c>
      <c r="I46" t="str">
        <f ca="1"/>
        <v>MclWllms92@gmail.com</v>
      </c>
      <c r="J46" t="str">
        <f ca="1"/>
        <v>Oxd#w387</v>
      </c>
      <c r="N46">
        <f ca="1"/>
        <v>4</v>
      </c>
      <c r="O46">
        <f ca="1"/>
        <v>0</v>
      </c>
      <c r="P46" t="str">
        <f ca="1"/>
        <v>O</v>
      </c>
      <c r="Q46" t="str">
        <f ca="1"/>
        <v>x</v>
      </c>
      <c r="R46" t="str">
        <f ca="1"/>
        <v>d</v>
      </c>
      <c r="S46" t="str">
        <f ca="1"/>
        <v>w</v>
      </c>
      <c r="T46">
        <f ca="1"/>
        <v>3</v>
      </c>
      <c r="U46">
        <f ca="1"/>
        <v>8</v>
      </c>
      <c r="V46">
        <f ca="1"/>
        <v>7</v>
      </c>
    </row>
    <row r="47" spans="1:22" x14ac:dyDescent="0.25">
      <c r="E47">
        <v>46</v>
      </c>
      <c r="F47">
        <f ca="1"/>
        <v>0</v>
      </c>
      <c r="G47">
        <f ca="1"/>
        <v>1</v>
      </c>
      <c r="H47" t="str">
        <f ca="1"/>
        <v>Oliver Garcia</v>
      </c>
      <c r="I47" t="str">
        <f ca="1"/>
        <v>lvrGrc32@gmail.com</v>
      </c>
      <c r="J47" t="str">
        <f ca="1"/>
        <v>Rcpl200&amp;</v>
      </c>
      <c r="N47">
        <f ca="1"/>
        <v>4</v>
      </c>
      <c r="O47">
        <f ca="1"/>
        <v>1</v>
      </c>
      <c r="P47" t="str">
        <f ca="1"/>
        <v>R</v>
      </c>
      <c r="Q47" t="str">
        <f ca="1"/>
        <v>c</v>
      </c>
      <c r="R47" t="str">
        <f ca="1"/>
        <v>p</v>
      </c>
      <c r="S47" t="str">
        <f ca="1"/>
        <v>l</v>
      </c>
      <c r="T47">
        <f ca="1"/>
        <v>2</v>
      </c>
      <c r="U47">
        <f ca="1"/>
        <v>0</v>
      </c>
      <c r="V47">
        <f ca="1"/>
        <v>0</v>
      </c>
    </row>
    <row r="48" spans="1:22" x14ac:dyDescent="0.25">
      <c r="E48">
        <v>47</v>
      </c>
      <c r="F48">
        <f ca="1"/>
        <v>0</v>
      </c>
      <c r="G48">
        <f ca="1"/>
        <v>1</v>
      </c>
      <c r="H48" t="str">
        <f ca="1"/>
        <v>Ofek Robinson</v>
      </c>
      <c r="I48" t="str">
        <f ca="1"/>
        <v>fkRbnsn55@gmail.com</v>
      </c>
      <c r="J48" t="str">
        <f ca="1"/>
        <v>Qdz$b493</v>
      </c>
      <c r="N48">
        <f ca="1"/>
        <v>4</v>
      </c>
      <c r="O48">
        <f ca="1"/>
        <v>0</v>
      </c>
      <c r="P48" t="str">
        <f ca="1"/>
        <v>Q</v>
      </c>
      <c r="Q48" t="str">
        <f ca="1"/>
        <v>d</v>
      </c>
      <c r="R48" t="str">
        <f ca="1"/>
        <v>z</v>
      </c>
      <c r="S48" t="str">
        <f ca="1"/>
        <v>b</v>
      </c>
      <c r="T48">
        <f ca="1"/>
        <v>4</v>
      </c>
      <c r="U48">
        <f ca="1"/>
        <v>9</v>
      </c>
      <c r="V48">
        <f ca="1"/>
        <v>3</v>
      </c>
    </row>
    <row r="49" spans="5:22" x14ac:dyDescent="0.25">
      <c r="E49">
        <v>48</v>
      </c>
      <c r="F49">
        <f ca="1"/>
        <v>0</v>
      </c>
      <c r="G49">
        <f ca="1"/>
        <v>0</v>
      </c>
      <c r="H49" t="str">
        <f ca="1"/>
        <v>Oliver Davis</v>
      </c>
      <c r="I49" t="str">
        <f ca="1"/>
        <v/>
      </c>
      <c r="J49" t="str">
        <f ca="1"/>
        <v/>
      </c>
      <c r="N49" t="str">
        <f ca="1"/>
        <v/>
      </c>
      <c r="O49" t="str">
        <f ca="1"/>
        <v/>
      </c>
      <c r="P49" t="str">
        <f ca="1"/>
        <v/>
      </c>
      <c r="Q49" t="str">
        <f ca="1"/>
        <v/>
      </c>
      <c r="R49" t="str">
        <f ca="1"/>
        <v/>
      </c>
      <c r="S49" t="str">
        <f ca="1"/>
        <v/>
      </c>
      <c r="T49" t="str">
        <f ca="1"/>
        <v/>
      </c>
      <c r="U49" t="str">
        <f ca="1"/>
        <v/>
      </c>
      <c r="V49" t="str">
        <f ca="1"/>
        <v/>
      </c>
    </row>
    <row r="50" spans="5:22" x14ac:dyDescent="0.25">
      <c r="E50">
        <v>49</v>
      </c>
      <c r="F50">
        <f ca="1"/>
        <v>0</v>
      </c>
      <c r="G50">
        <f ca="1"/>
        <v>0</v>
      </c>
      <c r="H50" t="str">
        <f ca="1"/>
        <v>Amelia Katz</v>
      </c>
      <c r="I50" t="str">
        <f ca="1"/>
        <v/>
      </c>
      <c r="J50" t="str">
        <f ca="1"/>
        <v/>
      </c>
      <c r="N50" t="str">
        <f ca="1"/>
        <v/>
      </c>
      <c r="O50" t="str">
        <f ca="1"/>
        <v/>
      </c>
      <c r="P50" t="str">
        <f ca="1"/>
        <v/>
      </c>
      <c r="Q50" t="str">
        <f ca="1"/>
        <v/>
      </c>
      <c r="R50" t="str">
        <f ca="1"/>
        <v/>
      </c>
      <c r="S50" t="str">
        <f ca="1"/>
        <v/>
      </c>
      <c r="T50" t="str">
        <f ca="1"/>
        <v/>
      </c>
      <c r="U50" t="str">
        <f ca="1"/>
        <v/>
      </c>
      <c r="V50" t="str">
        <f ca="1"/>
        <v/>
      </c>
    </row>
    <row r="51" spans="5:22" x14ac:dyDescent="0.25">
      <c r="E51">
        <v>50</v>
      </c>
      <c r="F51">
        <f ca="1"/>
        <v>0</v>
      </c>
      <c r="G51">
        <f ca="1"/>
        <v>1</v>
      </c>
      <c r="H51" t="str">
        <f ca="1"/>
        <v>Ethan Sanchez</v>
      </c>
      <c r="I51" t="str">
        <f ca="1"/>
        <v>tnSncz30@gmail.com</v>
      </c>
      <c r="J51" t="str">
        <f ca="1"/>
        <v>Zgp9143?</v>
      </c>
      <c r="N51">
        <f ca="1"/>
        <v>3</v>
      </c>
      <c r="O51">
        <f ca="1"/>
        <v>1</v>
      </c>
      <c r="P51" t="str">
        <f ca="1"/>
        <v>Z</v>
      </c>
      <c r="Q51" t="str">
        <f ca="1"/>
        <v>g</v>
      </c>
      <c r="R51" t="str">
        <f ca="1"/>
        <v>p</v>
      </c>
      <c r="S51">
        <f ca="1"/>
        <v>9</v>
      </c>
      <c r="T51">
        <f ca="1"/>
        <v>1</v>
      </c>
      <c r="U51">
        <f ca="1"/>
        <v>4</v>
      </c>
      <c r="V51">
        <f ca="1"/>
        <v>3</v>
      </c>
    </row>
    <row r="52" spans="5:22" x14ac:dyDescent="0.25">
      <c r="E52">
        <v>51</v>
      </c>
      <c r="F52">
        <f ca="1"/>
        <v>0</v>
      </c>
      <c r="G52">
        <f ca="1"/>
        <v>1</v>
      </c>
      <c r="H52" t="str">
        <f ca="1"/>
        <v>Emma Katz</v>
      </c>
      <c r="I52" t="str">
        <f ca="1"/>
        <v>mmKtz29@gmail.com</v>
      </c>
      <c r="J52" t="str">
        <f ca="1"/>
        <v>Rqm*tk61</v>
      </c>
      <c r="N52">
        <f ca="1"/>
        <v>5</v>
      </c>
      <c r="O52">
        <f ca="1"/>
        <v>0</v>
      </c>
      <c r="P52" t="str">
        <f ca="1"/>
        <v>R</v>
      </c>
      <c r="Q52" t="str">
        <f ca="1"/>
        <v>q</v>
      </c>
      <c r="R52" t="str">
        <f ca="1"/>
        <v>m</v>
      </c>
      <c r="S52" t="str">
        <f ca="1"/>
        <v>t</v>
      </c>
      <c r="T52" t="str">
        <f ca="1"/>
        <v>k</v>
      </c>
      <c r="U52">
        <f ca="1"/>
        <v>6</v>
      </c>
      <c r="V52">
        <f ca="1"/>
        <v>1</v>
      </c>
    </row>
    <row r="53" spans="5:22" x14ac:dyDescent="0.25">
      <c r="E53">
        <v>52</v>
      </c>
      <c r="F53">
        <f ca="1"/>
        <v>0</v>
      </c>
      <c r="G53">
        <f ca="1"/>
        <v>1</v>
      </c>
      <c r="H53" t="str">
        <f ca="1"/>
        <v>Gefen Thompson</v>
      </c>
      <c r="I53" t="str">
        <f ca="1"/>
        <v>GfnTmpsn68@gmail.com</v>
      </c>
      <c r="J53" t="str">
        <f ca="1"/>
        <v>Vpgc697*</v>
      </c>
      <c r="N53">
        <f ca="1"/>
        <v>4</v>
      </c>
      <c r="O53">
        <f ca="1"/>
        <v>1</v>
      </c>
      <c r="P53" t="str">
        <f ca="1"/>
        <v>V</v>
      </c>
      <c r="Q53" t="str">
        <f ca="1"/>
        <v>p</v>
      </c>
      <c r="R53" t="str">
        <f ca="1"/>
        <v>g</v>
      </c>
      <c r="S53" t="str">
        <f ca="1"/>
        <v>c</v>
      </c>
      <c r="T53">
        <f ca="1"/>
        <v>6</v>
      </c>
      <c r="U53">
        <f ca="1"/>
        <v>9</v>
      </c>
      <c r="V53">
        <f ca="1"/>
        <v>7</v>
      </c>
    </row>
    <row r="54" spans="5:22" x14ac:dyDescent="0.25">
      <c r="E54">
        <v>53</v>
      </c>
      <c r="F54">
        <f ca="1"/>
        <v>0</v>
      </c>
      <c r="G54">
        <f ca="1"/>
        <v>1</v>
      </c>
      <c r="H54" t="str">
        <f ca="1"/>
        <v>Noah Thompson</v>
      </c>
      <c r="I54" t="str">
        <f ca="1"/>
        <v>NTmpsn29@gmail.com</v>
      </c>
      <c r="J54" t="str">
        <f ca="1"/>
        <v>Cqut413@</v>
      </c>
      <c r="N54">
        <f ca="1"/>
        <v>4</v>
      </c>
      <c r="O54">
        <f ca="1"/>
        <v>1</v>
      </c>
      <c r="P54" t="str">
        <f ca="1"/>
        <v>C</v>
      </c>
      <c r="Q54" t="str">
        <f ca="1"/>
        <v>q</v>
      </c>
      <c r="R54" t="str">
        <f ca="1"/>
        <v>u</v>
      </c>
      <c r="S54" t="str">
        <f ca="1"/>
        <v>t</v>
      </c>
      <c r="T54">
        <f ca="1"/>
        <v>4</v>
      </c>
      <c r="U54">
        <f ca="1"/>
        <v>1</v>
      </c>
      <c r="V54">
        <f ca="1"/>
        <v>3</v>
      </c>
    </row>
    <row r="55" spans="5:22" x14ac:dyDescent="0.25">
      <c r="E55">
        <v>54</v>
      </c>
      <c r="F55">
        <f ca="1"/>
        <v>1</v>
      </c>
      <c r="G55">
        <f ca="1"/>
        <v>1</v>
      </c>
      <c r="H55" t="str">
        <f ca="1"/>
        <v>Isabella Charles Geva</v>
      </c>
      <c r="I55" t="str">
        <f ca="1"/>
        <v>sbllCrlsGv02@gmail.com</v>
      </c>
      <c r="J55" t="str">
        <f ca="1"/>
        <v>Mjv@9032</v>
      </c>
      <c r="N55">
        <f ca="1"/>
        <v>3</v>
      </c>
      <c r="O55">
        <f ca="1"/>
        <v>0</v>
      </c>
      <c r="P55" t="str">
        <f ca="1"/>
        <v>M</v>
      </c>
      <c r="Q55" t="str">
        <f ca="1"/>
        <v>j</v>
      </c>
      <c r="R55" t="str">
        <f ca="1"/>
        <v>v</v>
      </c>
      <c r="S55">
        <f ca="1"/>
        <v>9</v>
      </c>
      <c r="T55">
        <f ca="1"/>
        <v>0</v>
      </c>
      <c r="U55">
        <f ca="1"/>
        <v>3</v>
      </c>
      <c r="V55">
        <f ca="1"/>
        <v>2</v>
      </c>
    </row>
    <row r="56" spans="5:22" x14ac:dyDescent="0.25">
      <c r="E56">
        <v>55</v>
      </c>
      <c r="F56">
        <f ca="1"/>
        <v>0</v>
      </c>
      <c r="G56">
        <f ca="1"/>
        <v>0</v>
      </c>
      <c r="H56" t="str">
        <f ca="1"/>
        <v>Ofek Dahan</v>
      </c>
      <c r="I56" t="str">
        <f ca="1"/>
        <v/>
      </c>
      <c r="J56" t="str">
        <f ca="1"/>
        <v/>
      </c>
      <c r="N56" t="str">
        <f ca="1"/>
        <v/>
      </c>
      <c r="O56" t="str">
        <f ca="1"/>
        <v/>
      </c>
      <c r="P56" t="str">
        <f ca="1"/>
        <v/>
      </c>
      <c r="Q56" t="str">
        <f ca="1"/>
        <v/>
      </c>
      <c r="R56" t="str">
        <f ca="1"/>
        <v/>
      </c>
      <c r="S56" t="str">
        <f ca="1"/>
        <v/>
      </c>
      <c r="T56" t="str">
        <f ca="1"/>
        <v/>
      </c>
      <c r="U56" t="str">
        <f ca="1"/>
        <v/>
      </c>
      <c r="V56" t="str">
        <f ca="1"/>
        <v/>
      </c>
    </row>
    <row r="57" spans="5:22" x14ac:dyDescent="0.25">
      <c r="E57">
        <v>56</v>
      </c>
      <c r="F57">
        <f ca="1"/>
        <v>1</v>
      </c>
      <c r="G57">
        <f ca="1"/>
        <v>1</v>
      </c>
      <c r="H57" t="str">
        <f ca="1"/>
        <v>Ofek Marie Moore</v>
      </c>
      <c r="I57" t="str">
        <f ca="1"/>
        <v>fkMrMr06@gmail.com</v>
      </c>
      <c r="J57" t="str">
        <f ca="1"/>
        <v>Kmd?4871</v>
      </c>
      <c r="N57">
        <f ca="1"/>
        <v>3</v>
      </c>
      <c r="O57">
        <f ca="1"/>
        <v>0</v>
      </c>
      <c r="P57" t="str">
        <f ca="1"/>
        <v>K</v>
      </c>
      <c r="Q57" t="str">
        <f ca="1"/>
        <v>m</v>
      </c>
      <c r="R57" t="str">
        <f ca="1"/>
        <v>d</v>
      </c>
      <c r="S57">
        <f ca="1"/>
        <v>4</v>
      </c>
      <c r="T57">
        <f ca="1"/>
        <v>8</v>
      </c>
      <c r="U57">
        <f ca="1"/>
        <v>7</v>
      </c>
      <c r="V57">
        <f ca="1"/>
        <v>1</v>
      </c>
    </row>
    <row r="58" spans="5:22" x14ac:dyDescent="0.25">
      <c r="E58">
        <v>57</v>
      </c>
      <c r="F58">
        <f ca="1"/>
        <v>0</v>
      </c>
      <c r="G58">
        <f ca="1"/>
        <v>0</v>
      </c>
      <c r="H58" t="str">
        <f ca="1"/>
        <v>Elijah White</v>
      </c>
      <c r="I58" t="str">
        <f ca="1"/>
        <v/>
      </c>
      <c r="J58" t="str">
        <f ca="1"/>
        <v/>
      </c>
      <c r="N58" t="str">
        <f ca="1"/>
        <v/>
      </c>
      <c r="O58" t="str">
        <f ca="1"/>
        <v/>
      </c>
      <c r="P58" t="str">
        <f ca="1"/>
        <v/>
      </c>
      <c r="Q58" t="str">
        <f ca="1"/>
        <v/>
      </c>
      <c r="R58" t="str">
        <f ca="1"/>
        <v/>
      </c>
      <c r="S58" t="str">
        <f ca="1"/>
        <v/>
      </c>
      <c r="T58" t="str">
        <f ca="1"/>
        <v/>
      </c>
      <c r="U58" t="str">
        <f ca="1"/>
        <v/>
      </c>
      <c r="V58" t="str">
        <f ca="1"/>
        <v/>
      </c>
    </row>
    <row r="59" spans="5:22" x14ac:dyDescent="0.25">
      <c r="E59">
        <v>58</v>
      </c>
      <c r="F59">
        <f ca="1"/>
        <v>0</v>
      </c>
      <c r="G59">
        <f ca="1"/>
        <v>0</v>
      </c>
      <c r="H59" t="str">
        <f ca="1"/>
        <v>Michael Robinson</v>
      </c>
      <c r="I59" t="str">
        <f ca="1"/>
        <v/>
      </c>
      <c r="J59" t="str">
        <f ca="1"/>
        <v/>
      </c>
      <c r="N59" t="str">
        <f ca="1"/>
        <v/>
      </c>
      <c r="O59" t="str">
        <f ca="1"/>
        <v/>
      </c>
      <c r="P59" t="str">
        <f ca="1"/>
        <v/>
      </c>
      <c r="Q59" t="str">
        <f ca="1"/>
        <v/>
      </c>
      <c r="R59" t="str">
        <f ca="1"/>
        <v/>
      </c>
      <c r="S59" t="str">
        <f ca="1"/>
        <v/>
      </c>
      <c r="T59" t="str">
        <f ca="1"/>
        <v/>
      </c>
      <c r="U59" t="str">
        <f ca="1"/>
        <v/>
      </c>
      <c r="V59" t="str">
        <f ca="1"/>
        <v/>
      </c>
    </row>
    <row r="60" spans="5:22" x14ac:dyDescent="0.25">
      <c r="E60">
        <v>59</v>
      </c>
      <c r="F60">
        <f ca="1"/>
        <v>0</v>
      </c>
      <c r="G60">
        <f ca="1"/>
        <v>0</v>
      </c>
      <c r="H60" t="str">
        <f ca="1"/>
        <v>Liam Rodriguez</v>
      </c>
      <c r="I60" t="str">
        <f ca="1"/>
        <v/>
      </c>
      <c r="J60" t="str">
        <f ca="1"/>
        <v/>
      </c>
      <c r="N60" t="str">
        <f ca="1"/>
        <v/>
      </c>
      <c r="O60" t="str">
        <f ca="1"/>
        <v/>
      </c>
      <c r="P60" t="str">
        <f ca="1"/>
        <v/>
      </c>
      <c r="Q60" t="str">
        <f ca="1"/>
        <v/>
      </c>
      <c r="R60" t="str">
        <f ca="1"/>
        <v/>
      </c>
      <c r="S60" t="str">
        <f ca="1"/>
        <v/>
      </c>
      <c r="T60" t="str">
        <f ca="1"/>
        <v/>
      </c>
      <c r="U60" t="str">
        <f ca="1"/>
        <v/>
      </c>
      <c r="V60" t="str">
        <f ca="1"/>
        <v/>
      </c>
    </row>
    <row r="61" spans="5:22" x14ac:dyDescent="0.25">
      <c r="E61">
        <v>60</v>
      </c>
      <c r="F61">
        <f ca="1"/>
        <v>0</v>
      </c>
      <c r="G61">
        <f ca="1"/>
        <v>0</v>
      </c>
      <c r="H61" t="str">
        <f ca="1"/>
        <v>Jacob Hernandez</v>
      </c>
      <c r="I61" t="str">
        <f ca="1"/>
        <v/>
      </c>
      <c r="J61" t="str">
        <f ca="1"/>
        <v/>
      </c>
      <c r="N61" t="str">
        <f ca="1"/>
        <v/>
      </c>
      <c r="O61" t="str">
        <f ca="1"/>
        <v/>
      </c>
      <c r="P61" t="str">
        <f ca="1"/>
        <v/>
      </c>
      <c r="Q61" t="str">
        <f ca="1"/>
        <v/>
      </c>
      <c r="R61" t="str">
        <f ca="1"/>
        <v/>
      </c>
      <c r="S61" t="str">
        <f ca="1"/>
        <v/>
      </c>
      <c r="T61" t="str">
        <f ca="1"/>
        <v/>
      </c>
      <c r="U61" t="str">
        <f ca="1"/>
        <v/>
      </c>
      <c r="V61" t="str">
        <f ca="1"/>
        <v/>
      </c>
    </row>
    <row r="62" spans="5:22" x14ac:dyDescent="0.25">
      <c r="E62">
        <v>61</v>
      </c>
      <c r="F62">
        <f ca="1"/>
        <v>0</v>
      </c>
      <c r="G62">
        <f ca="1"/>
        <v>0</v>
      </c>
      <c r="H62" t="str">
        <f ca="1"/>
        <v>Michael Martinez</v>
      </c>
      <c r="I62" t="str">
        <f ca="1"/>
        <v/>
      </c>
      <c r="J62" t="str">
        <f ca="1"/>
        <v/>
      </c>
      <c r="N62" t="str">
        <f ca="1"/>
        <v/>
      </c>
      <c r="O62" t="str">
        <f ca="1"/>
        <v/>
      </c>
      <c r="P62" t="str">
        <f ca="1"/>
        <v/>
      </c>
      <c r="Q62" t="str">
        <f ca="1"/>
        <v/>
      </c>
      <c r="R62" t="str">
        <f ca="1"/>
        <v/>
      </c>
      <c r="S62" t="str">
        <f ca="1"/>
        <v/>
      </c>
      <c r="T62" t="str">
        <f ca="1"/>
        <v/>
      </c>
      <c r="U62" t="str">
        <f ca="1"/>
        <v/>
      </c>
      <c r="V62" t="str">
        <f ca="1"/>
        <v/>
      </c>
    </row>
    <row r="63" spans="5:22" x14ac:dyDescent="0.25">
      <c r="E63">
        <v>62</v>
      </c>
      <c r="F63">
        <f ca="1"/>
        <v>0</v>
      </c>
      <c r="G63">
        <f ca="1"/>
        <v>1</v>
      </c>
      <c r="H63" t="str">
        <f ca="1"/>
        <v>Abigail Jones</v>
      </c>
      <c r="I63" t="str">
        <f ca="1"/>
        <v>bglJns98@gmail.com</v>
      </c>
      <c r="J63" t="str">
        <f ca="1"/>
        <v>Azq@8679</v>
      </c>
      <c r="N63">
        <f ca="1"/>
        <v>3</v>
      </c>
      <c r="O63">
        <f ca="1"/>
        <v>0</v>
      </c>
      <c r="P63" t="str">
        <f ca="1"/>
        <v>A</v>
      </c>
      <c r="Q63" t="str">
        <f ca="1"/>
        <v>z</v>
      </c>
      <c r="R63" t="str">
        <f ca="1"/>
        <v>q</v>
      </c>
      <c r="S63">
        <f ca="1"/>
        <v>8</v>
      </c>
      <c r="T63">
        <f ca="1"/>
        <v>6</v>
      </c>
      <c r="U63">
        <f ca="1"/>
        <v>7</v>
      </c>
      <c r="V63">
        <f ca="1"/>
        <v>9</v>
      </c>
    </row>
    <row r="64" spans="5:22" x14ac:dyDescent="0.25">
      <c r="E64">
        <v>63</v>
      </c>
      <c r="F64">
        <f ca="1"/>
        <v>0</v>
      </c>
      <c r="G64">
        <f ca="1"/>
        <v>1</v>
      </c>
      <c r="H64" t="str">
        <f ca="1"/>
        <v>Emma Taylor</v>
      </c>
      <c r="I64" t="str">
        <f ca="1"/>
        <v>mmTylr02@gmail.com</v>
      </c>
      <c r="J64" t="str">
        <f ca="1"/>
        <v>Zxx#b852</v>
      </c>
      <c r="N64">
        <f ca="1"/>
        <v>4</v>
      </c>
      <c r="O64">
        <f ca="1"/>
        <v>0</v>
      </c>
      <c r="P64" t="str">
        <f ca="1"/>
        <v>Z</v>
      </c>
      <c r="Q64" t="str">
        <f ca="1"/>
        <v>x</v>
      </c>
      <c r="R64" t="str">
        <f ca="1"/>
        <v>x</v>
      </c>
      <c r="S64" t="str">
        <f ca="1"/>
        <v>b</v>
      </c>
      <c r="T64">
        <f ca="1"/>
        <v>8</v>
      </c>
      <c r="U64">
        <f ca="1"/>
        <v>5</v>
      </c>
      <c r="V64">
        <f ca="1"/>
        <v>2</v>
      </c>
    </row>
    <row r="65" spans="5:22" x14ac:dyDescent="0.25">
      <c r="E65">
        <v>64</v>
      </c>
      <c r="F65">
        <f ca="1"/>
        <v>0</v>
      </c>
      <c r="G65">
        <f ca="1"/>
        <v>1</v>
      </c>
      <c r="H65" t="str">
        <f ca="1"/>
        <v>Gefen Lee</v>
      </c>
      <c r="I65" t="str">
        <f ca="1"/>
        <v>GfnL58@gmail.com</v>
      </c>
      <c r="J65" t="str">
        <f ca="1"/>
        <v>Ase@n367</v>
      </c>
      <c r="N65">
        <f ca="1"/>
        <v>4</v>
      </c>
      <c r="O65">
        <f ca="1"/>
        <v>0</v>
      </c>
      <c r="P65" t="str">
        <f ca="1"/>
        <v>A</v>
      </c>
      <c r="Q65" t="str">
        <f ca="1"/>
        <v>s</v>
      </c>
      <c r="R65" t="str">
        <f ca="1"/>
        <v>e</v>
      </c>
      <c r="S65" t="str">
        <f ca="1"/>
        <v>n</v>
      </c>
      <c r="T65">
        <f ca="1"/>
        <v>3</v>
      </c>
      <c r="U65">
        <f ca="1"/>
        <v>6</v>
      </c>
      <c r="V65">
        <f ca="1"/>
        <v>7</v>
      </c>
    </row>
    <row r="66" spans="5:22" x14ac:dyDescent="0.25">
      <c r="E66">
        <v>65</v>
      </c>
      <c r="F66">
        <f ca="1"/>
        <v>0</v>
      </c>
      <c r="G66">
        <f ca="1"/>
        <v>1</v>
      </c>
      <c r="H66" t="str">
        <f ca="1"/>
        <v>James Anderson</v>
      </c>
      <c r="I66" t="str">
        <f ca="1"/>
        <v>Jmsndrsn95@gmail.com</v>
      </c>
      <c r="J66" t="str">
        <f ca="1"/>
        <v>Xin#0134</v>
      </c>
      <c r="N66">
        <f ca="1"/>
        <v>3</v>
      </c>
      <c r="O66">
        <f ca="1"/>
        <v>0</v>
      </c>
      <c r="P66" t="str">
        <f ca="1"/>
        <v>X</v>
      </c>
      <c r="Q66" t="str">
        <f ca="1"/>
        <v>i</v>
      </c>
      <c r="R66" t="str">
        <f ca="1"/>
        <v>n</v>
      </c>
      <c r="S66">
        <f ca="1"/>
        <v>0</v>
      </c>
      <c r="T66">
        <f ca="1"/>
        <v>1</v>
      </c>
      <c r="U66">
        <f ca="1"/>
        <v>3</v>
      </c>
      <c r="V66">
        <f ca="1"/>
        <v>4</v>
      </c>
    </row>
    <row r="67" spans="5:22" x14ac:dyDescent="0.25">
      <c r="E67">
        <v>66</v>
      </c>
      <c r="F67">
        <f ca="1"/>
        <v>0</v>
      </c>
      <c r="G67">
        <f ca="1"/>
        <v>0</v>
      </c>
      <c r="H67" t="str">
        <f ca="1"/>
        <v>Sophia Ramirez</v>
      </c>
      <c r="I67" t="str">
        <f ca="1"/>
        <v/>
      </c>
      <c r="J67" t="str">
        <f ca="1"/>
        <v/>
      </c>
      <c r="N67" t="str">
        <f ca="1"/>
        <v/>
      </c>
      <c r="O67" t="str">
        <f ca="1"/>
        <v/>
      </c>
      <c r="P67" t="str">
        <f ca="1"/>
        <v/>
      </c>
      <c r="Q67" t="str">
        <f ca="1"/>
        <v/>
      </c>
      <c r="R67" t="str">
        <f ca="1"/>
        <v/>
      </c>
      <c r="S67" t="str">
        <f ca="1"/>
        <v/>
      </c>
      <c r="T67" t="str">
        <f ca="1"/>
        <v/>
      </c>
      <c r="U67" t="str">
        <f ca="1"/>
        <v/>
      </c>
      <c r="V67" t="str">
        <f ca="1"/>
        <v/>
      </c>
    </row>
    <row r="68" spans="5:22" x14ac:dyDescent="0.25">
      <c r="E68">
        <v>67</v>
      </c>
      <c r="F68">
        <f ca="1"/>
        <v>0</v>
      </c>
      <c r="G68">
        <f ca="1"/>
        <v>1</v>
      </c>
      <c r="H68" t="str">
        <f ca="1"/>
        <v>Oren Geva</v>
      </c>
      <c r="I68" t="str">
        <f ca="1"/>
        <v>rnGv65@gmail.com</v>
      </c>
      <c r="J68" t="str">
        <f ca="1"/>
        <v>Vykh556+</v>
      </c>
      <c r="N68">
        <f ca="1"/>
        <v>4</v>
      </c>
      <c r="O68">
        <f ca="1"/>
        <v>1</v>
      </c>
      <c r="P68" t="str">
        <f ca="1"/>
        <v>V</v>
      </c>
      <c r="Q68" t="str">
        <f ca="1"/>
        <v>y</v>
      </c>
      <c r="R68" t="str">
        <f ca="1"/>
        <v>k</v>
      </c>
      <c r="S68" t="str">
        <f ca="1"/>
        <v>h</v>
      </c>
      <c r="T68">
        <f ca="1"/>
        <v>5</v>
      </c>
      <c r="U68">
        <f ca="1"/>
        <v>5</v>
      </c>
      <c r="V68">
        <f ca="1"/>
        <v>6</v>
      </c>
    </row>
    <row r="69" spans="5:22" x14ac:dyDescent="0.25">
      <c r="E69">
        <v>68</v>
      </c>
      <c r="F69">
        <f ca="1"/>
        <v>0</v>
      </c>
      <c r="G69">
        <f ca="1"/>
        <v>0</v>
      </c>
      <c r="H69" t="str">
        <f ca="1"/>
        <v>Alexander Danilov</v>
      </c>
      <c r="I69" t="str">
        <f ca="1"/>
        <v/>
      </c>
      <c r="J69" t="str">
        <f ca="1"/>
        <v/>
      </c>
      <c r="N69" t="str">
        <f ca="1"/>
        <v/>
      </c>
      <c r="O69" t="str">
        <f ca="1"/>
        <v/>
      </c>
      <c r="P69" t="str">
        <f ca="1"/>
        <v/>
      </c>
      <c r="Q69" t="str">
        <f ca="1"/>
        <v/>
      </c>
      <c r="R69" t="str">
        <f ca="1"/>
        <v/>
      </c>
      <c r="S69" t="str">
        <f ca="1"/>
        <v/>
      </c>
      <c r="T69" t="str">
        <f ca="1"/>
        <v/>
      </c>
      <c r="U69" t="str">
        <f ca="1"/>
        <v/>
      </c>
      <c r="V69" t="str">
        <f ca="1"/>
        <v/>
      </c>
    </row>
    <row r="70" spans="5:22" x14ac:dyDescent="0.25">
      <c r="E70">
        <v>69</v>
      </c>
      <c r="F70">
        <f ca="1"/>
        <v>0</v>
      </c>
      <c r="G70">
        <f ca="1"/>
        <v>0</v>
      </c>
      <c r="H70" t="str">
        <f ca="1"/>
        <v>Emily Jackson</v>
      </c>
      <c r="I70" t="str">
        <f ca="1"/>
        <v/>
      </c>
      <c r="J70" t="str">
        <f ca="1"/>
        <v/>
      </c>
      <c r="N70" t="str">
        <f ca="1"/>
        <v/>
      </c>
      <c r="O70" t="str">
        <f ca="1"/>
        <v/>
      </c>
      <c r="P70" t="str">
        <f ca="1"/>
        <v/>
      </c>
      <c r="Q70" t="str">
        <f ca="1"/>
        <v/>
      </c>
      <c r="R70" t="str">
        <f ca="1"/>
        <v/>
      </c>
      <c r="S70" t="str">
        <f ca="1"/>
        <v/>
      </c>
      <c r="T70" t="str">
        <f ca="1"/>
        <v/>
      </c>
      <c r="U70" t="str">
        <f ca="1"/>
        <v/>
      </c>
      <c r="V70" t="str">
        <f ca="1"/>
        <v/>
      </c>
    </row>
    <row r="71" spans="5:22" x14ac:dyDescent="0.25">
      <c r="E71">
        <v>70</v>
      </c>
      <c r="F71">
        <f ca="1"/>
        <v>0</v>
      </c>
      <c r="G71">
        <f ca="1"/>
        <v>1</v>
      </c>
      <c r="H71" t="str">
        <f ca="1"/>
        <v>Oliver Weizman</v>
      </c>
      <c r="I71" t="str">
        <f ca="1"/>
        <v>lvrWzmn67@gmail.com</v>
      </c>
      <c r="J71" t="str">
        <f ca="1"/>
        <v>Ltfk887$</v>
      </c>
      <c r="N71">
        <f ca="1"/>
        <v>4</v>
      </c>
      <c r="O71">
        <f ca="1"/>
        <v>1</v>
      </c>
      <c r="P71" t="str">
        <f ca="1"/>
        <v>L</v>
      </c>
      <c r="Q71" t="str">
        <f ca="1"/>
        <v>t</v>
      </c>
      <c r="R71" t="str">
        <f ca="1"/>
        <v>f</v>
      </c>
      <c r="S71" t="str">
        <f ca="1"/>
        <v>k</v>
      </c>
      <c r="T71">
        <f ca="1"/>
        <v>8</v>
      </c>
      <c r="U71">
        <f ca="1"/>
        <v>8</v>
      </c>
      <c r="V71">
        <f ca="1"/>
        <v>7</v>
      </c>
    </row>
    <row r="72" spans="5:22" x14ac:dyDescent="0.25">
      <c r="E72">
        <v>71</v>
      </c>
      <c r="F72">
        <f ca="1"/>
        <v>0</v>
      </c>
      <c r="G72">
        <f ca="1"/>
        <v>1</v>
      </c>
      <c r="H72" t="str">
        <f ca="1"/>
        <v>Logan Katz</v>
      </c>
      <c r="I72" t="str">
        <f ca="1"/>
        <v>LgnKtz77@gmail.com</v>
      </c>
      <c r="J72" t="str">
        <f ca="1"/>
        <v>Cvd&amp;h018</v>
      </c>
      <c r="N72">
        <f ca="1"/>
        <v>4</v>
      </c>
      <c r="O72">
        <f ca="1"/>
        <v>0</v>
      </c>
      <c r="P72" t="str">
        <f ca="1"/>
        <v>C</v>
      </c>
      <c r="Q72" t="str">
        <f ca="1"/>
        <v>v</v>
      </c>
      <c r="R72" t="str">
        <f ca="1"/>
        <v>d</v>
      </c>
      <c r="S72" t="str">
        <f ca="1"/>
        <v>h</v>
      </c>
      <c r="T72">
        <f ca="1"/>
        <v>0</v>
      </c>
      <c r="U72">
        <f ca="1"/>
        <v>1</v>
      </c>
      <c r="V72">
        <f ca="1"/>
        <v>8</v>
      </c>
    </row>
    <row r="73" spans="5:22" x14ac:dyDescent="0.25">
      <c r="E73">
        <v>72</v>
      </c>
      <c r="F73">
        <f ca="1"/>
        <v>0</v>
      </c>
      <c r="G73">
        <f ca="1"/>
        <v>1</v>
      </c>
      <c r="H73" t="str">
        <f ca="1"/>
        <v>Abigail Harris</v>
      </c>
      <c r="I73" t="str">
        <f ca="1"/>
        <v>bglrrs02@gmail.com</v>
      </c>
      <c r="J73" t="str">
        <f ca="1"/>
        <v>Meg*9726</v>
      </c>
      <c r="N73">
        <f ca="1"/>
        <v>3</v>
      </c>
      <c r="O73">
        <f ca="1"/>
        <v>0</v>
      </c>
      <c r="P73" t="str">
        <f ca="1"/>
        <v>M</v>
      </c>
      <c r="Q73" t="str">
        <f ca="1"/>
        <v>e</v>
      </c>
      <c r="R73" t="str">
        <f ca="1"/>
        <v>g</v>
      </c>
      <c r="S73">
        <f ca="1"/>
        <v>9</v>
      </c>
      <c r="T73">
        <f ca="1"/>
        <v>7</v>
      </c>
      <c r="U73">
        <f ca="1"/>
        <v>2</v>
      </c>
      <c r="V73">
        <f ca="1"/>
        <v>6</v>
      </c>
    </row>
    <row r="74" spans="5:22" x14ac:dyDescent="0.25">
      <c r="E74">
        <v>73</v>
      </c>
      <c r="F74">
        <f ca="1"/>
        <v>0</v>
      </c>
      <c r="G74">
        <f ca="1"/>
        <v>1</v>
      </c>
      <c r="H74" t="str">
        <f ca="1"/>
        <v>Michael Danilov</v>
      </c>
      <c r="I74" t="str">
        <f ca="1"/>
        <v>MclDnlv52@gmail.com</v>
      </c>
      <c r="J74" t="str">
        <f ca="1"/>
        <v>Mth#fs92</v>
      </c>
      <c r="N74">
        <f ca="1"/>
        <v>5</v>
      </c>
      <c r="O74">
        <f ca="1"/>
        <v>0</v>
      </c>
      <c r="P74" t="str">
        <f ca="1"/>
        <v>M</v>
      </c>
      <c r="Q74" t="str">
        <f ca="1"/>
        <v>t</v>
      </c>
      <c r="R74" t="str">
        <f ca="1"/>
        <v>h</v>
      </c>
      <c r="S74" t="str">
        <f ca="1"/>
        <v>f</v>
      </c>
      <c r="T74" t="str">
        <f ca="1"/>
        <v>s</v>
      </c>
      <c r="U74">
        <f ca="1"/>
        <v>9</v>
      </c>
      <c r="V74">
        <f ca="1"/>
        <v>2</v>
      </c>
    </row>
    <row r="75" spans="5:22" x14ac:dyDescent="0.25">
      <c r="E75">
        <v>74</v>
      </c>
      <c r="F75">
        <f ca="1"/>
        <v>0</v>
      </c>
      <c r="G75">
        <f ca="1"/>
        <v>1</v>
      </c>
      <c r="H75" t="str">
        <f ca="1"/>
        <v>Alexander Levy</v>
      </c>
      <c r="I75" t="str">
        <f ca="1"/>
        <v>lxndrLvy52@gmail.com</v>
      </c>
      <c r="J75" t="str">
        <f ca="1"/>
        <v>Rsy?3089</v>
      </c>
      <c r="N75">
        <f ca="1"/>
        <v>3</v>
      </c>
      <c r="O75">
        <f ca="1"/>
        <v>0</v>
      </c>
      <c r="P75" t="str">
        <f ca="1"/>
        <v>R</v>
      </c>
      <c r="Q75" t="str">
        <f ca="1"/>
        <v>s</v>
      </c>
      <c r="R75" t="str">
        <f ca="1"/>
        <v>y</v>
      </c>
      <c r="S75">
        <f ca="1"/>
        <v>3</v>
      </c>
      <c r="T75">
        <f ca="1"/>
        <v>0</v>
      </c>
      <c r="U75">
        <f ca="1"/>
        <v>8</v>
      </c>
      <c r="V75">
        <f ca="1"/>
        <v>9</v>
      </c>
    </row>
    <row r="76" spans="5:22" x14ac:dyDescent="0.25">
      <c r="E76">
        <v>75</v>
      </c>
      <c r="F76">
        <f ca="1"/>
        <v>0</v>
      </c>
      <c r="G76">
        <f ca="1"/>
        <v>1</v>
      </c>
      <c r="H76" t="str">
        <f ca="1"/>
        <v>Isabella Thomas</v>
      </c>
      <c r="I76" t="str">
        <f ca="1"/>
        <v>sbllTms14@gmail.com</v>
      </c>
      <c r="J76" t="str">
        <f ca="1"/>
        <v>Pqhm411?</v>
      </c>
      <c r="N76">
        <f ca="1"/>
        <v>4</v>
      </c>
      <c r="O76">
        <f ca="1"/>
        <v>1</v>
      </c>
      <c r="P76" t="str">
        <f ca="1"/>
        <v>P</v>
      </c>
      <c r="Q76" t="str">
        <f ca="1"/>
        <v>q</v>
      </c>
      <c r="R76" t="str">
        <f ca="1"/>
        <v>h</v>
      </c>
      <c r="S76" t="str">
        <f ca="1"/>
        <v>m</v>
      </c>
      <c r="T76">
        <f ca="1"/>
        <v>4</v>
      </c>
      <c r="U76">
        <f ca="1"/>
        <v>1</v>
      </c>
      <c r="V76">
        <f ca="1"/>
        <v>1</v>
      </c>
    </row>
    <row r="77" spans="5:22" x14ac:dyDescent="0.25">
      <c r="E77">
        <v>76</v>
      </c>
      <c r="F77">
        <f ca="1"/>
        <v>0</v>
      </c>
      <c r="G77">
        <f ca="1"/>
        <v>1</v>
      </c>
      <c r="H77" t="str">
        <f ca="1"/>
        <v>Amelia Miller</v>
      </c>
      <c r="I77" t="str">
        <f ca="1"/>
        <v>mlMllr02@gmail.com</v>
      </c>
      <c r="J77" t="str">
        <f ca="1"/>
        <v>Gsf?4323</v>
      </c>
      <c r="N77">
        <f ca="1"/>
        <v>3</v>
      </c>
      <c r="O77">
        <f ca="1"/>
        <v>0</v>
      </c>
      <c r="P77" t="str">
        <f ca="1"/>
        <v>G</v>
      </c>
      <c r="Q77" t="str">
        <f ca="1"/>
        <v>s</v>
      </c>
      <c r="R77" t="str">
        <f ca="1"/>
        <v>f</v>
      </c>
      <c r="S77">
        <f ca="1"/>
        <v>4</v>
      </c>
      <c r="T77">
        <f ca="1"/>
        <v>3</v>
      </c>
      <c r="U77">
        <f ca="1"/>
        <v>2</v>
      </c>
      <c r="V77">
        <f ca="1"/>
        <v>3</v>
      </c>
    </row>
    <row r="78" spans="5:22" x14ac:dyDescent="0.25">
      <c r="E78">
        <v>77</v>
      </c>
      <c r="F78">
        <f ca="1"/>
        <v>1</v>
      </c>
      <c r="G78">
        <f ca="1"/>
        <v>1</v>
      </c>
      <c r="H78" t="str">
        <f ca="1"/>
        <v>Dor Lynn Smith</v>
      </c>
      <c r="I78" t="str">
        <f ca="1"/>
        <v>DrLynnSmt97@gmail.com</v>
      </c>
      <c r="J78" t="str">
        <f ca="1"/>
        <v>Zxp+8542</v>
      </c>
      <c r="N78">
        <f ca="1"/>
        <v>3</v>
      </c>
      <c r="O78">
        <f ca="1"/>
        <v>0</v>
      </c>
      <c r="P78" t="str">
        <f ca="1"/>
        <v>Z</v>
      </c>
      <c r="Q78" t="str">
        <f ca="1"/>
        <v>x</v>
      </c>
      <c r="R78" t="str">
        <f ca="1"/>
        <v>p</v>
      </c>
      <c r="S78">
        <f ca="1"/>
        <v>8</v>
      </c>
      <c r="T78">
        <f ca="1"/>
        <v>5</v>
      </c>
      <c r="U78">
        <f ca="1"/>
        <v>4</v>
      </c>
      <c r="V78">
        <f ca="1"/>
        <v>2</v>
      </c>
    </row>
    <row r="79" spans="5:22" x14ac:dyDescent="0.25">
      <c r="E79">
        <v>78</v>
      </c>
      <c r="F79">
        <f ca="1"/>
        <v>0</v>
      </c>
      <c r="G79">
        <f ca="1"/>
        <v>1</v>
      </c>
      <c r="H79" t="str">
        <f ca="1"/>
        <v>Sofia Martinez</v>
      </c>
      <c r="I79" t="str">
        <f ca="1"/>
        <v>SfMrtnz23@gmail.com</v>
      </c>
      <c r="J79" t="str">
        <f ca="1"/>
        <v>Syy&amp;q903</v>
      </c>
      <c r="N79">
        <f ca="1"/>
        <v>4</v>
      </c>
      <c r="O79">
        <f ca="1"/>
        <v>0</v>
      </c>
      <c r="P79" t="str">
        <f ca="1"/>
        <v>S</v>
      </c>
      <c r="Q79" t="str">
        <f ca="1"/>
        <v>y</v>
      </c>
      <c r="R79" t="str">
        <f ca="1"/>
        <v>y</v>
      </c>
      <c r="S79" t="str">
        <f ca="1"/>
        <v>q</v>
      </c>
      <c r="T79">
        <f ca="1"/>
        <v>9</v>
      </c>
      <c r="U79">
        <f ca="1"/>
        <v>0</v>
      </c>
      <c r="V79">
        <f ca="1"/>
        <v>3</v>
      </c>
    </row>
    <row r="80" spans="5:22" x14ac:dyDescent="0.25">
      <c r="E80">
        <v>79</v>
      </c>
      <c r="F80">
        <f ca="1"/>
        <v>0</v>
      </c>
      <c r="G80">
        <f ca="1"/>
        <v>0</v>
      </c>
      <c r="H80" t="str">
        <f ca="1"/>
        <v>Avery Johnson</v>
      </c>
      <c r="I80" t="str">
        <f ca="1"/>
        <v/>
      </c>
      <c r="J80" t="str">
        <f ca="1"/>
        <v/>
      </c>
      <c r="N80" t="str">
        <f ca="1"/>
        <v/>
      </c>
      <c r="O80" t="str">
        <f ca="1"/>
        <v/>
      </c>
      <c r="P80" t="str">
        <f ca="1"/>
        <v/>
      </c>
      <c r="Q80" t="str">
        <f ca="1"/>
        <v/>
      </c>
      <c r="R80" t="str">
        <f ca="1"/>
        <v/>
      </c>
      <c r="S80" t="str">
        <f ca="1"/>
        <v/>
      </c>
      <c r="T80" t="str">
        <f ca="1"/>
        <v/>
      </c>
      <c r="U80" t="str">
        <f ca="1"/>
        <v/>
      </c>
      <c r="V80" t="str">
        <f ca="1"/>
        <v/>
      </c>
    </row>
    <row r="81" spans="5:22" x14ac:dyDescent="0.25">
      <c r="E81">
        <v>80</v>
      </c>
      <c r="F81">
        <f ca="1"/>
        <v>0</v>
      </c>
      <c r="G81">
        <f ca="1"/>
        <v>0</v>
      </c>
      <c r="H81" t="str">
        <f ca="1"/>
        <v>Jacob Lopez</v>
      </c>
      <c r="I81" t="str">
        <f ca="1"/>
        <v/>
      </c>
      <c r="J81" t="str">
        <f ca="1"/>
        <v/>
      </c>
      <c r="N81" t="str">
        <f ca="1"/>
        <v/>
      </c>
      <c r="O81" t="str">
        <f ca="1"/>
        <v/>
      </c>
      <c r="P81" t="str">
        <f ca="1"/>
        <v/>
      </c>
      <c r="Q81" t="str">
        <f ca="1"/>
        <v/>
      </c>
      <c r="R81" t="str">
        <f ca="1"/>
        <v/>
      </c>
      <c r="S81" t="str">
        <f ca="1"/>
        <v/>
      </c>
      <c r="T81" t="str">
        <f ca="1"/>
        <v/>
      </c>
      <c r="U81" t="str">
        <f ca="1"/>
        <v/>
      </c>
      <c r="V81" t="str">
        <f ca="1"/>
        <v/>
      </c>
    </row>
    <row r="82" spans="5:22" x14ac:dyDescent="0.25">
      <c r="E82">
        <v>81</v>
      </c>
      <c r="F82">
        <f ca="1"/>
        <v>1</v>
      </c>
      <c r="G82">
        <f ca="1"/>
        <v>1</v>
      </c>
      <c r="H82" t="str">
        <f ca="1"/>
        <v>Emily Mazal Martin</v>
      </c>
      <c r="I82" t="str">
        <f ca="1"/>
        <v>mlyMzlMrtn73@gmail.com</v>
      </c>
      <c r="J82" t="str">
        <f ca="1"/>
        <v>Bvtb530+</v>
      </c>
      <c r="N82">
        <f ca="1"/>
        <v>4</v>
      </c>
      <c r="O82">
        <f ca="1"/>
        <v>1</v>
      </c>
      <c r="P82" t="str">
        <f ca="1"/>
        <v>B</v>
      </c>
      <c r="Q82" t="str">
        <f ca="1"/>
        <v>v</v>
      </c>
      <c r="R82" t="str">
        <f ca="1"/>
        <v>t</v>
      </c>
      <c r="S82" t="str">
        <f ca="1"/>
        <v>b</v>
      </c>
      <c r="T82">
        <f ca="1"/>
        <v>5</v>
      </c>
      <c r="U82">
        <f ca="1"/>
        <v>3</v>
      </c>
      <c r="V82">
        <f ca="1"/>
        <v>0</v>
      </c>
    </row>
    <row r="83" spans="5:22" x14ac:dyDescent="0.25">
      <c r="E83">
        <v>82</v>
      </c>
      <c r="F83">
        <f ca="1"/>
        <v>1</v>
      </c>
      <c r="G83">
        <f ca="1"/>
        <v>1</v>
      </c>
      <c r="H83" t="str">
        <f ca="1"/>
        <v>Isabella Marie Hernandez</v>
      </c>
      <c r="I83" t="str">
        <f ca="1"/>
        <v>sbllMrrnndz42@gmail.com</v>
      </c>
      <c r="J83" t="str">
        <f ca="1"/>
        <v>Qsov673&amp;</v>
      </c>
      <c r="N83">
        <f ca="1"/>
        <v>4</v>
      </c>
      <c r="O83">
        <f ca="1"/>
        <v>1</v>
      </c>
      <c r="P83" t="str">
        <f ca="1"/>
        <v>Q</v>
      </c>
      <c r="Q83" t="str">
        <f ca="1"/>
        <v>s</v>
      </c>
      <c r="R83" t="str">
        <f ca="1"/>
        <v>o</v>
      </c>
      <c r="S83" t="str">
        <f ca="1"/>
        <v>v</v>
      </c>
      <c r="T83">
        <f ca="1"/>
        <v>6</v>
      </c>
      <c r="U83">
        <f ca="1"/>
        <v>7</v>
      </c>
      <c r="V83">
        <f ca="1"/>
        <v>3</v>
      </c>
    </row>
    <row r="84" spans="5:22" x14ac:dyDescent="0.25">
      <c r="E84">
        <v>83</v>
      </c>
      <c r="F84">
        <f ca="1"/>
        <v>0</v>
      </c>
      <c r="G84">
        <f ca="1"/>
        <v>0</v>
      </c>
      <c r="H84" t="str">
        <f ca="1"/>
        <v>Oliver Davis</v>
      </c>
      <c r="I84" t="str">
        <f ca="1"/>
        <v/>
      </c>
      <c r="J84" t="str">
        <f ca="1"/>
        <v/>
      </c>
      <c r="N84" t="str">
        <f ca="1"/>
        <v/>
      </c>
      <c r="O84" t="str">
        <f ca="1"/>
        <v/>
      </c>
      <c r="P84" t="str">
        <f ca="1"/>
        <v/>
      </c>
      <c r="Q84" t="str">
        <f ca="1"/>
        <v/>
      </c>
      <c r="R84" t="str">
        <f ca="1"/>
        <v/>
      </c>
      <c r="S84" t="str">
        <f ca="1"/>
        <v/>
      </c>
      <c r="T84" t="str">
        <f ca="1"/>
        <v/>
      </c>
      <c r="U84" t="str">
        <f ca="1"/>
        <v/>
      </c>
      <c r="V84" t="str">
        <f ca="1"/>
        <v/>
      </c>
    </row>
    <row r="85" spans="5:22" x14ac:dyDescent="0.25">
      <c r="E85">
        <v>84</v>
      </c>
      <c r="F85">
        <f ca="1"/>
        <v>1</v>
      </c>
      <c r="G85">
        <f ca="1"/>
        <v>1</v>
      </c>
      <c r="H85" t="str">
        <f ca="1"/>
        <v>Charlotte Rose Lopez</v>
      </c>
      <c r="I85" t="str">
        <f ca="1"/>
        <v>CrlttRsLpz70@gmail.com</v>
      </c>
      <c r="J85" t="str">
        <f ca="1"/>
        <v>Vce@pk16</v>
      </c>
      <c r="N85">
        <f ca="1"/>
        <v>5</v>
      </c>
      <c r="O85">
        <f ca="1"/>
        <v>0</v>
      </c>
      <c r="P85" t="str">
        <f ca="1"/>
        <v>V</v>
      </c>
      <c r="Q85" t="str">
        <f ca="1"/>
        <v>c</v>
      </c>
      <c r="R85" t="str">
        <f ca="1"/>
        <v>e</v>
      </c>
      <c r="S85" t="str">
        <f ca="1"/>
        <v>p</v>
      </c>
      <c r="T85" t="str">
        <f ca="1"/>
        <v>k</v>
      </c>
      <c r="U85">
        <f ca="1"/>
        <v>1</v>
      </c>
      <c r="V85">
        <f ca="1"/>
        <v>6</v>
      </c>
    </row>
    <row r="86" spans="5:22" x14ac:dyDescent="0.25">
      <c r="E86">
        <v>85</v>
      </c>
      <c r="F86">
        <f ca="1"/>
        <v>0</v>
      </c>
      <c r="G86">
        <f ca="1"/>
        <v>1</v>
      </c>
      <c r="H86" t="str">
        <f ca="1"/>
        <v>Ofri Robinson</v>
      </c>
      <c r="I86" t="str">
        <f ca="1"/>
        <v>frRbnsn47@gmail.com</v>
      </c>
      <c r="J86" t="str">
        <f ca="1"/>
        <v>Aedj304#</v>
      </c>
      <c r="N86">
        <f ca="1"/>
        <v>4</v>
      </c>
      <c r="O86">
        <f ca="1"/>
        <v>1</v>
      </c>
      <c r="P86" t="str">
        <f ca="1"/>
        <v>A</v>
      </c>
      <c r="Q86" t="str">
        <f ca="1"/>
        <v>e</v>
      </c>
      <c r="R86" t="str">
        <f ca="1"/>
        <v>d</v>
      </c>
      <c r="S86" t="str">
        <f ca="1"/>
        <v>j</v>
      </c>
      <c r="T86">
        <f ca="1"/>
        <v>3</v>
      </c>
      <c r="U86">
        <f ca="1"/>
        <v>0</v>
      </c>
      <c r="V86">
        <f ca="1"/>
        <v>4</v>
      </c>
    </row>
    <row r="87" spans="5:22" x14ac:dyDescent="0.25">
      <c r="E87">
        <v>86</v>
      </c>
      <c r="F87">
        <f ca="1"/>
        <v>0</v>
      </c>
      <c r="G87">
        <f ca="1"/>
        <v>0</v>
      </c>
      <c r="H87" t="str">
        <f ca="1"/>
        <v>Evelyn Martinez</v>
      </c>
      <c r="I87" t="str">
        <f ca="1"/>
        <v/>
      </c>
      <c r="J87" t="str">
        <f ca="1"/>
        <v/>
      </c>
      <c r="N87" t="str">
        <f ca="1"/>
        <v/>
      </c>
      <c r="O87" t="str">
        <f ca="1"/>
        <v/>
      </c>
      <c r="P87" t="str">
        <f ca="1"/>
        <v/>
      </c>
      <c r="Q87" t="str">
        <f ca="1"/>
        <v/>
      </c>
      <c r="R87" t="str">
        <f ca="1"/>
        <v/>
      </c>
      <c r="S87" t="str">
        <f ca="1"/>
        <v/>
      </c>
      <c r="T87" t="str">
        <f ca="1"/>
        <v/>
      </c>
      <c r="U87" t="str">
        <f ca="1"/>
        <v/>
      </c>
      <c r="V87" t="str">
        <f ca="1"/>
        <v/>
      </c>
    </row>
    <row r="88" spans="5:22" x14ac:dyDescent="0.25">
      <c r="E88">
        <v>87</v>
      </c>
      <c r="F88">
        <f ca="1"/>
        <v>0</v>
      </c>
      <c r="G88">
        <f ca="1"/>
        <v>0</v>
      </c>
      <c r="H88" t="str">
        <f ca="1"/>
        <v>Abigail Cohen</v>
      </c>
      <c r="I88" t="str">
        <f ca="1"/>
        <v/>
      </c>
      <c r="J88" t="str">
        <f ca="1"/>
        <v/>
      </c>
      <c r="N88" t="str">
        <f ca="1"/>
        <v/>
      </c>
      <c r="O88" t="str">
        <f ca="1"/>
        <v/>
      </c>
      <c r="P88" t="str">
        <f ca="1"/>
        <v/>
      </c>
      <c r="Q88" t="str">
        <f ca="1"/>
        <v/>
      </c>
      <c r="R88" t="str">
        <f ca="1"/>
        <v/>
      </c>
      <c r="S88" t="str">
        <f ca="1"/>
        <v/>
      </c>
      <c r="T88" t="str">
        <f ca="1"/>
        <v/>
      </c>
      <c r="U88" t="str">
        <f ca="1"/>
        <v/>
      </c>
      <c r="V88" t="str">
        <f ca="1"/>
        <v/>
      </c>
    </row>
    <row r="89" spans="5:22" x14ac:dyDescent="0.25">
      <c r="E89">
        <v>88</v>
      </c>
      <c r="F89">
        <f ca="1"/>
        <v>1</v>
      </c>
      <c r="G89">
        <f ca="1"/>
        <v>0</v>
      </c>
      <c r="H89" t="str">
        <f ca="1"/>
        <v>Ofek Marie Martinez</v>
      </c>
      <c r="I89" t="str">
        <f ca="1"/>
        <v/>
      </c>
      <c r="J89" t="str">
        <f ca="1"/>
        <v/>
      </c>
      <c r="N89" t="str">
        <f ca="1"/>
        <v/>
      </c>
      <c r="O89" t="str">
        <f ca="1"/>
        <v/>
      </c>
      <c r="P89" t="str">
        <f ca="1"/>
        <v/>
      </c>
      <c r="Q89" t="str">
        <f ca="1"/>
        <v/>
      </c>
      <c r="R89" t="str">
        <f ca="1"/>
        <v/>
      </c>
      <c r="S89" t="str">
        <f ca="1"/>
        <v/>
      </c>
      <c r="T89" t="str">
        <f ca="1"/>
        <v/>
      </c>
      <c r="U89" t="str">
        <f ca="1"/>
        <v/>
      </c>
      <c r="V89" t="str">
        <f ca="1"/>
        <v/>
      </c>
    </row>
    <row r="90" spans="5:22" x14ac:dyDescent="0.25">
      <c r="E90">
        <v>89</v>
      </c>
      <c r="F90">
        <f ca="1"/>
        <v>0</v>
      </c>
      <c r="G90">
        <f ca="1"/>
        <v>1</v>
      </c>
      <c r="H90" t="str">
        <f ca="1"/>
        <v>Evelyn Sanchez</v>
      </c>
      <c r="I90" t="str">
        <f ca="1"/>
        <v>vlynSncz02@gmail.com</v>
      </c>
      <c r="J90" t="str">
        <f ca="1"/>
        <v>Fcj?1395</v>
      </c>
      <c r="N90">
        <f ca="1"/>
        <v>3</v>
      </c>
      <c r="O90">
        <f ca="1"/>
        <v>0</v>
      </c>
      <c r="P90" t="str">
        <f ca="1"/>
        <v>F</v>
      </c>
      <c r="Q90" t="str">
        <f ca="1"/>
        <v>c</v>
      </c>
      <c r="R90" t="str">
        <f ca="1"/>
        <v>j</v>
      </c>
      <c r="S90">
        <f ca="1"/>
        <v>1</v>
      </c>
      <c r="T90">
        <f ca="1"/>
        <v>3</v>
      </c>
      <c r="U90">
        <f ca="1"/>
        <v>9</v>
      </c>
      <c r="V90">
        <f ca="1"/>
        <v>5</v>
      </c>
    </row>
    <row r="91" spans="5:22" x14ac:dyDescent="0.25">
      <c r="E91">
        <v>90</v>
      </c>
      <c r="F91">
        <f ca="1"/>
        <v>0</v>
      </c>
      <c r="G91">
        <f ca="1"/>
        <v>0</v>
      </c>
      <c r="H91" t="str">
        <f ca="1"/>
        <v>Ofek Williams</v>
      </c>
      <c r="I91" t="str">
        <f ca="1"/>
        <v/>
      </c>
      <c r="J91" t="str">
        <f ca="1"/>
        <v/>
      </c>
      <c r="N91" t="str">
        <f ca="1"/>
        <v/>
      </c>
      <c r="O91" t="str">
        <f ca="1"/>
        <v/>
      </c>
      <c r="P91" t="str">
        <f ca="1"/>
        <v/>
      </c>
      <c r="Q91" t="str">
        <f ca="1"/>
        <v/>
      </c>
      <c r="R91" t="str">
        <f ca="1"/>
        <v/>
      </c>
      <c r="S91" t="str">
        <f ca="1"/>
        <v/>
      </c>
      <c r="T91" t="str">
        <f ca="1"/>
        <v/>
      </c>
      <c r="U91" t="str">
        <f ca="1"/>
        <v/>
      </c>
      <c r="V91" t="str">
        <f ca="1"/>
        <v/>
      </c>
    </row>
    <row r="92" spans="5:22" x14ac:dyDescent="0.25">
      <c r="E92">
        <v>91</v>
      </c>
      <c r="F92">
        <f ca="1"/>
        <v>0</v>
      </c>
      <c r="G92">
        <f ca="1"/>
        <v>1</v>
      </c>
      <c r="H92" t="str">
        <f ca="1"/>
        <v>Ava Friedman</v>
      </c>
      <c r="I92" t="str">
        <f ca="1"/>
        <v>vFrdmn57@gmail.com</v>
      </c>
      <c r="J92" t="str">
        <f ca="1"/>
        <v>Rxp%1497</v>
      </c>
      <c r="N92">
        <f ca="1"/>
        <v>3</v>
      </c>
      <c r="O92">
        <f ca="1"/>
        <v>0</v>
      </c>
      <c r="P92" t="str">
        <f ca="1"/>
        <v>R</v>
      </c>
      <c r="Q92" t="str">
        <f ca="1"/>
        <v>x</v>
      </c>
      <c r="R92" t="str">
        <f ca="1"/>
        <v>p</v>
      </c>
      <c r="S92">
        <f ca="1"/>
        <v>1</v>
      </c>
      <c r="T92">
        <f ca="1"/>
        <v>4</v>
      </c>
      <c r="U92">
        <f ca="1"/>
        <v>9</v>
      </c>
      <c r="V92">
        <f ca="1"/>
        <v>7</v>
      </c>
    </row>
    <row r="93" spans="5:22" x14ac:dyDescent="0.25">
      <c r="E93">
        <v>92</v>
      </c>
      <c r="F93">
        <f ca="1"/>
        <v>0</v>
      </c>
      <c r="G93">
        <f ca="1"/>
        <v>1</v>
      </c>
      <c r="H93" t="str">
        <f ca="1"/>
        <v>Ava Thompson</v>
      </c>
      <c r="I93" t="str">
        <f ca="1"/>
        <v>vTmpsn15@gmail.com</v>
      </c>
      <c r="J93" t="str">
        <f ca="1"/>
        <v>Yiy?k994</v>
      </c>
      <c r="N93">
        <f ca="1"/>
        <v>4</v>
      </c>
      <c r="O93">
        <f ca="1"/>
        <v>0</v>
      </c>
      <c r="P93" t="str">
        <f ca="1"/>
        <v>Y</v>
      </c>
      <c r="Q93" t="str">
        <f ca="1"/>
        <v>i</v>
      </c>
      <c r="R93" t="str">
        <f ca="1"/>
        <v>y</v>
      </c>
      <c r="S93" t="str">
        <f ca="1"/>
        <v>k</v>
      </c>
      <c r="T93">
        <f ca="1"/>
        <v>9</v>
      </c>
      <c r="U93">
        <f ca="1"/>
        <v>9</v>
      </c>
      <c r="V93">
        <f ca="1"/>
        <v>4</v>
      </c>
    </row>
    <row r="94" spans="5:22" x14ac:dyDescent="0.25">
      <c r="E94">
        <v>93</v>
      </c>
      <c r="F94">
        <f ca="1"/>
        <v>0</v>
      </c>
      <c r="G94">
        <f ca="1"/>
        <v>1</v>
      </c>
      <c r="H94" t="str">
        <f ca="1"/>
        <v>Tom Anderson</v>
      </c>
      <c r="I94" t="str">
        <f ca="1"/>
        <v>Tmndrsn95@gmail.com</v>
      </c>
      <c r="J94" t="str">
        <f ca="1"/>
        <v>Brt@f578</v>
      </c>
      <c r="N94">
        <f ca="1"/>
        <v>4</v>
      </c>
      <c r="O94">
        <f ca="1"/>
        <v>0</v>
      </c>
      <c r="P94" t="str">
        <f ca="1"/>
        <v>B</v>
      </c>
      <c r="Q94" t="str">
        <f ca="1"/>
        <v>r</v>
      </c>
      <c r="R94" t="str">
        <f ca="1"/>
        <v>t</v>
      </c>
      <c r="S94" t="str">
        <f ca="1"/>
        <v>f</v>
      </c>
      <c r="T94">
        <f ca="1"/>
        <v>5</v>
      </c>
      <c r="U94">
        <f ca="1"/>
        <v>7</v>
      </c>
      <c r="V94">
        <f ca="1"/>
        <v>8</v>
      </c>
    </row>
    <row r="95" spans="5:22" x14ac:dyDescent="0.25">
      <c r="E95">
        <v>94</v>
      </c>
      <c r="F95">
        <f ca="1"/>
        <v>1</v>
      </c>
      <c r="G95">
        <f ca="1"/>
        <v>0</v>
      </c>
      <c r="H95" t="str">
        <f ca="1"/>
        <v>Liam Lynn Lopez</v>
      </c>
      <c r="I95" t="str">
        <f ca="1"/>
        <v/>
      </c>
      <c r="J95" t="str">
        <f ca="1"/>
        <v/>
      </c>
      <c r="N95" t="str">
        <f ca="1"/>
        <v/>
      </c>
      <c r="O95" t="str">
        <f ca="1"/>
        <v/>
      </c>
      <c r="P95" t="str">
        <f ca="1"/>
        <v/>
      </c>
      <c r="Q95" t="str">
        <f ca="1"/>
        <v/>
      </c>
      <c r="R95" t="str">
        <f ca="1"/>
        <v/>
      </c>
      <c r="S95" t="str">
        <f ca="1"/>
        <v/>
      </c>
      <c r="T95" t="str">
        <f ca="1"/>
        <v/>
      </c>
      <c r="U95" t="str">
        <f ca="1"/>
        <v/>
      </c>
      <c r="V95" t="str">
        <f ca="1"/>
        <v/>
      </c>
    </row>
    <row r="96" spans="5:22" x14ac:dyDescent="0.25">
      <c r="E96">
        <v>95</v>
      </c>
      <c r="F96">
        <f ca="1"/>
        <v>0</v>
      </c>
      <c r="G96">
        <f ca="1"/>
        <v>1</v>
      </c>
      <c r="H96" t="str">
        <f ca="1"/>
        <v>Emily Danilov</v>
      </c>
      <c r="I96" t="str">
        <f ca="1"/>
        <v>mlyDnlv77@gmail.com</v>
      </c>
      <c r="J96" t="str">
        <f ca="1"/>
        <v>Zjquq54?</v>
      </c>
      <c r="N96">
        <f ca="1"/>
        <v>5</v>
      </c>
      <c r="O96">
        <f ca="1"/>
        <v>1</v>
      </c>
      <c r="P96" t="str">
        <f ca="1"/>
        <v>Z</v>
      </c>
      <c r="Q96" t="str">
        <f ca="1"/>
        <v>j</v>
      </c>
      <c r="R96" t="str">
        <f ca="1"/>
        <v>q</v>
      </c>
      <c r="S96" t="str">
        <f ca="1"/>
        <v>u</v>
      </c>
      <c r="T96" t="str">
        <f ca="1"/>
        <v>q</v>
      </c>
      <c r="U96">
        <f ca="1"/>
        <v>5</v>
      </c>
      <c r="V96">
        <f ca="1"/>
        <v>4</v>
      </c>
    </row>
    <row r="97" spans="5:22" x14ac:dyDescent="0.25">
      <c r="E97">
        <v>96</v>
      </c>
      <c r="F97">
        <f ca="1"/>
        <v>1</v>
      </c>
      <c r="G97">
        <f ca="1"/>
        <v>0</v>
      </c>
      <c r="H97" t="str">
        <f ca="1"/>
        <v>Harper Lee Geva</v>
      </c>
      <c r="I97" t="str">
        <f ca="1"/>
        <v/>
      </c>
      <c r="J97" t="str">
        <f ca="1"/>
        <v/>
      </c>
      <c r="N97" t="str">
        <f ca="1"/>
        <v/>
      </c>
      <c r="O97" t="str">
        <f ca="1"/>
        <v/>
      </c>
      <c r="P97" t="str">
        <f ca="1"/>
        <v/>
      </c>
      <c r="Q97" t="str">
        <f ca="1"/>
        <v/>
      </c>
      <c r="R97" t="str">
        <f ca="1"/>
        <v/>
      </c>
      <c r="S97" t="str">
        <f ca="1"/>
        <v/>
      </c>
      <c r="T97" t="str">
        <f ca="1"/>
        <v/>
      </c>
      <c r="U97" t="str">
        <f ca="1"/>
        <v/>
      </c>
      <c r="V97" t="str">
        <f ca="1"/>
        <v/>
      </c>
    </row>
    <row r="98" spans="5:22" x14ac:dyDescent="0.25">
      <c r="E98">
        <v>97</v>
      </c>
      <c r="F98">
        <f ca="1"/>
        <v>0</v>
      </c>
      <c r="G98">
        <f ca="1"/>
        <v>0</v>
      </c>
      <c r="H98" t="str">
        <f ca="1"/>
        <v>Dor Rodriguez</v>
      </c>
      <c r="I98" t="str">
        <f ca="1"/>
        <v/>
      </c>
      <c r="J98" t="str">
        <f ca="1"/>
        <v/>
      </c>
      <c r="N98" t="str">
        <f ca="1"/>
        <v/>
      </c>
      <c r="O98" t="str">
        <f ca="1"/>
        <v/>
      </c>
      <c r="P98" t="str">
        <f ca="1"/>
        <v/>
      </c>
      <c r="Q98" t="str">
        <f ca="1"/>
        <v/>
      </c>
      <c r="R98" t="str">
        <f ca="1"/>
        <v/>
      </c>
      <c r="S98" t="str">
        <f ca="1"/>
        <v/>
      </c>
      <c r="T98" t="str">
        <f ca="1"/>
        <v/>
      </c>
      <c r="U98" t="str">
        <f ca="1"/>
        <v/>
      </c>
      <c r="V98" t="str">
        <f ca="1"/>
        <v/>
      </c>
    </row>
    <row r="99" spans="5:22" x14ac:dyDescent="0.25">
      <c r="E99">
        <v>98</v>
      </c>
      <c r="F99">
        <f ca="1"/>
        <v>0</v>
      </c>
      <c r="G99">
        <f ca="1"/>
        <v>1</v>
      </c>
      <c r="H99" t="str">
        <f ca="1"/>
        <v>Dror Brown</v>
      </c>
      <c r="I99" t="str">
        <f ca="1"/>
        <v>DrrBrwn05@gmail.com</v>
      </c>
      <c r="J99" t="str">
        <f ca="1"/>
        <v>Qtw#lp89</v>
      </c>
      <c r="N99">
        <f ca="1"/>
        <v>5</v>
      </c>
      <c r="O99">
        <f ca="1"/>
        <v>0</v>
      </c>
      <c r="P99" t="str">
        <f ca="1"/>
        <v>Q</v>
      </c>
      <c r="Q99" t="str">
        <f ca="1"/>
        <v>t</v>
      </c>
      <c r="R99" t="str">
        <f ca="1"/>
        <v>w</v>
      </c>
      <c r="S99" t="str">
        <f ca="1"/>
        <v>l</v>
      </c>
      <c r="T99" t="str">
        <f ca="1"/>
        <v>p</v>
      </c>
      <c r="U99">
        <f ca="1"/>
        <v>8</v>
      </c>
      <c r="V99">
        <f ca="1"/>
        <v>9</v>
      </c>
    </row>
    <row r="100" spans="5:22" x14ac:dyDescent="0.25">
      <c r="E100">
        <v>99</v>
      </c>
      <c r="F100">
        <f ca="1"/>
        <v>0</v>
      </c>
      <c r="G100">
        <f ca="1"/>
        <v>0</v>
      </c>
      <c r="H100" t="str">
        <f ca="1"/>
        <v>Olivia Lopez</v>
      </c>
      <c r="I100" t="str">
        <f ca="1"/>
        <v/>
      </c>
      <c r="J100" t="str">
        <f ca="1"/>
        <v/>
      </c>
      <c r="N100" t="str">
        <f ca="1"/>
        <v/>
      </c>
      <c r="O100" t="str">
        <f ca="1"/>
        <v/>
      </c>
      <c r="P100" t="str">
        <f ca="1"/>
        <v/>
      </c>
      <c r="Q100" t="str">
        <f ca="1"/>
        <v/>
      </c>
      <c r="R100" t="str">
        <f ca="1"/>
        <v/>
      </c>
      <c r="S100" t="str">
        <f ca="1"/>
        <v/>
      </c>
      <c r="T100" t="str">
        <f ca="1"/>
        <v/>
      </c>
      <c r="U100" t="str">
        <f ca="1"/>
        <v/>
      </c>
      <c r="V100" t="str">
        <f ca="1"/>
        <v/>
      </c>
    </row>
    <row r="101" spans="5:22" x14ac:dyDescent="0.25">
      <c r="E101">
        <v>100</v>
      </c>
      <c r="F101">
        <f ca="1"/>
        <v>0</v>
      </c>
      <c r="G101">
        <f ca="1"/>
        <v>0</v>
      </c>
      <c r="H101" t="str">
        <f ca="1"/>
        <v>Isabella Rodriguez</v>
      </c>
      <c r="I101" t="str">
        <f ca="1"/>
        <v/>
      </c>
      <c r="J101" t="str">
        <f ca="1"/>
        <v/>
      </c>
      <c r="N101" t="str">
        <f ca="1"/>
        <v/>
      </c>
      <c r="O101" t="str">
        <f ca="1"/>
        <v/>
      </c>
      <c r="P101" t="str">
        <f ca="1"/>
        <v/>
      </c>
      <c r="Q101" t="str">
        <f ca="1"/>
        <v/>
      </c>
      <c r="R101" t="str">
        <f ca="1"/>
        <v/>
      </c>
      <c r="S101" t="str">
        <f ca="1"/>
        <v/>
      </c>
      <c r="T101" t="str">
        <f ca="1"/>
        <v/>
      </c>
      <c r="U101" t="str">
        <f ca="1"/>
        <v/>
      </c>
      <c r="V101" t="str">
        <f ca="1"/>
        <v/>
      </c>
    </row>
    <row r="102" spans="5:22" x14ac:dyDescent="0.25">
      <c r="E102">
        <v>101</v>
      </c>
      <c r="F102">
        <f ca="1"/>
        <v>0</v>
      </c>
      <c r="G102">
        <f ca="1"/>
        <v>1</v>
      </c>
      <c r="H102" t="str">
        <f ca="1"/>
        <v>Dor Rodriguez</v>
      </c>
      <c r="I102" t="str">
        <f ca="1"/>
        <v>DrRdrgz85@gmail.com</v>
      </c>
      <c r="J102" t="str">
        <f ca="1"/>
        <v>Znb@w098</v>
      </c>
      <c r="N102">
        <f ca="1"/>
        <v>4</v>
      </c>
      <c r="O102">
        <f ca="1"/>
        <v>0</v>
      </c>
      <c r="P102" t="str">
        <f ca="1"/>
        <v>Z</v>
      </c>
      <c r="Q102" t="str">
        <f ca="1"/>
        <v>n</v>
      </c>
      <c r="R102" t="str">
        <f ca="1"/>
        <v>b</v>
      </c>
      <c r="S102" t="str">
        <f ca="1"/>
        <v>w</v>
      </c>
      <c r="T102">
        <f ca="1"/>
        <v>0</v>
      </c>
      <c r="U102">
        <f ca="1"/>
        <v>9</v>
      </c>
      <c r="V102">
        <f ca="1"/>
        <v>8</v>
      </c>
    </row>
    <row r="103" spans="5:22" x14ac:dyDescent="0.25">
      <c r="E103">
        <v>102</v>
      </c>
      <c r="F103">
        <f ca="1"/>
        <v>1</v>
      </c>
      <c r="G103">
        <f ca="1"/>
        <v>1</v>
      </c>
      <c r="H103" t="str">
        <f ca="1"/>
        <v>Dror Charles Jones</v>
      </c>
      <c r="I103" t="str">
        <f ca="1"/>
        <v>DrrCrlsJns48@gmail.com</v>
      </c>
      <c r="J103" t="str">
        <f ca="1"/>
        <v>Fmvnwt4*</v>
      </c>
      <c r="N103">
        <f ca="1"/>
        <v>6</v>
      </c>
      <c r="O103">
        <f ca="1"/>
        <v>1</v>
      </c>
      <c r="P103" t="str">
        <f ca="1"/>
        <v>F</v>
      </c>
      <c r="Q103" t="str">
        <f ca="1"/>
        <v>m</v>
      </c>
      <c r="R103" t="str">
        <f ca="1"/>
        <v>v</v>
      </c>
      <c r="S103" t="str">
        <f ca="1"/>
        <v>n</v>
      </c>
      <c r="T103" t="str">
        <f ca="1"/>
        <v>w</v>
      </c>
      <c r="U103" t="str">
        <f ca="1"/>
        <v>t</v>
      </c>
      <c r="V103">
        <f ca="1"/>
        <v>4</v>
      </c>
    </row>
    <row r="104" spans="5:22" x14ac:dyDescent="0.25">
      <c r="E104">
        <v>103</v>
      </c>
      <c r="F104">
        <f ca="1"/>
        <v>1</v>
      </c>
      <c r="G104">
        <f ca="1"/>
        <v>1</v>
      </c>
      <c r="H104" t="str">
        <f ca="1"/>
        <v>Ethan John Brown</v>
      </c>
      <c r="I104" t="str">
        <f ca="1"/>
        <v>tnJnBrwn23@gmail.com</v>
      </c>
      <c r="J104" t="str">
        <f ca="1"/>
        <v>Dtb?v373</v>
      </c>
      <c r="N104">
        <f ca="1"/>
        <v>4</v>
      </c>
      <c r="O104">
        <f ca="1"/>
        <v>0</v>
      </c>
      <c r="P104" t="str">
        <f ca="1"/>
        <v>D</v>
      </c>
      <c r="Q104" t="str">
        <f ca="1"/>
        <v>t</v>
      </c>
      <c r="R104" t="str">
        <f ca="1"/>
        <v>b</v>
      </c>
      <c r="S104" t="str">
        <f ca="1"/>
        <v>v</v>
      </c>
      <c r="T104">
        <f ca="1"/>
        <v>3</v>
      </c>
      <c r="U104">
        <f ca="1"/>
        <v>7</v>
      </c>
      <c r="V104">
        <f ca="1"/>
        <v>3</v>
      </c>
    </row>
    <row r="105" spans="5:22" x14ac:dyDescent="0.25">
      <c r="E105">
        <v>104</v>
      </c>
      <c r="F105">
        <f ca="1"/>
        <v>0</v>
      </c>
      <c r="G105">
        <f ca="1"/>
        <v>1</v>
      </c>
      <c r="H105" t="str">
        <f ca="1"/>
        <v>Dror Jackson</v>
      </c>
      <c r="I105" t="str">
        <f ca="1"/>
        <v>DrrJcksn54@gmail.com</v>
      </c>
      <c r="J105" t="str">
        <f ca="1"/>
        <v>Tcbm172*</v>
      </c>
      <c r="N105">
        <f ca="1"/>
        <v>4</v>
      </c>
      <c r="O105">
        <f ca="1"/>
        <v>1</v>
      </c>
      <c r="P105" t="str">
        <f ca="1"/>
        <v>T</v>
      </c>
      <c r="Q105" t="str">
        <f ca="1"/>
        <v>c</v>
      </c>
      <c r="R105" t="str">
        <f ca="1"/>
        <v>b</v>
      </c>
      <c r="S105" t="str">
        <f ca="1"/>
        <v>m</v>
      </c>
      <c r="T105">
        <f ca="1"/>
        <v>1</v>
      </c>
      <c r="U105">
        <f ca="1"/>
        <v>7</v>
      </c>
      <c r="V105">
        <f ca="1"/>
        <v>2</v>
      </c>
    </row>
    <row r="106" spans="5:22" x14ac:dyDescent="0.25">
      <c r="E106">
        <v>105</v>
      </c>
      <c r="F106">
        <f ca="1"/>
        <v>0</v>
      </c>
      <c r="G106">
        <f ca="1"/>
        <v>0</v>
      </c>
      <c r="H106" t="str">
        <f ca="1"/>
        <v>Noah Thompson</v>
      </c>
      <c r="I106" t="str">
        <f ca="1"/>
        <v/>
      </c>
      <c r="J106" t="str">
        <f ca="1"/>
        <v/>
      </c>
      <c r="N106" t="str">
        <f ca="1"/>
        <v/>
      </c>
      <c r="O106" t="str">
        <f ca="1"/>
        <v/>
      </c>
      <c r="P106" t="str">
        <f ca="1"/>
        <v/>
      </c>
      <c r="Q106" t="str">
        <f ca="1"/>
        <v/>
      </c>
      <c r="R106" t="str">
        <f ca="1"/>
        <v/>
      </c>
      <c r="S106" t="str">
        <f ca="1"/>
        <v/>
      </c>
      <c r="T106" t="str">
        <f ca="1"/>
        <v/>
      </c>
      <c r="U106" t="str">
        <f ca="1"/>
        <v/>
      </c>
      <c r="V106" t="str">
        <f ca="1"/>
        <v/>
      </c>
    </row>
    <row r="107" spans="5:22" x14ac:dyDescent="0.25">
      <c r="E107">
        <v>106</v>
      </c>
      <c r="F107">
        <f ca="1"/>
        <v>0</v>
      </c>
      <c r="G107">
        <f ca="1"/>
        <v>1</v>
      </c>
      <c r="H107" t="str">
        <f ca="1"/>
        <v>Sophia Lee</v>
      </c>
      <c r="I107" t="str">
        <f ca="1"/>
        <v>SpL57@gmail.com</v>
      </c>
      <c r="J107" t="str">
        <f ca="1"/>
        <v>Ocnm190%</v>
      </c>
      <c r="N107">
        <f ca="1"/>
        <v>4</v>
      </c>
      <c r="O107">
        <f ca="1"/>
        <v>1</v>
      </c>
      <c r="P107" t="str">
        <f ca="1"/>
        <v>O</v>
      </c>
      <c r="Q107" t="str">
        <f ca="1"/>
        <v>c</v>
      </c>
      <c r="R107" t="str">
        <f ca="1"/>
        <v>n</v>
      </c>
      <c r="S107" t="str">
        <f ca="1"/>
        <v>m</v>
      </c>
      <c r="T107">
        <f ca="1"/>
        <v>1</v>
      </c>
      <c r="U107">
        <f ca="1"/>
        <v>9</v>
      </c>
      <c r="V107">
        <f ca="1"/>
        <v>0</v>
      </c>
    </row>
    <row r="108" spans="5:22" x14ac:dyDescent="0.25">
      <c r="E108">
        <v>107</v>
      </c>
      <c r="F108">
        <f ca="1"/>
        <v>0</v>
      </c>
      <c r="G108">
        <f ca="1"/>
        <v>1</v>
      </c>
      <c r="H108" t="str">
        <f ca="1"/>
        <v>Jackson Wilson</v>
      </c>
      <c r="I108" t="str">
        <f ca="1"/>
        <v>JcksnWlsn03@gmail.com</v>
      </c>
      <c r="J108" t="str">
        <f ca="1"/>
        <v>Ygt+4097</v>
      </c>
      <c r="N108">
        <f ca="1"/>
        <v>3</v>
      </c>
      <c r="O108">
        <f ca="1"/>
        <v>0</v>
      </c>
      <c r="P108" t="str">
        <f ca="1"/>
        <v>Y</v>
      </c>
      <c r="Q108" t="str">
        <f ca="1"/>
        <v>g</v>
      </c>
      <c r="R108" t="str">
        <f ca="1"/>
        <v>t</v>
      </c>
      <c r="S108">
        <f ca="1"/>
        <v>4</v>
      </c>
      <c r="T108">
        <f ca="1"/>
        <v>0</v>
      </c>
      <c r="U108">
        <f ca="1"/>
        <v>9</v>
      </c>
      <c r="V108">
        <f ca="1"/>
        <v>7</v>
      </c>
    </row>
    <row r="109" spans="5:22" x14ac:dyDescent="0.25">
      <c r="E109">
        <v>108</v>
      </c>
      <c r="F109">
        <f ca="1"/>
        <v>0</v>
      </c>
      <c r="G109">
        <f ca="1"/>
        <v>1</v>
      </c>
      <c r="H109" t="str">
        <f ca="1"/>
        <v>Noah Friedman</v>
      </c>
      <c r="I109" t="str">
        <f ca="1"/>
        <v>NFrdmn01@gmail.com</v>
      </c>
      <c r="J109" t="str">
        <f ca="1"/>
        <v>Apw*7504</v>
      </c>
      <c r="N109">
        <f ca="1"/>
        <v>3</v>
      </c>
      <c r="O109">
        <f ca="1"/>
        <v>0</v>
      </c>
      <c r="P109" t="str">
        <f ca="1"/>
        <v>A</v>
      </c>
      <c r="Q109" t="str">
        <f ca="1"/>
        <v>p</v>
      </c>
      <c r="R109" t="str">
        <f ca="1"/>
        <v>w</v>
      </c>
      <c r="S109">
        <f ca="1"/>
        <v>7</v>
      </c>
      <c r="T109">
        <f ca="1"/>
        <v>5</v>
      </c>
      <c r="U109">
        <f ca="1"/>
        <v>0</v>
      </c>
      <c r="V109">
        <f ca="1"/>
        <v>4</v>
      </c>
    </row>
    <row r="110" spans="5:22" x14ac:dyDescent="0.25">
      <c r="E110">
        <v>109</v>
      </c>
      <c r="F110">
        <f ca="1"/>
        <v>0</v>
      </c>
      <c r="G110">
        <f ca="1"/>
        <v>1</v>
      </c>
      <c r="H110" t="str">
        <f ca="1"/>
        <v>Sofia Harris</v>
      </c>
      <c r="I110" t="str">
        <f ca="1"/>
        <v>Sfrrs01@gmail.com</v>
      </c>
      <c r="J110" t="str">
        <f ca="1"/>
        <v>Ekfpm67?</v>
      </c>
      <c r="N110">
        <f ca="1"/>
        <v>5</v>
      </c>
      <c r="O110">
        <f ca="1"/>
        <v>1</v>
      </c>
      <c r="P110" t="str">
        <f ca="1"/>
        <v>E</v>
      </c>
      <c r="Q110" t="str">
        <f ca="1"/>
        <v>k</v>
      </c>
      <c r="R110" t="str">
        <f ca="1"/>
        <v>f</v>
      </c>
      <c r="S110" t="str">
        <f ca="1"/>
        <v>p</v>
      </c>
      <c r="T110" t="str">
        <f ca="1"/>
        <v>m</v>
      </c>
      <c r="U110">
        <f ca="1"/>
        <v>6</v>
      </c>
      <c r="V110">
        <f ca="1"/>
        <v>7</v>
      </c>
    </row>
    <row r="111" spans="5:22" x14ac:dyDescent="0.25">
      <c r="E111">
        <v>110</v>
      </c>
      <c r="F111">
        <f ca="1"/>
        <v>0</v>
      </c>
      <c r="G111">
        <f ca="1"/>
        <v>1</v>
      </c>
      <c r="H111" t="str">
        <f ca="1"/>
        <v>James Hernandez</v>
      </c>
      <c r="I111" t="str">
        <f ca="1"/>
        <v>Jmsrnndz36@gmail.com</v>
      </c>
      <c r="J111" t="str">
        <f ca="1"/>
        <v>Lub@7985</v>
      </c>
      <c r="N111">
        <f ca="1"/>
        <v>3</v>
      </c>
      <c r="O111">
        <f ca="1"/>
        <v>0</v>
      </c>
      <c r="P111" t="str">
        <f ca="1"/>
        <v>L</v>
      </c>
      <c r="Q111" t="str">
        <f ca="1"/>
        <v>u</v>
      </c>
      <c r="R111" t="str">
        <f ca="1"/>
        <v>b</v>
      </c>
      <c r="S111">
        <f ca="1"/>
        <v>7</v>
      </c>
      <c r="T111">
        <f ca="1"/>
        <v>9</v>
      </c>
      <c r="U111">
        <f ca="1"/>
        <v>8</v>
      </c>
      <c r="V111">
        <f ca="1"/>
        <v>5</v>
      </c>
    </row>
    <row r="112" spans="5:22" x14ac:dyDescent="0.25">
      <c r="E112">
        <v>111</v>
      </c>
      <c r="F112">
        <f ca="1"/>
        <v>0</v>
      </c>
      <c r="G112">
        <f ca="1"/>
        <v>0</v>
      </c>
      <c r="H112" t="str">
        <f ca="1"/>
        <v>Ethan Garcia</v>
      </c>
      <c r="I112" t="str">
        <f ca="1"/>
        <v/>
      </c>
      <c r="J112" t="str">
        <f ca="1"/>
        <v/>
      </c>
      <c r="N112" t="str">
        <f ca="1"/>
        <v/>
      </c>
      <c r="O112" t="str">
        <f ca="1"/>
        <v/>
      </c>
      <c r="P112" t="str">
        <f ca="1"/>
        <v/>
      </c>
      <c r="Q112" t="str">
        <f ca="1"/>
        <v/>
      </c>
      <c r="R112" t="str">
        <f ca="1"/>
        <v/>
      </c>
      <c r="S112" t="str">
        <f ca="1"/>
        <v/>
      </c>
      <c r="T112" t="str">
        <f ca="1"/>
        <v/>
      </c>
      <c r="U112" t="str">
        <f ca="1"/>
        <v/>
      </c>
      <c r="V112" t="str">
        <f ca="1"/>
        <v/>
      </c>
    </row>
    <row r="113" spans="5:22" x14ac:dyDescent="0.25">
      <c r="E113">
        <v>112</v>
      </c>
      <c r="F113">
        <f ca="1"/>
        <v>0</v>
      </c>
      <c r="G113">
        <f ca="1"/>
        <v>1</v>
      </c>
      <c r="H113" t="str">
        <f ca="1"/>
        <v>Lucas Perez</v>
      </c>
      <c r="I113" t="str">
        <f ca="1"/>
        <v>LcsPrz43@gmail.com</v>
      </c>
      <c r="J113" t="str">
        <f ca="1"/>
        <v>Cwmx362*</v>
      </c>
      <c r="N113">
        <f ca="1"/>
        <v>4</v>
      </c>
      <c r="O113">
        <f ca="1"/>
        <v>1</v>
      </c>
      <c r="P113" t="str">
        <f ca="1"/>
        <v>C</v>
      </c>
      <c r="Q113" t="str">
        <f ca="1"/>
        <v>w</v>
      </c>
      <c r="R113" t="str">
        <f ca="1"/>
        <v>m</v>
      </c>
      <c r="S113" t="str">
        <f ca="1"/>
        <v>x</v>
      </c>
      <c r="T113">
        <f ca="1"/>
        <v>3</v>
      </c>
      <c r="U113">
        <f ca="1"/>
        <v>6</v>
      </c>
      <c r="V113">
        <f ca="1"/>
        <v>2</v>
      </c>
    </row>
    <row r="114" spans="5:22" x14ac:dyDescent="0.25">
      <c r="E114">
        <v>113</v>
      </c>
      <c r="F114">
        <f ca="1"/>
        <v>0</v>
      </c>
      <c r="G114">
        <f ca="1"/>
        <v>1</v>
      </c>
      <c r="H114" t="str">
        <f ca="1"/>
        <v>Mia Garcia</v>
      </c>
      <c r="I114" t="str">
        <f ca="1"/>
        <v>MGrc73@gmail.com</v>
      </c>
      <c r="J114" t="str">
        <f ca="1"/>
        <v>Ffoh160*</v>
      </c>
      <c r="N114">
        <f ca="1"/>
        <v>4</v>
      </c>
      <c r="O114">
        <f ca="1"/>
        <v>1</v>
      </c>
      <c r="P114" t="str">
        <f ca="1"/>
        <v>F</v>
      </c>
      <c r="Q114" t="str">
        <f ca="1"/>
        <v>f</v>
      </c>
      <c r="R114" t="str">
        <f ca="1"/>
        <v>o</v>
      </c>
      <c r="S114" t="str">
        <f ca="1"/>
        <v>h</v>
      </c>
      <c r="T114">
        <f ca="1"/>
        <v>1</v>
      </c>
      <c r="U114">
        <f ca="1"/>
        <v>6</v>
      </c>
      <c r="V114">
        <f ca="1"/>
        <v>0</v>
      </c>
    </row>
    <row r="115" spans="5:22" x14ac:dyDescent="0.25">
      <c r="E115">
        <v>114</v>
      </c>
      <c r="F115">
        <f ca="1"/>
        <v>0</v>
      </c>
      <c r="G115">
        <f ca="1"/>
        <v>1</v>
      </c>
      <c r="H115" t="str">
        <f ca="1"/>
        <v>Ofek Moore</v>
      </c>
      <c r="I115" t="str">
        <f ca="1"/>
        <v>fkMr85@gmail.com</v>
      </c>
      <c r="J115" t="str">
        <f ca="1"/>
        <v>Hxv&amp;la73</v>
      </c>
      <c r="N115">
        <f ca="1"/>
        <v>5</v>
      </c>
      <c r="O115">
        <f ca="1"/>
        <v>0</v>
      </c>
      <c r="P115" t="str">
        <f ca="1"/>
        <v>H</v>
      </c>
      <c r="Q115" t="str">
        <f ca="1"/>
        <v>x</v>
      </c>
      <c r="R115" t="str">
        <f ca="1"/>
        <v>v</v>
      </c>
      <c r="S115" t="str">
        <f ca="1"/>
        <v>l</v>
      </c>
      <c r="T115" t="str">
        <f ca="1"/>
        <v>a</v>
      </c>
      <c r="U115">
        <f ca="1"/>
        <v>7</v>
      </c>
      <c r="V115">
        <f ca="1"/>
        <v>3</v>
      </c>
    </row>
    <row r="116" spans="5:22" x14ac:dyDescent="0.25">
      <c r="E116">
        <v>115</v>
      </c>
      <c r="F116">
        <f ca="1"/>
        <v>0</v>
      </c>
      <c r="G116">
        <f ca="1"/>
        <v>1</v>
      </c>
      <c r="H116" t="str">
        <f ca="1"/>
        <v>Isabella Perez</v>
      </c>
      <c r="I116" t="str">
        <f ca="1"/>
        <v>sbllPrz80@gmail.com</v>
      </c>
      <c r="J116" t="str">
        <f ca="1"/>
        <v>Uyk+c103</v>
      </c>
      <c r="N116">
        <f ca="1"/>
        <v>4</v>
      </c>
      <c r="O116">
        <f ca="1"/>
        <v>0</v>
      </c>
      <c r="P116" t="str">
        <f ca="1"/>
        <v>U</v>
      </c>
      <c r="Q116" t="str">
        <f ca="1"/>
        <v>y</v>
      </c>
      <c r="R116" t="str">
        <f ca="1"/>
        <v>k</v>
      </c>
      <c r="S116" t="str">
        <f ca="1"/>
        <v>c</v>
      </c>
      <c r="T116">
        <f ca="1"/>
        <v>1</v>
      </c>
      <c r="U116">
        <f ca="1"/>
        <v>0</v>
      </c>
      <c r="V116">
        <f ca="1"/>
        <v>3</v>
      </c>
    </row>
    <row r="117" spans="5:22" x14ac:dyDescent="0.25">
      <c r="E117">
        <v>116</v>
      </c>
      <c r="F117">
        <f ca="1"/>
        <v>0</v>
      </c>
      <c r="G117">
        <f ca="1"/>
        <v>1</v>
      </c>
      <c r="H117" t="str">
        <f ca="1"/>
        <v>Oren Mizrahi</v>
      </c>
      <c r="I117" t="str">
        <f ca="1"/>
        <v>rnMzr80@gmail.com</v>
      </c>
      <c r="J117" t="str">
        <f ca="1"/>
        <v>Vas3815+</v>
      </c>
      <c r="N117">
        <f ca="1"/>
        <v>3</v>
      </c>
      <c r="O117">
        <f ca="1"/>
        <v>1</v>
      </c>
      <c r="P117" t="str">
        <f ca="1"/>
        <v>V</v>
      </c>
      <c r="Q117" t="str">
        <f ca="1"/>
        <v>a</v>
      </c>
      <c r="R117" t="str">
        <f ca="1"/>
        <v>s</v>
      </c>
      <c r="S117">
        <f ca="1"/>
        <v>3</v>
      </c>
      <c r="T117">
        <f ca="1"/>
        <v>8</v>
      </c>
      <c r="U117">
        <f ca="1"/>
        <v>1</v>
      </c>
      <c r="V117">
        <f ca="1"/>
        <v>5</v>
      </c>
    </row>
    <row r="118" spans="5:22" x14ac:dyDescent="0.25">
      <c r="E118">
        <v>117</v>
      </c>
      <c r="F118">
        <f ca="1"/>
        <v>0</v>
      </c>
      <c r="G118">
        <f ca="1"/>
        <v>1</v>
      </c>
      <c r="H118" t="str">
        <f ca="1"/>
        <v>Ethan Wilson</v>
      </c>
      <c r="I118" t="str">
        <f ca="1"/>
        <v>tnWlsn12@gmail.com</v>
      </c>
      <c r="J118" t="str">
        <f ca="1"/>
        <v>Gsa*u518</v>
      </c>
      <c r="N118">
        <f ca="1"/>
        <v>4</v>
      </c>
      <c r="O118">
        <f ca="1"/>
        <v>0</v>
      </c>
      <c r="P118" t="str">
        <f ca="1"/>
        <v>G</v>
      </c>
      <c r="Q118" t="str">
        <f ca="1"/>
        <v>s</v>
      </c>
      <c r="R118" t="str">
        <f ca="1"/>
        <v>a</v>
      </c>
      <c r="S118" t="str">
        <f ca="1"/>
        <v>u</v>
      </c>
      <c r="T118">
        <f ca="1"/>
        <v>5</v>
      </c>
      <c r="U118">
        <f ca="1"/>
        <v>1</v>
      </c>
      <c r="V118">
        <f ca="1"/>
        <v>8</v>
      </c>
    </row>
    <row r="119" spans="5:22" x14ac:dyDescent="0.25">
      <c r="E119">
        <v>118</v>
      </c>
      <c r="F119">
        <f ca="1"/>
        <v>0</v>
      </c>
      <c r="G119">
        <f ca="1"/>
        <v>1</v>
      </c>
      <c r="H119" t="str">
        <f ca="1"/>
        <v>Mia Robinson</v>
      </c>
      <c r="I119" t="str">
        <f ca="1"/>
        <v>MRbnsn78@gmail.com</v>
      </c>
      <c r="J119" t="str">
        <f ca="1"/>
        <v>Cfq&amp;q694</v>
      </c>
      <c r="N119">
        <f ca="1"/>
        <v>4</v>
      </c>
      <c r="O119">
        <f ca="1"/>
        <v>0</v>
      </c>
      <c r="P119" t="str">
        <f ca="1"/>
        <v>C</v>
      </c>
      <c r="Q119" t="str">
        <f ca="1"/>
        <v>f</v>
      </c>
      <c r="R119" t="str">
        <f ca="1"/>
        <v>q</v>
      </c>
      <c r="S119" t="str">
        <f ca="1"/>
        <v>q</v>
      </c>
      <c r="T119">
        <f ca="1"/>
        <v>6</v>
      </c>
      <c r="U119">
        <f ca="1"/>
        <v>9</v>
      </c>
      <c r="V119">
        <f ca="1"/>
        <v>4</v>
      </c>
    </row>
    <row r="120" spans="5:22" x14ac:dyDescent="0.25">
      <c r="E120">
        <v>119</v>
      </c>
      <c r="F120">
        <f ca="1"/>
        <v>0</v>
      </c>
      <c r="G120">
        <f ca="1"/>
        <v>1</v>
      </c>
      <c r="H120" t="str">
        <f ca="1"/>
        <v>Evelyn Wilson</v>
      </c>
      <c r="I120" t="str">
        <f ca="1"/>
        <v>vlynWlsn63@gmail.com</v>
      </c>
      <c r="J120" t="str">
        <f ca="1"/>
        <v>Qto?j065</v>
      </c>
      <c r="N120">
        <f ca="1"/>
        <v>4</v>
      </c>
      <c r="O120">
        <f ca="1"/>
        <v>0</v>
      </c>
      <c r="P120" t="str">
        <f ca="1"/>
        <v>Q</v>
      </c>
      <c r="Q120" t="str">
        <f ca="1"/>
        <v>t</v>
      </c>
      <c r="R120" t="str">
        <f ca="1"/>
        <v>o</v>
      </c>
      <c r="S120" t="str">
        <f ca="1"/>
        <v>j</v>
      </c>
      <c r="T120">
        <f ca="1"/>
        <v>0</v>
      </c>
      <c r="U120">
        <f ca="1"/>
        <v>6</v>
      </c>
      <c r="V120">
        <f ca="1"/>
        <v>5</v>
      </c>
    </row>
    <row r="121" spans="5:22" x14ac:dyDescent="0.25">
      <c r="E121">
        <v>120</v>
      </c>
      <c r="F121">
        <f ca="1"/>
        <v>0</v>
      </c>
      <c r="G121">
        <f ca="1"/>
        <v>1</v>
      </c>
      <c r="H121" t="str">
        <f ca="1"/>
        <v>Sophia Brown</v>
      </c>
      <c r="I121" t="str">
        <f ca="1"/>
        <v>SpBrwn84@gmail.com</v>
      </c>
      <c r="J121" t="str">
        <f ca="1"/>
        <v>Tjd0737?</v>
      </c>
      <c r="N121">
        <f ca="1"/>
        <v>3</v>
      </c>
      <c r="O121">
        <f ca="1"/>
        <v>1</v>
      </c>
      <c r="P121" t="str">
        <f ca="1"/>
        <v>T</v>
      </c>
      <c r="Q121" t="str">
        <f ca="1"/>
        <v>j</v>
      </c>
      <c r="R121" t="str">
        <f ca="1"/>
        <v>d</v>
      </c>
      <c r="S121">
        <f ca="1"/>
        <v>0</v>
      </c>
      <c r="T121">
        <f ca="1"/>
        <v>7</v>
      </c>
      <c r="U121">
        <f ca="1"/>
        <v>3</v>
      </c>
      <c r="V121">
        <f ca="1"/>
        <v>7</v>
      </c>
    </row>
    <row r="122" spans="5:22" x14ac:dyDescent="0.25">
      <c r="E122">
        <v>121</v>
      </c>
      <c r="F122">
        <f ca="1"/>
        <v>1</v>
      </c>
      <c r="G122">
        <f ca="1"/>
        <v>1</v>
      </c>
      <c r="H122" t="str">
        <f ca="1"/>
        <v>Logan Lynn Jackson</v>
      </c>
      <c r="I122" t="str">
        <f ca="1"/>
        <v>LgnLynnJcksn79@gmail.com</v>
      </c>
      <c r="J122" t="str">
        <f ca="1"/>
        <v>Lon3191@</v>
      </c>
      <c r="N122">
        <f ca="1"/>
        <v>3</v>
      </c>
      <c r="O122">
        <f ca="1"/>
        <v>1</v>
      </c>
      <c r="P122" t="str">
        <f ca="1"/>
        <v>L</v>
      </c>
      <c r="Q122" t="str">
        <f ca="1"/>
        <v>o</v>
      </c>
      <c r="R122" t="str">
        <f ca="1"/>
        <v>n</v>
      </c>
      <c r="S122">
        <f ca="1"/>
        <v>3</v>
      </c>
      <c r="T122">
        <f ca="1"/>
        <v>1</v>
      </c>
      <c r="U122">
        <f ca="1"/>
        <v>9</v>
      </c>
      <c r="V122">
        <f ca="1"/>
        <v>1</v>
      </c>
    </row>
    <row r="123" spans="5:22" x14ac:dyDescent="0.25">
      <c r="E123">
        <v>122</v>
      </c>
      <c r="F123">
        <f ca="1"/>
        <v>0</v>
      </c>
      <c r="G123">
        <f ca="1"/>
        <v>1</v>
      </c>
      <c r="H123" t="str">
        <f ca="1"/>
        <v>Ofri Lewis</v>
      </c>
      <c r="I123" t="str">
        <f ca="1"/>
        <v>frLws75@gmail.com</v>
      </c>
      <c r="J123" t="str">
        <f ca="1"/>
        <v>Tcxk751%</v>
      </c>
      <c r="N123">
        <f ca="1"/>
        <v>4</v>
      </c>
      <c r="O123">
        <f ca="1"/>
        <v>1</v>
      </c>
      <c r="P123" t="str">
        <f ca="1"/>
        <v>T</v>
      </c>
      <c r="Q123" t="str">
        <f ca="1"/>
        <v>c</v>
      </c>
      <c r="R123" t="str">
        <f ca="1"/>
        <v>x</v>
      </c>
      <c r="S123" t="str">
        <f ca="1"/>
        <v>k</v>
      </c>
      <c r="T123">
        <f ca="1"/>
        <v>7</v>
      </c>
      <c r="U123">
        <f ca="1"/>
        <v>5</v>
      </c>
      <c r="V123">
        <f ca="1"/>
        <v>1</v>
      </c>
    </row>
    <row r="124" spans="5:22" x14ac:dyDescent="0.25">
      <c r="E124">
        <v>123</v>
      </c>
      <c r="F124">
        <f ca="1"/>
        <v>1</v>
      </c>
      <c r="G124">
        <f ca="1"/>
        <v>1</v>
      </c>
      <c r="H124" t="str">
        <f ca="1"/>
        <v>Elijah Joseph Hernandez</v>
      </c>
      <c r="I124" t="str">
        <f ca="1"/>
        <v>ljJsprnndz09@gmail.com</v>
      </c>
      <c r="J124" t="str">
        <f ca="1"/>
        <v>Bqa0432$</v>
      </c>
      <c r="N124">
        <f ca="1"/>
        <v>3</v>
      </c>
      <c r="O124">
        <f ca="1"/>
        <v>1</v>
      </c>
      <c r="P124" t="str">
        <f ca="1"/>
        <v>B</v>
      </c>
      <c r="Q124" t="str">
        <f ca="1"/>
        <v>q</v>
      </c>
      <c r="R124" t="str">
        <f ca="1"/>
        <v>a</v>
      </c>
      <c r="S124">
        <f ca="1"/>
        <v>0</v>
      </c>
      <c r="T124">
        <f ca="1"/>
        <v>4</v>
      </c>
      <c r="U124">
        <f ca="1"/>
        <v>3</v>
      </c>
      <c r="V124">
        <f ca="1"/>
        <v>2</v>
      </c>
    </row>
    <row r="125" spans="5:22" x14ac:dyDescent="0.25">
      <c r="E125">
        <v>124</v>
      </c>
      <c r="F125">
        <f ca="1"/>
        <v>0</v>
      </c>
      <c r="G125">
        <f ca="1"/>
        <v>1</v>
      </c>
      <c r="H125" t="str">
        <f ca="1"/>
        <v>Amelia Lewis</v>
      </c>
      <c r="I125" t="str">
        <f ca="1"/>
        <v>mlLws47@gmail.com</v>
      </c>
      <c r="J125" t="str">
        <f ca="1"/>
        <v>Okm%f129</v>
      </c>
      <c r="N125">
        <f ca="1"/>
        <v>4</v>
      </c>
      <c r="O125">
        <f ca="1"/>
        <v>0</v>
      </c>
      <c r="P125" t="str">
        <f ca="1"/>
        <v>O</v>
      </c>
      <c r="Q125" t="str">
        <f ca="1"/>
        <v>k</v>
      </c>
      <c r="R125" t="str">
        <f ca="1"/>
        <v>m</v>
      </c>
      <c r="S125" t="str">
        <f ca="1"/>
        <v>f</v>
      </c>
      <c r="T125">
        <f ca="1"/>
        <v>1</v>
      </c>
      <c r="U125">
        <f ca="1"/>
        <v>2</v>
      </c>
      <c r="V125">
        <f ca="1"/>
        <v>9</v>
      </c>
    </row>
    <row r="126" spans="5:22" x14ac:dyDescent="0.25">
      <c r="E126">
        <v>125</v>
      </c>
      <c r="F126">
        <f ca="1"/>
        <v>0</v>
      </c>
      <c r="G126">
        <f ca="1"/>
        <v>1</v>
      </c>
      <c r="H126" t="str">
        <f ca="1"/>
        <v>Oren Smith</v>
      </c>
      <c r="I126" t="str">
        <f ca="1"/>
        <v>rnSmt70@gmail.com</v>
      </c>
      <c r="J126" t="str">
        <f ca="1"/>
        <v>Bkq0204@</v>
      </c>
      <c r="N126">
        <f ca="1"/>
        <v>3</v>
      </c>
      <c r="O126">
        <f ca="1"/>
        <v>1</v>
      </c>
      <c r="P126" t="str">
        <f ca="1"/>
        <v>B</v>
      </c>
      <c r="Q126" t="str">
        <f ca="1"/>
        <v>k</v>
      </c>
      <c r="R126" t="str">
        <f ca="1"/>
        <v>q</v>
      </c>
      <c r="S126">
        <f ca="1"/>
        <v>0</v>
      </c>
      <c r="T126">
        <f ca="1"/>
        <v>2</v>
      </c>
      <c r="U126">
        <f ca="1"/>
        <v>0</v>
      </c>
      <c r="V126">
        <f ca="1"/>
        <v>4</v>
      </c>
    </row>
    <row r="127" spans="5:22" x14ac:dyDescent="0.25">
      <c r="E127">
        <v>126</v>
      </c>
      <c r="F127">
        <f ca="1"/>
        <v>0</v>
      </c>
      <c r="G127">
        <f ca="1"/>
        <v>1</v>
      </c>
      <c r="H127" t="str">
        <f ca="1"/>
        <v>Emma Gonzalez</v>
      </c>
      <c r="I127" t="str">
        <f ca="1"/>
        <v>mmGnzlz88@gmail.com</v>
      </c>
      <c r="J127" t="str">
        <f ca="1"/>
        <v>Pwyhu08?</v>
      </c>
      <c r="N127">
        <f ca="1"/>
        <v>5</v>
      </c>
      <c r="O127">
        <f ca="1"/>
        <v>1</v>
      </c>
      <c r="P127" t="str">
        <f ca="1"/>
        <v>P</v>
      </c>
      <c r="Q127" t="str">
        <f ca="1"/>
        <v>w</v>
      </c>
      <c r="R127" t="str">
        <f ca="1"/>
        <v>y</v>
      </c>
      <c r="S127" t="str">
        <f ca="1"/>
        <v>h</v>
      </c>
      <c r="T127" t="str">
        <f ca="1"/>
        <v>u</v>
      </c>
      <c r="U127">
        <f ca="1"/>
        <v>0</v>
      </c>
      <c r="V127">
        <f ca="1"/>
        <v>8</v>
      </c>
    </row>
    <row r="128" spans="5:22" x14ac:dyDescent="0.25">
      <c r="E128">
        <v>127</v>
      </c>
      <c r="F128">
        <f ca="1"/>
        <v>0</v>
      </c>
      <c r="G128">
        <f ca="1"/>
        <v>1</v>
      </c>
      <c r="H128" t="str">
        <f ca="1"/>
        <v>Oliver Geva</v>
      </c>
      <c r="I128" t="str">
        <f ca="1"/>
        <v>lvrGv03@gmail.com</v>
      </c>
      <c r="J128" t="str">
        <f ca="1"/>
        <v>Ahr*l240</v>
      </c>
      <c r="N128">
        <f ca="1"/>
        <v>4</v>
      </c>
      <c r="O128">
        <f ca="1"/>
        <v>0</v>
      </c>
      <c r="P128" t="str">
        <f ca="1"/>
        <v>A</v>
      </c>
      <c r="Q128" t="str">
        <f ca="1"/>
        <v>h</v>
      </c>
      <c r="R128" t="str">
        <f ca="1"/>
        <v>r</v>
      </c>
      <c r="S128" t="str">
        <f ca="1"/>
        <v>l</v>
      </c>
      <c r="T128">
        <f ca="1"/>
        <v>2</v>
      </c>
      <c r="U128">
        <f ca="1"/>
        <v>4</v>
      </c>
      <c r="V128">
        <f ca="1"/>
        <v>0</v>
      </c>
    </row>
    <row r="129" spans="5:22" x14ac:dyDescent="0.25">
      <c r="E129">
        <v>128</v>
      </c>
      <c r="F129">
        <f ca="1"/>
        <v>0</v>
      </c>
      <c r="G129">
        <f ca="1"/>
        <v>1</v>
      </c>
      <c r="H129" t="str">
        <f ca="1"/>
        <v>Lucas Lopez</v>
      </c>
      <c r="I129" t="str">
        <f ca="1"/>
        <v>LcsLpz37@gmail.com</v>
      </c>
      <c r="J129" t="str">
        <f ca="1"/>
        <v>Afz@j782</v>
      </c>
      <c r="N129">
        <f ca="1"/>
        <v>4</v>
      </c>
      <c r="O129">
        <f ca="1"/>
        <v>0</v>
      </c>
      <c r="P129" t="str">
        <f ca="1"/>
        <v>A</v>
      </c>
      <c r="Q129" t="str">
        <f ca="1"/>
        <v>f</v>
      </c>
      <c r="R129" t="str">
        <f ca="1"/>
        <v>z</v>
      </c>
      <c r="S129" t="str">
        <f ca="1"/>
        <v>j</v>
      </c>
      <c r="T129">
        <f ca="1"/>
        <v>7</v>
      </c>
      <c r="U129">
        <f ca="1"/>
        <v>8</v>
      </c>
      <c r="V129">
        <f ca="1"/>
        <v>2</v>
      </c>
    </row>
    <row r="130" spans="5:22" x14ac:dyDescent="0.25">
      <c r="E130">
        <v>129</v>
      </c>
      <c r="F130">
        <f ca="1"/>
        <v>0</v>
      </c>
      <c r="G130">
        <f ca="1"/>
        <v>1</v>
      </c>
      <c r="H130" t="str">
        <f ca="1"/>
        <v>Elijah Lopez</v>
      </c>
      <c r="I130" t="str">
        <f ca="1"/>
        <v>ljLpz03@gmail.com</v>
      </c>
      <c r="J130" t="str">
        <f ca="1"/>
        <v>Tyh*z627</v>
      </c>
      <c r="N130">
        <f ca="1"/>
        <v>4</v>
      </c>
      <c r="O130">
        <f ca="1"/>
        <v>0</v>
      </c>
      <c r="P130" t="str">
        <f ca="1"/>
        <v>T</v>
      </c>
      <c r="Q130" t="str">
        <f ca="1"/>
        <v>y</v>
      </c>
      <c r="R130" t="str">
        <f ca="1"/>
        <v>h</v>
      </c>
      <c r="S130" t="str">
        <f ca="1"/>
        <v>z</v>
      </c>
      <c r="T130">
        <f ca="1"/>
        <v>6</v>
      </c>
      <c r="U130">
        <f ca="1"/>
        <v>2</v>
      </c>
      <c r="V130">
        <f ca="1"/>
        <v>7</v>
      </c>
    </row>
    <row r="131" spans="5:22" x14ac:dyDescent="0.25">
      <c r="E131">
        <v>130</v>
      </c>
      <c r="F131">
        <f ca="1"/>
        <v>0</v>
      </c>
      <c r="G131">
        <f ca="1"/>
        <v>0</v>
      </c>
      <c r="H131" t="str">
        <f ca="1"/>
        <v>Amelia Martin</v>
      </c>
      <c r="I131" t="str">
        <f ca="1"/>
        <v/>
      </c>
      <c r="J131" t="str">
        <f ca="1"/>
        <v/>
      </c>
      <c r="N131" t="str">
        <f ca="1"/>
        <v/>
      </c>
      <c r="O131" t="str">
        <f ca="1"/>
        <v/>
      </c>
      <c r="P131" t="str">
        <f ca="1"/>
        <v/>
      </c>
      <c r="Q131" t="str">
        <f ca="1"/>
        <v/>
      </c>
      <c r="R131" t="str">
        <f ca="1"/>
        <v/>
      </c>
      <c r="S131" t="str">
        <f ca="1"/>
        <v/>
      </c>
      <c r="T131" t="str">
        <f ca="1"/>
        <v/>
      </c>
      <c r="U131" t="str">
        <f ca="1"/>
        <v/>
      </c>
      <c r="V131" t="str">
        <f ca="1"/>
        <v/>
      </c>
    </row>
    <row r="132" spans="5:22" x14ac:dyDescent="0.25">
      <c r="E132">
        <v>131</v>
      </c>
      <c r="F132">
        <f ca="1"/>
        <v>0</v>
      </c>
      <c r="G132">
        <f ca="1"/>
        <v>1</v>
      </c>
      <c r="H132" t="str">
        <f ca="1"/>
        <v>Amelia Jackson</v>
      </c>
      <c r="I132" t="str">
        <f ca="1"/>
        <v>mlJcksn64@gmail.com</v>
      </c>
      <c r="J132" t="str">
        <f ca="1"/>
        <v>Znat866$</v>
      </c>
      <c r="N132">
        <f ca="1"/>
        <v>4</v>
      </c>
      <c r="O132">
        <f ca="1"/>
        <v>1</v>
      </c>
      <c r="P132" t="str">
        <f ca="1"/>
        <v>Z</v>
      </c>
      <c r="Q132" t="str">
        <f ca="1"/>
        <v>n</v>
      </c>
      <c r="R132" t="str">
        <f ca="1"/>
        <v>a</v>
      </c>
      <c r="S132" t="str">
        <f ca="1"/>
        <v>t</v>
      </c>
      <c r="T132">
        <f ca="1"/>
        <v>8</v>
      </c>
      <c r="U132">
        <f ca="1"/>
        <v>6</v>
      </c>
      <c r="V132">
        <f ca="1"/>
        <v>6</v>
      </c>
    </row>
    <row r="133" spans="5:22" x14ac:dyDescent="0.25">
      <c r="E133">
        <v>132</v>
      </c>
      <c r="F133">
        <f ca="1"/>
        <v>0</v>
      </c>
      <c r="G133">
        <f ca="1"/>
        <v>0</v>
      </c>
      <c r="H133" t="str">
        <f ca="1"/>
        <v>Elijah Davis</v>
      </c>
      <c r="I133" t="str">
        <f ca="1"/>
        <v/>
      </c>
      <c r="J133" t="str">
        <f ca="1"/>
        <v/>
      </c>
      <c r="N133" t="str">
        <f ca="1"/>
        <v/>
      </c>
      <c r="O133" t="str">
        <f ca="1"/>
        <v/>
      </c>
      <c r="P133" t="str">
        <f ca="1"/>
        <v/>
      </c>
      <c r="Q133" t="str">
        <f ca="1"/>
        <v/>
      </c>
      <c r="R133" t="str">
        <f ca="1"/>
        <v/>
      </c>
      <c r="S133" t="str">
        <f ca="1"/>
        <v/>
      </c>
      <c r="T133" t="str">
        <f ca="1"/>
        <v/>
      </c>
      <c r="U133" t="str">
        <f ca="1"/>
        <v/>
      </c>
      <c r="V133" t="str">
        <f ca="1"/>
        <v/>
      </c>
    </row>
    <row r="134" spans="5:22" x14ac:dyDescent="0.25">
      <c r="E134">
        <v>133</v>
      </c>
      <c r="F134">
        <f ca="1"/>
        <v>0</v>
      </c>
      <c r="G134">
        <f ca="1"/>
        <v>1</v>
      </c>
      <c r="H134" t="str">
        <f ca="1"/>
        <v>Dror Lewis</v>
      </c>
      <c r="I134" t="str">
        <f ca="1"/>
        <v>DrrLws61@gmail.com</v>
      </c>
      <c r="J134" t="str">
        <f ca="1"/>
        <v>Gijvf23?</v>
      </c>
      <c r="N134">
        <f ca="1"/>
        <v>5</v>
      </c>
      <c r="O134">
        <f ca="1"/>
        <v>1</v>
      </c>
      <c r="P134" t="str">
        <f ca="1"/>
        <v>G</v>
      </c>
      <c r="Q134" t="str">
        <f ca="1"/>
        <v>i</v>
      </c>
      <c r="R134" t="str">
        <f ca="1"/>
        <v>j</v>
      </c>
      <c r="S134" t="str">
        <f ca="1"/>
        <v>v</v>
      </c>
      <c r="T134" t="str">
        <f ca="1"/>
        <v>f</v>
      </c>
      <c r="U134">
        <f ca="1"/>
        <v>2</v>
      </c>
      <c r="V134">
        <f ca="1"/>
        <v>3</v>
      </c>
    </row>
    <row r="135" spans="5:22" x14ac:dyDescent="0.25">
      <c r="E135">
        <v>134</v>
      </c>
      <c r="F135">
        <f ca="1"/>
        <v>0</v>
      </c>
      <c r="G135">
        <f ca="1"/>
        <v>0</v>
      </c>
      <c r="H135" t="str">
        <f ca="1"/>
        <v>Logan Rodriguez</v>
      </c>
      <c r="I135" t="str">
        <f ca="1"/>
        <v/>
      </c>
      <c r="J135" t="str">
        <f ca="1"/>
        <v/>
      </c>
      <c r="N135" t="str">
        <f ca="1"/>
        <v/>
      </c>
      <c r="O135" t="str">
        <f ca="1"/>
        <v/>
      </c>
      <c r="P135" t="str">
        <f ca="1"/>
        <v/>
      </c>
      <c r="Q135" t="str">
        <f ca="1"/>
        <v/>
      </c>
      <c r="R135" t="str">
        <f ca="1"/>
        <v/>
      </c>
      <c r="S135" t="str">
        <f ca="1"/>
        <v/>
      </c>
      <c r="T135" t="str">
        <f ca="1"/>
        <v/>
      </c>
      <c r="U135" t="str">
        <f ca="1"/>
        <v/>
      </c>
      <c r="V135" t="str">
        <f ca="1"/>
        <v/>
      </c>
    </row>
    <row r="136" spans="5:22" x14ac:dyDescent="0.25">
      <c r="E136">
        <v>135</v>
      </c>
      <c r="F136">
        <f ca="1"/>
        <v>0</v>
      </c>
      <c r="G136">
        <f ca="1"/>
        <v>1</v>
      </c>
      <c r="H136" t="str">
        <f ca="1"/>
        <v>Ofri Martin</v>
      </c>
      <c r="I136" t="str">
        <f ca="1"/>
        <v>frMrtn60@gmail.com</v>
      </c>
      <c r="J136" t="str">
        <f ca="1"/>
        <v>Rgw#0424</v>
      </c>
      <c r="N136">
        <f ca="1"/>
        <v>3</v>
      </c>
      <c r="O136">
        <f ca="1"/>
        <v>0</v>
      </c>
      <c r="P136" t="str">
        <f ca="1"/>
        <v>R</v>
      </c>
      <c r="Q136" t="str">
        <f ca="1"/>
        <v>g</v>
      </c>
      <c r="R136" t="str">
        <f ca="1"/>
        <v>w</v>
      </c>
      <c r="S136">
        <f ca="1"/>
        <v>0</v>
      </c>
      <c r="T136">
        <f ca="1"/>
        <v>4</v>
      </c>
      <c r="U136">
        <f ca="1"/>
        <v>2</v>
      </c>
      <c r="V136">
        <f ca="1"/>
        <v>4</v>
      </c>
    </row>
    <row r="137" spans="5:22" x14ac:dyDescent="0.25">
      <c r="E137">
        <v>136</v>
      </c>
      <c r="F137">
        <f ca="1"/>
        <v>0</v>
      </c>
      <c r="G137">
        <f ca="1"/>
        <v>0</v>
      </c>
      <c r="H137" t="str">
        <f ca="1"/>
        <v>Jacob Lee</v>
      </c>
      <c r="I137" t="str">
        <f ca="1"/>
        <v/>
      </c>
      <c r="J137" t="str">
        <f ca="1"/>
        <v/>
      </c>
      <c r="N137" t="str">
        <f ca="1"/>
        <v/>
      </c>
      <c r="O137" t="str">
        <f ca="1"/>
        <v/>
      </c>
      <c r="P137" t="str">
        <f ca="1"/>
        <v/>
      </c>
      <c r="Q137" t="str">
        <f ca="1"/>
        <v/>
      </c>
      <c r="R137" t="str">
        <f ca="1"/>
        <v/>
      </c>
      <c r="S137" t="str">
        <f ca="1"/>
        <v/>
      </c>
      <c r="T137" t="str">
        <f ca="1"/>
        <v/>
      </c>
      <c r="U137" t="str">
        <f ca="1"/>
        <v/>
      </c>
      <c r="V137" t="str">
        <f ca="1"/>
        <v/>
      </c>
    </row>
    <row r="138" spans="5:22" x14ac:dyDescent="0.25">
      <c r="E138">
        <v>137</v>
      </c>
      <c r="F138">
        <f ca="1"/>
        <v>0</v>
      </c>
      <c r="G138">
        <f ca="1"/>
        <v>0</v>
      </c>
      <c r="H138" t="str">
        <f ca="1"/>
        <v>Isabella Sanchez</v>
      </c>
      <c r="I138" t="str">
        <f ca="1"/>
        <v/>
      </c>
      <c r="J138" t="str">
        <f ca="1"/>
        <v/>
      </c>
      <c r="N138" t="str">
        <f ca="1"/>
        <v/>
      </c>
      <c r="O138" t="str">
        <f ca="1"/>
        <v/>
      </c>
      <c r="P138" t="str">
        <f ca="1"/>
        <v/>
      </c>
      <c r="Q138" t="str">
        <f ca="1"/>
        <v/>
      </c>
      <c r="R138" t="str">
        <f ca="1"/>
        <v/>
      </c>
      <c r="S138" t="str">
        <f ca="1"/>
        <v/>
      </c>
      <c r="T138" t="str">
        <f ca="1"/>
        <v/>
      </c>
      <c r="U138" t="str">
        <f ca="1"/>
        <v/>
      </c>
      <c r="V138" t="str">
        <f ca="1"/>
        <v/>
      </c>
    </row>
    <row r="139" spans="5:22" x14ac:dyDescent="0.25">
      <c r="E139">
        <v>138</v>
      </c>
      <c r="F139">
        <f ca="1"/>
        <v>1</v>
      </c>
      <c r="G139">
        <f ca="1"/>
        <v>1</v>
      </c>
      <c r="H139" t="str">
        <f ca="1"/>
        <v>Logan Lee Clark</v>
      </c>
      <c r="I139" t="str">
        <f ca="1"/>
        <v>LgnLClrk37@gmail.com</v>
      </c>
      <c r="J139" t="str">
        <f ca="1"/>
        <v>Osx&amp;1544</v>
      </c>
      <c r="N139">
        <f ca="1"/>
        <v>3</v>
      </c>
      <c r="O139">
        <f ca="1"/>
        <v>0</v>
      </c>
      <c r="P139" t="str">
        <f ca="1"/>
        <v>O</v>
      </c>
      <c r="Q139" t="str">
        <f ca="1"/>
        <v>s</v>
      </c>
      <c r="R139" t="str">
        <f ca="1"/>
        <v>x</v>
      </c>
      <c r="S139">
        <f ca="1"/>
        <v>1</v>
      </c>
      <c r="T139">
        <f ca="1"/>
        <v>5</v>
      </c>
      <c r="U139">
        <f ca="1"/>
        <v>4</v>
      </c>
      <c r="V139">
        <f ca="1"/>
        <v>4</v>
      </c>
    </row>
    <row r="140" spans="5:22" x14ac:dyDescent="0.25">
      <c r="E140">
        <v>139</v>
      </c>
      <c r="F140">
        <f ca="1"/>
        <v>0</v>
      </c>
      <c r="G140">
        <f ca="1"/>
        <v>0</v>
      </c>
      <c r="H140" t="str">
        <f ca="1"/>
        <v>Jackson Thompson</v>
      </c>
      <c r="I140" t="str">
        <f ca="1"/>
        <v/>
      </c>
      <c r="J140" t="str">
        <f ca="1"/>
        <v/>
      </c>
      <c r="N140" t="str">
        <f ca="1"/>
        <v/>
      </c>
      <c r="O140" t="str">
        <f ca="1"/>
        <v/>
      </c>
      <c r="P140" t="str">
        <f ca="1"/>
        <v/>
      </c>
      <c r="Q140" t="str">
        <f ca="1"/>
        <v/>
      </c>
      <c r="R140" t="str">
        <f ca="1"/>
        <v/>
      </c>
      <c r="S140" t="str">
        <f ca="1"/>
        <v/>
      </c>
      <c r="T140" t="str">
        <f ca="1"/>
        <v/>
      </c>
      <c r="U140" t="str">
        <f ca="1"/>
        <v/>
      </c>
      <c r="V140" t="str">
        <f ca="1"/>
        <v/>
      </c>
    </row>
    <row r="141" spans="5:22" x14ac:dyDescent="0.25">
      <c r="E141">
        <v>140</v>
      </c>
      <c r="F141">
        <f ca="1"/>
        <v>0</v>
      </c>
      <c r="G141">
        <f ca="1"/>
        <v>1</v>
      </c>
      <c r="H141" t="str">
        <f ca="1"/>
        <v>James Vigdorovitch</v>
      </c>
      <c r="I141" t="str">
        <f ca="1"/>
        <v>JmsVgdrvtc48@gmail.com</v>
      </c>
      <c r="J141" t="str">
        <f ca="1"/>
        <v>Dny6493#</v>
      </c>
      <c r="N141">
        <f ca="1"/>
        <v>3</v>
      </c>
      <c r="O141">
        <f ca="1"/>
        <v>1</v>
      </c>
      <c r="P141" t="str">
        <f ca="1"/>
        <v>D</v>
      </c>
      <c r="Q141" t="str">
        <f ca="1"/>
        <v>n</v>
      </c>
      <c r="R141" t="str">
        <f ca="1"/>
        <v>y</v>
      </c>
      <c r="S141">
        <f ca="1"/>
        <v>6</v>
      </c>
      <c r="T141">
        <f ca="1"/>
        <v>4</v>
      </c>
      <c r="U141">
        <f ca="1"/>
        <v>9</v>
      </c>
      <c r="V141">
        <f ca="1"/>
        <v>3</v>
      </c>
    </row>
    <row r="142" spans="5:22" x14ac:dyDescent="0.25">
      <c r="E142">
        <v>141</v>
      </c>
      <c r="F142">
        <f ca="1"/>
        <v>0</v>
      </c>
      <c r="G142">
        <f ca="1"/>
        <v>1</v>
      </c>
      <c r="H142" t="str">
        <f ca="1"/>
        <v>Jackson Thomas</v>
      </c>
      <c r="I142" t="str">
        <f ca="1"/>
        <v>JcksnTms56@gmail.com</v>
      </c>
      <c r="J142" t="str">
        <f ca="1"/>
        <v>Nzp*j150</v>
      </c>
      <c r="N142">
        <f ca="1"/>
        <v>4</v>
      </c>
      <c r="O142">
        <f ca="1"/>
        <v>0</v>
      </c>
      <c r="P142" t="str">
        <f ca="1"/>
        <v>N</v>
      </c>
      <c r="Q142" t="str">
        <f ca="1"/>
        <v>z</v>
      </c>
      <c r="R142" t="str">
        <f ca="1"/>
        <v>p</v>
      </c>
      <c r="S142" t="str">
        <f ca="1"/>
        <v>j</v>
      </c>
      <c r="T142">
        <f ca="1"/>
        <v>1</v>
      </c>
      <c r="U142">
        <f ca="1"/>
        <v>5</v>
      </c>
      <c r="V142">
        <f ca="1"/>
        <v>0</v>
      </c>
    </row>
    <row r="143" spans="5:22" x14ac:dyDescent="0.25">
      <c r="E143">
        <v>142</v>
      </c>
      <c r="F143">
        <f ca="1"/>
        <v>0</v>
      </c>
      <c r="G143">
        <f ca="1"/>
        <v>0</v>
      </c>
      <c r="H143" t="str">
        <f ca="1"/>
        <v>Emma Gonzalez</v>
      </c>
      <c r="I143" t="str">
        <f ca="1"/>
        <v/>
      </c>
      <c r="J143" t="str">
        <f ca="1"/>
        <v/>
      </c>
      <c r="N143" t="str">
        <f ca="1"/>
        <v/>
      </c>
      <c r="O143" t="str">
        <f ca="1"/>
        <v/>
      </c>
      <c r="P143" t="str">
        <f ca="1"/>
        <v/>
      </c>
      <c r="Q143" t="str">
        <f ca="1"/>
        <v/>
      </c>
      <c r="R143" t="str">
        <f ca="1"/>
        <v/>
      </c>
      <c r="S143" t="str">
        <f ca="1"/>
        <v/>
      </c>
      <c r="T143" t="str">
        <f ca="1"/>
        <v/>
      </c>
      <c r="U143" t="str">
        <f ca="1"/>
        <v/>
      </c>
      <c r="V143" t="str">
        <f ca="1"/>
        <v/>
      </c>
    </row>
    <row r="144" spans="5:22" x14ac:dyDescent="0.25">
      <c r="E144">
        <v>143</v>
      </c>
      <c r="F144">
        <f ca="1"/>
        <v>0</v>
      </c>
      <c r="G144">
        <f ca="1"/>
        <v>0</v>
      </c>
      <c r="H144" t="str">
        <f ca="1"/>
        <v>Mia Brown</v>
      </c>
      <c r="I144" t="str">
        <f ca="1"/>
        <v/>
      </c>
      <c r="J144" t="str">
        <f ca="1"/>
        <v/>
      </c>
      <c r="N144" t="str">
        <f ca="1"/>
        <v/>
      </c>
      <c r="O144" t="str">
        <f ca="1"/>
        <v/>
      </c>
      <c r="P144" t="str">
        <f ca="1"/>
        <v/>
      </c>
      <c r="Q144" t="str">
        <f ca="1"/>
        <v/>
      </c>
      <c r="R144" t="str">
        <f ca="1"/>
        <v/>
      </c>
      <c r="S144" t="str">
        <f ca="1"/>
        <v/>
      </c>
      <c r="T144" t="str">
        <f ca="1"/>
        <v/>
      </c>
      <c r="U144" t="str">
        <f ca="1"/>
        <v/>
      </c>
      <c r="V144" t="str">
        <f ca="1"/>
        <v/>
      </c>
    </row>
    <row r="145" spans="5:22" x14ac:dyDescent="0.25">
      <c r="E145">
        <v>144</v>
      </c>
      <c r="F145">
        <f ca="1"/>
        <v>0</v>
      </c>
      <c r="G145">
        <f ca="1"/>
        <v>1</v>
      </c>
      <c r="H145" t="str">
        <f ca="1"/>
        <v>Aiden Anderson</v>
      </c>
      <c r="I145" t="str">
        <f ca="1"/>
        <v>dnndrsn51@gmail.com</v>
      </c>
      <c r="J145" t="str">
        <f ca="1"/>
        <v>Nkf2224@</v>
      </c>
      <c r="N145">
        <f ca="1"/>
        <v>3</v>
      </c>
      <c r="O145">
        <f ca="1"/>
        <v>1</v>
      </c>
      <c r="P145" t="str">
        <f ca="1"/>
        <v>N</v>
      </c>
      <c r="Q145" t="str">
        <f ca="1"/>
        <v>k</v>
      </c>
      <c r="R145" t="str">
        <f ca="1"/>
        <v>f</v>
      </c>
      <c r="S145">
        <f ca="1"/>
        <v>2</v>
      </c>
      <c r="T145">
        <f ca="1"/>
        <v>2</v>
      </c>
      <c r="U145">
        <f ca="1"/>
        <v>2</v>
      </c>
      <c r="V145">
        <f ca="1"/>
        <v>4</v>
      </c>
    </row>
    <row r="146" spans="5:22" x14ac:dyDescent="0.25">
      <c r="E146">
        <v>145</v>
      </c>
      <c r="F146">
        <f ca="1"/>
        <v>1</v>
      </c>
      <c r="G146">
        <f ca="1"/>
        <v>1</v>
      </c>
      <c r="H146" t="str">
        <f ca="1"/>
        <v>Jacob Rose Katz</v>
      </c>
      <c r="I146" t="str">
        <f ca="1"/>
        <v>JcbRsKtz04@gmail.com</v>
      </c>
      <c r="J146" t="str">
        <f ca="1"/>
        <v>Sbmi965&amp;</v>
      </c>
      <c r="N146">
        <f ca="1"/>
        <v>4</v>
      </c>
      <c r="O146">
        <f ca="1"/>
        <v>1</v>
      </c>
      <c r="P146" t="str">
        <f ca="1"/>
        <v>S</v>
      </c>
      <c r="Q146" t="str">
        <f ca="1"/>
        <v>b</v>
      </c>
      <c r="R146" t="str">
        <f ca="1"/>
        <v>m</v>
      </c>
      <c r="S146" t="str">
        <f ca="1"/>
        <v>i</v>
      </c>
      <c r="T146">
        <f ca="1"/>
        <v>9</v>
      </c>
      <c r="U146">
        <f ca="1"/>
        <v>6</v>
      </c>
      <c r="V146">
        <f ca="1"/>
        <v>5</v>
      </c>
    </row>
    <row r="147" spans="5:22" x14ac:dyDescent="0.25">
      <c r="E147">
        <v>146</v>
      </c>
      <c r="F147">
        <f ca="1"/>
        <v>0</v>
      </c>
      <c r="G147">
        <f ca="1"/>
        <v>1</v>
      </c>
      <c r="H147" t="str">
        <f ca="1"/>
        <v>Ofri Robinson</v>
      </c>
      <c r="I147" t="str">
        <f ca="1"/>
        <v>frRbnsn08@gmail.com</v>
      </c>
      <c r="J147" t="str">
        <f ca="1"/>
        <v>Idrt387$</v>
      </c>
      <c r="N147">
        <f ca="1"/>
        <v>4</v>
      </c>
      <c r="O147">
        <f ca="1"/>
        <v>1</v>
      </c>
      <c r="P147" t="str">
        <f ca="1"/>
        <v>I</v>
      </c>
      <c r="Q147" t="str">
        <f ca="1"/>
        <v>d</v>
      </c>
      <c r="R147" t="str">
        <f ca="1"/>
        <v>r</v>
      </c>
      <c r="S147" t="str">
        <f ca="1"/>
        <v>t</v>
      </c>
      <c r="T147">
        <f ca="1"/>
        <v>3</v>
      </c>
      <c r="U147">
        <f ca="1"/>
        <v>8</v>
      </c>
      <c r="V147">
        <f ca="1"/>
        <v>7</v>
      </c>
    </row>
    <row r="148" spans="5:22" x14ac:dyDescent="0.25">
      <c r="E148">
        <v>147</v>
      </c>
      <c r="F148">
        <f ca="1"/>
        <v>0</v>
      </c>
      <c r="G148">
        <f ca="1"/>
        <v>1</v>
      </c>
      <c r="H148" t="str">
        <f ca="1"/>
        <v>Dor Lee</v>
      </c>
      <c r="I148" t="str">
        <f ca="1"/>
        <v>DrL80@gmail.com</v>
      </c>
      <c r="J148" t="str">
        <f ca="1"/>
        <v>Xwh*g535</v>
      </c>
      <c r="N148">
        <f ca="1"/>
        <v>4</v>
      </c>
      <c r="O148">
        <f ca="1"/>
        <v>0</v>
      </c>
      <c r="P148" t="str">
        <f ca="1"/>
        <v>X</v>
      </c>
      <c r="Q148" t="str">
        <f ca="1"/>
        <v>w</v>
      </c>
      <c r="R148" t="str">
        <f ca="1"/>
        <v>h</v>
      </c>
      <c r="S148" t="str">
        <f ca="1"/>
        <v>g</v>
      </c>
      <c r="T148">
        <f ca="1"/>
        <v>5</v>
      </c>
      <c r="U148">
        <f ca="1"/>
        <v>3</v>
      </c>
      <c r="V148">
        <f ca="1"/>
        <v>5</v>
      </c>
    </row>
    <row r="149" spans="5:22" x14ac:dyDescent="0.25">
      <c r="E149">
        <v>148</v>
      </c>
      <c r="F149">
        <f ca="1"/>
        <v>0</v>
      </c>
      <c r="G149">
        <f ca="1"/>
        <v>1</v>
      </c>
      <c r="H149" t="str">
        <f ca="1"/>
        <v>Sofia Thompson</v>
      </c>
      <c r="I149" t="str">
        <f ca="1"/>
        <v>SfTmpsn45@gmail.com</v>
      </c>
      <c r="J149" t="str">
        <f ca="1"/>
        <v>Lvqn440*</v>
      </c>
      <c r="N149">
        <f ca="1"/>
        <v>4</v>
      </c>
      <c r="O149">
        <f ca="1"/>
        <v>1</v>
      </c>
      <c r="P149" t="str">
        <f ca="1"/>
        <v>L</v>
      </c>
      <c r="Q149" t="str">
        <f ca="1"/>
        <v>v</v>
      </c>
      <c r="R149" t="str">
        <f ca="1"/>
        <v>q</v>
      </c>
      <c r="S149" t="str">
        <f ca="1"/>
        <v>n</v>
      </c>
      <c r="T149">
        <f ca="1"/>
        <v>4</v>
      </c>
      <c r="U149">
        <f ca="1"/>
        <v>4</v>
      </c>
      <c r="V149">
        <f ca="1"/>
        <v>0</v>
      </c>
    </row>
    <row r="150" spans="5:22" x14ac:dyDescent="0.25">
      <c r="E150">
        <v>149</v>
      </c>
      <c r="F150">
        <f ca="1"/>
        <v>0</v>
      </c>
      <c r="G150">
        <f ca="1"/>
        <v>0</v>
      </c>
      <c r="H150" t="str">
        <f ca="1"/>
        <v>Isabella Sanchez</v>
      </c>
      <c r="I150" t="str">
        <f ca="1"/>
        <v/>
      </c>
      <c r="J150" t="str">
        <f ca="1"/>
        <v/>
      </c>
      <c r="N150" t="str">
        <f ca="1"/>
        <v/>
      </c>
      <c r="O150" t="str">
        <f ca="1"/>
        <v/>
      </c>
      <c r="P150" t="str">
        <f ca="1"/>
        <v/>
      </c>
      <c r="Q150" t="str">
        <f ca="1"/>
        <v/>
      </c>
      <c r="R150" t="str">
        <f ca="1"/>
        <v/>
      </c>
      <c r="S150" t="str">
        <f ca="1"/>
        <v/>
      </c>
      <c r="T150" t="str">
        <f ca="1"/>
        <v/>
      </c>
      <c r="U150" t="str">
        <f ca="1"/>
        <v/>
      </c>
      <c r="V150" t="str">
        <f ca="1"/>
        <v/>
      </c>
    </row>
    <row r="151" spans="5:22" x14ac:dyDescent="0.25">
      <c r="E151">
        <v>150</v>
      </c>
      <c r="F151">
        <f ca="1"/>
        <v>0</v>
      </c>
      <c r="G151">
        <f ca="1"/>
        <v>1</v>
      </c>
      <c r="H151" t="str">
        <f ca="1"/>
        <v>Charlotte Martin</v>
      </c>
      <c r="I151" t="str">
        <f ca="1"/>
        <v>CrlttMrtn05@gmail.com</v>
      </c>
      <c r="J151" t="str">
        <f ca="1"/>
        <v>Hos?0795</v>
      </c>
      <c r="N151">
        <f ca="1"/>
        <v>3</v>
      </c>
      <c r="O151">
        <f ca="1"/>
        <v>0</v>
      </c>
      <c r="P151" t="str">
        <f ca="1"/>
        <v>H</v>
      </c>
      <c r="Q151" t="str">
        <f ca="1"/>
        <v>o</v>
      </c>
      <c r="R151" t="str">
        <f ca="1"/>
        <v>s</v>
      </c>
      <c r="S151">
        <f ca="1"/>
        <v>0</v>
      </c>
      <c r="T151">
        <f ca="1"/>
        <v>7</v>
      </c>
      <c r="U151">
        <f ca="1"/>
        <v>9</v>
      </c>
      <c r="V151">
        <f ca="1"/>
        <v>5</v>
      </c>
    </row>
    <row r="152" spans="5:22" x14ac:dyDescent="0.25">
      <c r="E152">
        <v>151</v>
      </c>
      <c r="F152">
        <f ca="1"/>
        <v>0</v>
      </c>
      <c r="G152">
        <f ca="1"/>
        <v>1</v>
      </c>
      <c r="H152" t="str">
        <f ca="1"/>
        <v>Charlotte Gonzalez</v>
      </c>
      <c r="I152" t="str">
        <f ca="1"/>
        <v>CrlttGnzlz58@gmail.com</v>
      </c>
      <c r="J152" t="str">
        <f ca="1"/>
        <v>Vfj+1741</v>
      </c>
      <c r="N152">
        <f ca="1"/>
        <v>3</v>
      </c>
      <c r="O152">
        <f ca="1"/>
        <v>0</v>
      </c>
      <c r="P152" t="str">
        <f ca="1"/>
        <v>V</v>
      </c>
      <c r="Q152" t="str">
        <f ca="1"/>
        <v>f</v>
      </c>
      <c r="R152" t="str">
        <f ca="1"/>
        <v>j</v>
      </c>
      <c r="S152">
        <f ca="1"/>
        <v>1</v>
      </c>
      <c r="T152">
        <f ca="1"/>
        <v>7</v>
      </c>
      <c r="U152">
        <f ca="1"/>
        <v>4</v>
      </c>
      <c r="V152">
        <f ca="1"/>
        <v>1</v>
      </c>
    </row>
    <row r="153" spans="5:22" x14ac:dyDescent="0.25">
      <c r="E153">
        <v>152</v>
      </c>
      <c r="F153">
        <f ca="1"/>
        <v>0</v>
      </c>
      <c r="G153">
        <f ca="1"/>
        <v>1</v>
      </c>
      <c r="H153" t="str">
        <f ca="1"/>
        <v>Ori Levy</v>
      </c>
      <c r="I153" t="str">
        <f ca="1"/>
        <v>rLvy43@gmail.com</v>
      </c>
      <c r="J153" t="str">
        <f ca="1"/>
        <v>Pjbs075@</v>
      </c>
      <c r="N153">
        <f ca="1"/>
        <v>4</v>
      </c>
      <c r="O153">
        <f ca="1"/>
        <v>1</v>
      </c>
      <c r="P153" t="str">
        <f ca="1"/>
        <v>P</v>
      </c>
      <c r="Q153" t="str">
        <f ca="1"/>
        <v>j</v>
      </c>
      <c r="R153" t="str">
        <f ca="1"/>
        <v>b</v>
      </c>
      <c r="S153" t="str">
        <f ca="1"/>
        <v>s</v>
      </c>
      <c r="T153">
        <f ca="1"/>
        <v>0</v>
      </c>
      <c r="U153">
        <f ca="1"/>
        <v>7</v>
      </c>
      <c r="V153">
        <f ca="1"/>
        <v>5</v>
      </c>
    </row>
    <row r="154" spans="5:22" x14ac:dyDescent="0.25">
      <c r="E154">
        <v>153</v>
      </c>
      <c r="F154">
        <f ca="1"/>
        <v>0</v>
      </c>
      <c r="G154">
        <f ca="1"/>
        <v>0</v>
      </c>
      <c r="H154" t="str">
        <f ca="1"/>
        <v>Noah Jackson</v>
      </c>
      <c r="I154" t="str">
        <f ca="1"/>
        <v/>
      </c>
      <c r="J154" t="str">
        <f ca="1"/>
        <v/>
      </c>
      <c r="N154" t="str">
        <f ca="1"/>
        <v/>
      </c>
      <c r="O154" t="str">
        <f ca="1"/>
        <v/>
      </c>
      <c r="P154" t="str">
        <f ca="1"/>
        <v/>
      </c>
      <c r="Q154" t="str">
        <f ca="1"/>
        <v/>
      </c>
      <c r="R154" t="str">
        <f ca="1"/>
        <v/>
      </c>
      <c r="S154" t="str">
        <f ca="1"/>
        <v/>
      </c>
      <c r="T154" t="str">
        <f ca="1"/>
        <v/>
      </c>
      <c r="U154" t="str">
        <f ca="1"/>
        <v/>
      </c>
      <c r="V154" t="str">
        <f ca="1"/>
        <v/>
      </c>
    </row>
    <row r="155" spans="5:22" x14ac:dyDescent="0.25">
      <c r="E155">
        <v>154</v>
      </c>
      <c r="F155">
        <f ca="1"/>
        <v>1</v>
      </c>
      <c r="G155">
        <f ca="1"/>
        <v>1</v>
      </c>
      <c r="H155" t="str">
        <f ca="1"/>
        <v>Jackson Ann Levy</v>
      </c>
      <c r="I155" t="str">
        <f ca="1"/>
        <v>JcksnnnLvy80@gmail.com</v>
      </c>
      <c r="J155" t="str">
        <f ca="1"/>
        <v>Vgu3066+</v>
      </c>
      <c r="N155">
        <f ca="1"/>
        <v>3</v>
      </c>
      <c r="O155">
        <f ca="1"/>
        <v>1</v>
      </c>
      <c r="P155" t="str">
        <f ca="1"/>
        <v>V</v>
      </c>
      <c r="Q155" t="str">
        <f ca="1"/>
        <v>g</v>
      </c>
      <c r="R155" t="str">
        <f ca="1"/>
        <v>u</v>
      </c>
      <c r="S155">
        <f ca="1"/>
        <v>3</v>
      </c>
      <c r="T155">
        <f ca="1"/>
        <v>0</v>
      </c>
      <c r="U155">
        <f ca="1"/>
        <v>6</v>
      </c>
      <c r="V155">
        <f ca="1"/>
        <v>6</v>
      </c>
    </row>
    <row r="156" spans="5:22" x14ac:dyDescent="0.25">
      <c r="E156">
        <v>155</v>
      </c>
      <c r="F156">
        <f ca="1"/>
        <v>0</v>
      </c>
      <c r="G156">
        <f ca="1"/>
        <v>1</v>
      </c>
      <c r="H156" t="str">
        <f ca="1"/>
        <v>Tom Taylor</v>
      </c>
      <c r="I156" t="str">
        <f ca="1"/>
        <v>TmTylr59@gmail.com</v>
      </c>
      <c r="J156" t="str">
        <f ca="1"/>
        <v>Alc#4145</v>
      </c>
      <c r="N156">
        <f ca="1"/>
        <v>3</v>
      </c>
      <c r="O156">
        <f ca="1"/>
        <v>0</v>
      </c>
      <c r="P156" t="str">
        <f ca="1"/>
        <v>A</v>
      </c>
      <c r="Q156" t="str">
        <f ca="1"/>
        <v>l</v>
      </c>
      <c r="R156" t="str">
        <f ca="1"/>
        <v>c</v>
      </c>
      <c r="S156">
        <f ca="1"/>
        <v>4</v>
      </c>
      <c r="T156">
        <f ca="1"/>
        <v>1</v>
      </c>
      <c r="U156">
        <f ca="1"/>
        <v>4</v>
      </c>
      <c r="V156">
        <f ca="1"/>
        <v>5</v>
      </c>
    </row>
    <row r="157" spans="5:22" x14ac:dyDescent="0.25">
      <c r="E157">
        <v>156</v>
      </c>
      <c r="F157">
        <f ca="1"/>
        <v>0</v>
      </c>
      <c r="G157">
        <f ca="1"/>
        <v>1</v>
      </c>
      <c r="H157" t="str">
        <f ca="1"/>
        <v>Logan Davis</v>
      </c>
      <c r="I157" t="str">
        <f ca="1"/>
        <v>LgnDvs31@gmail.com</v>
      </c>
      <c r="J157" t="str">
        <f ca="1"/>
        <v>Jaf0018+</v>
      </c>
      <c r="N157">
        <f ca="1"/>
        <v>3</v>
      </c>
      <c r="O157">
        <f ca="1"/>
        <v>1</v>
      </c>
      <c r="P157" t="str">
        <f ca="1"/>
        <v>J</v>
      </c>
      <c r="Q157" t="str">
        <f ca="1"/>
        <v>a</v>
      </c>
      <c r="R157" t="str">
        <f ca="1"/>
        <v>f</v>
      </c>
      <c r="S157">
        <f ca="1"/>
        <v>0</v>
      </c>
      <c r="T157">
        <f ca="1"/>
        <v>0</v>
      </c>
      <c r="U157">
        <f ca="1"/>
        <v>1</v>
      </c>
      <c r="V157">
        <f ca="1"/>
        <v>8</v>
      </c>
    </row>
    <row r="158" spans="5:22" x14ac:dyDescent="0.25">
      <c r="E158">
        <v>157</v>
      </c>
      <c r="F158">
        <f ca="1"/>
        <v>0</v>
      </c>
      <c r="G158">
        <f ca="1"/>
        <v>0</v>
      </c>
      <c r="H158" t="str">
        <f ca="1"/>
        <v>Elijah Miller</v>
      </c>
      <c r="I158" t="str">
        <f ca="1"/>
        <v/>
      </c>
      <c r="J158" t="str">
        <f ca="1"/>
        <v/>
      </c>
      <c r="N158" t="str">
        <f ca="1"/>
        <v/>
      </c>
      <c r="O158" t="str">
        <f ca="1"/>
        <v/>
      </c>
      <c r="P158" t="str">
        <f ca="1"/>
        <v/>
      </c>
      <c r="Q158" t="str">
        <f ca="1"/>
        <v/>
      </c>
      <c r="R158" t="str">
        <f ca="1"/>
        <v/>
      </c>
      <c r="S158" t="str">
        <f ca="1"/>
        <v/>
      </c>
      <c r="T158" t="str">
        <f ca="1"/>
        <v/>
      </c>
      <c r="U158" t="str">
        <f ca="1"/>
        <v/>
      </c>
      <c r="V158" t="str">
        <f ca="1"/>
        <v/>
      </c>
    </row>
    <row r="159" spans="5:22" x14ac:dyDescent="0.25">
      <c r="E159">
        <v>158</v>
      </c>
      <c r="F159">
        <f ca="1"/>
        <v>0</v>
      </c>
      <c r="G159">
        <f ca="1"/>
        <v>1</v>
      </c>
      <c r="H159" t="str">
        <f ca="1"/>
        <v>Lucas Martin</v>
      </c>
      <c r="I159" t="str">
        <f ca="1"/>
        <v>LcsMrtn96@gmail.com</v>
      </c>
      <c r="J159" t="str">
        <f ca="1"/>
        <v>Hjs2093&amp;</v>
      </c>
      <c r="N159">
        <f ca="1"/>
        <v>3</v>
      </c>
      <c r="O159">
        <f ca="1"/>
        <v>1</v>
      </c>
      <c r="P159" t="str">
        <f ca="1"/>
        <v>H</v>
      </c>
      <c r="Q159" t="str">
        <f ca="1"/>
        <v>j</v>
      </c>
      <c r="R159" t="str">
        <f ca="1"/>
        <v>s</v>
      </c>
      <c r="S159">
        <f ca="1"/>
        <v>2</v>
      </c>
      <c r="T159">
        <f ca="1"/>
        <v>0</v>
      </c>
      <c r="U159">
        <f ca="1"/>
        <v>9</v>
      </c>
      <c r="V159">
        <f ca="1"/>
        <v>3</v>
      </c>
    </row>
    <row r="160" spans="5:22" x14ac:dyDescent="0.25">
      <c r="E160">
        <v>159</v>
      </c>
      <c r="F160">
        <f ca="1"/>
        <v>0</v>
      </c>
      <c r="G160">
        <f ca="1"/>
        <v>0</v>
      </c>
      <c r="H160" t="str">
        <f ca="1"/>
        <v>Noah Friedman</v>
      </c>
      <c r="I160" t="str">
        <f ca="1"/>
        <v/>
      </c>
      <c r="J160" t="str">
        <f ca="1"/>
        <v/>
      </c>
      <c r="N160" t="str">
        <f ca="1"/>
        <v/>
      </c>
      <c r="O160" t="str">
        <f ca="1"/>
        <v/>
      </c>
      <c r="P160" t="str">
        <f ca="1"/>
        <v/>
      </c>
      <c r="Q160" t="str">
        <f ca="1"/>
        <v/>
      </c>
      <c r="R160" t="str">
        <f ca="1"/>
        <v/>
      </c>
      <c r="S160" t="str">
        <f ca="1"/>
        <v/>
      </c>
      <c r="T160" t="str">
        <f ca="1"/>
        <v/>
      </c>
      <c r="U160" t="str">
        <f ca="1"/>
        <v/>
      </c>
      <c r="V160" t="str">
        <f ca="1"/>
        <v/>
      </c>
    </row>
    <row r="161" spans="5:22" x14ac:dyDescent="0.25">
      <c r="E161">
        <v>160</v>
      </c>
      <c r="F161">
        <f ca="1"/>
        <v>1</v>
      </c>
      <c r="G161">
        <f ca="1"/>
        <v>1</v>
      </c>
      <c r="H161" t="str">
        <f ca="1"/>
        <v>Noah Elizabeth Johnson</v>
      </c>
      <c r="I161" t="str">
        <f ca="1"/>
        <v>NlzbtJnsn24@gmail.com</v>
      </c>
      <c r="J161" t="str">
        <f ca="1"/>
        <v>Uxh@j979</v>
      </c>
      <c r="N161">
        <f ca="1"/>
        <v>4</v>
      </c>
      <c r="O161">
        <f ca="1"/>
        <v>0</v>
      </c>
      <c r="P161" t="str">
        <f ca="1"/>
        <v>U</v>
      </c>
      <c r="Q161" t="str">
        <f ca="1"/>
        <v>x</v>
      </c>
      <c r="R161" t="str">
        <f ca="1"/>
        <v>h</v>
      </c>
      <c r="S161" t="str">
        <f ca="1"/>
        <v>j</v>
      </c>
      <c r="T161">
        <f ca="1"/>
        <v>9</v>
      </c>
      <c r="U161">
        <f ca="1"/>
        <v>7</v>
      </c>
      <c r="V161">
        <f ca="1"/>
        <v>9</v>
      </c>
    </row>
    <row r="162" spans="5:22" x14ac:dyDescent="0.25">
      <c r="E162">
        <v>161</v>
      </c>
      <c r="F162">
        <f ca="1"/>
        <v>0</v>
      </c>
      <c r="G162">
        <f ca="1"/>
        <v>1</v>
      </c>
      <c r="H162" t="str">
        <f ca="1"/>
        <v>Evelyn Lopez</v>
      </c>
      <c r="I162" t="str">
        <f ca="1"/>
        <v>vlynLpz38@gmail.com</v>
      </c>
      <c r="J162" t="str">
        <f ca="1"/>
        <v>Jam*k652</v>
      </c>
      <c r="N162">
        <f ca="1"/>
        <v>4</v>
      </c>
      <c r="O162">
        <f ca="1"/>
        <v>0</v>
      </c>
      <c r="P162" t="str">
        <f ca="1"/>
        <v>J</v>
      </c>
      <c r="Q162" t="str">
        <f ca="1"/>
        <v>a</v>
      </c>
      <c r="R162" t="str">
        <f ca="1"/>
        <v>m</v>
      </c>
      <c r="S162" t="str">
        <f ca="1"/>
        <v>k</v>
      </c>
      <c r="T162">
        <f ca="1"/>
        <v>6</v>
      </c>
      <c r="U162">
        <f ca="1"/>
        <v>5</v>
      </c>
      <c r="V162">
        <f ca="1"/>
        <v>2</v>
      </c>
    </row>
    <row r="163" spans="5:22" x14ac:dyDescent="0.25">
      <c r="E163">
        <v>162</v>
      </c>
      <c r="F163">
        <f ca="1"/>
        <v>0</v>
      </c>
      <c r="G163">
        <f ca="1"/>
        <v>0</v>
      </c>
      <c r="H163" t="str">
        <f ca="1"/>
        <v>Madison Robinson</v>
      </c>
      <c r="I163" t="str">
        <f ca="1"/>
        <v/>
      </c>
      <c r="J163" t="str">
        <f ca="1"/>
        <v/>
      </c>
      <c r="N163" t="str">
        <f ca="1"/>
        <v/>
      </c>
      <c r="O163" t="str">
        <f ca="1"/>
        <v/>
      </c>
      <c r="P163" t="str">
        <f ca="1"/>
        <v/>
      </c>
      <c r="Q163" t="str">
        <f ca="1"/>
        <v/>
      </c>
      <c r="R163" t="str">
        <f ca="1"/>
        <v/>
      </c>
      <c r="S163" t="str">
        <f ca="1"/>
        <v/>
      </c>
      <c r="T163" t="str">
        <f ca="1"/>
        <v/>
      </c>
      <c r="U163" t="str">
        <f ca="1"/>
        <v/>
      </c>
      <c r="V163" t="str">
        <f ca="1"/>
        <v/>
      </c>
    </row>
    <row r="164" spans="5:22" x14ac:dyDescent="0.25">
      <c r="E164">
        <v>163</v>
      </c>
      <c r="F164">
        <f ca="1"/>
        <v>1</v>
      </c>
      <c r="G164">
        <f ca="1"/>
        <v>0</v>
      </c>
      <c r="H164" t="str">
        <f ca="1"/>
        <v>Mia Joseph Johnson</v>
      </c>
      <c r="I164" t="str">
        <f ca="1"/>
        <v/>
      </c>
      <c r="J164" t="str">
        <f ca="1"/>
        <v/>
      </c>
      <c r="N164" t="str">
        <f ca="1"/>
        <v/>
      </c>
      <c r="O164" t="str">
        <f ca="1"/>
        <v/>
      </c>
      <c r="P164" t="str">
        <f ca="1"/>
        <v/>
      </c>
      <c r="Q164" t="str">
        <f ca="1"/>
        <v/>
      </c>
      <c r="R164" t="str">
        <f ca="1"/>
        <v/>
      </c>
      <c r="S164" t="str">
        <f ca="1"/>
        <v/>
      </c>
      <c r="T164" t="str">
        <f ca="1"/>
        <v/>
      </c>
      <c r="U164" t="str">
        <f ca="1"/>
        <v/>
      </c>
      <c r="V164" t="str">
        <f ca="1"/>
        <v/>
      </c>
    </row>
    <row r="165" spans="5:22" x14ac:dyDescent="0.25">
      <c r="E165">
        <v>164</v>
      </c>
      <c r="F165">
        <f ca="1"/>
        <v>0</v>
      </c>
      <c r="G165">
        <f ca="1"/>
        <v>0</v>
      </c>
      <c r="H165" t="str">
        <f ca="1"/>
        <v>Olivia Weizman</v>
      </c>
      <c r="I165" t="str">
        <f ca="1"/>
        <v/>
      </c>
      <c r="J165" t="str">
        <f ca="1"/>
        <v/>
      </c>
      <c r="N165" t="str">
        <f ca="1"/>
        <v/>
      </c>
      <c r="O165" t="str">
        <f ca="1"/>
        <v/>
      </c>
      <c r="P165" t="str">
        <f ca="1"/>
        <v/>
      </c>
      <c r="Q165" t="str">
        <f ca="1"/>
        <v/>
      </c>
      <c r="R165" t="str">
        <f ca="1"/>
        <v/>
      </c>
      <c r="S165" t="str">
        <f ca="1"/>
        <v/>
      </c>
      <c r="T165" t="str">
        <f ca="1"/>
        <v/>
      </c>
      <c r="U165" t="str">
        <f ca="1"/>
        <v/>
      </c>
      <c r="V165" t="str">
        <f ca="1"/>
        <v/>
      </c>
    </row>
    <row r="166" spans="5:22" x14ac:dyDescent="0.25">
      <c r="E166">
        <v>165</v>
      </c>
      <c r="F166">
        <f ca="1"/>
        <v>0</v>
      </c>
      <c r="G166">
        <f ca="1"/>
        <v>0</v>
      </c>
      <c r="H166" t="str">
        <f ca="1"/>
        <v>Oren Rodriguez</v>
      </c>
      <c r="I166" t="str">
        <f ca="1"/>
        <v/>
      </c>
      <c r="J166" t="str">
        <f ca="1"/>
        <v/>
      </c>
      <c r="N166" t="str">
        <f ca="1"/>
        <v/>
      </c>
      <c r="O166" t="str">
        <f ca="1"/>
        <v/>
      </c>
      <c r="P166" t="str">
        <f ca="1"/>
        <v/>
      </c>
      <c r="Q166" t="str">
        <f ca="1"/>
        <v/>
      </c>
      <c r="R166" t="str">
        <f ca="1"/>
        <v/>
      </c>
      <c r="S166" t="str">
        <f ca="1"/>
        <v/>
      </c>
      <c r="T166" t="str">
        <f ca="1"/>
        <v/>
      </c>
      <c r="U166" t="str">
        <f ca="1"/>
        <v/>
      </c>
      <c r="V166" t="str">
        <f ca="1"/>
        <v/>
      </c>
    </row>
    <row r="167" spans="5:22" x14ac:dyDescent="0.25">
      <c r="E167">
        <v>166</v>
      </c>
      <c r="F167">
        <f ca="1"/>
        <v>1</v>
      </c>
      <c r="G167">
        <f ca="1"/>
        <v>0</v>
      </c>
      <c r="H167" t="str">
        <f ca="1"/>
        <v>Jacob Elizabeth Vigdorovitch</v>
      </c>
      <c r="I167" t="str">
        <f ca="1"/>
        <v/>
      </c>
      <c r="J167" t="str">
        <f ca="1"/>
        <v/>
      </c>
      <c r="N167" t="str">
        <f ca="1"/>
        <v/>
      </c>
      <c r="O167" t="str">
        <f ca="1"/>
        <v/>
      </c>
      <c r="P167" t="str">
        <f ca="1"/>
        <v/>
      </c>
      <c r="Q167" t="str">
        <f ca="1"/>
        <v/>
      </c>
      <c r="R167" t="str">
        <f ca="1"/>
        <v/>
      </c>
      <c r="S167" t="str">
        <f ca="1"/>
        <v/>
      </c>
      <c r="T167" t="str">
        <f ca="1"/>
        <v/>
      </c>
      <c r="U167" t="str">
        <f ca="1"/>
        <v/>
      </c>
      <c r="V167" t="str">
        <f ca="1"/>
        <v/>
      </c>
    </row>
    <row r="168" spans="5:22" x14ac:dyDescent="0.25">
      <c r="E168">
        <v>167</v>
      </c>
      <c r="F168">
        <f ca="1"/>
        <v>0</v>
      </c>
      <c r="G168">
        <f ca="1"/>
        <v>1</v>
      </c>
      <c r="H168" t="str">
        <f ca="1"/>
        <v>Noah Moore</v>
      </c>
      <c r="I168" t="str">
        <f ca="1"/>
        <v>NMr69@gmail.com</v>
      </c>
      <c r="J168" t="str">
        <f ca="1"/>
        <v>Jbk@1078</v>
      </c>
      <c r="N168">
        <f ca="1"/>
        <v>3</v>
      </c>
      <c r="O168">
        <f ca="1"/>
        <v>0</v>
      </c>
      <c r="P168" t="str">
        <f ca="1"/>
        <v>J</v>
      </c>
      <c r="Q168" t="str">
        <f ca="1"/>
        <v>b</v>
      </c>
      <c r="R168" t="str">
        <f ca="1"/>
        <v>k</v>
      </c>
      <c r="S168">
        <f ca="1"/>
        <v>1</v>
      </c>
      <c r="T168">
        <f ca="1"/>
        <v>0</v>
      </c>
      <c r="U168">
        <f ca="1"/>
        <v>7</v>
      </c>
      <c r="V168">
        <f ca="1"/>
        <v>8</v>
      </c>
    </row>
    <row r="169" spans="5:22" x14ac:dyDescent="0.25">
      <c r="E169">
        <v>168</v>
      </c>
      <c r="F169">
        <f ca="1"/>
        <v>0</v>
      </c>
      <c r="G169">
        <f ca="1"/>
        <v>0</v>
      </c>
      <c r="H169" t="str">
        <f ca="1"/>
        <v>Benjamin White</v>
      </c>
      <c r="I169" t="str">
        <f ca="1"/>
        <v/>
      </c>
      <c r="J169" t="str">
        <f ca="1"/>
        <v/>
      </c>
      <c r="N169" t="str">
        <f ca="1"/>
        <v/>
      </c>
      <c r="O169" t="str">
        <f ca="1"/>
        <v/>
      </c>
      <c r="P169" t="str">
        <f ca="1"/>
        <v/>
      </c>
      <c r="Q169" t="str">
        <f ca="1"/>
        <v/>
      </c>
      <c r="R169" t="str">
        <f ca="1"/>
        <v/>
      </c>
      <c r="S169" t="str">
        <f ca="1"/>
        <v/>
      </c>
      <c r="T169" t="str">
        <f ca="1"/>
        <v/>
      </c>
      <c r="U169" t="str">
        <f ca="1"/>
        <v/>
      </c>
      <c r="V169" t="str">
        <f ca="1"/>
        <v/>
      </c>
    </row>
    <row r="170" spans="5:22" x14ac:dyDescent="0.25">
      <c r="E170">
        <v>169</v>
      </c>
      <c r="F170">
        <f ca="1"/>
        <v>1</v>
      </c>
      <c r="G170">
        <f ca="1"/>
        <v>1</v>
      </c>
      <c r="H170" t="str">
        <f ca="1"/>
        <v>Sophia Sara Vigdorovitch</v>
      </c>
      <c r="I170" t="str">
        <f ca="1"/>
        <v>SpSrVgdrvtc01@gmail.com</v>
      </c>
      <c r="J170" t="str">
        <f ca="1"/>
        <v>Emx?e276</v>
      </c>
      <c r="N170">
        <f ca="1"/>
        <v>4</v>
      </c>
      <c r="O170">
        <f ca="1"/>
        <v>0</v>
      </c>
      <c r="P170" t="str">
        <f ca="1"/>
        <v>E</v>
      </c>
      <c r="Q170" t="str">
        <f ca="1"/>
        <v>m</v>
      </c>
      <c r="R170" t="str">
        <f ca="1"/>
        <v>x</v>
      </c>
      <c r="S170" t="str">
        <f ca="1"/>
        <v>e</v>
      </c>
      <c r="T170">
        <f ca="1"/>
        <v>2</v>
      </c>
      <c r="U170">
        <f ca="1"/>
        <v>7</v>
      </c>
      <c r="V170">
        <f ca="1"/>
        <v>6</v>
      </c>
    </row>
    <row r="171" spans="5:22" x14ac:dyDescent="0.25">
      <c r="E171">
        <v>170</v>
      </c>
      <c r="F171">
        <f ca="1"/>
        <v>0</v>
      </c>
      <c r="G171">
        <f ca="1"/>
        <v>1</v>
      </c>
      <c r="H171" t="str">
        <f ca="1"/>
        <v>James Gonzalez</v>
      </c>
      <c r="I171" t="str">
        <f ca="1"/>
        <v>JmsGnzlz87@gmail.com</v>
      </c>
      <c r="J171" t="str">
        <f ca="1"/>
        <v>Yubg278$</v>
      </c>
      <c r="N171">
        <f ca="1"/>
        <v>4</v>
      </c>
      <c r="O171">
        <f ca="1"/>
        <v>1</v>
      </c>
      <c r="P171" t="str">
        <f ca="1"/>
        <v>Y</v>
      </c>
      <c r="Q171" t="str">
        <f ca="1"/>
        <v>u</v>
      </c>
      <c r="R171" t="str">
        <f ca="1"/>
        <v>b</v>
      </c>
      <c r="S171" t="str">
        <f ca="1"/>
        <v>g</v>
      </c>
      <c r="T171">
        <f ca="1"/>
        <v>2</v>
      </c>
      <c r="U171">
        <f ca="1"/>
        <v>7</v>
      </c>
      <c r="V171">
        <f ca="1"/>
        <v>8</v>
      </c>
    </row>
    <row r="172" spans="5:22" x14ac:dyDescent="0.25">
      <c r="E172">
        <v>171</v>
      </c>
      <c r="F172">
        <f ca="1"/>
        <v>0</v>
      </c>
      <c r="G172">
        <f ca="1"/>
        <v>1</v>
      </c>
      <c r="H172" t="str">
        <f ca="1"/>
        <v>Evelyn Jones</v>
      </c>
      <c r="I172" t="str">
        <f ca="1"/>
        <v>vlynJns17@gmail.com</v>
      </c>
      <c r="J172" t="str">
        <f ca="1"/>
        <v>Sri2198+</v>
      </c>
      <c r="N172">
        <f ca="1"/>
        <v>3</v>
      </c>
      <c r="O172">
        <f ca="1"/>
        <v>1</v>
      </c>
      <c r="P172" t="str">
        <f ca="1"/>
        <v>S</v>
      </c>
      <c r="Q172" t="str">
        <f ca="1"/>
        <v>r</v>
      </c>
      <c r="R172" t="str">
        <f ca="1"/>
        <v>i</v>
      </c>
      <c r="S172">
        <f ca="1"/>
        <v>2</v>
      </c>
      <c r="T172">
        <f ca="1"/>
        <v>1</v>
      </c>
      <c r="U172">
        <f ca="1"/>
        <v>9</v>
      </c>
      <c r="V172">
        <f ca="1"/>
        <v>8</v>
      </c>
    </row>
    <row r="173" spans="5:22" x14ac:dyDescent="0.25">
      <c r="E173">
        <v>172</v>
      </c>
      <c r="F173">
        <f ca="1"/>
        <v>0</v>
      </c>
      <c r="G173">
        <f ca="1"/>
        <v>1</v>
      </c>
      <c r="H173" t="str">
        <f ca="1"/>
        <v>Noah Cohen</v>
      </c>
      <c r="I173" t="str">
        <f ca="1"/>
        <v>NCn98@gmail.com</v>
      </c>
      <c r="J173" t="str">
        <f ca="1"/>
        <v>Pil%cr93</v>
      </c>
      <c r="N173">
        <f ca="1"/>
        <v>5</v>
      </c>
      <c r="O173">
        <f ca="1"/>
        <v>0</v>
      </c>
      <c r="P173" t="str">
        <f ca="1"/>
        <v>P</v>
      </c>
      <c r="Q173" t="str">
        <f ca="1"/>
        <v>i</v>
      </c>
      <c r="R173" t="str">
        <f ca="1"/>
        <v>l</v>
      </c>
      <c r="S173" t="str">
        <f ca="1"/>
        <v>c</v>
      </c>
      <c r="T173" t="str">
        <f ca="1"/>
        <v>r</v>
      </c>
      <c r="U173">
        <f ca="1"/>
        <v>9</v>
      </c>
      <c r="V173">
        <f ca="1"/>
        <v>3</v>
      </c>
    </row>
    <row r="174" spans="5:22" x14ac:dyDescent="0.25">
      <c r="E174">
        <v>173</v>
      </c>
      <c r="F174">
        <f ca="1"/>
        <v>0</v>
      </c>
      <c r="G174">
        <f ca="1"/>
        <v>0</v>
      </c>
      <c r="H174" t="str">
        <f ca="1"/>
        <v>Harper Garcia</v>
      </c>
      <c r="I174" t="str">
        <f ca="1"/>
        <v/>
      </c>
      <c r="J174" t="str">
        <f ca="1"/>
        <v/>
      </c>
      <c r="N174" t="str">
        <f ca="1"/>
        <v/>
      </c>
      <c r="O174" t="str">
        <f ca="1"/>
        <v/>
      </c>
      <c r="P174" t="str">
        <f ca="1"/>
        <v/>
      </c>
      <c r="Q174" t="str">
        <f ca="1"/>
        <v/>
      </c>
      <c r="R174" t="str">
        <f ca="1"/>
        <v/>
      </c>
      <c r="S174" t="str">
        <f ca="1"/>
        <v/>
      </c>
      <c r="T174" t="str">
        <f ca="1"/>
        <v/>
      </c>
      <c r="U174" t="str">
        <f ca="1"/>
        <v/>
      </c>
      <c r="V174" t="str">
        <f ca="1"/>
        <v/>
      </c>
    </row>
    <row r="175" spans="5:22" x14ac:dyDescent="0.25">
      <c r="E175">
        <v>174</v>
      </c>
      <c r="F175">
        <f ca="1"/>
        <v>0</v>
      </c>
      <c r="G175">
        <f ca="1"/>
        <v>0</v>
      </c>
      <c r="H175" t="str">
        <f ca="1"/>
        <v>Jacob Garcia</v>
      </c>
      <c r="I175" t="str">
        <f ca="1"/>
        <v/>
      </c>
      <c r="J175" t="str">
        <f ca="1"/>
        <v/>
      </c>
      <c r="N175" t="str">
        <f ca="1"/>
        <v/>
      </c>
      <c r="O175" t="str">
        <f ca="1"/>
        <v/>
      </c>
      <c r="P175" t="str">
        <f ca="1"/>
        <v/>
      </c>
      <c r="Q175" t="str">
        <f ca="1"/>
        <v/>
      </c>
      <c r="R175" t="str">
        <f ca="1"/>
        <v/>
      </c>
      <c r="S175" t="str">
        <f ca="1"/>
        <v/>
      </c>
      <c r="T175" t="str">
        <f ca="1"/>
        <v/>
      </c>
      <c r="U175" t="str">
        <f ca="1"/>
        <v/>
      </c>
      <c r="V175" t="str">
        <f ca="1"/>
        <v/>
      </c>
    </row>
    <row r="176" spans="5:22" x14ac:dyDescent="0.25">
      <c r="E176">
        <v>175</v>
      </c>
      <c r="F176">
        <f ca="1"/>
        <v>0</v>
      </c>
      <c r="G176">
        <f ca="1"/>
        <v>0</v>
      </c>
      <c r="H176" t="str">
        <f ca="1"/>
        <v>Noah Clark</v>
      </c>
      <c r="I176" t="str">
        <f ca="1"/>
        <v/>
      </c>
      <c r="J176" t="str">
        <f ca="1"/>
        <v/>
      </c>
      <c r="N176" t="str">
        <f ca="1"/>
        <v/>
      </c>
      <c r="O176" t="str">
        <f ca="1"/>
        <v/>
      </c>
      <c r="P176" t="str">
        <f ca="1"/>
        <v/>
      </c>
      <c r="Q176" t="str">
        <f ca="1"/>
        <v/>
      </c>
      <c r="R176" t="str">
        <f ca="1"/>
        <v/>
      </c>
      <c r="S176" t="str">
        <f ca="1"/>
        <v/>
      </c>
      <c r="T176" t="str">
        <f ca="1"/>
        <v/>
      </c>
      <c r="U176" t="str">
        <f ca="1"/>
        <v/>
      </c>
      <c r="V176" t="str">
        <f ca="1"/>
        <v/>
      </c>
    </row>
    <row r="177" spans="5:22" x14ac:dyDescent="0.25">
      <c r="E177">
        <v>176</v>
      </c>
      <c r="F177">
        <f ca="1"/>
        <v>1</v>
      </c>
      <c r="G177">
        <f ca="1"/>
        <v>1</v>
      </c>
      <c r="H177" t="str">
        <f ca="1"/>
        <v>Dor Joseph Hernandez</v>
      </c>
      <c r="I177" t="str">
        <f ca="1"/>
        <v>DrJsprnndz98@gmail.com</v>
      </c>
      <c r="J177" t="str">
        <f ca="1"/>
        <v>Ikf?5544</v>
      </c>
      <c r="N177">
        <f ca="1"/>
        <v>3</v>
      </c>
      <c r="O177">
        <f ca="1"/>
        <v>0</v>
      </c>
      <c r="P177" t="str">
        <f ca="1"/>
        <v>I</v>
      </c>
      <c r="Q177" t="str">
        <f ca="1"/>
        <v>k</v>
      </c>
      <c r="R177" t="str">
        <f ca="1"/>
        <v>f</v>
      </c>
      <c r="S177">
        <f ca="1"/>
        <v>5</v>
      </c>
      <c r="T177">
        <f ca="1"/>
        <v>5</v>
      </c>
      <c r="U177">
        <f ca="1"/>
        <v>4</v>
      </c>
      <c r="V177">
        <f ca="1"/>
        <v>4</v>
      </c>
    </row>
    <row r="178" spans="5:22" x14ac:dyDescent="0.25">
      <c r="E178">
        <v>177</v>
      </c>
      <c r="F178">
        <f ca="1"/>
        <v>0</v>
      </c>
      <c r="G178">
        <f ca="1"/>
        <v>1</v>
      </c>
      <c r="H178" t="str">
        <f ca="1"/>
        <v>Oren Jackson</v>
      </c>
      <c r="I178" t="str">
        <f ca="1"/>
        <v>rnJcksn41@gmail.com</v>
      </c>
      <c r="J178" t="str">
        <f ca="1"/>
        <v>Uhj&amp;oz04</v>
      </c>
      <c r="N178">
        <f ca="1"/>
        <v>5</v>
      </c>
      <c r="O178">
        <f ca="1"/>
        <v>0</v>
      </c>
      <c r="P178" t="str">
        <f ca="1"/>
        <v>U</v>
      </c>
      <c r="Q178" t="str">
        <f ca="1"/>
        <v>h</v>
      </c>
      <c r="R178" t="str">
        <f ca="1"/>
        <v>j</v>
      </c>
      <c r="S178" t="str">
        <f ca="1"/>
        <v>o</v>
      </c>
      <c r="T178" t="str">
        <f ca="1"/>
        <v>z</v>
      </c>
      <c r="U178">
        <f ca="1"/>
        <v>0</v>
      </c>
      <c r="V178">
        <f ca="1"/>
        <v>4</v>
      </c>
    </row>
    <row r="179" spans="5:22" x14ac:dyDescent="0.25">
      <c r="E179">
        <v>178</v>
      </c>
      <c r="F179">
        <f ca="1"/>
        <v>0</v>
      </c>
      <c r="G179">
        <f ca="1"/>
        <v>1</v>
      </c>
      <c r="H179" t="str">
        <f ca="1"/>
        <v>Ofri Williams</v>
      </c>
      <c r="I179" t="str">
        <f ca="1"/>
        <v>frWllms58@gmail.com</v>
      </c>
      <c r="J179" t="str">
        <f ca="1"/>
        <v>Qdrqe02?</v>
      </c>
      <c r="N179">
        <f ca="1"/>
        <v>5</v>
      </c>
      <c r="O179">
        <f ca="1"/>
        <v>1</v>
      </c>
      <c r="P179" t="str">
        <f ca="1"/>
        <v>Q</v>
      </c>
      <c r="Q179" t="str">
        <f ca="1"/>
        <v>d</v>
      </c>
      <c r="R179" t="str">
        <f ca="1"/>
        <v>r</v>
      </c>
      <c r="S179" t="str">
        <f ca="1"/>
        <v>q</v>
      </c>
      <c r="T179" t="str">
        <f ca="1"/>
        <v>e</v>
      </c>
      <c r="U179">
        <f ca="1"/>
        <v>0</v>
      </c>
      <c r="V179">
        <f ca="1"/>
        <v>2</v>
      </c>
    </row>
    <row r="180" spans="5:22" x14ac:dyDescent="0.25">
      <c r="E180">
        <v>179</v>
      </c>
      <c r="F180">
        <f ca="1"/>
        <v>0</v>
      </c>
      <c r="G180">
        <f ca="1"/>
        <v>1</v>
      </c>
      <c r="H180" t="str">
        <f ca="1"/>
        <v>Ofek Geva</v>
      </c>
      <c r="I180" t="str">
        <f ca="1"/>
        <v>fkGv12@gmail.com</v>
      </c>
      <c r="J180" t="str">
        <f ca="1"/>
        <v>Jjs?i445</v>
      </c>
      <c r="N180">
        <f ca="1"/>
        <v>4</v>
      </c>
      <c r="O180">
        <f ca="1"/>
        <v>0</v>
      </c>
      <c r="P180" t="str">
        <f ca="1"/>
        <v>J</v>
      </c>
      <c r="Q180" t="str">
        <f ca="1"/>
        <v>j</v>
      </c>
      <c r="R180" t="str">
        <f ca="1"/>
        <v>s</v>
      </c>
      <c r="S180" t="str">
        <f ca="1"/>
        <v>i</v>
      </c>
      <c r="T180">
        <f ca="1"/>
        <v>4</v>
      </c>
      <c r="U180">
        <f ca="1"/>
        <v>4</v>
      </c>
      <c r="V180">
        <f ca="1"/>
        <v>5</v>
      </c>
    </row>
    <row r="181" spans="5:22" x14ac:dyDescent="0.25">
      <c r="E181">
        <v>180</v>
      </c>
      <c r="F181">
        <f ca="1"/>
        <v>0</v>
      </c>
      <c r="G181">
        <f ca="1"/>
        <v>1</v>
      </c>
      <c r="H181" t="str">
        <f ca="1"/>
        <v>Lucas Brown</v>
      </c>
      <c r="I181" t="str">
        <f ca="1"/>
        <v>LcsBrwn46@gmail.com</v>
      </c>
      <c r="J181" t="str">
        <f ca="1"/>
        <v>Xce6230*</v>
      </c>
      <c r="N181">
        <f ca="1"/>
        <v>3</v>
      </c>
      <c r="O181">
        <f ca="1"/>
        <v>1</v>
      </c>
      <c r="P181" t="str">
        <f ca="1"/>
        <v>X</v>
      </c>
      <c r="Q181" t="str">
        <f ca="1"/>
        <v>c</v>
      </c>
      <c r="R181" t="str">
        <f ca="1"/>
        <v>e</v>
      </c>
      <c r="S181">
        <f ca="1"/>
        <v>6</v>
      </c>
      <c r="T181">
        <f ca="1"/>
        <v>2</v>
      </c>
      <c r="U181">
        <f ca="1"/>
        <v>3</v>
      </c>
      <c r="V181">
        <f ca="1"/>
        <v>0</v>
      </c>
    </row>
    <row r="182" spans="5:22" x14ac:dyDescent="0.25">
      <c r="E182">
        <v>181</v>
      </c>
      <c r="F182">
        <f ca="1"/>
        <v>0</v>
      </c>
      <c r="G182">
        <f ca="1"/>
        <v>1</v>
      </c>
      <c r="H182" t="str">
        <f ca="1"/>
        <v>Noah Geva</v>
      </c>
      <c r="I182" t="str">
        <f ca="1"/>
        <v>NGv43@gmail.com</v>
      </c>
      <c r="J182" t="str">
        <f ca="1"/>
        <v>Hqiib10%</v>
      </c>
      <c r="N182">
        <f ca="1"/>
        <v>5</v>
      </c>
      <c r="O182">
        <f ca="1"/>
        <v>1</v>
      </c>
      <c r="P182" t="str">
        <f ca="1"/>
        <v>H</v>
      </c>
      <c r="Q182" t="str">
        <f ca="1"/>
        <v>q</v>
      </c>
      <c r="R182" t="str">
        <f ca="1"/>
        <v>i</v>
      </c>
      <c r="S182" t="str">
        <f ca="1"/>
        <v>i</v>
      </c>
      <c r="T182" t="str">
        <f ca="1"/>
        <v>b</v>
      </c>
      <c r="U182">
        <f ca="1"/>
        <v>1</v>
      </c>
      <c r="V182">
        <f ca="1"/>
        <v>0</v>
      </c>
    </row>
    <row r="183" spans="5:22" x14ac:dyDescent="0.25">
      <c r="E183">
        <v>182</v>
      </c>
      <c r="F183">
        <f ca="1"/>
        <v>0</v>
      </c>
      <c r="G183">
        <f ca="1"/>
        <v>0</v>
      </c>
      <c r="H183" t="str">
        <f ca="1"/>
        <v>Madison Robinson</v>
      </c>
      <c r="I183" t="str">
        <f ca="1"/>
        <v/>
      </c>
      <c r="J183" t="str">
        <f ca="1"/>
        <v/>
      </c>
      <c r="N183" t="str">
        <f ca="1"/>
        <v/>
      </c>
      <c r="O183" t="str">
        <f ca="1"/>
        <v/>
      </c>
      <c r="P183" t="str">
        <f ca="1"/>
        <v/>
      </c>
      <c r="Q183" t="str">
        <f ca="1"/>
        <v/>
      </c>
      <c r="R183" t="str">
        <f ca="1"/>
        <v/>
      </c>
      <c r="S183" t="str">
        <f ca="1"/>
        <v/>
      </c>
      <c r="T183" t="str">
        <f ca="1"/>
        <v/>
      </c>
      <c r="U183" t="str">
        <f ca="1"/>
        <v/>
      </c>
      <c r="V183" t="str">
        <f ca="1"/>
        <v/>
      </c>
    </row>
    <row r="184" spans="5:22" x14ac:dyDescent="0.25">
      <c r="E184">
        <v>183</v>
      </c>
      <c r="F184">
        <f ca="1"/>
        <v>0</v>
      </c>
      <c r="G184">
        <f ca="1"/>
        <v>0</v>
      </c>
      <c r="H184" t="str">
        <f ca="1"/>
        <v>Harper Wilson</v>
      </c>
      <c r="I184" t="str">
        <f ca="1"/>
        <v/>
      </c>
      <c r="J184" t="str">
        <f ca="1"/>
        <v/>
      </c>
      <c r="N184" t="str">
        <f ca="1"/>
        <v/>
      </c>
      <c r="O184" t="str">
        <f ca="1"/>
        <v/>
      </c>
      <c r="P184" t="str">
        <f ca="1"/>
        <v/>
      </c>
      <c r="Q184" t="str">
        <f ca="1"/>
        <v/>
      </c>
      <c r="R184" t="str">
        <f ca="1"/>
        <v/>
      </c>
      <c r="S184" t="str">
        <f ca="1"/>
        <v/>
      </c>
      <c r="T184" t="str">
        <f ca="1"/>
        <v/>
      </c>
      <c r="U184" t="str">
        <f ca="1"/>
        <v/>
      </c>
      <c r="V184" t="str">
        <f ca="1"/>
        <v/>
      </c>
    </row>
    <row r="185" spans="5:22" x14ac:dyDescent="0.25">
      <c r="E185">
        <v>184</v>
      </c>
      <c r="F185">
        <f ca="1"/>
        <v>0</v>
      </c>
      <c r="G185">
        <f ca="1"/>
        <v>1</v>
      </c>
      <c r="H185" t="str">
        <f ca="1"/>
        <v>Isabella Danilov</v>
      </c>
      <c r="I185" t="str">
        <f ca="1"/>
        <v>sbllDnlv64@gmail.com</v>
      </c>
      <c r="J185" t="str">
        <f ca="1"/>
        <v>Tve*a136</v>
      </c>
      <c r="N185">
        <f ca="1"/>
        <v>4</v>
      </c>
      <c r="O185">
        <f ca="1"/>
        <v>0</v>
      </c>
      <c r="P185" t="str">
        <f ca="1"/>
        <v>T</v>
      </c>
      <c r="Q185" t="str">
        <f ca="1"/>
        <v>v</v>
      </c>
      <c r="R185" t="str">
        <f ca="1"/>
        <v>e</v>
      </c>
      <c r="S185" t="str">
        <f ca="1"/>
        <v>a</v>
      </c>
      <c r="T185">
        <f ca="1"/>
        <v>1</v>
      </c>
      <c r="U185">
        <f ca="1"/>
        <v>3</v>
      </c>
      <c r="V185">
        <f ca="1"/>
        <v>6</v>
      </c>
    </row>
    <row r="186" spans="5:22" x14ac:dyDescent="0.25">
      <c r="E186">
        <v>185</v>
      </c>
      <c r="F186">
        <f ca="1"/>
        <v>0</v>
      </c>
      <c r="G186">
        <f ca="1"/>
        <v>0</v>
      </c>
      <c r="H186" t="str">
        <f ca="1"/>
        <v>Isabella Martinez</v>
      </c>
      <c r="I186" t="str">
        <f ca="1"/>
        <v/>
      </c>
      <c r="J186" t="str">
        <f ca="1"/>
        <v/>
      </c>
      <c r="N186" t="str">
        <f ca="1"/>
        <v/>
      </c>
      <c r="O186" t="str">
        <f ca="1"/>
        <v/>
      </c>
      <c r="P186" t="str">
        <f ca="1"/>
        <v/>
      </c>
      <c r="Q186" t="str">
        <f ca="1"/>
        <v/>
      </c>
      <c r="R186" t="str">
        <f ca="1"/>
        <v/>
      </c>
      <c r="S186" t="str">
        <f ca="1"/>
        <v/>
      </c>
      <c r="T186" t="str">
        <f ca="1"/>
        <v/>
      </c>
      <c r="U186" t="str">
        <f ca="1"/>
        <v/>
      </c>
      <c r="V186" t="str">
        <f ca="1"/>
        <v/>
      </c>
    </row>
    <row r="187" spans="5:22" x14ac:dyDescent="0.25">
      <c r="E187">
        <v>186</v>
      </c>
      <c r="F187">
        <f ca="1"/>
        <v>0</v>
      </c>
      <c r="G187">
        <f ca="1"/>
        <v>0</v>
      </c>
      <c r="H187" t="str">
        <f ca="1"/>
        <v>Avery Ramirez</v>
      </c>
      <c r="I187" t="str">
        <f ca="1"/>
        <v/>
      </c>
      <c r="J187" t="str">
        <f ca="1"/>
        <v/>
      </c>
      <c r="N187" t="str">
        <f ca="1"/>
        <v/>
      </c>
      <c r="O187" t="str">
        <f ca="1"/>
        <v/>
      </c>
      <c r="P187" t="str">
        <f ca="1"/>
        <v/>
      </c>
      <c r="Q187" t="str">
        <f ca="1"/>
        <v/>
      </c>
      <c r="R187" t="str">
        <f ca="1"/>
        <v/>
      </c>
      <c r="S187" t="str">
        <f ca="1"/>
        <v/>
      </c>
      <c r="T187" t="str">
        <f ca="1"/>
        <v/>
      </c>
      <c r="U187" t="str">
        <f ca="1"/>
        <v/>
      </c>
      <c r="V187" t="str">
        <f ca="1"/>
        <v/>
      </c>
    </row>
    <row r="188" spans="5:22" x14ac:dyDescent="0.25">
      <c r="E188">
        <v>187</v>
      </c>
      <c r="F188">
        <f ca="1"/>
        <v>1</v>
      </c>
      <c r="G188">
        <f ca="1"/>
        <v>0</v>
      </c>
      <c r="H188" t="str">
        <f ca="1"/>
        <v>Alexander Chai Friedman</v>
      </c>
      <c r="I188" t="str">
        <f ca="1"/>
        <v/>
      </c>
      <c r="J188" t="str">
        <f ca="1"/>
        <v/>
      </c>
      <c r="N188" t="str">
        <f ca="1"/>
        <v/>
      </c>
      <c r="O188" t="str">
        <f ca="1"/>
        <v/>
      </c>
      <c r="P188" t="str">
        <f ca="1"/>
        <v/>
      </c>
      <c r="Q188" t="str">
        <f ca="1"/>
        <v/>
      </c>
      <c r="R188" t="str">
        <f ca="1"/>
        <v/>
      </c>
      <c r="S188" t="str">
        <f ca="1"/>
        <v/>
      </c>
      <c r="T188" t="str">
        <f ca="1"/>
        <v/>
      </c>
      <c r="U188" t="str">
        <f ca="1"/>
        <v/>
      </c>
      <c r="V188" t="str">
        <f ca="1"/>
        <v/>
      </c>
    </row>
    <row r="189" spans="5:22" x14ac:dyDescent="0.25">
      <c r="E189">
        <v>188</v>
      </c>
      <c r="F189">
        <f ca="1"/>
        <v>0</v>
      </c>
      <c r="G189">
        <f ca="1"/>
        <v>1</v>
      </c>
      <c r="H189" t="str">
        <f ca="1"/>
        <v>Gefen Thompson</v>
      </c>
      <c r="I189" t="str">
        <f ca="1"/>
        <v>GfnTmpsn84@gmail.com</v>
      </c>
      <c r="J189" t="str">
        <f ca="1"/>
        <v>Cqk+4193</v>
      </c>
      <c r="N189">
        <f ca="1"/>
        <v>3</v>
      </c>
      <c r="O189">
        <f ca="1"/>
        <v>0</v>
      </c>
      <c r="P189" t="str">
        <f ca="1"/>
        <v>C</v>
      </c>
      <c r="Q189" t="str">
        <f ca="1"/>
        <v>q</v>
      </c>
      <c r="R189" t="str">
        <f ca="1"/>
        <v>k</v>
      </c>
      <c r="S189">
        <f ca="1"/>
        <v>4</v>
      </c>
      <c r="T189">
        <f ca="1"/>
        <v>1</v>
      </c>
      <c r="U189">
        <f ca="1"/>
        <v>9</v>
      </c>
      <c r="V189">
        <f ca="1"/>
        <v>3</v>
      </c>
    </row>
    <row r="190" spans="5:22" x14ac:dyDescent="0.25">
      <c r="E190">
        <v>189</v>
      </c>
      <c r="F190">
        <f ca="1"/>
        <v>0</v>
      </c>
      <c r="G190">
        <f ca="1"/>
        <v>0</v>
      </c>
      <c r="H190" t="str">
        <f ca="1"/>
        <v>Gefen Lopez</v>
      </c>
      <c r="I190" t="str">
        <f ca="1"/>
        <v/>
      </c>
      <c r="J190" t="str">
        <f ca="1"/>
        <v/>
      </c>
      <c r="N190" t="str">
        <f ca="1"/>
        <v/>
      </c>
      <c r="O190" t="str">
        <f ca="1"/>
        <v/>
      </c>
      <c r="P190" t="str">
        <f ca="1"/>
        <v/>
      </c>
      <c r="Q190" t="str">
        <f ca="1"/>
        <v/>
      </c>
      <c r="R190" t="str">
        <f ca="1"/>
        <v/>
      </c>
      <c r="S190" t="str">
        <f ca="1"/>
        <v/>
      </c>
      <c r="T190" t="str">
        <f ca="1"/>
        <v/>
      </c>
      <c r="U190" t="str">
        <f ca="1"/>
        <v/>
      </c>
      <c r="V190" t="str">
        <f ca="1"/>
        <v/>
      </c>
    </row>
    <row r="191" spans="5:22" x14ac:dyDescent="0.25">
      <c r="E191">
        <v>190</v>
      </c>
      <c r="F191">
        <f ca="1"/>
        <v>0</v>
      </c>
      <c r="G191">
        <f ca="1"/>
        <v>1</v>
      </c>
      <c r="H191" t="str">
        <f ca="1"/>
        <v>Alexander Cohen</v>
      </c>
      <c r="I191" t="str">
        <f ca="1"/>
        <v>lxndrCn28@gmail.com</v>
      </c>
      <c r="J191" t="str">
        <f ca="1"/>
        <v>Mcnj006+</v>
      </c>
      <c r="N191">
        <f ca="1"/>
        <v>4</v>
      </c>
      <c r="O191">
        <f ca="1"/>
        <v>1</v>
      </c>
      <c r="P191" t="str">
        <f ca="1"/>
        <v>M</v>
      </c>
      <c r="Q191" t="str">
        <f ca="1"/>
        <v>c</v>
      </c>
      <c r="R191" t="str">
        <f ca="1"/>
        <v>n</v>
      </c>
      <c r="S191" t="str">
        <f ca="1"/>
        <v>j</v>
      </c>
      <c r="T191">
        <f ca="1"/>
        <v>0</v>
      </c>
      <c r="U191">
        <f ca="1"/>
        <v>0</v>
      </c>
      <c r="V191">
        <f ca="1"/>
        <v>6</v>
      </c>
    </row>
    <row r="192" spans="5:22" x14ac:dyDescent="0.25">
      <c r="E192">
        <v>191</v>
      </c>
      <c r="F192">
        <f ca="1"/>
        <v>0</v>
      </c>
      <c r="G192">
        <f ca="1"/>
        <v>1</v>
      </c>
      <c r="H192" t="str">
        <f ca="1"/>
        <v>Ori Davis</v>
      </c>
      <c r="I192" t="str">
        <f ca="1"/>
        <v>rDvs13@gmail.com</v>
      </c>
      <c r="J192" t="str">
        <f ca="1"/>
        <v>Loh+y468</v>
      </c>
      <c r="N192">
        <f ca="1"/>
        <v>4</v>
      </c>
      <c r="O192">
        <f ca="1"/>
        <v>0</v>
      </c>
      <c r="P192" t="str">
        <f ca="1"/>
        <v>L</v>
      </c>
      <c r="Q192" t="str">
        <f ca="1"/>
        <v>o</v>
      </c>
      <c r="R192" t="str">
        <f ca="1"/>
        <v>h</v>
      </c>
      <c r="S192" t="str">
        <f ca="1"/>
        <v>y</v>
      </c>
      <c r="T192">
        <f ca="1"/>
        <v>4</v>
      </c>
      <c r="U192">
        <f ca="1"/>
        <v>6</v>
      </c>
      <c r="V192">
        <f ca="1"/>
        <v>8</v>
      </c>
    </row>
    <row r="193" spans="5:22" x14ac:dyDescent="0.25">
      <c r="E193">
        <v>192</v>
      </c>
      <c r="F193">
        <f ca="1"/>
        <v>0</v>
      </c>
      <c r="G193">
        <f ca="1"/>
        <v>0</v>
      </c>
      <c r="H193" t="str">
        <f ca="1"/>
        <v>Charlotte Danilov</v>
      </c>
      <c r="I193" t="str">
        <f ca="1"/>
        <v/>
      </c>
      <c r="J193" t="str">
        <f ca="1"/>
        <v/>
      </c>
      <c r="N193" t="str">
        <f ca="1"/>
        <v/>
      </c>
      <c r="O193" t="str">
        <f ca="1"/>
        <v/>
      </c>
      <c r="P193" t="str">
        <f ca="1"/>
        <v/>
      </c>
      <c r="Q193" t="str">
        <f ca="1"/>
        <v/>
      </c>
      <c r="R193" t="str">
        <f ca="1"/>
        <v/>
      </c>
      <c r="S193" t="str">
        <f ca="1"/>
        <v/>
      </c>
      <c r="T193" t="str">
        <f ca="1"/>
        <v/>
      </c>
      <c r="U193" t="str">
        <f ca="1"/>
        <v/>
      </c>
      <c r="V193" t="str">
        <f ca="1"/>
        <v/>
      </c>
    </row>
    <row r="194" spans="5:22" x14ac:dyDescent="0.25">
      <c r="E194">
        <v>193</v>
      </c>
      <c r="F194">
        <f ca="1"/>
        <v>1</v>
      </c>
      <c r="G194">
        <f ca="1"/>
        <v>0</v>
      </c>
      <c r="H194" t="str">
        <f ca="1"/>
        <v>Logan Charles Moore</v>
      </c>
      <c r="I194" t="str">
        <f ca="1"/>
        <v/>
      </c>
      <c r="J194" t="str">
        <f ca="1"/>
        <v/>
      </c>
      <c r="N194" t="str">
        <f ca="1"/>
        <v/>
      </c>
      <c r="O194" t="str">
        <f ca="1"/>
        <v/>
      </c>
      <c r="P194" t="str">
        <f ca="1"/>
        <v/>
      </c>
      <c r="Q194" t="str">
        <f ca="1"/>
        <v/>
      </c>
      <c r="R194" t="str">
        <f ca="1"/>
        <v/>
      </c>
      <c r="S194" t="str">
        <f ca="1"/>
        <v/>
      </c>
      <c r="T194" t="str">
        <f ca="1"/>
        <v/>
      </c>
      <c r="U194" t="str">
        <f ca="1"/>
        <v/>
      </c>
      <c r="V194" t="str">
        <f ca="1"/>
        <v/>
      </c>
    </row>
    <row r="195" spans="5:22" x14ac:dyDescent="0.25">
      <c r="E195">
        <v>194</v>
      </c>
      <c r="F195">
        <f ca="1"/>
        <v>0</v>
      </c>
      <c r="G195">
        <f ca="1"/>
        <v>0</v>
      </c>
      <c r="H195" t="str">
        <f ca="1"/>
        <v>Abigail Robinson</v>
      </c>
      <c r="I195" t="str">
        <f ca="1"/>
        <v/>
      </c>
      <c r="J195" t="str">
        <f ca="1"/>
        <v/>
      </c>
      <c r="N195" t="str">
        <f ca="1"/>
        <v/>
      </c>
      <c r="O195" t="str">
        <f ca="1"/>
        <v/>
      </c>
      <c r="P195" t="str">
        <f ca="1"/>
        <v/>
      </c>
      <c r="Q195" t="str">
        <f ca="1"/>
        <v/>
      </c>
      <c r="R195" t="str">
        <f ca="1"/>
        <v/>
      </c>
      <c r="S195" t="str">
        <f ca="1"/>
        <v/>
      </c>
      <c r="T195" t="str">
        <f ca="1"/>
        <v/>
      </c>
      <c r="U195" t="str">
        <f ca="1"/>
        <v/>
      </c>
      <c r="V195" t="str">
        <f ca="1"/>
        <v/>
      </c>
    </row>
    <row r="196" spans="5:22" x14ac:dyDescent="0.25">
      <c r="E196">
        <v>195</v>
      </c>
      <c r="F196">
        <f ca="1"/>
        <v>0</v>
      </c>
      <c r="G196">
        <f ca="1"/>
        <v>1</v>
      </c>
      <c r="H196" t="str">
        <f ca="1"/>
        <v>Ava Anderson</v>
      </c>
      <c r="I196" t="str">
        <f ca="1"/>
        <v>vndrsn65@gmail.com</v>
      </c>
      <c r="J196" t="str">
        <f ca="1"/>
        <v>Sjw%k371</v>
      </c>
      <c r="N196">
        <f ca="1"/>
        <v>4</v>
      </c>
      <c r="O196">
        <f ca="1"/>
        <v>0</v>
      </c>
      <c r="P196" t="str">
        <f ca="1"/>
        <v>S</v>
      </c>
      <c r="Q196" t="str">
        <f ca="1"/>
        <v>j</v>
      </c>
      <c r="R196" t="str">
        <f ca="1"/>
        <v>w</v>
      </c>
      <c r="S196" t="str">
        <f ca="1"/>
        <v>k</v>
      </c>
      <c r="T196">
        <f ca="1"/>
        <v>3</v>
      </c>
      <c r="U196">
        <f ca="1"/>
        <v>7</v>
      </c>
      <c r="V196">
        <f ca="1"/>
        <v>1</v>
      </c>
    </row>
    <row r="197" spans="5:22" x14ac:dyDescent="0.25">
      <c r="E197">
        <v>196</v>
      </c>
      <c r="F197">
        <f ca="1"/>
        <v>0</v>
      </c>
      <c r="G197">
        <f ca="1"/>
        <v>0</v>
      </c>
      <c r="H197" t="str">
        <f ca="1"/>
        <v>Noah Ramirez</v>
      </c>
      <c r="I197" t="str">
        <f ca="1"/>
        <v/>
      </c>
      <c r="J197" t="str">
        <f ca="1"/>
        <v/>
      </c>
      <c r="N197" t="str">
        <f ca="1"/>
        <v/>
      </c>
      <c r="O197" t="str">
        <f ca="1"/>
        <v/>
      </c>
      <c r="P197" t="str">
        <f ca="1"/>
        <v/>
      </c>
      <c r="Q197" t="str">
        <f ca="1"/>
        <v/>
      </c>
      <c r="R197" t="str">
        <f ca="1"/>
        <v/>
      </c>
      <c r="S197" t="str">
        <f ca="1"/>
        <v/>
      </c>
      <c r="T197" t="str">
        <f ca="1"/>
        <v/>
      </c>
      <c r="U197" t="str">
        <f ca="1"/>
        <v/>
      </c>
      <c r="V197" t="str">
        <f ca="1"/>
        <v/>
      </c>
    </row>
    <row r="198" spans="5:22" x14ac:dyDescent="0.25">
      <c r="E198">
        <v>197</v>
      </c>
      <c r="F198">
        <f ca="1"/>
        <v>0</v>
      </c>
      <c r="G198">
        <f ca="1"/>
        <v>0</v>
      </c>
      <c r="H198" t="str">
        <f ca="1"/>
        <v>Charlotte Johnson</v>
      </c>
      <c r="I198" t="str">
        <f ca="1"/>
        <v/>
      </c>
      <c r="J198" t="str">
        <f ca="1"/>
        <v/>
      </c>
      <c r="N198" t="str">
        <f ca="1"/>
        <v/>
      </c>
      <c r="O198" t="str">
        <f ca="1"/>
        <v/>
      </c>
      <c r="P198" t="str">
        <f ca="1"/>
        <v/>
      </c>
      <c r="Q198" t="str">
        <f ca="1"/>
        <v/>
      </c>
      <c r="R198" t="str">
        <f ca="1"/>
        <v/>
      </c>
      <c r="S198" t="str">
        <f ca="1"/>
        <v/>
      </c>
      <c r="T198" t="str">
        <f ca="1"/>
        <v/>
      </c>
      <c r="U198" t="str">
        <f ca="1"/>
        <v/>
      </c>
      <c r="V198" t="str">
        <f ca="1"/>
        <v/>
      </c>
    </row>
    <row r="199" spans="5:22" x14ac:dyDescent="0.25">
      <c r="E199">
        <v>198</v>
      </c>
      <c r="F199">
        <f ca="1"/>
        <v>0</v>
      </c>
      <c r="G199">
        <f ca="1"/>
        <v>1</v>
      </c>
      <c r="H199" t="str">
        <f ca="1"/>
        <v>Harper Martinez</v>
      </c>
      <c r="I199" t="str">
        <f ca="1"/>
        <v>rprMrtnz78@gmail.com</v>
      </c>
      <c r="J199" t="str">
        <f ca="1"/>
        <v>Dwekg11*</v>
      </c>
      <c r="N199">
        <f ca="1"/>
        <v>5</v>
      </c>
      <c r="O199">
        <f ca="1"/>
        <v>1</v>
      </c>
      <c r="P199" t="str">
        <f ca="1"/>
        <v>D</v>
      </c>
      <c r="Q199" t="str">
        <f ca="1"/>
        <v>w</v>
      </c>
      <c r="R199" t="str">
        <f ca="1"/>
        <v>e</v>
      </c>
      <c r="S199" t="str">
        <f ca="1"/>
        <v>k</v>
      </c>
      <c r="T199" t="str">
        <f ca="1"/>
        <v>g</v>
      </c>
      <c r="U199">
        <f ca="1"/>
        <v>1</v>
      </c>
      <c r="V199">
        <f ca="1"/>
        <v>1</v>
      </c>
    </row>
    <row r="200" spans="5:22" x14ac:dyDescent="0.25">
      <c r="E200">
        <v>199</v>
      </c>
      <c r="F200">
        <f ca="1"/>
        <v>0</v>
      </c>
      <c r="G200">
        <f ca="1"/>
        <v>1</v>
      </c>
      <c r="H200" t="str">
        <f ca="1"/>
        <v>Ava Cohen</v>
      </c>
      <c r="I200" t="str">
        <f ca="1"/>
        <v>vCn36@gmail.com</v>
      </c>
      <c r="J200" t="str">
        <f ca="1"/>
        <v>Sim@ir37</v>
      </c>
      <c r="N200">
        <f ca="1"/>
        <v>5</v>
      </c>
      <c r="O200">
        <f ca="1"/>
        <v>0</v>
      </c>
      <c r="P200" t="str">
        <f ca="1"/>
        <v>S</v>
      </c>
      <c r="Q200" t="str">
        <f ca="1"/>
        <v>i</v>
      </c>
      <c r="R200" t="str">
        <f ca="1"/>
        <v>m</v>
      </c>
      <c r="S200" t="str">
        <f ca="1"/>
        <v>i</v>
      </c>
      <c r="T200" t="str">
        <f ca="1"/>
        <v>r</v>
      </c>
      <c r="U200">
        <f ca="1"/>
        <v>3</v>
      </c>
      <c r="V200">
        <f ca="1"/>
        <v>7</v>
      </c>
    </row>
    <row r="201" spans="5:22" x14ac:dyDescent="0.25">
      <c r="E201">
        <v>200</v>
      </c>
      <c r="F201">
        <f ca="1"/>
        <v>0</v>
      </c>
      <c r="G201">
        <f ca="1"/>
        <v>1</v>
      </c>
      <c r="H201" t="str">
        <f ca="1"/>
        <v>Sophia Dahan</v>
      </c>
      <c r="I201" t="str">
        <f ca="1"/>
        <v>SpDn52@gmail.com</v>
      </c>
      <c r="J201" t="str">
        <f ca="1"/>
        <v>Iwf$n849</v>
      </c>
      <c r="N201">
        <f ca="1"/>
        <v>4</v>
      </c>
      <c r="O201">
        <f ca="1"/>
        <v>0</v>
      </c>
      <c r="P201" t="str">
        <f ca="1"/>
        <v>I</v>
      </c>
      <c r="Q201" t="str">
        <f ca="1"/>
        <v>w</v>
      </c>
      <c r="R201" t="str">
        <f ca="1"/>
        <v>f</v>
      </c>
      <c r="S201" t="str">
        <f ca="1"/>
        <v>n</v>
      </c>
      <c r="T201">
        <f ca="1"/>
        <v>8</v>
      </c>
      <c r="U201">
        <f ca="1"/>
        <v>4</v>
      </c>
      <c r="V201">
        <f ca="1"/>
        <v>9</v>
      </c>
    </row>
    <row r="202" spans="5:22" x14ac:dyDescent="0.25">
      <c r="E202">
        <v>201</v>
      </c>
      <c r="F202">
        <f ca="1"/>
        <v>0</v>
      </c>
      <c r="G202">
        <f ca="1"/>
        <v>1</v>
      </c>
      <c r="H202" t="str">
        <f ca="1"/>
        <v>Ofri Rodriguez</v>
      </c>
      <c r="I202" t="str">
        <f ca="1"/>
        <v>frRdrgz26@gmail.com</v>
      </c>
      <c r="J202" t="str">
        <f ca="1"/>
        <v>Qkgar85$</v>
      </c>
      <c r="N202">
        <f ca="1"/>
        <v>5</v>
      </c>
      <c r="O202">
        <f ca="1"/>
        <v>1</v>
      </c>
      <c r="P202" t="str">
        <f ca="1"/>
        <v>Q</v>
      </c>
      <c r="Q202" t="str">
        <f ca="1"/>
        <v>k</v>
      </c>
      <c r="R202" t="str">
        <f ca="1"/>
        <v>g</v>
      </c>
      <c r="S202" t="str">
        <f ca="1"/>
        <v>a</v>
      </c>
      <c r="T202" t="str">
        <f ca="1"/>
        <v>r</v>
      </c>
      <c r="U202">
        <f ca="1"/>
        <v>8</v>
      </c>
      <c r="V202">
        <f ca="1"/>
        <v>5</v>
      </c>
    </row>
    <row r="203" spans="5:22" x14ac:dyDescent="0.25">
      <c r="E203">
        <v>202</v>
      </c>
      <c r="F203">
        <f ca="1"/>
        <v>0</v>
      </c>
      <c r="G203">
        <f ca="1"/>
        <v>1</v>
      </c>
      <c r="H203" t="str">
        <f ca="1"/>
        <v>Jackson Vigdorovitch</v>
      </c>
      <c r="I203" t="str">
        <f ca="1"/>
        <v>JcksnVgdrvtc75@gmail.com</v>
      </c>
      <c r="J203" t="str">
        <f ca="1"/>
        <v>Lnhls67$</v>
      </c>
      <c r="N203">
        <f ca="1"/>
        <v>5</v>
      </c>
      <c r="O203">
        <f ca="1"/>
        <v>1</v>
      </c>
      <c r="P203" t="str">
        <f ca="1"/>
        <v>L</v>
      </c>
      <c r="Q203" t="str">
        <f ca="1"/>
        <v>n</v>
      </c>
      <c r="R203" t="str">
        <f ca="1"/>
        <v>h</v>
      </c>
      <c r="S203" t="str">
        <f ca="1"/>
        <v>l</v>
      </c>
      <c r="T203" t="str">
        <f ca="1"/>
        <v>s</v>
      </c>
      <c r="U203">
        <f ca="1"/>
        <v>6</v>
      </c>
      <c r="V203">
        <f ca="1"/>
        <v>7</v>
      </c>
    </row>
    <row r="204" spans="5:22" x14ac:dyDescent="0.25">
      <c r="E204">
        <v>203</v>
      </c>
      <c r="F204">
        <f ca="1"/>
        <v>0</v>
      </c>
      <c r="G204">
        <f ca="1"/>
        <v>0</v>
      </c>
      <c r="H204" t="str">
        <f ca="1"/>
        <v>Emma Gonzalez</v>
      </c>
      <c r="I204" t="str">
        <f ca="1"/>
        <v/>
      </c>
      <c r="J204" t="str">
        <f ca="1"/>
        <v/>
      </c>
      <c r="N204" t="str">
        <f ca="1"/>
        <v/>
      </c>
      <c r="O204" t="str">
        <f ca="1"/>
        <v/>
      </c>
      <c r="P204" t="str">
        <f ca="1"/>
        <v/>
      </c>
      <c r="Q204" t="str">
        <f ca="1"/>
        <v/>
      </c>
      <c r="R204" t="str">
        <f ca="1"/>
        <v/>
      </c>
      <c r="S204" t="str">
        <f ca="1"/>
        <v/>
      </c>
      <c r="T204" t="str">
        <f ca="1"/>
        <v/>
      </c>
      <c r="U204" t="str">
        <f ca="1"/>
        <v/>
      </c>
      <c r="V204" t="str">
        <f ca="1"/>
        <v/>
      </c>
    </row>
    <row r="205" spans="5:22" x14ac:dyDescent="0.25">
      <c r="E205">
        <v>204</v>
      </c>
      <c r="F205">
        <f ca="1"/>
        <v>0</v>
      </c>
      <c r="G205">
        <f ca="1"/>
        <v>1</v>
      </c>
      <c r="H205" t="str">
        <f ca="1"/>
        <v>Ethan Jackson</v>
      </c>
      <c r="I205" t="str">
        <f ca="1"/>
        <v>tnJcksn25@gmail.com</v>
      </c>
      <c r="J205" t="str">
        <f ca="1"/>
        <v>Yjmk325#</v>
      </c>
      <c r="N205">
        <f ca="1"/>
        <v>4</v>
      </c>
      <c r="O205">
        <f ca="1"/>
        <v>1</v>
      </c>
      <c r="P205" t="str">
        <f ca="1"/>
        <v>Y</v>
      </c>
      <c r="Q205" t="str">
        <f ca="1"/>
        <v>j</v>
      </c>
      <c r="R205" t="str">
        <f ca="1"/>
        <v>m</v>
      </c>
      <c r="S205" t="str">
        <f ca="1"/>
        <v>k</v>
      </c>
      <c r="T205">
        <f ca="1"/>
        <v>3</v>
      </c>
      <c r="U205">
        <f ca="1"/>
        <v>2</v>
      </c>
      <c r="V205">
        <f ca="1"/>
        <v>5</v>
      </c>
    </row>
    <row r="206" spans="5:22" x14ac:dyDescent="0.25">
      <c r="E206">
        <v>205</v>
      </c>
      <c r="F206">
        <f ca="1"/>
        <v>1</v>
      </c>
      <c r="G206">
        <f ca="1"/>
        <v>1</v>
      </c>
      <c r="H206" t="str">
        <f ca="1"/>
        <v>Ethan Malca Jackson</v>
      </c>
      <c r="I206" t="str">
        <f ca="1"/>
        <v>tnMlcJcksn83@gmail.com</v>
      </c>
      <c r="J206" t="str">
        <f ca="1"/>
        <v>Mde+v228</v>
      </c>
      <c r="N206">
        <f ca="1"/>
        <v>4</v>
      </c>
      <c r="O206">
        <f ca="1"/>
        <v>0</v>
      </c>
      <c r="P206" t="str">
        <f ca="1"/>
        <v>M</v>
      </c>
      <c r="Q206" t="str">
        <f ca="1"/>
        <v>d</v>
      </c>
      <c r="R206" t="str">
        <f ca="1"/>
        <v>e</v>
      </c>
      <c r="S206" t="str">
        <f ca="1"/>
        <v>v</v>
      </c>
      <c r="T206">
        <f ca="1"/>
        <v>2</v>
      </c>
      <c r="U206">
        <f ca="1"/>
        <v>2</v>
      </c>
      <c r="V206">
        <f ca="1"/>
        <v>8</v>
      </c>
    </row>
    <row r="207" spans="5:22" x14ac:dyDescent="0.25">
      <c r="E207">
        <v>206</v>
      </c>
      <c r="F207">
        <f ca="1"/>
        <v>0</v>
      </c>
      <c r="G207">
        <f ca="1"/>
        <v>0</v>
      </c>
      <c r="H207" t="str">
        <f ca="1"/>
        <v>Emily Mizrahi</v>
      </c>
      <c r="I207" t="str">
        <f ca="1"/>
        <v/>
      </c>
      <c r="J207" t="str">
        <f ca="1"/>
        <v/>
      </c>
      <c r="N207" t="str">
        <f ca="1"/>
        <v/>
      </c>
      <c r="O207" t="str">
        <f ca="1"/>
        <v/>
      </c>
      <c r="P207" t="str">
        <f ca="1"/>
        <v/>
      </c>
      <c r="Q207" t="str">
        <f ca="1"/>
        <v/>
      </c>
      <c r="R207" t="str">
        <f ca="1"/>
        <v/>
      </c>
      <c r="S207" t="str">
        <f ca="1"/>
        <v/>
      </c>
      <c r="T207" t="str">
        <f ca="1"/>
        <v/>
      </c>
      <c r="U207" t="str">
        <f ca="1"/>
        <v/>
      </c>
      <c r="V207" t="str">
        <f ca="1"/>
        <v/>
      </c>
    </row>
    <row r="208" spans="5:22" x14ac:dyDescent="0.25">
      <c r="E208">
        <v>207</v>
      </c>
      <c r="F208">
        <f ca="1"/>
        <v>0</v>
      </c>
      <c r="G208">
        <f ca="1"/>
        <v>1</v>
      </c>
      <c r="H208" t="str">
        <f ca="1"/>
        <v>Dror Gonzalez</v>
      </c>
      <c r="I208" t="str">
        <f ca="1"/>
        <v>DrrGnzlz71@gmail.com</v>
      </c>
      <c r="J208" t="str">
        <f ca="1"/>
        <v>Lsjfx94&amp;</v>
      </c>
      <c r="N208">
        <f ca="1"/>
        <v>5</v>
      </c>
      <c r="O208">
        <f ca="1"/>
        <v>1</v>
      </c>
      <c r="P208" t="str">
        <f ca="1"/>
        <v>L</v>
      </c>
      <c r="Q208" t="str">
        <f ca="1"/>
        <v>s</v>
      </c>
      <c r="R208" t="str">
        <f ca="1"/>
        <v>j</v>
      </c>
      <c r="S208" t="str">
        <f ca="1"/>
        <v>f</v>
      </c>
      <c r="T208" t="str">
        <f ca="1"/>
        <v>x</v>
      </c>
      <c r="U208">
        <f ca="1"/>
        <v>9</v>
      </c>
      <c r="V208">
        <f ca="1"/>
        <v>4</v>
      </c>
    </row>
    <row r="209" spans="5:22" x14ac:dyDescent="0.25">
      <c r="E209">
        <v>208</v>
      </c>
      <c r="F209">
        <f ca="1"/>
        <v>0</v>
      </c>
      <c r="G209">
        <f ca="1"/>
        <v>0</v>
      </c>
      <c r="H209" t="str">
        <f ca="1"/>
        <v>Isabella Thompson</v>
      </c>
      <c r="I209" t="str">
        <f ca="1"/>
        <v/>
      </c>
      <c r="J209" t="str">
        <f ca="1"/>
        <v/>
      </c>
      <c r="N209" t="str">
        <f ca="1"/>
        <v/>
      </c>
      <c r="O209" t="str">
        <f ca="1"/>
        <v/>
      </c>
      <c r="P209" t="str">
        <f ca="1"/>
        <v/>
      </c>
      <c r="Q209" t="str">
        <f ca="1"/>
        <v/>
      </c>
      <c r="R209" t="str">
        <f ca="1"/>
        <v/>
      </c>
      <c r="S209" t="str">
        <f ca="1"/>
        <v/>
      </c>
      <c r="T209" t="str">
        <f ca="1"/>
        <v/>
      </c>
      <c r="U209" t="str">
        <f ca="1"/>
        <v/>
      </c>
      <c r="V209" t="str">
        <f ca="1"/>
        <v/>
      </c>
    </row>
    <row r="210" spans="5:22" x14ac:dyDescent="0.25">
      <c r="E210">
        <v>209</v>
      </c>
      <c r="F210">
        <f ca="1"/>
        <v>1</v>
      </c>
      <c r="G210">
        <f ca="1"/>
        <v>1</v>
      </c>
      <c r="H210" t="str">
        <f ca="1"/>
        <v>Sofia John Mizrahi</v>
      </c>
      <c r="I210" t="str">
        <f ca="1"/>
        <v>SfJnMzr38@gmail.com</v>
      </c>
      <c r="J210" t="str">
        <f ca="1"/>
        <v>Wrz2230#</v>
      </c>
      <c r="N210">
        <f ca="1"/>
        <v>3</v>
      </c>
      <c r="O210">
        <f ca="1"/>
        <v>1</v>
      </c>
      <c r="P210" t="str">
        <f ca="1"/>
        <v>W</v>
      </c>
      <c r="Q210" t="str">
        <f ca="1"/>
        <v>r</v>
      </c>
      <c r="R210" t="str">
        <f ca="1"/>
        <v>z</v>
      </c>
      <c r="S210">
        <f ca="1"/>
        <v>2</v>
      </c>
      <c r="T210">
        <f ca="1"/>
        <v>2</v>
      </c>
      <c r="U210">
        <f ca="1"/>
        <v>3</v>
      </c>
      <c r="V210">
        <f ca="1"/>
        <v>0</v>
      </c>
    </row>
    <row r="211" spans="5:22" x14ac:dyDescent="0.25">
      <c r="E211">
        <v>210</v>
      </c>
      <c r="F211">
        <f ca="1"/>
        <v>0</v>
      </c>
      <c r="G211">
        <f ca="1"/>
        <v>0</v>
      </c>
      <c r="H211" t="str">
        <f ca="1"/>
        <v>Isabella Gonzalez</v>
      </c>
      <c r="I211" t="str">
        <f ca="1"/>
        <v/>
      </c>
      <c r="J211" t="str">
        <f ca="1"/>
        <v/>
      </c>
      <c r="N211" t="str">
        <f ca="1"/>
        <v/>
      </c>
      <c r="O211" t="str">
        <f ca="1"/>
        <v/>
      </c>
      <c r="P211" t="str">
        <f ca="1"/>
        <v/>
      </c>
      <c r="Q211" t="str">
        <f ca="1"/>
        <v/>
      </c>
      <c r="R211" t="str">
        <f ca="1"/>
        <v/>
      </c>
      <c r="S211" t="str">
        <f ca="1"/>
        <v/>
      </c>
      <c r="T211" t="str">
        <f ca="1"/>
        <v/>
      </c>
      <c r="U211" t="str">
        <f ca="1"/>
        <v/>
      </c>
      <c r="V211" t="str">
        <f ca="1"/>
        <v/>
      </c>
    </row>
    <row r="212" spans="5:22" x14ac:dyDescent="0.25">
      <c r="E212">
        <v>211</v>
      </c>
      <c r="F212">
        <f ca="1"/>
        <v>0</v>
      </c>
      <c r="G212">
        <f ca="1"/>
        <v>0</v>
      </c>
      <c r="H212" t="str">
        <f ca="1"/>
        <v>Michael Vigdorovitch</v>
      </c>
      <c r="I212" t="str">
        <f ca="1"/>
        <v/>
      </c>
      <c r="J212" t="str">
        <f ca="1"/>
        <v/>
      </c>
      <c r="N212" t="str">
        <f ca="1"/>
        <v/>
      </c>
      <c r="O212" t="str">
        <f ca="1"/>
        <v/>
      </c>
      <c r="P212" t="str">
        <f ca="1"/>
        <v/>
      </c>
      <c r="Q212" t="str">
        <f ca="1"/>
        <v/>
      </c>
      <c r="R212" t="str">
        <f ca="1"/>
        <v/>
      </c>
      <c r="S212" t="str">
        <f ca="1"/>
        <v/>
      </c>
      <c r="T212" t="str">
        <f ca="1"/>
        <v/>
      </c>
      <c r="U212" t="str">
        <f ca="1"/>
        <v/>
      </c>
      <c r="V212" t="str">
        <f ca="1"/>
        <v/>
      </c>
    </row>
    <row r="213" spans="5:22" x14ac:dyDescent="0.25">
      <c r="E213">
        <v>212</v>
      </c>
      <c r="F213">
        <f ca="1"/>
        <v>0</v>
      </c>
      <c r="G213">
        <f ca="1"/>
        <v>0</v>
      </c>
      <c r="H213" t="str">
        <f ca="1"/>
        <v>Abigail Taylor</v>
      </c>
      <c r="I213" t="str">
        <f ca="1"/>
        <v/>
      </c>
      <c r="J213" t="str">
        <f ca="1"/>
        <v/>
      </c>
      <c r="N213" t="str">
        <f ca="1"/>
        <v/>
      </c>
      <c r="O213" t="str">
        <f ca="1"/>
        <v/>
      </c>
      <c r="P213" t="str">
        <f ca="1"/>
        <v/>
      </c>
      <c r="Q213" t="str">
        <f ca="1"/>
        <v/>
      </c>
      <c r="R213" t="str">
        <f ca="1"/>
        <v/>
      </c>
      <c r="S213" t="str">
        <f ca="1"/>
        <v/>
      </c>
      <c r="T213" t="str">
        <f ca="1"/>
        <v/>
      </c>
      <c r="U213" t="str">
        <f ca="1"/>
        <v/>
      </c>
      <c r="V213" t="str">
        <f ca="1"/>
        <v/>
      </c>
    </row>
    <row r="214" spans="5:22" x14ac:dyDescent="0.25">
      <c r="E214">
        <v>213</v>
      </c>
      <c r="F214">
        <f ca="1"/>
        <v>0</v>
      </c>
      <c r="G214">
        <f ca="1"/>
        <v>0</v>
      </c>
      <c r="H214" t="str">
        <f ca="1"/>
        <v>Benjamin Ramirez</v>
      </c>
      <c r="I214" t="str">
        <f ca="1"/>
        <v/>
      </c>
      <c r="J214" t="str">
        <f ca="1"/>
        <v/>
      </c>
      <c r="N214" t="str">
        <f ca="1"/>
        <v/>
      </c>
      <c r="O214" t="str">
        <f ca="1"/>
        <v/>
      </c>
      <c r="P214" t="str">
        <f ca="1"/>
        <v/>
      </c>
      <c r="Q214" t="str">
        <f ca="1"/>
        <v/>
      </c>
      <c r="R214" t="str">
        <f ca="1"/>
        <v/>
      </c>
      <c r="S214" t="str">
        <f ca="1"/>
        <v/>
      </c>
      <c r="T214" t="str">
        <f ca="1"/>
        <v/>
      </c>
      <c r="U214" t="str">
        <f ca="1"/>
        <v/>
      </c>
      <c r="V214" t="str">
        <f ca="1"/>
        <v/>
      </c>
    </row>
    <row r="215" spans="5:22" x14ac:dyDescent="0.25">
      <c r="E215">
        <v>214</v>
      </c>
      <c r="F215">
        <f ca="1"/>
        <v>1</v>
      </c>
      <c r="G215">
        <f ca="1"/>
        <v>0</v>
      </c>
      <c r="H215" t="str">
        <f ca="1"/>
        <v>Sophia Lynn Robinson</v>
      </c>
      <c r="I215" t="str">
        <f ca="1"/>
        <v/>
      </c>
      <c r="J215" t="str">
        <f ca="1"/>
        <v/>
      </c>
      <c r="N215" t="str">
        <f ca="1"/>
        <v/>
      </c>
      <c r="O215" t="str">
        <f ca="1"/>
        <v/>
      </c>
      <c r="P215" t="str">
        <f ca="1"/>
        <v/>
      </c>
      <c r="Q215" t="str">
        <f ca="1"/>
        <v/>
      </c>
      <c r="R215" t="str">
        <f ca="1"/>
        <v/>
      </c>
      <c r="S215" t="str">
        <f ca="1"/>
        <v/>
      </c>
      <c r="T215" t="str">
        <f ca="1"/>
        <v/>
      </c>
      <c r="U215" t="str">
        <f ca="1"/>
        <v/>
      </c>
      <c r="V215" t="str">
        <f ca="1"/>
        <v/>
      </c>
    </row>
    <row r="216" spans="5:22" x14ac:dyDescent="0.25">
      <c r="E216">
        <v>215</v>
      </c>
      <c r="F216">
        <f ca="1"/>
        <v>0</v>
      </c>
      <c r="G216">
        <f ca="1"/>
        <v>1</v>
      </c>
      <c r="H216" t="str">
        <f ca="1"/>
        <v>Benjamin Sanchez</v>
      </c>
      <c r="I216" t="str">
        <f ca="1"/>
        <v>BnjmnSncz96@gmail.com</v>
      </c>
      <c r="J216" t="str">
        <f ca="1"/>
        <v>Fss&amp;n207</v>
      </c>
      <c r="N216">
        <f ca="1"/>
        <v>4</v>
      </c>
      <c r="O216">
        <f ca="1"/>
        <v>0</v>
      </c>
      <c r="P216" t="str">
        <f ca="1"/>
        <v>F</v>
      </c>
      <c r="Q216" t="str">
        <f ca="1"/>
        <v>s</v>
      </c>
      <c r="R216" t="str">
        <f ca="1"/>
        <v>s</v>
      </c>
      <c r="S216" t="str">
        <f ca="1"/>
        <v>n</v>
      </c>
      <c r="T216">
        <f ca="1"/>
        <v>2</v>
      </c>
      <c r="U216">
        <f ca="1"/>
        <v>0</v>
      </c>
      <c r="V216">
        <f ca="1"/>
        <v>7</v>
      </c>
    </row>
    <row r="217" spans="5:22" x14ac:dyDescent="0.25">
      <c r="E217">
        <v>216</v>
      </c>
      <c r="F217">
        <f ca="1"/>
        <v>0</v>
      </c>
      <c r="G217">
        <f ca="1"/>
        <v>1</v>
      </c>
      <c r="H217" t="str">
        <f ca="1"/>
        <v>Aiden Levy</v>
      </c>
      <c r="I217" t="str">
        <f ca="1"/>
        <v>dnLvy90@gmail.com</v>
      </c>
      <c r="J217" t="str">
        <f ca="1"/>
        <v>Nnw7087?</v>
      </c>
      <c r="N217">
        <f ca="1"/>
        <v>3</v>
      </c>
      <c r="O217">
        <f ca="1"/>
        <v>1</v>
      </c>
      <c r="P217" t="str">
        <f ca="1"/>
        <v>N</v>
      </c>
      <c r="Q217" t="str">
        <f ca="1"/>
        <v>n</v>
      </c>
      <c r="R217" t="str">
        <f ca="1"/>
        <v>w</v>
      </c>
      <c r="S217">
        <f ca="1"/>
        <v>7</v>
      </c>
      <c r="T217">
        <f ca="1"/>
        <v>0</v>
      </c>
      <c r="U217">
        <f ca="1"/>
        <v>8</v>
      </c>
      <c r="V217">
        <f ca="1"/>
        <v>7</v>
      </c>
    </row>
    <row r="218" spans="5:22" x14ac:dyDescent="0.25">
      <c r="E218">
        <v>217</v>
      </c>
      <c r="F218">
        <f ca="1"/>
        <v>0</v>
      </c>
      <c r="G218">
        <f ca="1"/>
        <v>1</v>
      </c>
      <c r="H218" t="str">
        <f ca="1"/>
        <v>Elijah Martin</v>
      </c>
      <c r="I218" t="str">
        <f ca="1"/>
        <v>ljMrtn99@gmail.com</v>
      </c>
      <c r="J218" t="str">
        <f ca="1"/>
        <v>Qyb%jf91</v>
      </c>
      <c r="N218">
        <f ca="1"/>
        <v>5</v>
      </c>
      <c r="O218">
        <f ca="1"/>
        <v>0</v>
      </c>
      <c r="P218" t="str">
        <f ca="1"/>
        <v>Q</v>
      </c>
      <c r="Q218" t="str">
        <f ca="1"/>
        <v>y</v>
      </c>
      <c r="R218" t="str">
        <f ca="1"/>
        <v>b</v>
      </c>
      <c r="S218" t="str">
        <f ca="1"/>
        <v>j</v>
      </c>
      <c r="T218" t="str">
        <f ca="1"/>
        <v>f</v>
      </c>
      <c r="U218">
        <f ca="1"/>
        <v>9</v>
      </c>
      <c r="V218">
        <f ca="1"/>
        <v>1</v>
      </c>
    </row>
    <row r="219" spans="5:22" x14ac:dyDescent="0.25">
      <c r="E219">
        <v>218</v>
      </c>
      <c r="F219">
        <f ca="1"/>
        <v>0</v>
      </c>
      <c r="G219">
        <f ca="1"/>
        <v>0</v>
      </c>
      <c r="H219" t="str">
        <f ca="1"/>
        <v>Emily Jackson</v>
      </c>
      <c r="I219" t="str">
        <f ca="1"/>
        <v/>
      </c>
      <c r="J219" t="str">
        <f ca="1"/>
        <v/>
      </c>
      <c r="N219" t="str">
        <f ca="1"/>
        <v/>
      </c>
      <c r="O219" t="str">
        <f ca="1"/>
        <v/>
      </c>
      <c r="P219" t="str">
        <f ca="1"/>
        <v/>
      </c>
      <c r="Q219" t="str">
        <f ca="1"/>
        <v/>
      </c>
      <c r="R219" t="str">
        <f ca="1"/>
        <v/>
      </c>
      <c r="S219" t="str">
        <f ca="1"/>
        <v/>
      </c>
      <c r="T219" t="str">
        <f ca="1"/>
        <v/>
      </c>
      <c r="U219" t="str">
        <f ca="1"/>
        <v/>
      </c>
      <c r="V219" t="str">
        <f ca="1"/>
        <v/>
      </c>
    </row>
    <row r="220" spans="5:22" x14ac:dyDescent="0.25">
      <c r="E220">
        <v>219</v>
      </c>
      <c r="F220">
        <f ca="1"/>
        <v>0</v>
      </c>
      <c r="G220">
        <f ca="1"/>
        <v>1</v>
      </c>
      <c r="H220" t="str">
        <f ca="1"/>
        <v>Jackson Smith</v>
      </c>
      <c r="I220" t="str">
        <f ca="1"/>
        <v>JcksnSmt06@gmail.com</v>
      </c>
      <c r="J220" t="str">
        <f ca="1"/>
        <v>Ejbk852&amp;</v>
      </c>
      <c r="N220">
        <f ca="1"/>
        <v>4</v>
      </c>
      <c r="O220">
        <f ca="1"/>
        <v>1</v>
      </c>
      <c r="P220" t="str">
        <f ca="1"/>
        <v>E</v>
      </c>
      <c r="Q220" t="str">
        <f ca="1"/>
        <v>j</v>
      </c>
      <c r="R220" t="str">
        <f ca="1"/>
        <v>b</v>
      </c>
      <c r="S220" t="str">
        <f ca="1"/>
        <v>k</v>
      </c>
      <c r="T220">
        <f ca="1"/>
        <v>8</v>
      </c>
      <c r="U220">
        <f ca="1"/>
        <v>5</v>
      </c>
      <c r="V220">
        <f ca="1"/>
        <v>2</v>
      </c>
    </row>
    <row r="221" spans="5:22" x14ac:dyDescent="0.25">
      <c r="E221">
        <v>220</v>
      </c>
      <c r="F221">
        <f ca="1"/>
        <v>0</v>
      </c>
      <c r="G221">
        <f ca="1"/>
        <v>0</v>
      </c>
      <c r="H221" t="str">
        <f ca="1"/>
        <v>Sophia Lewis</v>
      </c>
      <c r="I221" t="str">
        <f ca="1"/>
        <v/>
      </c>
      <c r="J221" t="str">
        <f ca="1"/>
        <v/>
      </c>
      <c r="N221" t="str">
        <f ca="1"/>
        <v/>
      </c>
      <c r="O221" t="str">
        <f ca="1"/>
        <v/>
      </c>
      <c r="P221" t="str">
        <f ca="1"/>
        <v/>
      </c>
      <c r="Q221" t="str">
        <f ca="1"/>
        <v/>
      </c>
      <c r="R221" t="str">
        <f ca="1"/>
        <v/>
      </c>
      <c r="S221" t="str">
        <f ca="1"/>
        <v/>
      </c>
      <c r="T221" t="str">
        <f ca="1"/>
        <v/>
      </c>
      <c r="U221" t="str">
        <f ca="1"/>
        <v/>
      </c>
      <c r="V221" t="str">
        <f ca="1"/>
        <v/>
      </c>
    </row>
    <row r="222" spans="5:22" x14ac:dyDescent="0.25">
      <c r="E222">
        <v>221</v>
      </c>
      <c r="F222">
        <f ca="1"/>
        <v>0</v>
      </c>
      <c r="G222">
        <f ca="1"/>
        <v>0</v>
      </c>
      <c r="H222" t="str">
        <f ca="1"/>
        <v>Michael Sanchez</v>
      </c>
      <c r="I222" t="str">
        <f ca="1"/>
        <v/>
      </c>
      <c r="J222" t="str">
        <f ca="1"/>
        <v/>
      </c>
      <c r="N222" t="str">
        <f ca="1"/>
        <v/>
      </c>
      <c r="O222" t="str">
        <f ca="1"/>
        <v/>
      </c>
      <c r="P222" t="str">
        <f ca="1"/>
        <v/>
      </c>
      <c r="Q222" t="str">
        <f ca="1"/>
        <v/>
      </c>
      <c r="R222" t="str">
        <f ca="1"/>
        <v/>
      </c>
      <c r="S222" t="str">
        <f ca="1"/>
        <v/>
      </c>
      <c r="T222" t="str">
        <f ca="1"/>
        <v/>
      </c>
      <c r="U222" t="str">
        <f ca="1"/>
        <v/>
      </c>
      <c r="V222" t="str">
        <f ca="1"/>
        <v/>
      </c>
    </row>
    <row r="223" spans="5:22" x14ac:dyDescent="0.25">
      <c r="E223">
        <v>222</v>
      </c>
      <c r="F223">
        <f ca="1"/>
        <v>0</v>
      </c>
      <c r="G223">
        <f ca="1"/>
        <v>0</v>
      </c>
      <c r="H223" t="str">
        <f ca="1"/>
        <v>Aiden Martin</v>
      </c>
      <c r="I223" t="str">
        <f ca="1"/>
        <v/>
      </c>
      <c r="J223" t="str">
        <f ca="1"/>
        <v/>
      </c>
      <c r="N223" t="str">
        <f ca="1"/>
        <v/>
      </c>
      <c r="O223" t="str">
        <f ca="1"/>
        <v/>
      </c>
      <c r="P223" t="str">
        <f ca="1"/>
        <v/>
      </c>
      <c r="Q223" t="str">
        <f ca="1"/>
        <v/>
      </c>
      <c r="R223" t="str">
        <f ca="1"/>
        <v/>
      </c>
      <c r="S223" t="str">
        <f ca="1"/>
        <v/>
      </c>
      <c r="T223" t="str">
        <f ca="1"/>
        <v/>
      </c>
      <c r="U223" t="str">
        <f ca="1"/>
        <v/>
      </c>
      <c r="V223" t="str">
        <f ca="1"/>
        <v/>
      </c>
    </row>
    <row r="224" spans="5:22" x14ac:dyDescent="0.25">
      <c r="E224">
        <v>223</v>
      </c>
      <c r="F224">
        <f ca="1"/>
        <v>0</v>
      </c>
      <c r="G224">
        <f ca="1"/>
        <v>1</v>
      </c>
      <c r="H224" t="str">
        <f ca="1"/>
        <v>Ori Jones</v>
      </c>
      <c r="I224" t="str">
        <f ca="1"/>
        <v>rJns92@gmail.com</v>
      </c>
      <c r="J224" t="str">
        <f ca="1"/>
        <v>Trgai71$</v>
      </c>
      <c r="N224">
        <f ca="1"/>
        <v>5</v>
      </c>
      <c r="O224">
        <f ca="1"/>
        <v>1</v>
      </c>
      <c r="P224" t="str">
        <f ca="1"/>
        <v>T</v>
      </c>
      <c r="Q224" t="str">
        <f ca="1"/>
        <v>r</v>
      </c>
      <c r="R224" t="str">
        <f ca="1"/>
        <v>g</v>
      </c>
      <c r="S224" t="str">
        <f ca="1"/>
        <v>a</v>
      </c>
      <c r="T224" t="str">
        <f ca="1"/>
        <v>i</v>
      </c>
      <c r="U224">
        <f ca="1"/>
        <v>7</v>
      </c>
      <c r="V224">
        <f ca="1"/>
        <v>1</v>
      </c>
    </row>
    <row r="225" spans="5:22" x14ac:dyDescent="0.25">
      <c r="E225">
        <v>224</v>
      </c>
      <c r="F225">
        <f ca="1"/>
        <v>0</v>
      </c>
      <c r="G225">
        <f ca="1"/>
        <v>1</v>
      </c>
      <c r="H225" t="str">
        <f ca="1"/>
        <v>James Vigdorovitch</v>
      </c>
      <c r="I225" t="str">
        <f ca="1"/>
        <v>JmsVgdrvtc51@gmail.com</v>
      </c>
      <c r="J225" t="str">
        <f ca="1"/>
        <v>Wxm#0915</v>
      </c>
      <c r="N225">
        <f ca="1"/>
        <v>3</v>
      </c>
      <c r="O225">
        <f ca="1"/>
        <v>0</v>
      </c>
      <c r="P225" t="str">
        <f ca="1"/>
        <v>W</v>
      </c>
      <c r="Q225" t="str">
        <f ca="1"/>
        <v>x</v>
      </c>
      <c r="R225" t="str">
        <f ca="1"/>
        <v>m</v>
      </c>
      <c r="S225">
        <f ca="1"/>
        <v>0</v>
      </c>
      <c r="T225">
        <f ca="1"/>
        <v>9</v>
      </c>
      <c r="U225">
        <f ca="1"/>
        <v>1</v>
      </c>
      <c r="V225">
        <f ca="1"/>
        <v>5</v>
      </c>
    </row>
    <row r="226" spans="5:22" x14ac:dyDescent="0.25">
      <c r="E226">
        <v>225</v>
      </c>
      <c r="F226">
        <f ca="1"/>
        <v>0</v>
      </c>
      <c r="G226">
        <f ca="1"/>
        <v>0</v>
      </c>
      <c r="H226" t="str">
        <f ca="1"/>
        <v>Sofia Weizman</v>
      </c>
      <c r="I226" t="str">
        <f ca="1"/>
        <v/>
      </c>
      <c r="J226" t="str">
        <f ca="1"/>
        <v/>
      </c>
      <c r="N226" t="str">
        <f ca="1"/>
        <v/>
      </c>
      <c r="O226" t="str">
        <f ca="1"/>
        <v/>
      </c>
      <c r="P226" t="str">
        <f ca="1"/>
        <v/>
      </c>
      <c r="Q226" t="str">
        <f ca="1"/>
        <v/>
      </c>
      <c r="R226" t="str">
        <f ca="1"/>
        <v/>
      </c>
      <c r="S226" t="str">
        <f ca="1"/>
        <v/>
      </c>
      <c r="T226" t="str">
        <f ca="1"/>
        <v/>
      </c>
      <c r="U226" t="str">
        <f ca="1"/>
        <v/>
      </c>
      <c r="V226" t="str">
        <f ca="1"/>
        <v/>
      </c>
    </row>
    <row r="227" spans="5:22" x14ac:dyDescent="0.25">
      <c r="E227">
        <v>226</v>
      </c>
      <c r="F227">
        <f ca="1"/>
        <v>1</v>
      </c>
      <c r="G227">
        <f ca="1"/>
        <v>1</v>
      </c>
      <c r="H227" t="str">
        <f ca="1"/>
        <v>Charlotte John Anderson</v>
      </c>
      <c r="I227" t="str">
        <f ca="1"/>
        <v>CrlttJnndrsn79@gmail.com</v>
      </c>
      <c r="J227" t="str">
        <f ca="1"/>
        <v>Gwm@9411</v>
      </c>
      <c r="N227">
        <f ca="1"/>
        <v>3</v>
      </c>
      <c r="O227">
        <f ca="1"/>
        <v>0</v>
      </c>
      <c r="P227" t="str">
        <f ca="1"/>
        <v>G</v>
      </c>
      <c r="Q227" t="str">
        <f ca="1"/>
        <v>w</v>
      </c>
      <c r="R227" t="str">
        <f ca="1"/>
        <v>m</v>
      </c>
      <c r="S227">
        <f ca="1"/>
        <v>9</v>
      </c>
      <c r="T227">
        <f ca="1"/>
        <v>4</v>
      </c>
      <c r="U227">
        <f ca="1"/>
        <v>1</v>
      </c>
      <c r="V227">
        <f ca="1"/>
        <v>1</v>
      </c>
    </row>
    <row r="228" spans="5:22" x14ac:dyDescent="0.25">
      <c r="E228">
        <v>227</v>
      </c>
      <c r="F228">
        <f ca="1"/>
        <v>0</v>
      </c>
      <c r="G228">
        <f ca="1"/>
        <v>0</v>
      </c>
      <c r="H228" t="str">
        <f ca="1"/>
        <v>Elijah Moore</v>
      </c>
      <c r="I228" t="str">
        <f ca="1"/>
        <v/>
      </c>
      <c r="J228" t="str">
        <f ca="1"/>
        <v/>
      </c>
      <c r="N228" t="str">
        <f ca="1"/>
        <v/>
      </c>
      <c r="O228" t="str">
        <f ca="1"/>
        <v/>
      </c>
      <c r="P228" t="str">
        <f ca="1"/>
        <v/>
      </c>
      <c r="Q228" t="str">
        <f ca="1"/>
        <v/>
      </c>
      <c r="R228" t="str">
        <f ca="1"/>
        <v/>
      </c>
      <c r="S228" t="str">
        <f ca="1"/>
        <v/>
      </c>
      <c r="T228" t="str">
        <f ca="1"/>
        <v/>
      </c>
      <c r="U228" t="str">
        <f ca="1"/>
        <v/>
      </c>
      <c r="V228" t="str">
        <f ca="1"/>
        <v/>
      </c>
    </row>
    <row r="229" spans="5:22" x14ac:dyDescent="0.25">
      <c r="E229">
        <v>228</v>
      </c>
      <c r="F229">
        <f ca="1"/>
        <v>0</v>
      </c>
      <c r="G229">
        <f ca="1"/>
        <v>0</v>
      </c>
      <c r="H229" t="str">
        <f ca="1"/>
        <v>Emily Garcia</v>
      </c>
      <c r="I229" t="str">
        <f ca="1"/>
        <v/>
      </c>
      <c r="J229" t="str">
        <f ca="1"/>
        <v/>
      </c>
      <c r="N229" t="str">
        <f ca="1"/>
        <v/>
      </c>
      <c r="O229" t="str">
        <f ca="1"/>
        <v/>
      </c>
      <c r="P229" t="str">
        <f ca="1"/>
        <v/>
      </c>
      <c r="Q229" t="str">
        <f ca="1"/>
        <v/>
      </c>
      <c r="R229" t="str">
        <f ca="1"/>
        <v/>
      </c>
      <c r="S229" t="str">
        <f ca="1"/>
        <v/>
      </c>
      <c r="T229" t="str">
        <f ca="1"/>
        <v/>
      </c>
      <c r="U229" t="str">
        <f ca="1"/>
        <v/>
      </c>
      <c r="V229" t="str">
        <f ca="1"/>
        <v/>
      </c>
    </row>
    <row r="230" spans="5:22" x14ac:dyDescent="0.25">
      <c r="E230">
        <v>229</v>
      </c>
      <c r="F230">
        <f ca="1"/>
        <v>0</v>
      </c>
      <c r="G230">
        <f ca="1"/>
        <v>1</v>
      </c>
      <c r="H230" t="str">
        <f ca="1"/>
        <v>Tom Williams</v>
      </c>
      <c r="I230" t="str">
        <f ca="1"/>
        <v>TmWllms12@gmail.com</v>
      </c>
      <c r="J230" t="str">
        <f ca="1"/>
        <v>Rsq1152+</v>
      </c>
      <c r="N230">
        <f ca="1"/>
        <v>3</v>
      </c>
      <c r="O230">
        <f ca="1"/>
        <v>1</v>
      </c>
      <c r="P230" t="str">
        <f ca="1"/>
        <v>R</v>
      </c>
      <c r="Q230" t="str">
        <f ca="1"/>
        <v>s</v>
      </c>
      <c r="R230" t="str">
        <f ca="1"/>
        <v>q</v>
      </c>
      <c r="S230">
        <f ca="1"/>
        <v>1</v>
      </c>
      <c r="T230">
        <f ca="1"/>
        <v>1</v>
      </c>
      <c r="U230">
        <f ca="1"/>
        <v>5</v>
      </c>
      <c r="V230">
        <f ca="1"/>
        <v>2</v>
      </c>
    </row>
    <row r="231" spans="5:22" x14ac:dyDescent="0.25">
      <c r="E231">
        <v>230</v>
      </c>
      <c r="F231">
        <f ca="1"/>
        <v>0</v>
      </c>
      <c r="G231">
        <f ca="1"/>
        <v>0</v>
      </c>
      <c r="H231" t="str">
        <f ca="1"/>
        <v>Sofia Martin</v>
      </c>
      <c r="I231" t="str">
        <f ca="1"/>
        <v/>
      </c>
      <c r="J231" t="str">
        <f ca="1"/>
        <v/>
      </c>
      <c r="N231" t="str">
        <f ca="1"/>
        <v/>
      </c>
      <c r="O231" t="str">
        <f ca="1"/>
        <v/>
      </c>
      <c r="P231" t="str">
        <f ca="1"/>
        <v/>
      </c>
      <c r="Q231" t="str">
        <f ca="1"/>
        <v/>
      </c>
      <c r="R231" t="str">
        <f ca="1"/>
        <v/>
      </c>
      <c r="S231" t="str">
        <f ca="1"/>
        <v/>
      </c>
      <c r="T231" t="str">
        <f ca="1"/>
        <v/>
      </c>
      <c r="U231" t="str">
        <f ca="1"/>
        <v/>
      </c>
      <c r="V231" t="str">
        <f ca="1"/>
        <v/>
      </c>
    </row>
    <row r="232" spans="5:22" x14ac:dyDescent="0.25">
      <c r="E232">
        <v>231</v>
      </c>
      <c r="F232">
        <f ca="1"/>
        <v>1</v>
      </c>
      <c r="G232">
        <f ca="1"/>
        <v>0</v>
      </c>
      <c r="H232" t="str">
        <f ca="1"/>
        <v>Elijah Ann Katz</v>
      </c>
      <c r="I232" t="str">
        <f ca="1"/>
        <v/>
      </c>
      <c r="J232" t="str">
        <f ca="1"/>
        <v/>
      </c>
      <c r="N232" t="str">
        <f ca="1"/>
        <v/>
      </c>
      <c r="O232" t="str">
        <f ca="1"/>
        <v/>
      </c>
      <c r="P232" t="str">
        <f ca="1"/>
        <v/>
      </c>
      <c r="Q232" t="str">
        <f ca="1"/>
        <v/>
      </c>
      <c r="R232" t="str">
        <f ca="1"/>
        <v/>
      </c>
      <c r="S232" t="str">
        <f ca="1"/>
        <v/>
      </c>
      <c r="T232" t="str">
        <f ca="1"/>
        <v/>
      </c>
      <c r="U232" t="str">
        <f ca="1"/>
        <v/>
      </c>
      <c r="V232" t="str">
        <f ca="1"/>
        <v/>
      </c>
    </row>
    <row r="233" spans="5:22" x14ac:dyDescent="0.25">
      <c r="E233">
        <v>232</v>
      </c>
      <c r="F233">
        <f ca="1"/>
        <v>0</v>
      </c>
      <c r="G233">
        <f ca="1"/>
        <v>0</v>
      </c>
      <c r="H233" t="str">
        <f ca="1"/>
        <v>Avery Hernandez</v>
      </c>
      <c r="I233" t="str">
        <f ca="1"/>
        <v/>
      </c>
      <c r="J233" t="str">
        <f ca="1"/>
        <v/>
      </c>
      <c r="N233" t="str">
        <f ca="1"/>
        <v/>
      </c>
      <c r="O233" t="str">
        <f ca="1"/>
        <v/>
      </c>
      <c r="P233" t="str">
        <f ca="1"/>
        <v/>
      </c>
      <c r="Q233" t="str">
        <f ca="1"/>
        <v/>
      </c>
      <c r="R233" t="str">
        <f ca="1"/>
        <v/>
      </c>
      <c r="S233" t="str">
        <f ca="1"/>
        <v/>
      </c>
      <c r="T233" t="str">
        <f ca="1"/>
        <v/>
      </c>
      <c r="U233" t="str">
        <f ca="1"/>
        <v/>
      </c>
      <c r="V233" t="str">
        <f ca="1"/>
        <v/>
      </c>
    </row>
    <row r="234" spans="5:22" x14ac:dyDescent="0.25">
      <c r="E234">
        <v>233</v>
      </c>
      <c r="F234">
        <f ca="1"/>
        <v>0</v>
      </c>
      <c r="G234">
        <f ca="1"/>
        <v>1</v>
      </c>
      <c r="H234" t="str">
        <f ca="1"/>
        <v>Sofia Danilov</v>
      </c>
      <c r="I234" t="str">
        <f ca="1"/>
        <v>SfDnlv17@gmail.com</v>
      </c>
      <c r="J234" t="str">
        <f ca="1"/>
        <v>Keq?4335</v>
      </c>
      <c r="N234">
        <f ca="1"/>
        <v>3</v>
      </c>
      <c r="O234">
        <f ca="1"/>
        <v>0</v>
      </c>
      <c r="P234" t="str">
        <f ca="1"/>
        <v>K</v>
      </c>
      <c r="Q234" t="str">
        <f ca="1"/>
        <v>e</v>
      </c>
      <c r="R234" t="str">
        <f ca="1"/>
        <v>q</v>
      </c>
      <c r="S234">
        <f ca="1"/>
        <v>4</v>
      </c>
      <c r="T234">
        <f ca="1"/>
        <v>3</v>
      </c>
      <c r="U234">
        <f ca="1"/>
        <v>3</v>
      </c>
      <c r="V234">
        <f ca="1"/>
        <v>5</v>
      </c>
    </row>
    <row r="235" spans="5:22" x14ac:dyDescent="0.25">
      <c r="E235">
        <v>234</v>
      </c>
      <c r="F235">
        <f ca="1"/>
        <v>0</v>
      </c>
      <c r="G235">
        <f ca="1"/>
        <v>1</v>
      </c>
      <c r="H235" t="str">
        <f ca="1"/>
        <v>Evelyn Johnson</v>
      </c>
      <c r="I235" t="str">
        <f ca="1"/>
        <v>vlynJnsn92@gmail.com</v>
      </c>
      <c r="J235" t="str">
        <f ca="1"/>
        <v>Ati7383&amp;</v>
      </c>
      <c r="N235">
        <f ca="1"/>
        <v>3</v>
      </c>
      <c r="O235">
        <f ca="1"/>
        <v>1</v>
      </c>
      <c r="P235" t="str">
        <f ca="1"/>
        <v>A</v>
      </c>
      <c r="Q235" t="str">
        <f ca="1"/>
        <v>t</v>
      </c>
      <c r="R235" t="str">
        <f ca="1"/>
        <v>i</v>
      </c>
      <c r="S235">
        <f ca="1"/>
        <v>7</v>
      </c>
      <c r="T235">
        <f ca="1"/>
        <v>3</v>
      </c>
      <c r="U235">
        <f ca="1"/>
        <v>8</v>
      </c>
      <c r="V235">
        <f ca="1"/>
        <v>3</v>
      </c>
    </row>
    <row r="236" spans="5:22" x14ac:dyDescent="0.25">
      <c r="E236">
        <v>235</v>
      </c>
      <c r="F236">
        <f ca="1"/>
        <v>0</v>
      </c>
      <c r="G236">
        <f ca="1"/>
        <v>1</v>
      </c>
      <c r="H236" t="str">
        <f ca="1"/>
        <v>Abigail Martin</v>
      </c>
      <c r="I236" t="str">
        <f ca="1"/>
        <v>bglMrtn26@gmail.com</v>
      </c>
      <c r="J236" t="str">
        <f ca="1"/>
        <v>Nro@m105</v>
      </c>
      <c r="N236">
        <f ca="1"/>
        <v>4</v>
      </c>
      <c r="O236">
        <f ca="1"/>
        <v>0</v>
      </c>
      <c r="P236" t="str">
        <f ca="1"/>
        <v>N</v>
      </c>
      <c r="Q236" t="str">
        <f ca="1"/>
        <v>r</v>
      </c>
      <c r="R236" t="str">
        <f ca="1"/>
        <v>o</v>
      </c>
      <c r="S236" t="str">
        <f ca="1"/>
        <v>m</v>
      </c>
      <c r="T236">
        <f ca="1"/>
        <v>1</v>
      </c>
      <c r="U236">
        <f ca="1"/>
        <v>0</v>
      </c>
      <c r="V236">
        <f ca="1"/>
        <v>5</v>
      </c>
    </row>
    <row r="237" spans="5:22" x14ac:dyDescent="0.25">
      <c r="E237">
        <v>236</v>
      </c>
      <c r="F237">
        <f ca="1"/>
        <v>0</v>
      </c>
      <c r="G237">
        <f ca="1"/>
        <v>0</v>
      </c>
      <c r="H237" t="str">
        <f ca="1"/>
        <v>Evelyn Davis</v>
      </c>
      <c r="I237" t="str">
        <f ca="1"/>
        <v/>
      </c>
      <c r="J237" t="str">
        <f ca="1"/>
        <v/>
      </c>
      <c r="N237" t="str">
        <f ca="1"/>
        <v/>
      </c>
      <c r="O237" t="str">
        <f ca="1"/>
        <v/>
      </c>
      <c r="P237" t="str">
        <f ca="1"/>
        <v/>
      </c>
      <c r="Q237" t="str">
        <f ca="1"/>
        <v/>
      </c>
      <c r="R237" t="str">
        <f ca="1"/>
        <v/>
      </c>
      <c r="S237" t="str">
        <f ca="1"/>
        <v/>
      </c>
      <c r="T237" t="str">
        <f ca="1"/>
        <v/>
      </c>
      <c r="U237" t="str">
        <f ca="1"/>
        <v/>
      </c>
      <c r="V237" t="str">
        <f ca="1"/>
        <v/>
      </c>
    </row>
    <row r="238" spans="5:22" x14ac:dyDescent="0.25">
      <c r="E238">
        <v>237</v>
      </c>
      <c r="F238">
        <f ca="1"/>
        <v>0</v>
      </c>
      <c r="G238">
        <f ca="1"/>
        <v>0</v>
      </c>
      <c r="H238" t="str">
        <f ca="1"/>
        <v>Emily Robinson</v>
      </c>
      <c r="I238" t="str">
        <f ca="1"/>
        <v/>
      </c>
      <c r="J238" t="str">
        <f ca="1"/>
        <v/>
      </c>
      <c r="N238" t="str">
        <f ca="1"/>
        <v/>
      </c>
      <c r="O238" t="str">
        <f ca="1"/>
        <v/>
      </c>
      <c r="P238" t="str">
        <f ca="1"/>
        <v/>
      </c>
      <c r="Q238" t="str">
        <f ca="1"/>
        <v/>
      </c>
      <c r="R238" t="str">
        <f ca="1"/>
        <v/>
      </c>
      <c r="S238" t="str">
        <f ca="1"/>
        <v/>
      </c>
      <c r="T238" t="str">
        <f ca="1"/>
        <v/>
      </c>
      <c r="U238" t="str">
        <f ca="1"/>
        <v/>
      </c>
      <c r="V238" t="str">
        <f ca="1"/>
        <v/>
      </c>
    </row>
    <row r="239" spans="5:22" x14ac:dyDescent="0.25">
      <c r="E239">
        <v>238</v>
      </c>
      <c r="F239">
        <f ca="1"/>
        <v>0</v>
      </c>
      <c r="G239">
        <f ca="1"/>
        <v>1</v>
      </c>
      <c r="H239" t="str">
        <f ca="1"/>
        <v>Emma Smith</v>
      </c>
      <c r="I239" t="str">
        <f ca="1"/>
        <v>mmSmt23@gmail.com</v>
      </c>
      <c r="J239" t="str">
        <f ca="1"/>
        <v>Ash%1391</v>
      </c>
      <c r="N239">
        <f ca="1"/>
        <v>3</v>
      </c>
      <c r="O239">
        <f ca="1"/>
        <v>0</v>
      </c>
      <c r="P239" t="str">
        <f ca="1"/>
        <v>A</v>
      </c>
      <c r="Q239" t="str">
        <f ca="1"/>
        <v>s</v>
      </c>
      <c r="R239" t="str">
        <f ca="1"/>
        <v>h</v>
      </c>
      <c r="S239">
        <f ca="1"/>
        <v>1</v>
      </c>
      <c r="T239">
        <f ca="1"/>
        <v>3</v>
      </c>
      <c r="U239">
        <f ca="1"/>
        <v>9</v>
      </c>
      <c r="V239">
        <f ca="1"/>
        <v>1</v>
      </c>
    </row>
    <row r="240" spans="5:22" x14ac:dyDescent="0.25">
      <c r="E240">
        <v>239</v>
      </c>
      <c r="F240">
        <f ca="1"/>
        <v>0</v>
      </c>
      <c r="G240">
        <f ca="1"/>
        <v>1</v>
      </c>
      <c r="H240" t="str">
        <f ca="1"/>
        <v>Mason Brown</v>
      </c>
      <c r="I240" t="str">
        <f ca="1"/>
        <v>MsnBrwn56@gmail.com</v>
      </c>
      <c r="J240" t="str">
        <f ca="1"/>
        <v>Dso3166&amp;</v>
      </c>
      <c r="N240">
        <f ca="1"/>
        <v>3</v>
      </c>
      <c r="O240">
        <f ca="1"/>
        <v>1</v>
      </c>
      <c r="P240" t="str">
        <f ca="1"/>
        <v>D</v>
      </c>
      <c r="Q240" t="str">
        <f ca="1"/>
        <v>s</v>
      </c>
      <c r="R240" t="str">
        <f ca="1"/>
        <v>o</v>
      </c>
      <c r="S240">
        <f ca="1"/>
        <v>3</v>
      </c>
      <c r="T240">
        <f ca="1"/>
        <v>1</v>
      </c>
      <c r="U240">
        <f ca="1"/>
        <v>6</v>
      </c>
      <c r="V240">
        <f ca="1"/>
        <v>6</v>
      </c>
    </row>
    <row r="241" spans="5:22" x14ac:dyDescent="0.25">
      <c r="E241">
        <v>240</v>
      </c>
      <c r="F241">
        <f ca="1"/>
        <v>0</v>
      </c>
      <c r="G241">
        <f ca="1"/>
        <v>1</v>
      </c>
      <c r="H241" t="str">
        <f ca="1"/>
        <v>Avery Geva</v>
      </c>
      <c r="I241" t="str">
        <f ca="1"/>
        <v>vryGv12@gmail.com</v>
      </c>
      <c r="J241" t="str">
        <f ca="1"/>
        <v>Inz%k019</v>
      </c>
      <c r="N241">
        <f ca="1"/>
        <v>4</v>
      </c>
      <c r="O241">
        <f ca="1"/>
        <v>0</v>
      </c>
      <c r="P241" t="str">
        <f ca="1"/>
        <v>I</v>
      </c>
      <c r="Q241" t="str">
        <f ca="1"/>
        <v>n</v>
      </c>
      <c r="R241" t="str">
        <f ca="1"/>
        <v>z</v>
      </c>
      <c r="S241" t="str">
        <f ca="1"/>
        <v>k</v>
      </c>
      <c r="T241">
        <f ca="1"/>
        <v>0</v>
      </c>
      <c r="U241">
        <f ca="1"/>
        <v>1</v>
      </c>
      <c r="V241">
        <f ca="1"/>
        <v>9</v>
      </c>
    </row>
    <row r="242" spans="5:22" x14ac:dyDescent="0.25">
      <c r="E242">
        <v>241</v>
      </c>
      <c r="F242">
        <f ca="1"/>
        <v>0</v>
      </c>
      <c r="G242">
        <f ca="1"/>
        <v>0</v>
      </c>
      <c r="H242" t="str">
        <f ca="1"/>
        <v>Avery Perez</v>
      </c>
      <c r="I242" t="str">
        <f ca="1"/>
        <v/>
      </c>
      <c r="J242" t="str">
        <f ca="1"/>
        <v/>
      </c>
      <c r="N242" t="str">
        <f ca="1"/>
        <v/>
      </c>
      <c r="O242" t="str">
        <f ca="1"/>
        <v/>
      </c>
      <c r="P242" t="str">
        <f ca="1"/>
        <v/>
      </c>
      <c r="Q242" t="str">
        <f ca="1"/>
        <v/>
      </c>
      <c r="R242" t="str">
        <f ca="1"/>
        <v/>
      </c>
      <c r="S242" t="str">
        <f ca="1"/>
        <v/>
      </c>
      <c r="T242" t="str">
        <f ca="1"/>
        <v/>
      </c>
      <c r="U242" t="str">
        <f ca="1"/>
        <v/>
      </c>
      <c r="V242" t="str">
        <f ca="1"/>
        <v/>
      </c>
    </row>
    <row r="243" spans="5:22" x14ac:dyDescent="0.25">
      <c r="E243">
        <v>242</v>
      </c>
      <c r="F243">
        <f ca="1"/>
        <v>0</v>
      </c>
      <c r="G243">
        <f ca="1"/>
        <v>0</v>
      </c>
      <c r="H243" t="str">
        <f ca="1"/>
        <v>Ofri Sanchez</v>
      </c>
      <c r="I243" t="str">
        <f ca="1"/>
        <v/>
      </c>
      <c r="J243" t="str">
        <f ca="1"/>
        <v/>
      </c>
      <c r="N243" t="str">
        <f ca="1"/>
        <v/>
      </c>
      <c r="O243" t="str">
        <f ca="1"/>
        <v/>
      </c>
      <c r="P243" t="str">
        <f ca="1"/>
        <v/>
      </c>
      <c r="Q243" t="str">
        <f ca="1"/>
        <v/>
      </c>
      <c r="R243" t="str">
        <f ca="1"/>
        <v/>
      </c>
      <c r="S243" t="str">
        <f ca="1"/>
        <v/>
      </c>
      <c r="T243" t="str">
        <f ca="1"/>
        <v/>
      </c>
      <c r="U243" t="str">
        <f ca="1"/>
        <v/>
      </c>
      <c r="V243" t="str">
        <f ca="1"/>
        <v/>
      </c>
    </row>
    <row r="244" spans="5:22" x14ac:dyDescent="0.25">
      <c r="E244">
        <v>243</v>
      </c>
      <c r="F244">
        <f ca="1"/>
        <v>0</v>
      </c>
      <c r="G244">
        <f ca="1"/>
        <v>0</v>
      </c>
      <c r="H244" t="str">
        <f ca="1"/>
        <v>Harper Perez</v>
      </c>
      <c r="I244" t="str">
        <f ca="1"/>
        <v/>
      </c>
      <c r="J244" t="str">
        <f ca="1"/>
        <v/>
      </c>
      <c r="N244" t="str">
        <f ca="1"/>
        <v/>
      </c>
      <c r="O244" t="str">
        <f ca="1"/>
        <v/>
      </c>
      <c r="P244" t="str">
        <f ca="1"/>
        <v/>
      </c>
      <c r="Q244" t="str">
        <f ca="1"/>
        <v/>
      </c>
      <c r="R244" t="str">
        <f ca="1"/>
        <v/>
      </c>
      <c r="S244" t="str">
        <f ca="1"/>
        <v/>
      </c>
      <c r="T244" t="str">
        <f ca="1"/>
        <v/>
      </c>
      <c r="U244" t="str">
        <f ca="1"/>
        <v/>
      </c>
      <c r="V244" t="str">
        <f ca="1"/>
        <v/>
      </c>
    </row>
    <row r="245" spans="5:22" x14ac:dyDescent="0.25">
      <c r="E245">
        <v>244</v>
      </c>
      <c r="F245">
        <f ca="1"/>
        <v>0</v>
      </c>
      <c r="G245">
        <f ca="1"/>
        <v>1</v>
      </c>
      <c r="H245" t="str">
        <f ca="1"/>
        <v>Lucas Anderson</v>
      </c>
      <c r="I245" t="str">
        <f ca="1"/>
        <v>Lcsndrsn78@gmail.com</v>
      </c>
      <c r="J245" t="str">
        <f ca="1"/>
        <v>Jjf?abb5</v>
      </c>
      <c r="N245">
        <f ca="1"/>
        <v>6</v>
      </c>
      <c r="O245">
        <f ca="1"/>
        <v>0</v>
      </c>
      <c r="P245" t="str">
        <f ca="1"/>
        <v>J</v>
      </c>
      <c r="Q245" t="str">
        <f ca="1"/>
        <v>j</v>
      </c>
      <c r="R245" t="str">
        <f ca="1"/>
        <v>f</v>
      </c>
      <c r="S245" t="str">
        <f ca="1"/>
        <v>a</v>
      </c>
      <c r="T245" t="str">
        <f ca="1"/>
        <v>b</v>
      </c>
      <c r="U245" t="str">
        <f ca="1"/>
        <v>b</v>
      </c>
      <c r="V245">
        <f ca="1"/>
        <v>5</v>
      </c>
    </row>
    <row r="246" spans="5:22" x14ac:dyDescent="0.25">
      <c r="E246">
        <v>245</v>
      </c>
      <c r="F246">
        <f ca="1"/>
        <v>0</v>
      </c>
      <c r="G246">
        <f ca="1"/>
        <v>1</v>
      </c>
      <c r="H246" t="str">
        <f ca="1"/>
        <v>Sophia White</v>
      </c>
      <c r="I246" t="str">
        <f ca="1"/>
        <v>SpWt44@gmail.com</v>
      </c>
      <c r="J246" t="str">
        <f ca="1"/>
        <v>Fjsx378%</v>
      </c>
      <c r="N246">
        <f ca="1"/>
        <v>4</v>
      </c>
      <c r="O246">
        <f ca="1"/>
        <v>1</v>
      </c>
      <c r="P246" t="str">
        <f ca="1"/>
        <v>F</v>
      </c>
      <c r="Q246" t="str">
        <f ca="1"/>
        <v>j</v>
      </c>
      <c r="R246" t="str">
        <f ca="1"/>
        <v>s</v>
      </c>
      <c r="S246" t="str">
        <f ca="1"/>
        <v>x</v>
      </c>
      <c r="T246">
        <f ca="1"/>
        <v>3</v>
      </c>
      <c r="U246">
        <f ca="1"/>
        <v>7</v>
      </c>
      <c r="V246">
        <f ca="1"/>
        <v>8</v>
      </c>
    </row>
    <row r="247" spans="5:22" x14ac:dyDescent="0.25">
      <c r="E247">
        <v>246</v>
      </c>
      <c r="F247">
        <f ca="1"/>
        <v>0</v>
      </c>
      <c r="G247">
        <f ca="1"/>
        <v>1</v>
      </c>
      <c r="H247" t="str">
        <f ca="1"/>
        <v>Olivia Brown</v>
      </c>
      <c r="I247" t="str">
        <f ca="1"/>
        <v>lvBrwn90@gmail.com</v>
      </c>
      <c r="J247" t="str">
        <f ca="1"/>
        <v>Xax$9390</v>
      </c>
      <c r="N247">
        <f ca="1"/>
        <v>3</v>
      </c>
      <c r="O247">
        <f ca="1"/>
        <v>0</v>
      </c>
      <c r="P247" t="str">
        <f ca="1"/>
        <v>X</v>
      </c>
      <c r="Q247" t="str">
        <f ca="1"/>
        <v>a</v>
      </c>
      <c r="R247" t="str">
        <f ca="1"/>
        <v>x</v>
      </c>
      <c r="S247">
        <f ca="1"/>
        <v>9</v>
      </c>
      <c r="T247">
        <f ca="1"/>
        <v>3</v>
      </c>
      <c r="U247">
        <f ca="1"/>
        <v>9</v>
      </c>
      <c r="V247">
        <f ca="1"/>
        <v>0</v>
      </c>
    </row>
    <row r="248" spans="5:22" x14ac:dyDescent="0.25">
      <c r="E248">
        <v>247</v>
      </c>
      <c r="F248">
        <f ca="1"/>
        <v>0</v>
      </c>
      <c r="G248">
        <f ca="1"/>
        <v>1</v>
      </c>
      <c r="H248" t="str">
        <f ca="1"/>
        <v>Alexander Gonzalez</v>
      </c>
      <c r="I248" t="str">
        <f ca="1"/>
        <v>lxndrGnzlz40@gmail.com</v>
      </c>
      <c r="J248" t="str">
        <f ca="1"/>
        <v>Bnp9495@</v>
      </c>
      <c r="N248">
        <f ca="1"/>
        <v>3</v>
      </c>
      <c r="O248">
        <f ca="1"/>
        <v>1</v>
      </c>
      <c r="P248" t="str">
        <f ca="1"/>
        <v>B</v>
      </c>
      <c r="Q248" t="str">
        <f ca="1"/>
        <v>n</v>
      </c>
      <c r="R248" t="str">
        <f ca="1"/>
        <v>p</v>
      </c>
      <c r="S248">
        <f ca="1"/>
        <v>9</v>
      </c>
      <c r="T248">
        <f ca="1"/>
        <v>4</v>
      </c>
      <c r="U248">
        <f ca="1"/>
        <v>9</v>
      </c>
      <c r="V248">
        <f ca="1"/>
        <v>5</v>
      </c>
    </row>
    <row r="249" spans="5:22" x14ac:dyDescent="0.25">
      <c r="E249">
        <v>248</v>
      </c>
      <c r="F249">
        <f ca="1"/>
        <v>0</v>
      </c>
      <c r="G249">
        <f ca="1"/>
        <v>0</v>
      </c>
      <c r="H249" t="str">
        <f ca="1"/>
        <v>Liam Cohen</v>
      </c>
      <c r="I249" t="str">
        <f ca="1"/>
        <v/>
      </c>
      <c r="J249" t="str">
        <f ca="1"/>
        <v/>
      </c>
      <c r="N249" t="str">
        <f ca="1"/>
        <v/>
      </c>
      <c r="O249" t="str">
        <f ca="1"/>
        <v/>
      </c>
      <c r="P249" t="str">
        <f ca="1"/>
        <v/>
      </c>
      <c r="Q249" t="str">
        <f ca="1"/>
        <v/>
      </c>
      <c r="R249" t="str">
        <f ca="1"/>
        <v/>
      </c>
      <c r="S249" t="str">
        <f ca="1"/>
        <v/>
      </c>
      <c r="T249" t="str">
        <f ca="1"/>
        <v/>
      </c>
      <c r="U249" t="str">
        <f ca="1"/>
        <v/>
      </c>
      <c r="V249" t="str">
        <f ca="1"/>
        <v/>
      </c>
    </row>
    <row r="250" spans="5:22" x14ac:dyDescent="0.25">
      <c r="E250">
        <v>249</v>
      </c>
      <c r="F250">
        <f ca="1"/>
        <v>0</v>
      </c>
      <c r="G250">
        <f ca="1"/>
        <v>1</v>
      </c>
      <c r="H250" t="str">
        <f ca="1"/>
        <v>Evelyn Dahan</v>
      </c>
      <c r="I250" t="str">
        <f ca="1"/>
        <v>vlynDn65@gmail.com</v>
      </c>
      <c r="J250" t="str">
        <f ca="1"/>
        <v>Tpu&amp;e640</v>
      </c>
      <c r="N250">
        <f ca="1"/>
        <v>4</v>
      </c>
      <c r="O250">
        <f ca="1"/>
        <v>0</v>
      </c>
      <c r="P250" t="str">
        <f ca="1"/>
        <v>T</v>
      </c>
      <c r="Q250" t="str">
        <f ca="1"/>
        <v>p</v>
      </c>
      <c r="R250" t="str">
        <f ca="1"/>
        <v>u</v>
      </c>
      <c r="S250" t="str">
        <f ca="1"/>
        <v>e</v>
      </c>
      <c r="T250">
        <f ca="1"/>
        <v>6</v>
      </c>
      <c r="U250">
        <f ca="1"/>
        <v>4</v>
      </c>
      <c r="V250">
        <f ca="1"/>
        <v>0</v>
      </c>
    </row>
    <row r="251" spans="5:22" x14ac:dyDescent="0.25">
      <c r="E251">
        <v>250</v>
      </c>
      <c r="F251">
        <f ca="1"/>
        <v>0</v>
      </c>
      <c r="G251">
        <f ca="1"/>
        <v>0</v>
      </c>
      <c r="H251" t="str">
        <f ca="1"/>
        <v>Sophia Garcia</v>
      </c>
      <c r="I251" t="str">
        <f ca="1"/>
        <v/>
      </c>
      <c r="J251" t="str">
        <f ca="1"/>
        <v/>
      </c>
      <c r="N251" t="str">
        <f ca="1"/>
        <v/>
      </c>
      <c r="O251" t="str">
        <f ca="1"/>
        <v/>
      </c>
      <c r="P251" t="str">
        <f ca="1"/>
        <v/>
      </c>
      <c r="Q251" t="str">
        <f ca="1"/>
        <v/>
      </c>
      <c r="R251" t="str">
        <f ca="1"/>
        <v/>
      </c>
      <c r="S251" t="str">
        <f ca="1"/>
        <v/>
      </c>
      <c r="T251" t="str">
        <f ca="1"/>
        <v/>
      </c>
      <c r="U251" t="str">
        <f ca="1"/>
        <v/>
      </c>
      <c r="V251" t="str">
        <f ca="1"/>
        <v/>
      </c>
    </row>
    <row r="252" spans="5:22" x14ac:dyDescent="0.25">
      <c r="E252">
        <v>251</v>
      </c>
      <c r="F252">
        <f ca="1"/>
        <v>0</v>
      </c>
      <c r="G252">
        <f ca="1"/>
        <v>1</v>
      </c>
      <c r="H252" t="str">
        <f ca="1"/>
        <v>Emily Moore</v>
      </c>
      <c r="I252" t="str">
        <f ca="1"/>
        <v>mlyMr88@gmail.com</v>
      </c>
      <c r="J252" t="str">
        <f ca="1"/>
        <v>Xxu#q107</v>
      </c>
      <c r="N252">
        <f ca="1"/>
        <v>4</v>
      </c>
      <c r="O252">
        <f ca="1"/>
        <v>0</v>
      </c>
      <c r="P252" t="str">
        <f ca="1"/>
        <v>X</v>
      </c>
      <c r="Q252" t="str">
        <f ca="1"/>
        <v>x</v>
      </c>
      <c r="R252" t="str">
        <f ca="1"/>
        <v>u</v>
      </c>
      <c r="S252" t="str">
        <f ca="1"/>
        <v>q</v>
      </c>
      <c r="T252">
        <f ca="1"/>
        <v>1</v>
      </c>
      <c r="U252">
        <f ca="1"/>
        <v>0</v>
      </c>
      <c r="V252">
        <f ca="1"/>
        <v>7</v>
      </c>
    </row>
    <row r="253" spans="5:22" x14ac:dyDescent="0.25">
      <c r="E253">
        <v>252</v>
      </c>
      <c r="F253">
        <f ca="1"/>
        <v>0</v>
      </c>
      <c r="G253">
        <f ca="1"/>
        <v>0</v>
      </c>
      <c r="H253" t="str">
        <f ca="1"/>
        <v>Oren Harris</v>
      </c>
      <c r="I253" t="str">
        <f ca="1"/>
        <v/>
      </c>
      <c r="J253" t="str">
        <f ca="1"/>
        <v/>
      </c>
      <c r="N253" t="str">
        <f ca="1"/>
        <v/>
      </c>
      <c r="O253" t="str">
        <f ca="1"/>
        <v/>
      </c>
      <c r="P253" t="str">
        <f ca="1"/>
        <v/>
      </c>
      <c r="Q253" t="str">
        <f ca="1"/>
        <v/>
      </c>
      <c r="R253" t="str">
        <f ca="1"/>
        <v/>
      </c>
      <c r="S253" t="str">
        <f ca="1"/>
        <v/>
      </c>
      <c r="T253" t="str">
        <f ca="1"/>
        <v/>
      </c>
      <c r="U253" t="str">
        <f ca="1"/>
        <v/>
      </c>
      <c r="V253" t="str">
        <f ca="1"/>
        <v/>
      </c>
    </row>
    <row r="254" spans="5:22" x14ac:dyDescent="0.25">
      <c r="E254">
        <v>253</v>
      </c>
      <c r="F254">
        <f ca="1"/>
        <v>1</v>
      </c>
      <c r="G254">
        <f ca="1"/>
        <v>1</v>
      </c>
      <c r="H254" t="str">
        <f ca="1"/>
        <v>Dor Joseph Lewis</v>
      </c>
      <c r="I254" t="str">
        <f ca="1"/>
        <v>DrJspLws77@gmail.com</v>
      </c>
      <c r="J254" t="str">
        <f ca="1"/>
        <v>Cbbv359@</v>
      </c>
      <c r="N254">
        <f ca="1"/>
        <v>4</v>
      </c>
      <c r="O254">
        <f ca="1"/>
        <v>1</v>
      </c>
      <c r="P254" t="str">
        <f ca="1"/>
        <v>C</v>
      </c>
      <c r="Q254" t="str">
        <f ca="1"/>
        <v>b</v>
      </c>
      <c r="R254" t="str">
        <f ca="1"/>
        <v>b</v>
      </c>
      <c r="S254" t="str">
        <f ca="1"/>
        <v>v</v>
      </c>
      <c r="T254">
        <f ca="1"/>
        <v>3</v>
      </c>
      <c r="U254">
        <f ca="1"/>
        <v>5</v>
      </c>
      <c r="V254">
        <f ca="1"/>
        <v>9</v>
      </c>
    </row>
    <row r="255" spans="5:22" x14ac:dyDescent="0.25">
      <c r="E255">
        <v>254</v>
      </c>
      <c r="F255">
        <f ca="1"/>
        <v>0</v>
      </c>
      <c r="G255">
        <f ca="1"/>
        <v>1</v>
      </c>
      <c r="H255" t="str">
        <f ca="1"/>
        <v>Elijah Katz</v>
      </c>
      <c r="I255" t="str">
        <f ca="1"/>
        <v>ljKtz96@gmail.com</v>
      </c>
      <c r="J255" t="str">
        <f ca="1"/>
        <v>Fuym811*</v>
      </c>
      <c r="N255">
        <f ca="1"/>
        <v>4</v>
      </c>
      <c r="O255">
        <f ca="1"/>
        <v>1</v>
      </c>
      <c r="P255" t="str">
        <f ca="1"/>
        <v>F</v>
      </c>
      <c r="Q255" t="str">
        <f ca="1"/>
        <v>u</v>
      </c>
      <c r="R255" t="str">
        <f ca="1"/>
        <v>y</v>
      </c>
      <c r="S255" t="str">
        <f ca="1"/>
        <v>m</v>
      </c>
      <c r="T255">
        <f ca="1"/>
        <v>8</v>
      </c>
      <c r="U255">
        <f ca="1"/>
        <v>1</v>
      </c>
      <c r="V255">
        <f ca="1"/>
        <v>1</v>
      </c>
    </row>
    <row r="256" spans="5:22" x14ac:dyDescent="0.25">
      <c r="E256">
        <v>255</v>
      </c>
      <c r="F256">
        <f ca="1"/>
        <v>0</v>
      </c>
      <c r="G256">
        <f ca="1"/>
        <v>0</v>
      </c>
      <c r="H256" t="str">
        <f ca="1"/>
        <v>Noah Lewis</v>
      </c>
      <c r="I256" t="str">
        <f ca="1"/>
        <v/>
      </c>
      <c r="J256" t="str">
        <f ca="1"/>
        <v/>
      </c>
      <c r="N256" t="str">
        <f ca="1"/>
        <v/>
      </c>
      <c r="O256" t="str">
        <f ca="1"/>
        <v/>
      </c>
      <c r="P256" t="str">
        <f ca="1"/>
        <v/>
      </c>
      <c r="Q256" t="str">
        <f ca="1"/>
        <v/>
      </c>
      <c r="R256" t="str">
        <f ca="1"/>
        <v/>
      </c>
      <c r="S256" t="str">
        <f ca="1"/>
        <v/>
      </c>
      <c r="T256" t="str">
        <f ca="1"/>
        <v/>
      </c>
      <c r="U256" t="str">
        <f ca="1"/>
        <v/>
      </c>
      <c r="V256" t="str">
        <f ca="1"/>
        <v/>
      </c>
    </row>
    <row r="257" spans="5:22" x14ac:dyDescent="0.25">
      <c r="E257">
        <v>256</v>
      </c>
      <c r="F257">
        <f ca="1"/>
        <v>0</v>
      </c>
      <c r="G257">
        <f ca="1"/>
        <v>1</v>
      </c>
      <c r="H257" t="str">
        <f ca="1"/>
        <v>Abigail Perez</v>
      </c>
      <c r="I257" t="str">
        <f ca="1"/>
        <v>bglPrz81@gmail.com</v>
      </c>
      <c r="J257" t="str">
        <f ca="1"/>
        <v>Zkl@t402</v>
      </c>
      <c r="N257">
        <f ca="1"/>
        <v>4</v>
      </c>
      <c r="O257">
        <f ca="1"/>
        <v>0</v>
      </c>
      <c r="P257" t="str">
        <f ca="1"/>
        <v>Z</v>
      </c>
      <c r="Q257" t="str">
        <f ca="1"/>
        <v>k</v>
      </c>
      <c r="R257" t="str">
        <f ca="1"/>
        <v>l</v>
      </c>
      <c r="S257" t="str">
        <f ca="1"/>
        <v>t</v>
      </c>
      <c r="T257">
        <f ca="1"/>
        <v>4</v>
      </c>
      <c r="U257">
        <f ca="1"/>
        <v>0</v>
      </c>
      <c r="V257">
        <f ca="1"/>
        <v>2</v>
      </c>
    </row>
    <row r="258" spans="5:22" x14ac:dyDescent="0.25">
      <c r="E258">
        <v>257</v>
      </c>
      <c r="F258">
        <f ca="1"/>
        <v>0</v>
      </c>
      <c r="G258">
        <f ca="1"/>
        <v>1</v>
      </c>
      <c r="H258" t="str">
        <f ca="1"/>
        <v>Jackson Anderson</v>
      </c>
      <c r="I258" t="str">
        <f ca="1"/>
        <v>Jcksnndrsn99@gmail.com</v>
      </c>
      <c r="J258" t="str">
        <f ca="1"/>
        <v>Mla#c700</v>
      </c>
      <c r="N258">
        <f ca="1"/>
        <v>4</v>
      </c>
      <c r="O258">
        <f ca="1"/>
        <v>0</v>
      </c>
      <c r="P258" t="str">
        <f ca="1"/>
        <v>M</v>
      </c>
      <c r="Q258" t="str">
        <f ca="1"/>
        <v>l</v>
      </c>
      <c r="R258" t="str">
        <f ca="1"/>
        <v>a</v>
      </c>
      <c r="S258" t="str">
        <f ca="1"/>
        <v>c</v>
      </c>
      <c r="T258">
        <f ca="1"/>
        <v>7</v>
      </c>
      <c r="U258">
        <f ca="1"/>
        <v>0</v>
      </c>
      <c r="V258">
        <f ca="1"/>
        <v>0</v>
      </c>
    </row>
    <row r="259" spans="5:22" x14ac:dyDescent="0.25">
      <c r="E259">
        <v>258</v>
      </c>
      <c r="F259">
        <f ca="1"/>
        <v>0</v>
      </c>
      <c r="G259">
        <f ca="1"/>
        <v>0</v>
      </c>
      <c r="H259" t="str">
        <f ca="1"/>
        <v>Emily White</v>
      </c>
      <c r="I259" t="str">
        <f ca="1"/>
        <v/>
      </c>
      <c r="J259" t="str">
        <f ca="1"/>
        <v/>
      </c>
      <c r="N259" t="str">
        <f ca="1"/>
        <v/>
      </c>
      <c r="O259" t="str">
        <f ca="1"/>
        <v/>
      </c>
      <c r="P259" t="str">
        <f ca="1"/>
        <v/>
      </c>
      <c r="Q259" t="str">
        <f ca="1"/>
        <v/>
      </c>
      <c r="R259" t="str">
        <f ca="1"/>
        <v/>
      </c>
      <c r="S259" t="str">
        <f ca="1"/>
        <v/>
      </c>
      <c r="T259" t="str">
        <f ca="1"/>
        <v/>
      </c>
      <c r="U259" t="str">
        <f ca="1"/>
        <v/>
      </c>
      <c r="V259" t="str">
        <f ca="1"/>
        <v/>
      </c>
    </row>
    <row r="260" spans="5:22" x14ac:dyDescent="0.25">
      <c r="E260">
        <v>259</v>
      </c>
      <c r="F260">
        <f ca="1"/>
        <v>0</v>
      </c>
      <c r="G260">
        <f ca="1"/>
        <v>1</v>
      </c>
      <c r="H260" t="str">
        <f ca="1"/>
        <v>Sophia Weizman</v>
      </c>
      <c r="I260" t="str">
        <f ca="1"/>
        <v>SpWzmn90@gmail.com</v>
      </c>
      <c r="J260" t="str">
        <f ca="1"/>
        <v>Vnk6929$</v>
      </c>
      <c r="N260">
        <f ca="1"/>
        <v>3</v>
      </c>
      <c r="O260">
        <f ca="1"/>
        <v>1</v>
      </c>
      <c r="P260" t="str">
        <f ca="1"/>
        <v>V</v>
      </c>
      <c r="Q260" t="str">
        <f ca="1"/>
        <v>n</v>
      </c>
      <c r="R260" t="str">
        <f ca="1"/>
        <v>k</v>
      </c>
      <c r="S260">
        <f ca="1"/>
        <v>6</v>
      </c>
      <c r="T260">
        <f ca="1"/>
        <v>9</v>
      </c>
      <c r="U260">
        <f ca="1"/>
        <v>2</v>
      </c>
      <c r="V260">
        <f ca="1"/>
        <v>9</v>
      </c>
    </row>
    <row r="261" spans="5:22" x14ac:dyDescent="0.25">
      <c r="E261">
        <v>260</v>
      </c>
      <c r="F261">
        <f ca="1"/>
        <v>0</v>
      </c>
      <c r="G261">
        <f ca="1"/>
        <v>0</v>
      </c>
      <c r="H261" t="str">
        <f ca="1"/>
        <v>Noah Miller</v>
      </c>
      <c r="I261" t="str">
        <f ca="1"/>
        <v/>
      </c>
      <c r="J261" t="str">
        <f ca="1"/>
        <v/>
      </c>
      <c r="N261" t="str">
        <f ca="1"/>
        <v/>
      </c>
      <c r="O261" t="str">
        <f ca="1"/>
        <v/>
      </c>
      <c r="P261" t="str">
        <f ca="1"/>
        <v/>
      </c>
      <c r="Q261" t="str">
        <f ca="1"/>
        <v/>
      </c>
      <c r="R261" t="str">
        <f ca="1"/>
        <v/>
      </c>
      <c r="S261" t="str">
        <f ca="1"/>
        <v/>
      </c>
      <c r="T261" t="str">
        <f ca="1"/>
        <v/>
      </c>
      <c r="U261" t="str">
        <f ca="1"/>
        <v/>
      </c>
      <c r="V261" t="str">
        <f ca="1"/>
        <v/>
      </c>
    </row>
    <row r="262" spans="5:22" x14ac:dyDescent="0.25">
      <c r="E262">
        <v>261</v>
      </c>
      <c r="F262">
        <f ca="1"/>
        <v>1</v>
      </c>
      <c r="G262">
        <f ca="1"/>
        <v>0</v>
      </c>
      <c r="H262" t="str">
        <f ca="1"/>
        <v>Evelyn Charles Vigdorovitch</v>
      </c>
      <c r="I262" t="str">
        <f ca="1"/>
        <v/>
      </c>
      <c r="J262" t="str">
        <f ca="1"/>
        <v/>
      </c>
      <c r="N262" t="str">
        <f ca="1"/>
        <v/>
      </c>
      <c r="O262" t="str">
        <f ca="1"/>
        <v/>
      </c>
      <c r="P262" t="str">
        <f ca="1"/>
        <v/>
      </c>
      <c r="Q262" t="str">
        <f ca="1"/>
        <v/>
      </c>
      <c r="R262" t="str">
        <f ca="1"/>
        <v/>
      </c>
      <c r="S262" t="str">
        <f ca="1"/>
        <v/>
      </c>
      <c r="T262" t="str">
        <f ca="1"/>
        <v/>
      </c>
      <c r="U262" t="str">
        <f ca="1"/>
        <v/>
      </c>
      <c r="V262" t="str">
        <f ca="1"/>
        <v/>
      </c>
    </row>
    <row r="263" spans="5:22" x14ac:dyDescent="0.25">
      <c r="E263">
        <v>262</v>
      </c>
      <c r="F263">
        <f ca="1"/>
        <v>0</v>
      </c>
      <c r="G263">
        <f ca="1"/>
        <v>0</v>
      </c>
      <c r="H263" t="str">
        <f ca="1"/>
        <v>Ofek Ramirez</v>
      </c>
      <c r="I263" t="str">
        <f ca="1"/>
        <v/>
      </c>
      <c r="J263" t="str">
        <f ca="1"/>
        <v/>
      </c>
      <c r="N263" t="str">
        <f ca="1"/>
        <v/>
      </c>
      <c r="O263" t="str">
        <f ca="1"/>
        <v/>
      </c>
      <c r="P263" t="str">
        <f ca="1"/>
        <v/>
      </c>
      <c r="Q263" t="str">
        <f ca="1"/>
        <v/>
      </c>
      <c r="R263" t="str">
        <f ca="1"/>
        <v/>
      </c>
      <c r="S263" t="str">
        <f ca="1"/>
        <v/>
      </c>
      <c r="T263" t="str">
        <f ca="1"/>
        <v/>
      </c>
      <c r="U263" t="str">
        <f ca="1"/>
        <v/>
      </c>
      <c r="V263" t="str">
        <f ca="1"/>
        <v/>
      </c>
    </row>
    <row r="264" spans="5:22" x14ac:dyDescent="0.25">
      <c r="E264">
        <v>263</v>
      </c>
      <c r="F264">
        <f ca="1"/>
        <v>0</v>
      </c>
      <c r="G264">
        <f ca="1"/>
        <v>1</v>
      </c>
      <c r="H264" t="str">
        <f ca="1"/>
        <v>Isabella Miller</v>
      </c>
      <c r="I264" t="str">
        <f ca="1"/>
        <v>sbllMllr08@gmail.com</v>
      </c>
      <c r="J264" t="str">
        <f ca="1"/>
        <v>Iveu886+</v>
      </c>
      <c r="N264">
        <f ca="1"/>
        <v>4</v>
      </c>
      <c r="O264">
        <f ca="1"/>
        <v>1</v>
      </c>
      <c r="P264" t="str">
        <f ca="1"/>
        <v>I</v>
      </c>
      <c r="Q264" t="str">
        <f ca="1"/>
        <v>v</v>
      </c>
      <c r="R264" t="str">
        <f ca="1"/>
        <v>e</v>
      </c>
      <c r="S264" t="str">
        <f ca="1"/>
        <v>u</v>
      </c>
      <c r="T264">
        <f ca="1"/>
        <v>8</v>
      </c>
      <c r="U264">
        <f ca="1"/>
        <v>8</v>
      </c>
      <c r="V264">
        <f ca="1"/>
        <v>6</v>
      </c>
    </row>
    <row r="265" spans="5:22" x14ac:dyDescent="0.25">
      <c r="E265">
        <v>264</v>
      </c>
      <c r="F265">
        <f ca="1"/>
        <v>0</v>
      </c>
      <c r="G265">
        <f ca="1"/>
        <v>1</v>
      </c>
      <c r="H265" t="str">
        <f ca="1"/>
        <v>Oliver Johnson</v>
      </c>
      <c r="I265" t="str">
        <f ca="1"/>
        <v>lvrJnsn12@gmail.com</v>
      </c>
      <c r="J265" t="str">
        <f ca="1"/>
        <v>Dkrv790@</v>
      </c>
      <c r="N265">
        <f ca="1"/>
        <v>4</v>
      </c>
      <c r="O265">
        <f ca="1"/>
        <v>1</v>
      </c>
      <c r="P265" t="str">
        <f ca="1"/>
        <v>D</v>
      </c>
      <c r="Q265" t="str">
        <f ca="1"/>
        <v>k</v>
      </c>
      <c r="R265" t="str">
        <f ca="1"/>
        <v>r</v>
      </c>
      <c r="S265" t="str">
        <f ca="1"/>
        <v>v</v>
      </c>
      <c r="T265">
        <f ca="1"/>
        <v>7</v>
      </c>
      <c r="U265">
        <f ca="1"/>
        <v>9</v>
      </c>
      <c r="V265">
        <f ca="1"/>
        <v>0</v>
      </c>
    </row>
    <row r="266" spans="5:22" x14ac:dyDescent="0.25">
      <c r="E266">
        <v>265</v>
      </c>
      <c r="F266">
        <f ca="1"/>
        <v>1</v>
      </c>
      <c r="G266">
        <f ca="1"/>
        <v>1</v>
      </c>
      <c r="H266" t="str">
        <f ca="1"/>
        <v>Amelia Ann Vigdorovitch</v>
      </c>
      <c r="I266" t="str">
        <f ca="1"/>
        <v>mlnnVgdrvtc70@gmail.com</v>
      </c>
      <c r="J266" t="str">
        <f ca="1"/>
        <v>Mwt*0579</v>
      </c>
      <c r="N266">
        <f ca="1"/>
        <v>3</v>
      </c>
      <c r="O266">
        <f ca="1"/>
        <v>0</v>
      </c>
      <c r="P266" t="str">
        <f ca="1"/>
        <v>M</v>
      </c>
      <c r="Q266" t="str">
        <f ca="1"/>
        <v>w</v>
      </c>
      <c r="R266" t="str">
        <f ca="1"/>
        <v>t</v>
      </c>
      <c r="S266">
        <f ca="1"/>
        <v>0</v>
      </c>
      <c r="T266">
        <f ca="1"/>
        <v>5</v>
      </c>
      <c r="U266">
        <f ca="1"/>
        <v>7</v>
      </c>
      <c r="V266">
        <f ca="1"/>
        <v>9</v>
      </c>
    </row>
    <row r="267" spans="5:22" x14ac:dyDescent="0.25">
      <c r="E267">
        <v>266</v>
      </c>
      <c r="F267">
        <f ca="1"/>
        <v>0</v>
      </c>
      <c r="G267">
        <f ca="1"/>
        <v>1</v>
      </c>
      <c r="H267" t="str">
        <f ca="1"/>
        <v>Tom Miller</v>
      </c>
      <c r="I267" t="str">
        <f ca="1"/>
        <v>TmMllr15@gmail.com</v>
      </c>
      <c r="J267" t="str">
        <f ca="1"/>
        <v>Vvf6727?</v>
      </c>
      <c r="N267">
        <f ca="1"/>
        <v>3</v>
      </c>
      <c r="O267">
        <f ca="1"/>
        <v>1</v>
      </c>
      <c r="P267" t="str">
        <f ca="1"/>
        <v>V</v>
      </c>
      <c r="Q267" t="str">
        <f ca="1"/>
        <v>v</v>
      </c>
      <c r="R267" t="str">
        <f ca="1"/>
        <v>f</v>
      </c>
      <c r="S267">
        <f ca="1"/>
        <v>6</v>
      </c>
      <c r="T267">
        <f ca="1"/>
        <v>7</v>
      </c>
      <c r="U267">
        <f ca="1"/>
        <v>2</v>
      </c>
      <c r="V267">
        <f ca="1"/>
        <v>7</v>
      </c>
    </row>
    <row r="268" spans="5:22" x14ac:dyDescent="0.25">
      <c r="E268">
        <v>267</v>
      </c>
      <c r="F268">
        <f ca="1"/>
        <v>1</v>
      </c>
      <c r="G268">
        <f ca="1"/>
        <v>0</v>
      </c>
      <c r="H268" t="str">
        <f ca="1"/>
        <v>Amelia Joseph Weizman</v>
      </c>
      <c r="I268" t="str">
        <f ca="1"/>
        <v/>
      </c>
      <c r="J268" t="str">
        <f ca="1"/>
        <v/>
      </c>
      <c r="N268" t="str">
        <f ca="1"/>
        <v/>
      </c>
      <c r="O268" t="str">
        <f ca="1"/>
        <v/>
      </c>
      <c r="P268" t="str">
        <f ca="1"/>
        <v/>
      </c>
      <c r="Q268" t="str">
        <f ca="1"/>
        <v/>
      </c>
      <c r="R268" t="str">
        <f ca="1"/>
        <v/>
      </c>
      <c r="S268" t="str">
        <f ca="1"/>
        <v/>
      </c>
      <c r="T268" t="str">
        <f ca="1"/>
        <v/>
      </c>
      <c r="U268" t="str">
        <f ca="1"/>
        <v/>
      </c>
      <c r="V268" t="str">
        <f ca="1"/>
        <v/>
      </c>
    </row>
    <row r="269" spans="5:22" x14ac:dyDescent="0.25">
      <c r="E269">
        <v>268</v>
      </c>
      <c r="F269">
        <f ca="1"/>
        <v>0</v>
      </c>
      <c r="G269">
        <f ca="1"/>
        <v>1</v>
      </c>
      <c r="H269" t="str">
        <f ca="1"/>
        <v>Madison White</v>
      </c>
      <c r="I269" t="str">
        <f ca="1"/>
        <v>MdsnWt69@gmail.com</v>
      </c>
      <c r="J269" t="str">
        <f ca="1"/>
        <v>Yumv150&amp;</v>
      </c>
      <c r="N269">
        <f ca="1"/>
        <v>4</v>
      </c>
      <c r="O269">
        <f ca="1"/>
        <v>1</v>
      </c>
      <c r="P269" t="str">
        <f ca="1"/>
        <v>Y</v>
      </c>
      <c r="Q269" t="str">
        <f ca="1"/>
        <v>u</v>
      </c>
      <c r="R269" t="str">
        <f ca="1"/>
        <v>m</v>
      </c>
      <c r="S269" t="str">
        <f ca="1"/>
        <v>v</v>
      </c>
      <c r="T269">
        <f ca="1"/>
        <v>1</v>
      </c>
      <c r="U269">
        <f ca="1"/>
        <v>5</v>
      </c>
      <c r="V269">
        <f ca="1"/>
        <v>0</v>
      </c>
    </row>
    <row r="270" spans="5:22" x14ac:dyDescent="0.25">
      <c r="E270">
        <v>269</v>
      </c>
      <c r="F270">
        <f ca="1"/>
        <v>0</v>
      </c>
      <c r="G270">
        <f ca="1"/>
        <v>1</v>
      </c>
      <c r="H270" t="str">
        <f ca="1"/>
        <v>Jacob Wilson</v>
      </c>
      <c r="I270" t="str">
        <f ca="1"/>
        <v>JcbWlsn61@gmail.com</v>
      </c>
      <c r="J270" t="str">
        <f ca="1"/>
        <v>Wst$ay46</v>
      </c>
      <c r="N270">
        <f ca="1"/>
        <v>5</v>
      </c>
      <c r="O270">
        <f ca="1"/>
        <v>0</v>
      </c>
      <c r="P270" t="str">
        <f ca="1"/>
        <v>W</v>
      </c>
      <c r="Q270" t="str">
        <f ca="1"/>
        <v>s</v>
      </c>
      <c r="R270" t="str">
        <f ca="1"/>
        <v>t</v>
      </c>
      <c r="S270" t="str">
        <f ca="1"/>
        <v>a</v>
      </c>
      <c r="T270" t="str">
        <f ca="1"/>
        <v>y</v>
      </c>
      <c r="U270">
        <f ca="1"/>
        <v>4</v>
      </c>
      <c r="V270">
        <f ca="1"/>
        <v>6</v>
      </c>
    </row>
    <row r="271" spans="5:22" x14ac:dyDescent="0.25">
      <c r="E271">
        <v>270</v>
      </c>
      <c r="F271">
        <f ca="1"/>
        <v>0</v>
      </c>
      <c r="G271">
        <f ca="1"/>
        <v>0</v>
      </c>
      <c r="H271" t="str">
        <f ca="1"/>
        <v>Abigail Moore</v>
      </c>
      <c r="I271" t="str">
        <f ca="1"/>
        <v/>
      </c>
      <c r="J271" t="str">
        <f ca="1"/>
        <v/>
      </c>
      <c r="N271" t="str">
        <f ca="1"/>
        <v/>
      </c>
      <c r="O271" t="str">
        <f ca="1"/>
        <v/>
      </c>
      <c r="P271" t="str">
        <f ca="1"/>
        <v/>
      </c>
      <c r="Q271" t="str">
        <f ca="1"/>
        <v/>
      </c>
      <c r="R271" t="str">
        <f ca="1"/>
        <v/>
      </c>
      <c r="S271" t="str">
        <f ca="1"/>
        <v/>
      </c>
      <c r="T271" t="str">
        <f ca="1"/>
        <v/>
      </c>
      <c r="U271" t="str">
        <f ca="1"/>
        <v/>
      </c>
      <c r="V271" t="str">
        <f ca="1"/>
        <v/>
      </c>
    </row>
    <row r="272" spans="5:22" x14ac:dyDescent="0.25">
      <c r="E272">
        <v>271</v>
      </c>
      <c r="F272">
        <f ca="1"/>
        <v>0</v>
      </c>
      <c r="G272">
        <f ca="1"/>
        <v>1</v>
      </c>
      <c r="H272" t="str">
        <f ca="1"/>
        <v>Tom Sanchez</v>
      </c>
      <c r="I272" t="str">
        <f ca="1"/>
        <v>TmSncz17@gmail.com</v>
      </c>
      <c r="J272" t="str">
        <f ca="1"/>
        <v>Lnd*x105</v>
      </c>
      <c r="N272">
        <f ca="1"/>
        <v>4</v>
      </c>
      <c r="O272">
        <f ca="1"/>
        <v>0</v>
      </c>
      <c r="P272" t="str">
        <f ca="1"/>
        <v>L</v>
      </c>
      <c r="Q272" t="str">
        <f ca="1"/>
        <v>n</v>
      </c>
      <c r="R272" t="str">
        <f ca="1"/>
        <v>d</v>
      </c>
      <c r="S272" t="str">
        <f ca="1"/>
        <v>x</v>
      </c>
      <c r="T272">
        <f ca="1"/>
        <v>1</v>
      </c>
      <c r="U272">
        <f ca="1"/>
        <v>0</v>
      </c>
      <c r="V272">
        <f ca="1"/>
        <v>5</v>
      </c>
    </row>
    <row r="273" spans="5:22" x14ac:dyDescent="0.25">
      <c r="E273">
        <v>272</v>
      </c>
      <c r="F273">
        <f ca="1"/>
        <v>0</v>
      </c>
      <c r="G273">
        <f ca="1"/>
        <v>1</v>
      </c>
      <c r="H273" t="str">
        <f ca="1"/>
        <v>Sofia Geva</v>
      </c>
      <c r="I273" t="str">
        <f ca="1"/>
        <v>SfGv32@gmail.com</v>
      </c>
      <c r="J273" t="str">
        <f ca="1"/>
        <v>Bfp@d089</v>
      </c>
      <c r="N273">
        <f ca="1"/>
        <v>4</v>
      </c>
      <c r="O273">
        <f ca="1"/>
        <v>0</v>
      </c>
      <c r="P273" t="str">
        <f ca="1"/>
        <v>B</v>
      </c>
      <c r="Q273" t="str">
        <f ca="1"/>
        <v>f</v>
      </c>
      <c r="R273" t="str">
        <f ca="1"/>
        <v>p</v>
      </c>
      <c r="S273" t="str">
        <f ca="1"/>
        <v>d</v>
      </c>
      <c r="T273">
        <f ca="1"/>
        <v>0</v>
      </c>
      <c r="U273">
        <f ca="1"/>
        <v>8</v>
      </c>
      <c r="V273">
        <f ca="1"/>
        <v>9</v>
      </c>
    </row>
    <row r="274" spans="5:22" x14ac:dyDescent="0.25">
      <c r="E274">
        <v>273</v>
      </c>
      <c r="F274">
        <f ca="1"/>
        <v>0</v>
      </c>
      <c r="G274">
        <f ca="1"/>
        <v>1</v>
      </c>
      <c r="H274" t="str">
        <f ca="1"/>
        <v>Harper Gonzalez</v>
      </c>
      <c r="I274" t="str">
        <f ca="1"/>
        <v>rprGnzlz83@gmail.com</v>
      </c>
      <c r="J274" t="str">
        <f ca="1"/>
        <v>Sqe1289&amp;</v>
      </c>
      <c r="N274">
        <f ca="1"/>
        <v>3</v>
      </c>
      <c r="O274">
        <f ca="1"/>
        <v>1</v>
      </c>
      <c r="P274" t="str">
        <f ca="1"/>
        <v>S</v>
      </c>
      <c r="Q274" t="str">
        <f ca="1"/>
        <v>q</v>
      </c>
      <c r="R274" t="str">
        <f ca="1"/>
        <v>e</v>
      </c>
      <c r="S274">
        <f ca="1"/>
        <v>1</v>
      </c>
      <c r="T274">
        <f ca="1"/>
        <v>2</v>
      </c>
      <c r="U274">
        <f ca="1"/>
        <v>8</v>
      </c>
      <c r="V274">
        <f ca="1"/>
        <v>9</v>
      </c>
    </row>
    <row r="275" spans="5:22" x14ac:dyDescent="0.25">
      <c r="E275">
        <v>274</v>
      </c>
      <c r="F275">
        <f ca="1"/>
        <v>0</v>
      </c>
      <c r="G275">
        <f ca="1"/>
        <v>0</v>
      </c>
      <c r="H275" t="str">
        <f ca="1"/>
        <v>Tom Lewis</v>
      </c>
      <c r="I275" t="str">
        <f ca="1"/>
        <v/>
      </c>
      <c r="J275" t="str">
        <f ca="1"/>
        <v/>
      </c>
      <c r="N275" t="str">
        <f ca="1"/>
        <v/>
      </c>
      <c r="O275" t="str">
        <f ca="1"/>
        <v/>
      </c>
      <c r="P275" t="str">
        <f ca="1"/>
        <v/>
      </c>
      <c r="Q275" t="str">
        <f ca="1"/>
        <v/>
      </c>
      <c r="R275" t="str">
        <f ca="1"/>
        <v/>
      </c>
      <c r="S275" t="str">
        <f ca="1"/>
        <v/>
      </c>
      <c r="T275" t="str">
        <f ca="1"/>
        <v/>
      </c>
      <c r="U275" t="str">
        <f ca="1"/>
        <v/>
      </c>
      <c r="V275" t="str">
        <f ca="1"/>
        <v/>
      </c>
    </row>
    <row r="276" spans="5:22" x14ac:dyDescent="0.25">
      <c r="E276">
        <v>275</v>
      </c>
      <c r="F276">
        <f ca="1"/>
        <v>0</v>
      </c>
      <c r="G276">
        <f ca="1"/>
        <v>1</v>
      </c>
      <c r="H276" t="str">
        <f ca="1"/>
        <v>Lucas Robinson</v>
      </c>
      <c r="I276" t="str">
        <f ca="1"/>
        <v>LcsRbnsn55@gmail.com</v>
      </c>
      <c r="J276" t="str">
        <f ca="1"/>
        <v>Dsq#i919</v>
      </c>
      <c r="N276">
        <f ca="1"/>
        <v>4</v>
      </c>
      <c r="O276">
        <f ca="1"/>
        <v>0</v>
      </c>
      <c r="P276" t="str">
        <f ca="1"/>
        <v>D</v>
      </c>
      <c r="Q276" t="str">
        <f ca="1"/>
        <v>s</v>
      </c>
      <c r="R276" t="str">
        <f ca="1"/>
        <v>q</v>
      </c>
      <c r="S276" t="str">
        <f ca="1"/>
        <v>i</v>
      </c>
      <c r="T276">
        <f ca="1"/>
        <v>9</v>
      </c>
      <c r="U276">
        <f ca="1"/>
        <v>1</v>
      </c>
      <c r="V276">
        <f ca="1"/>
        <v>9</v>
      </c>
    </row>
    <row r="277" spans="5:22" x14ac:dyDescent="0.25">
      <c r="E277">
        <v>276</v>
      </c>
      <c r="F277">
        <f ca="1"/>
        <v>0</v>
      </c>
      <c r="G277">
        <f ca="1"/>
        <v>1</v>
      </c>
      <c r="H277" t="str">
        <f ca="1"/>
        <v>Michael Sanchez</v>
      </c>
      <c r="I277" t="str">
        <f ca="1"/>
        <v>MclSncz47@gmail.com</v>
      </c>
      <c r="J277" t="str">
        <f ca="1"/>
        <v>Ogn#8880</v>
      </c>
      <c r="N277">
        <f ca="1"/>
        <v>3</v>
      </c>
      <c r="O277">
        <f ca="1"/>
        <v>0</v>
      </c>
      <c r="P277" t="str">
        <f ca="1"/>
        <v>O</v>
      </c>
      <c r="Q277" t="str">
        <f ca="1"/>
        <v>g</v>
      </c>
      <c r="R277" t="str">
        <f ca="1"/>
        <v>n</v>
      </c>
      <c r="S277">
        <f ca="1"/>
        <v>8</v>
      </c>
      <c r="T277">
        <f ca="1"/>
        <v>8</v>
      </c>
      <c r="U277">
        <f ca="1"/>
        <v>8</v>
      </c>
      <c r="V277">
        <f ca="1"/>
        <v>0</v>
      </c>
    </row>
    <row r="278" spans="5:22" x14ac:dyDescent="0.25">
      <c r="E278">
        <v>277</v>
      </c>
      <c r="F278">
        <f ca="1"/>
        <v>0</v>
      </c>
      <c r="G278">
        <f ca="1"/>
        <v>1</v>
      </c>
      <c r="H278" t="str">
        <f ca="1"/>
        <v>Charlotte Cohen</v>
      </c>
      <c r="I278" t="str">
        <f ca="1"/>
        <v>CrlttCn49@gmail.com</v>
      </c>
      <c r="J278" t="str">
        <f ca="1"/>
        <v>Hti$a907</v>
      </c>
      <c r="N278">
        <f ca="1"/>
        <v>4</v>
      </c>
      <c r="O278">
        <f ca="1"/>
        <v>0</v>
      </c>
      <c r="P278" t="str">
        <f ca="1"/>
        <v>H</v>
      </c>
      <c r="Q278" t="str">
        <f ca="1"/>
        <v>t</v>
      </c>
      <c r="R278" t="str">
        <f ca="1"/>
        <v>i</v>
      </c>
      <c r="S278" t="str">
        <f ca="1"/>
        <v>a</v>
      </c>
      <c r="T278">
        <f ca="1"/>
        <v>9</v>
      </c>
      <c r="U278">
        <f ca="1"/>
        <v>0</v>
      </c>
      <c r="V278">
        <f ca="1"/>
        <v>7</v>
      </c>
    </row>
    <row r="279" spans="5:22" x14ac:dyDescent="0.25">
      <c r="E279">
        <v>278</v>
      </c>
      <c r="F279">
        <f ca="1"/>
        <v>1</v>
      </c>
      <c r="G279">
        <f ca="1"/>
        <v>0</v>
      </c>
      <c r="H279" t="str">
        <f ca="1"/>
        <v>Sophia James Sanchez</v>
      </c>
      <c r="I279" t="str">
        <f ca="1"/>
        <v/>
      </c>
      <c r="J279" t="str">
        <f ca="1"/>
        <v/>
      </c>
      <c r="N279" t="str">
        <f ca="1"/>
        <v/>
      </c>
      <c r="O279" t="str">
        <f ca="1"/>
        <v/>
      </c>
      <c r="P279" t="str">
        <f ca="1"/>
        <v/>
      </c>
      <c r="Q279" t="str">
        <f ca="1"/>
        <v/>
      </c>
      <c r="R279" t="str">
        <f ca="1"/>
        <v/>
      </c>
      <c r="S279" t="str">
        <f ca="1"/>
        <v/>
      </c>
      <c r="T279" t="str">
        <f ca="1"/>
        <v/>
      </c>
      <c r="U279" t="str">
        <f ca="1"/>
        <v/>
      </c>
      <c r="V279" t="str">
        <f ca="1"/>
        <v/>
      </c>
    </row>
    <row r="280" spans="5:22" x14ac:dyDescent="0.25">
      <c r="E280">
        <v>279</v>
      </c>
      <c r="F280">
        <f ca="1"/>
        <v>0</v>
      </c>
      <c r="G280">
        <f ca="1"/>
        <v>0</v>
      </c>
      <c r="H280" t="str">
        <f ca="1"/>
        <v>Lucas Williams</v>
      </c>
      <c r="I280" t="str">
        <f ca="1"/>
        <v/>
      </c>
      <c r="J280" t="str">
        <f ca="1"/>
        <v/>
      </c>
      <c r="N280" t="str">
        <f ca="1"/>
        <v/>
      </c>
      <c r="O280" t="str">
        <f ca="1"/>
        <v/>
      </c>
      <c r="P280" t="str">
        <f ca="1"/>
        <v/>
      </c>
      <c r="Q280" t="str">
        <f ca="1"/>
        <v/>
      </c>
      <c r="R280" t="str">
        <f ca="1"/>
        <v/>
      </c>
      <c r="S280" t="str">
        <f ca="1"/>
        <v/>
      </c>
      <c r="T280" t="str">
        <f ca="1"/>
        <v/>
      </c>
      <c r="U280" t="str">
        <f ca="1"/>
        <v/>
      </c>
      <c r="V280" t="str">
        <f ca="1"/>
        <v/>
      </c>
    </row>
    <row r="281" spans="5:22" x14ac:dyDescent="0.25">
      <c r="E281">
        <v>280</v>
      </c>
      <c r="F281">
        <f ca="1"/>
        <v>0</v>
      </c>
      <c r="G281">
        <f ca="1"/>
        <v>0</v>
      </c>
      <c r="H281" t="str">
        <f ca="1"/>
        <v>Aiden Clark</v>
      </c>
      <c r="I281" t="str">
        <f ca="1"/>
        <v/>
      </c>
      <c r="J281" t="str">
        <f ca="1"/>
        <v/>
      </c>
      <c r="N281" t="str">
        <f ca="1"/>
        <v/>
      </c>
      <c r="O281" t="str">
        <f ca="1"/>
        <v/>
      </c>
      <c r="P281" t="str">
        <f ca="1"/>
        <v/>
      </c>
      <c r="Q281" t="str">
        <f ca="1"/>
        <v/>
      </c>
      <c r="R281" t="str">
        <f ca="1"/>
        <v/>
      </c>
      <c r="S281" t="str">
        <f ca="1"/>
        <v/>
      </c>
      <c r="T281" t="str">
        <f ca="1"/>
        <v/>
      </c>
      <c r="U281" t="str">
        <f ca="1"/>
        <v/>
      </c>
      <c r="V281" t="str">
        <f ca="1"/>
        <v/>
      </c>
    </row>
    <row r="282" spans="5:22" x14ac:dyDescent="0.25">
      <c r="E282">
        <v>281</v>
      </c>
      <c r="F282">
        <f ca="1"/>
        <v>0</v>
      </c>
      <c r="G282">
        <f ca="1"/>
        <v>1</v>
      </c>
      <c r="H282" t="str">
        <f ca="1"/>
        <v>Tom Anderson</v>
      </c>
      <c r="I282" t="str">
        <f ca="1"/>
        <v>Tmndrsn38@gmail.com</v>
      </c>
      <c r="J282" t="str">
        <f ca="1"/>
        <v>Ghv#1447</v>
      </c>
      <c r="N282">
        <f ca="1"/>
        <v>3</v>
      </c>
      <c r="O282">
        <f ca="1"/>
        <v>0</v>
      </c>
      <c r="P282" t="str">
        <f ca="1"/>
        <v>G</v>
      </c>
      <c r="Q282" t="str">
        <f ca="1"/>
        <v>h</v>
      </c>
      <c r="R282" t="str">
        <f ca="1"/>
        <v>v</v>
      </c>
      <c r="S282">
        <f ca="1"/>
        <v>1</v>
      </c>
      <c r="T282">
        <f ca="1"/>
        <v>4</v>
      </c>
      <c r="U282">
        <f ca="1"/>
        <v>4</v>
      </c>
      <c r="V282">
        <f ca="1"/>
        <v>7</v>
      </c>
    </row>
    <row r="283" spans="5:22" x14ac:dyDescent="0.25">
      <c r="E283">
        <v>282</v>
      </c>
      <c r="F283">
        <f ca="1"/>
        <v>1</v>
      </c>
      <c r="G283">
        <f ca="1"/>
        <v>1</v>
      </c>
      <c r="H283" t="str">
        <f ca="1"/>
        <v>Benjamin John Robinson</v>
      </c>
      <c r="I283" t="str">
        <f ca="1"/>
        <v>BnjmnJnRbnsn06@gmail.com</v>
      </c>
      <c r="J283" t="str">
        <f ca="1"/>
        <v>Xvn*ik67</v>
      </c>
      <c r="N283">
        <f ca="1"/>
        <v>5</v>
      </c>
      <c r="O283">
        <f ca="1"/>
        <v>0</v>
      </c>
      <c r="P283" t="str">
        <f ca="1"/>
        <v>X</v>
      </c>
      <c r="Q283" t="str">
        <f ca="1"/>
        <v>v</v>
      </c>
      <c r="R283" t="str">
        <f ca="1"/>
        <v>n</v>
      </c>
      <c r="S283" t="str">
        <f ca="1"/>
        <v>i</v>
      </c>
      <c r="T283" t="str">
        <f ca="1"/>
        <v>k</v>
      </c>
      <c r="U283">
        <f ca="1"/>
        <v>6</v>
      </c>
      <c r="V283">
        <f ca="1"/>
        <v>7</v>
      </c>
    </row>
    <row r="284" spans="5:22" x14ac:dyDescent="0.25">
      <c r="E284">
        <v>283</v>
      </c>
      <c r="F284">
        <f ca="1"/>
        <v>0</v>
      </c>
      <c r="G284">
        <f ca="1"/>
        <v>1</v>
      </c>
      <c r="H284" t="str">
        <f ca="1"/>
        <v>Avery Miller</v>
      </c>
      <c r="I284" t="str">
        <f ca="1"/>
        <v>vryMllr22@gmail.com</v>
      </c>
      <c r="J284" t="str">
        <f ca="1"/>
        <v>Fel3365@</v>
      </c>
      <c r="N284">
        <f ca="1"/>
        <v>3</v>
      </c>
      <c r="O284">
        <f ca="1"/>
        <v>1</v>
      </c>
      <c r="P284" t="str">
        <f ca="1"/>
        <v>F</v>
      </c>
      <c r="Q284" t="str">
        <f ca="1"/>
        <v>e</v>
      </c>
      <c r="R284" t="str">
        <f ca="1"/>
        <v>l</v>
      </c>
      <c r="S284">
        <f ca="1"/>
        <v>3</v>
      </c>
      <c r="T284">
        <f ca="1"/>
        <v>3</v>
      </c>
      <c r="U284">
        <f ca="1"/>
        <v>6</v>
      </c>
      <c r="V284">
        <f ca="1"/>
        <v>5</v>
      </c>
    </row>
    <row r="285" spans="5:22" x14ac:dyDescent="0.25">
      <c r="E285">
        <v>284</v>
      </c>
      <c r="F285">
        <f ca="1"/>
        <v>0</v>
      </c>
      <c r="G285">
        <f ca="1"/>
        <v>1</v>
      </c>
      <c r="H285" t="str">
        <f ca="1"/>
        <v>Evelyn Lopez</v>
      </c>
      <c r="I285" t="str">
        <f ca="1"/>
        <v>vlynLpz89@gmail.com</v>
      </c>
      <c r="J285" t="str">
        <f ca="1"/>
        <v>Kcwb786#</v>
      </c>
      <c r="N285">
        <f ca="1"/>
        <v>4</v>
      </c>
      <c r="O285">
        <f ca="1"/>
        <v>1</v>
      </c>
      <c r="P285" t="str">
        <f ca="1"/>
        <v>K</v>
      </c>
      <c r="Q285" t="str">
        <f ca="1"/>
        <v>c</v>
      </c>
      <c r="R285" t="str">
        <f ca="1"/>
        <v>w</v>
      </c>
      <c r="S285" t="str">
        <f ca="1"/>
        <v>b</v>
      </c>
      <c r="T285">
        <f ca="1"/>
        <v>7</v>
      </c>
      <c r="U285">
        <f ca="1"/>
        <v>8</v>
      </c>
      <c r="V285">
        <f ca="1"/>
        <v>6</v>
      </c>
    </row>
    <row r="286" spans="5:22" x14ac:dyDescent="0.25">
      <c r="E286">
        <v>285</v>
      </c>
      <c r="F286">
        <f ca="1"/>
        <v>0</v>
      </c>
      <c r="G286">
        <f ca="1"/>
        <v>1</v>
      </c>
      <c r="H286" t="str">
        <f ca="1"/>
        <v>James Williams</v>
      </c>
      <c r="I286" t="str">
        <f ca="1"/>
        <v>JmsWllms51@gmail.com</v>
      </c>
      <c r="J286" t="str">
        <f ca="1"/>
        <v>Lyj@c003</v>
      </c>
      <c r="N286">
        <f ca="1"/>
        <v>4</v>
      </c>
      <c r="O286">
        <f ca="1"/>
        <v>0</v>
      </c>
      <c r="P286" t="str">
        <f ca="1"/>
        <v>L</v>
      </c>
      <c r="Q286" t="str">
        <f ca="1"/>
        <v>y</v>
      </c>
      <c r="R286" t="str">
        <f ca="1"/>
        <v>j</v>
      </c>
      <c r="S286" t="str">
        <f ca="1"/>
        <v>c</v>
      </c>
      <c r="T286">
        <f ca="1"/>
        <v>0</v>
      </c>
      <c r="U286">
        <f ca="1"/>
        <v>0</v>
      </c>
      <c r="V286">
        <f ca="1"/>
        <v>3</v>
      </c>
    </row>
    <row r="287" spans="5:22" x14ac:dyDescent="0.25">
      <c r="E287">
        <v>286</v>
      </c>
      <c r="F287">
        <f ca="1"/>
        <v>0</v>
      </c>
      <c r="G287">
        <f ca="1"/>
        <v>1</v>
      </c>
      <c r="H287" t="str">
        <f ca="1"/>
        <v>Madison Dahan</v>
      </c>
      <c r="I287" t="str">
        <f ca="1"/>
        <v>MdsnDn68@gmail.com</v>
      </c>
      <c r="J287" t="str">
        <f ca="1"/>
        <v>Xjq+dhi3</v>
      </c>
      <c r="N287">
        <f ca="1"/>
        <v>6</v>
      </c>
      <c r="O287">
        <f ca="1"/>
        <v>0</v>
      </c>
      <c r="P287" t="str">
        <f ca="1"/>
        <v>X</v>
      </c>
      <c r="Q287" t="str">
        <f ca="1"/>
        <v>j</v>
      </c>
      <c r="R287" t="str">
        <f ca="1"/>
        <v>q</v>
      </c>
      <c r="S287" t="str">
        <f ca="1"/>
        <v>d</v>
      </c>
      <c r="T287" t="str">
        <f ca="1"/>
        <v>h</v>
      </c>
      <c r="U287" t="str">
        <f ca="1"/>
        <v>i</v>
      </c>
      <c r="V287">
        <f ca="1"/>
        <v>3</v>
      </c>
    </row>
    <row r="288" spans="5:22" x14ac:dyDescent="0.25">
      <c r="E288">
        <v>287</v>
      </c>
      <c r="F288">
        <f ca="1"/>
        <v>0</v>
      </c>
      <c r="G288">
        <f ca="1"/>
        <v>0</v>
      </c>
      <c r="H288" t="str">
        <f ca="1"/>
        <v>Avery Smith</v>
      </c>
      <c r="I288" t="str">
        <f ca="1"/>
        <v/>
      </c>
      <c r="J288" t="str">
        <f ca="1"/>
        <v/>
      </c>
      <c r="N288" t="str">
        <f ca="1"/>
        <v/>
      </c>
      <c r="O288" t="str">
        <f ca="1"/>
        <v/>
      </c>
      <c r="P288" t="str">
        <f ca="1"/>
        <v/>
      </c>
      <c r="Q288" t="str">
        <f ca="1"/>
        <v/>
      </c>
      <c r="R288" t="str">
        <f ca="1"/>
        <v/>
      </c>
      <c r="S288" t="str">
        <f ca="1"/>
        <v/>
      </c>
      <c r="T288" t="str">
        <f ca="1"/>
        <v/>
      </c>
      <c r="U288" t="str">
        <f ca="1"/>
        <v/>
      </c>
      <c r="V288" t="str">
        <f ca="1"/>
        <v/>
      </c>
    </row>
    <row r="289" spans="5:22" x14ac:dyDescent="0.25">
      <c r="E289">
        <v>288</v>
      </c>
      <c r="F289">
        <f ca="1"/>
        <v>0</v>
      </c>
      <c r="G289">
        <f ca="1"/>
        <v>1</v>
      </c>
      <c r="H289" t="str">
        <f ca="1"/>
        <v>Noah Jones</v>
      </c>
      <c r="I289" t="str">
        <f ca="1"/>
        <v>NJns07@gmail.com</v>
      </c>
      <c r="J289" t="str">
        <f ca="1"/>
        <v>Pot+f030</v>
      </c>
      <c r="N289">
        <f ca="1"/>
        <v>4</v>
      </c>
      <c r="O289">
        <f ca="1"/>
        <v>0</v>
      </c>
      <c r="P289" t="str">
        <f ca="1"/>
        <v>P</v>
      </c>
      <c r="Q289" t="str">
        <f ca="1"/>
        <v>o</v>
      </c>
      <c r="R289" t="str">
        <f ca="1"/>
        <v>t</v>
      </c>
      <c r="S289" t="str">
        <f ca="1"/>
        <v>f</v>
      </c>
      <c r="T289">
        <f ca="1"/>
        <v>0</v>
      </c>
      <c r="U289">
        <f ca="1"/>
        <v>3</v>
      </c>
      <c r="V289">
        <f ca="1"/>
        <v>0</v>
      </c>
    </row>
    <row r="290" spans="5:22" x14ac:dyDescent="0.25">
      <c r="E290">
        <v>289</v>
      </c>
      <c r="F290">
        <f ca="1"/>
        <v>0</v>
      </c>
      <c r="G290">
        <f ca="1"/>
        <v>1</v>
      </c>
      <c r="H290" t="str">
        <f ca="1"/>
        <v>Mia Vigdorovitch</v>
      </c>
      <c r="I290" t="str">
        <f ca="1"/>
        <v>MVgdrvtc25@gmail.com</v>
      </c>
      <c r="J290" t="str">
        <f ca="1"/>
        <v>Cyxre46$</v>
      </c>
      <c r="N290">
        <f ca="1"/>
        <v>5</v>
      </c>
      <c r="O290">
        <f ca="1"/>
        <v>1</v>
      </c>
      <c r="P290" t="str">
        <f ca="1"/>
        <v>C</v>
      </c>
      <c r="Q290" t="str">
        <f ca="1"/>
        <v>y</v>
      </c>
      <c r="R290" t="str">
        <f ca="1"/>
        <v>x</v>
      </c>
      <c r="S290" t="str">
        <f ca="1"/>
        <v>r</v>
      </c>
      <c r="T290" t="str">
        <f ca="1"/>
        <v>e</v>
      </c>
      <c r="U290">
        <f ca="1"/>
        <v>4</v>
      </c>
      <c r="V290">
        <f ca="1"/>
        <v>6</v>
      </c>
    </row>
    <row r="291" spans="5:22" x14ac:dyDescent="0.25">
      <c r="E291">
        <v>290</v>
      </c>
      <c r="F291">
        <f ca="1"/>
        <v>0</v>
      </c>
      <c r="G291">
        <f ca="1"/>
        <v>0</v>
      </c>
      <c r="H291" t="str">
        <f ca="1"/>
        <v>Lucas Thomas</v>
      </c>
      <c r="I291" t="str">
        <f ca="1"/>
        <v/>
      </c>
      <c r="J291" t="str">
        <f ca="1"/>
        <v/>
      </c>
      <c r="N291" t="str">
        <f ca="1"/>
        <v/>
      </c>
      <c r="O291" t="str">
        <f ca="1"/>
        <v/>
      </c>
      <c r="P291" t="str">
        <f ca="1"/>
        <v/>
      </c>
      <c r="Q291" t="str">
        <f ca="1"/>
        <v/>
      </c>
      <c r="R291" t="str">
        <f ca="1"/>
        <v/>
      </c>
      <c r="S291" t="str">
        <f ca="1"/>
        <v/>
      </c>
      <c r="T291" t="str">
        <f ca="1"/>
        <v/>
      </c>
      <c r="U291" t="str">
        <f ca="1"/>
        <v/>
      </c>
      <c r="V291" t="str">
        <f ca="1"/>
        <v/>
      </c>
    </row>
    <row r="292" spans="5:22" x14ac:dyDescent="0.25">
      <c r="E292">
        <v>291</v>
      </c>
      <c r="F292">
        <f ca="1"/>
        <v>0</v>
      </c>
      <c r="G292">
        <f ca="1"/>
        <v>1</v>
      </c>
      <c r="H292" t="str">
        <f ca="1"/>
        <v>James Jones</v>
      </c>
      <c r="I292" t="str">
        <f ca="1"/>
        <v>JmsJns79@gmail.com</v>
      </c>
      <c r="J292" t="str">
        <f ca="1"/>
        <v>Yezwm70#</v>
      </c>
      <c r="N292">
        <f ca="1"/>
        <v>5</v>
      </c>
      <c r="O292">
        <f ca="1"/>
        <v>1</v>
      </c>
      <c r="P292" t="str">
        <f ca="1"/>
        <v>Y</v>
      </c>
      <c r="Q292" t="str">
        <f ca="1"/>
        <v>e</v>
      </c>
      <c r="R292" t="str">
        <f ca="1"/>
        <v>z</v>
      </c>
      <c r="S292" t="str">
        <f ca="1"/>
        <v>w</v>
      </c>
      <c r="T292" t="str">
        <f ca="1"/>
        <v>m</v>
      </c>
      <c r="U292">
        <f ca="1"/>
        <v>7</v>
      </c>
      <c r="V292">
        <f ca="1"/>
        <v>0</v>
      </c>
    </row>
    <row r="293" spans="5:22" x14ac:dyDescent="0.25">
      <c r="E293">
        <v>292</v>
      </c>
      <c r="F293">
        <f ca="1"/>
        <v>0</v>
      </c>
      <c r="G293">
        <f ca="1"/>
        <v>0</v>
      </c>
      <c r="H293" t="str">
        <f ca="1"/>
        <v>Evelyn Lewis</v>
      </c>
      <c r="I293" t="str">
        <f ca="1"/>
        <v/>
      </c>
      <c r="J293" t="str">
        <f ca="1"/>
        <v/>
      </c>
      <c r="N293" t="str">
        <f ca="1"/>
        <v/>
      </c>
      <c r="O293" t="str">
        <f ca="1"/>
        <v/>
      </c>
      <c r="P293" t="str">
        <f ca="1"/>
        <v/>
      </c>
      <c r="Q293" t="str">
        <f ca="1"/>
        <v/>
      </c>
      <c r="R293" t="str">
        <f ca="1"/>
        <v/>
      </c>
      <c r="S293" t="str">
        <f ca="1"/>
        <v/>
      </c>
      <c r="T293" t="str">
        <f ca="1"/>
        <v/>
      </c>
      <c r="U293" t="str">
        <f ca="1"/>
        <v/>
      </c>
      <c r="V293" t="str">
        <f ca="1"/>
        <v/>
      </c>
    </row>
    <row r="294" spans="5:22" x14ac:dyDescent="0.25">
      <c r="E294">
        <v>293</v>
      </c>
      <c r="F294">
        <f ca="1"/>
        <v>0</v>
      </c>
      <c r="G294">
        <f ca="1"/>
        <v>1</v>
      </c>
      <c r="H294" t="str">
        <f ca="1"/>
        <v>Michael Clark</v>
      </c>
      <c r="I294" t="str">
        <f ca="1"/>
        <v>MclClrk84@gmail.com</v>
      </c>
      <c r="J294" t="str">
        <f ca="1"/>
        <v>Ouw*h498</v>
      </c>
      <c r="N294">
        <f ca="1"/>
        <v>4</v>
      </c>
      <c r="O294">
        <f ca="1"/>
        <v>0</v>
      </c>
      <c r="P294" t="str">
        <f ca="1"/>
        <v>O</v>
      </c>
      <c r="Q294" t="str">
        <f ca="1"/>
        <v>u</v>
      </c>
      <c r="R294" t="str">
        <f ca="1"/>
        <v>w</v>
      </c>
      <c r="S294" t="str">
        <f ca="1"/>
        <v>h</v>
      </c>
      <c r="T294">
        <f ca="1"/>
        <v>4</v>
      </c>
      <c r="U294">
        <f ca="1"/>
        <v>9</v>
      </c>
      <c r="V294">
        <f ca="1"/>
        <v>8</v>
      </c>
    </row>
    <row r="295" spans="5:22" x14ac:dyDescent="0.25">
      <c r="E295">
        <v>294</v>
      </c>
      <c r="F295">
        <f ca="1"/>
        <v>1</v>
      </c>
      <c r="G295">
        <f ca="1"/>
        <v>0</v>
      </c>
      <c r="H295" t="str">
        <f ca="1"/>
        <v>Emily Rose Dahan</v>
      </c>
      <c r="I295" t="str">
        <f ca="1"/>
        <v/>
      </c>
      <c r="J295" t="str">
        <f ca="1"/>
        <v/>
      </c>
      <c r="N295" t="str">
        <f ca="1"/>
        <v/>
      </c>
      <c r="O295" t="str">
        <f ca="1"/>
        <v/>
      </c>
      <c r="P295" t="str">
        <f ca="1"/>
        <v/>
      </c>
      <c r="Q295" t="str">
        <f ca="1"/>
        <v/>
      </c>
      <c r="R295" t="str">
        <f ca="1"/>
        <v/>
      </c>
      <c r="S295" t="str">
        <f ca="1"/>
        <v/>
      </c>
      <c r="T295" t="str">
        <f ca="1"/>
        <v/>
      </c>
      <c r="U295" t="str">
        <f ca="1"/>
        <v/>
      </c>
      <c r="V295" t="str">
        <f ca="1"/>
        <v/>
      </c>
    </row>
    <row r="296" spans="5:22" x14ac:dyDescent="0.25">
      <c r="E296">
        <v>295</v>
      </c>
      <c r="F296">
        <f ca="1"/>
        <v>0</v>
      </c>
      <c r="G296">
        <f ca="1"/>
        <v>1</v>
      </c>
      <c r="H296" t="str">
        <f ca="1"/>
        <v>Lucas Thomas</v>
      </c>
      <c r="I296" t="str">
        <f ca="1"/>
        <v>LcsTms26@gmail.com</v>
      </c>
      <c r="J296" t="str">
        <f ca="1"/>
        <v>Avo$1242</v>
      </c>
      <c r="N296">
        <f ca="1"/>
        <v>3</v>
      </c>
      <c r="O296">
        <f ca="1"/>
        <v>0</v>
      </c>
      <c r="P296" t="str">
        <f ca="1"/>
        <v>A</v>
      </c>
      <c r="Q296" t="str">
        <f ca="1"/>
        <v>v</v>
      </c>
      <c r="R296" t="str">
        <f ca="1"/>
        <v>o</v>
      </c>
      <c r="S296">
        <f ca="1"/>
        <v>1</v>
      </c>
      <c r="T296">
        <f ca="1"/>
        <v>2</v>
      </c>
      <c r="U296">
        <f ca="1"/>
        <v>4</v>
      </c>
      <c r="V296">
        <f ca="1"/>
        <v>2</v>
      </c>
    </row>
    <row r="297" spans="5:22" x14ac:dyDescent="0.25">
      <c r="E297">
        <v>296</v>
      </c>
      <c r="F297">
        <f ca="1"/>
        <v>0</v>
      </c>
      <c r="G297">
        <f ca="1"/>
        <v>1</v>
      </c>
      <c r="H297" t="str">
        <f ca="1"/>
        <v>Alexander Gonzalez</v>
      </c>
      <c r="I297" t="str">
        <f ca="1"/>
        <v>lxndrGnzlz49@gmail.com</v>
      </c>
      <c r="J297" t="str">
        <f ca="1"/>
        <v>Kph*0577</v>
      </c>
      <c r="N297">
        <f ca="1"/>
        <v>3</v>
      </c>
      <c r="O297">
        <f ca="1"/>
        <v>0</v>
      </c>
      <c r="P297" t="str">
        <f ca="1"/>
        <v>K</v>
      </c>
      <c r="Q297" t="str">
        <f ca="1"/>
        <v>p</v>
      </c>
      <c r="R297" t="str">
        <f ca="1"/>
        <v>h</v>
      </c>
      <c r="S297">
        <f ca="1"/>
        <v>0</v>
      </c>
      <c r="T297">
        <f ca="1"/>
        <v>5</v>
      </c>
      <c r="U297">
        <f ca="1"/>
        <v>7</v>
      </c>
      <c r="V297">
        <f ca="1"/>
        <v>7</v>
      </c>
    </row>
    <row r="298" spans="5:22" x14ac:dyDescent="0.25">
      <c r="E298">
        <v>297</v>
      </c>
      <c r="F298">
        <f ca="1"/>
        <v>0</v>
      </c>
      <c r="G298">
        <f ca="1"/>
        <v>0</v>
      </c>
      <c r="H298" t="str">
        <f ca="1"/>
        <v>Mia Harris</v>
      </c>
      <c r="I298" t="str">
        <f ca="1"/>
        <v/>
      </c>
      <c r="J298" t="str">
        <f ca="1"/>
        <v/>
      </c>
      <c r="N298" t="str">
        <f ca="1"/>
        <v/>
      </c>
      <c r="O298" t="str">
        <f ca="1"/>
        <v/>
      </c>
      <c r="P298" t="str">
        <f ca="1"/>
        <v/>
      </c>
      <c r="Q298" t="str">
        <f ca="1"/>
        <v/>
      </c>
      <c r="R298" t="str">
        <f ca="1"/>
        <v/>
      </c>
      <c r="S298" t="str">
        <f ca="1"/>
        <v/>
      </c>
      <c r="T298" t="str">
        <f ca="1"/>
        <v/>
      </c>
      <c r="U298" t="str">
        <f ca="1"/>
        <v/>
      </c>
      <c r="V298" t="str">
        <f ca="1"/>
        <v/>
      </c>
    </row>
    <row r="299" spans="5:22" x14ac:dyDescent="0.25">
      <c r="E299">
        <v>298</v>
      </c>
      <c r="F299">
        <f ca="1"/>
        <v>0</v>
      </c>
      <c r="G299">
        <f ca="1"/>
        <v>1</v>
      </c>
      <c r="H299" t="str">
        <f ca="1"/>
        <v>Mia Dahan</v>
      </c>
      <c r="I299" t="str">
        <f ca="1"/>
        <v>MDn51@gmail.com</v>
      </c>
      <c r="J299" t="str">
        <f ca="1"/>
        <v>Gstzo95&amp;</v>
      </c>
      <c r="N299">
        <f ca="1"/>
        <v>5</v>
      </c>
      <c r="O299">
        <f ca="1"/>
        <v>1</v>
      </c>
      <c r="P299" t="str">
        <f ca="1"/>
        <v>G</v>
      </c>
      <c r="Q299" t="str">
        <f ca="1"/>
        <v>s</v>
      </c>
      <c r="R299" t="str">
        <f ca="1"/>
        <v>t</v>
      </c>
      <c r="S299" t="str">
        <f ca="1"/>
        <v>z</v>
      </c>
      <c r="T299" t="str">
        <f ca="1"/>
        <v>o</v>
      </c>
      <c r="U299">
        <f ca="1"/>
        <v>9</v>
      </c>
      <c r="V299">
        <f ca="1"/>
        <v>5</v>
      </c>
    </row>
    <row r="300" spans="5:22" x14ac:dyDescent="0.25">
      <c r="E300">
        <v>299</v>
      </c>
      <c r="F300">
        <f ca="1"/>
        <v>0</v>
      </c>
      <c r="G300">
        <f ca="1"/>
        <v>0</v>
      </c>
      <c r="H300" t="str">
        <f ca="1"/>
        <v>Michael Jackson</v>
      </c>
      <c r="I300" t="str">
        <f ca="1"/>
        <v/>
      </c>
      <c r="J300" t="str">
        <f ca="1"/>
        <v/>
      </c>
      <c r="N300" t="str">
        <f ca="1"/>
        <v/>
      </c>
      <c r="O300" t="str">
        <f ca="1"/>
        <v/>
      </c>
      <c r="P300" t="str">
        <f ca="1"/>
        <v/>
      </c>
      <c r="Q300" t="str">
        <f ca="1"/>
        <v/>
      </c>
      <c r="R300" t="str">
        <f ca="1"/>
        <v/>
      </c>
      <c r="S300" t="str">
        <f ca="1"/>
        <v/>
      </c>
      <c r="T300" t="str">
        <f ca="1"/>
        <v/>
      </c>
      <c r="U300" t="str">
        <f ca="1"/>
        <v/>
      </c>
      <c r="V300" t="str">
        <f ca="1"/>
        <v/>
      </c>
    </row>
    <row r="301" spans="5:22" x14ac:dyDescent="0.25">
      <c r="E301">
        <v>300</v>
      </c>
      <c r="F301">
        <f ca="1"/>
        <v>0</v>
      </c>
      <c r="G301">
        <f ca="1"/>
        <v>1</v>
      </c>
      <c r="H301" t="str">
        <f ca="1"/>
        <v>Tom Gonzalez</v>
      </c>
      <c r="I301" t="str">
        <f ca="1"/>
        <v>TmGnzlz94@gmail.com</v>
      </c>
      <c r="J301" t="str">
        <f ca="1"/>
        <v>Hog%8727</v>
      </c>
      <c r="N301">
        <f ca="1"/>
        <v>3</v>
      </c>
      <c r="O301">
        <f ca="1"/>
        <v>0</v>
      </c>
      <c r="P301" t="str">
        <f ca="1"/>
        <v>H</v>
      </c>
      <c r="Q301" t="str">
        <f ca="1"/>
        <v>o</v>
      </c>
      <c r="R301" t="str">
        <f ca="1"/>
        <v>g</v>
      </c>
      <c r="S301">
        <f ca="1"/>
        <v>8</v>
      </c>
      <c r="T301">
        <f ca="1"/>
        <v>7</v>
      </c>
      <c r="U301">
        <f ca="1"/>
        <v>2</v>
      </c>
      <c r="V301">
        <f ca="1"/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2286-DEAD-406F-866B-5FE405619DC9}">
  <sheetPr>
    <tabColor theme="8" tint="0.39997558519241921"/>
  </sheetPr>
  <dimension ref="A1:AQ301"/>
  <sheetViews>
    <sheetView workbookViewId="0">
      <selection activeCell="G12" sqref="G12"/>
    </sheetView>
  </sheetViews>
  <sheetFormatPr defaultRowHeight="15" x14ac:dyDescent="0.25"/>
  <cols>
    <col min="1" max="1" width="21.5703125" bestFit="1" customWidth="1"/>
    <col min="3" max="3" width="14" bestFit="1" customWidth="1"/>
    <col min="4" max="4" width="16.42578125" bestFit="1" customWidth="1"/>
    <col min="5" max="5" width="14.28515625" bestFit="1" customWidth="1"/>
    <col min="6" max="6" width="12.28515625" bestFit="1" customWidth="1"/>
    <col min="8" max="8" width="59.140625" bestFit="1" customWidth="1"/>
    <col min="9" max="9" width="23.42578125" bestFit="1" customWidth="1"/>
    <col min="10" max="10" width="59.140625" customWidth="1"/>
    <col min="12" max="12" width="11.5703125" bestFit="1" customWidth="1"/>
    <col min="13" max="13" width="11.7109375" bestFit="1" customWidth="1"/>
    <col min="14" max="14" width="13.140625" bestFit="1" customWidth="1"/>
    <col min="15" max="15" width="14.42578125" bestFit="1" customWidth="1"/>
    <col min="16" max="16" width="12.7109375" bestFit="1" customWidth="1"/>
    <col min="17" max="17" width="15.140625" bestFit="1" customWidth="1"/>
    <col min="18" max="18" width="12.28515625" bestFit="1" customWidth="1"/>
    <col min="19" max="19" width="15.140625" bestFit="1" customWidth="1"/>
    <col min="20" max="20" width="13.7109375" bestFit="1" customWidth="1"/>
    <col min="21" max="21" width="13.42578125" bestFit="1" customWidth="1"/>
    <col min="22" max="22" width="16.42578125" bestFit="1" customWidth="1"/>
    <col min="23" max="23" width="12.28515625" bestFit="1" customWidth="1"/>
    <col min="24" max="25" width="11" bestFit="1" customWidth="1"/>
    <col min="26" max="26" width="15.42578125" bestFit="1" customWidth="1"/>
    <col min="27" max="27" width="12.42578125" bestFit="1" customWidth="1"/>
    <col min="28" max="28" width="12.7109375" bestFit="1" customWidth="1"/>
    <col min="29" max="29" width="11.5703125" bestFit="1" customWidth="1"/>
    <col min="30" max="30" width="13" bestFit="1" customWidth="1"/>
    <col min="31" max="31" width="11.42578125" bestFit="1" customWidth="1"/>
    <col min="32" max="32" width="13.42578125" bestFit="1" customWidth="1"/>
    <col min="33" max="33" width="14.140625" bestFit="1" customWidth="1"/>
    <col min="34" max="34" width="12.140625" bestFit="1" customWidth="1"/>
    <col min="35" max="35" width="11.42578125" bestFit="1" customWidth="1"/>
    <col min="36" max="36" width="12.28515625" bestFit="1" customWidth="1"/>
    <col min="37" max="37" width="25.85546875" bestFit="1" customWidth="1"/>
    <col min="38" max="38" width="14.42578125" bestFit="1" customWidth="1"/>
    <col min="39" max="39" width="15.140625" bestFit="1" customWidth="1"/>
    <col min="40" max="40" width="14" bestFit="1" customWidth="1"/>
    <col min="41" max="41" width="13.5703125" bestFit="1" customWidth="1"/>
    <col min="43" max="43" width="14.28515625" bestFit="1" customWidth="1"/>
  </cols>
  <sheetData>
    <row r="1" spans="1:43" ht="15.75" thickBot="1" x14ac:dyDescent="0.3">
      <c r="A1" s="5" t="s">
        <v>692</v>
      </c>
      <c r="C1" t="s">
        <v>655</v>
      </c>
      <c r="D1" t="s">
        <v>656</v>
      </c>
      <c r="E1" t="s">
        <v>657</v>
      </c>
      <c r="F1" t="s">
        <v>658</v>
      </c>
      <c r="G1" t="s">
        <v>659</v>
      </c>
      <c r="H1" t="s">
        <v>660</v>
      </c>
      <c r="I1" t="s">
        <v>691</v>
      </c>
      <c r="J1" t="s">
        <v>881</v>
      </c>
      <c r="L1" t="s">
        <v>4</v>
      </c>
      <c r="M1" t="s">
        <v>5</v>
      </c>
      <c r="N1" t="s">
        <v>0</v>
      </c>
      <c r="O1" t="s">
        <v>6</v>
      </c>
      <c r="P1" t="s">
        <v>2</v>
      </c>
      <c r="Q1" t="s">
        <v>7</v>
      </c>
      <c r="R1" t="s">
        <v>8</v>
      </c>
      <c r="S1" t="s">
        <v>9</v>
      </c>
      <c r="T1" t="s">
        <v>3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1</v>
      </c>
      <c r="AN1" t="s">
        <v>28</v>
      </c>
      <c r="AO1" t="s">
        <v>29</v>
      </c>
    </row>
    <row r="2" spans="1:43" x14ac:dyDescent="0.25">
      <c r="A2" s="4">
        <v>0.6</v>
      </c>
      <c r="B2" cm="1">
        <f t="array" ref="B2:B301">_xlfn.SEQUENCE('Details amount'!$A$2)</f>
        <v>1</v>
      </c>
      <c r="C2" t="str" cm="1">
        <f t="array" aca="1" ref="C2:C301" ca="1">_xlfn.MAP(_xlfn.ANCHORARRAY($B$2),_xlfn.LAMBDA(_xlpm.x,IF(_xlpm.x&gt;0,INDEX($L$1:$AO$1,1,RANDBETWEEN(1,30)),"nope")))</f>
        <v>Arizona</v>
      </c>
      <c r="D2" t="str" cm="1">
        <f t="array" aca="1" ref="D2:D301" ca="1">_xlfn.MAP(_xlfn.ANCHORARRAY($C$2),_xlfn.LAMBDA(_xlpm.x,INDEX($L$3:$AO$17,RANDBETWEEN(1,15),MATCH(_xlpm.x,$L$1:$AO$1,0))))</f>
        <v>Mesa</v>
      </c>
      <c r="E2" t="str" cm="1">
        <f t="array" aca="1" ref="E2:E301" ca="1">_xlfn.MAP(_xlfn.ANCHORARRAY($B$2),_xlfn.LAMBDA(_xlpm.x,IF(_xlpm.x&gt;0,INDEX($AQ$2:$AQ$74,RANDBETWEEN(1,73)),"nope")))</f>
        <v>S Main St</v>
      </c>
      <c r="F2" cm="1">
        <f t="array" aca="1" ref="F2:F301" ca="1">_xlfn.MAP(_xlfn.ANCHORARRAY($B$2),_xlfn.LAMBDA(_xlpm.x,IF(_xlpm.x&gt;0,RANDBETWEEN(1,136),"nope")))</f>
        <v>12</v>
      </c>
      <c r="G2" t="str" cm="1">
        <f t="array" aca="1" ref="G2:G301" ca="1">_xlfn.MAP(_xlfn.ANCHORARRAY($B$2),_xlfn.LAMBDA(_xlpm.x,IF(_xlpm.x&gt;0,TEXT(RANDBETWEEN(0,99999),"00000"),"nope")))</f>
        <v>65714</v>
      </c>
      <c r="H2" t="str" cm="1">
        <f t="array" aca="1" ref="H2:H301" ca="1">_xlfn.MAP(_xlfn.ANCHORARRAY($C$2),_xlfn.ANCHORARRAY($D$2),_xlfn.ANCHORARRAY($E$2),_xlfn.ANCHORARRAY($F$2),_xlfn.ANCHORARRAY($G$2),_xlfn.LAMBDA(_xlpm.a,_xlpm.b,_xlpm.c,_xlpm.d,_xlpm.e,_xlfn.CONCAT("United States, ",_xlpm.a,", ",_xlpm.b,", ",_xlpm.c,", ",_xlpm.d,", ",_xlpm.e)))</f>
        <v>United States, Arizona, Mesa, S Main St, 12, 65714</v>
      </c>
      <c r="I2" t="str" cm="1">
        <f t="array" aca="1" ref="I2:I301" ca="1">_xlfn.MAP(_xlfn.ANCHORARRAY($C$2),_xlfn.LAMBDA(_xlpm.x,IF(AND(INDEX($L$2:$AO$2,1,MATCH(_xlpm.x,$L$1:$AO$1,0))&gt;0,_xlfn.BINOM.INV(1,$A$2,RAND())=1),INDEX($L$19:$AO$22,RANDBETWEEN(1,INDEX($L$2:$AO$2,1,MATCH(_xlpm.x,$L$1:$AO$1,0))),MATCH(_xlpm.x,$L$1:$AO$1,0)),"")))</f>
        <v/>
      </c>
      <c r="J2" t="str" cm="1">
        <f t="array" aca="1" ref="J2:J301" ca="1">_xlfn.MAP(_xlfn.ANCHORARRAY($C$2),_xlfn.LAMBDA(_xlpm.x,_xlfn.CONCAT(INDEX($L$24:$AO$58,RANDBETWEEN(1,INDEX($L$23:$AO$23,1,MATCH(_xlpm.x,$L$1:$AO$1,0))),MATCH(_xlpm.x,$L$1:$AO$1,0)),TEXT(RANDBETWEEN(0,9999999),"0000000"))))</f>
        <v>6233635737</v>
      </c>
      <c r="L2">
        <f>COUNTA(L19:L22)</f>
        <v>2</v>
      </c>
      <c r="M2">
        <f t="shared" ref="M2:AO2" si="0">COUNTA(M19:M22)</f>
        <v>1</v>
      </c>
      <c r="N2">
        <f t="shared" si="0"/>
        <v>0</v>
      </c>
      <c r="O2">
        <f t="shared" si="0"/>
        <v>0</v>
      </c>
      <c r="P2">
        <f t="shared" si="0"/>
        <v>1</v>
      </c>
      <c r="Q2">
        <f t="shared" si="0"/>
        <v>3</v>
      </c>
      <c r="R2">
        <f t="shared" si="0"/>
        <v>0</v>
      </c>
      <c r="S2">
        <f t="shared" si="0"/>
        <v>2</v>
      </c>
      <c r="T2">
        <f t="shared" si="0"/>
        <v>0</v>
      </c>
      <c r="U2">
        <f t="shared" si="0"/>
        <v>1</v>
      </c>
      <c r="V2">
        <f t="shared" si="0"/>
        <v>0</v>
      </c>
      <c r="W2">
        <f t="shared" si="0"/>
        <v>2</v>
      </c>
      <c r="X2">
        <f t="shared" si="0"/>
        <v>1</v>
      </c>
      <c r="Y2">
        <f t="shared" si="0"/>
        <v>2</v>
      </c>
      <c r="Z2">
        <f t="shared" si="0"/>
        <v>0</v>
      </c>
      <c r="AA2">
        <f t="shared" si="0"/>
        <v>1</v>
      </c>
      <c r="AB2">
        <f t="shared" si="0"/>
        <v>0</v>
      </c>
      <c r="AC2">
        <f t="shared" si="0"/>
        <v>2</v>
      </c>
      <c r="AD2">
        <f t="shared" si="0"/>
        <v>1</v>
      </c>
      <c r="AE2">
        <f t="shared" si="0"/>
        <v>0</v>
      </c>
      <c r="AF2">
        <f t="shared" si="0"/>
        <v>2</v>
      </c>
      <c r="AG2">
        <f t="shared" si="0"/>
        <v>2</v>
      </c>
      <c r="AH2">
        <f t="shared" si="0"/>
        <v>0</v>
      </c>
      <c r="AI2">
        <f t="shared" si="0"/>
        <v>1</v>
      </c>
      <c r="AJ2">
        <f t="shared" si="0"/>
        <v>0</v>
      </c>
      <c r="AK2">
        <f t="shared" si="0"/>
        <v>0</v>
      </c>
      <c r="AL2">
        <f t="shared" si="0"/>
        <v>0</v>
      </c>
      <c r="AM2">
        <f t="shared" si="0"/>
        <v>2</v>
      </c>
      <c r="AN2">
        <f t="shared" si="0"/>
        <v>4</v>
      </c>
      <c r="AO2">
        <f t="shared" si="0"/>
        <v>0</v>
      </c>
      <c r="AQ2" t="s">
        <v>456</v>
      </c>
    </row>
    <row r="3" spans="1:43" x14ac:dyDescent="0.25">
      <c r="B3">
        <v>2</v>
      </c>
      <c r="C3" t="str">
        <f ca="1"/>
        <v>New Hampshire</v>
      </c>
      <c r="D3" t="str">
        <f ca="1"/>
        <v>Keene</v>
      </c>
      <c r="E3" t="str">
        <f ca="1"/>
        <v>Central Ave</v>
      </c>
      <c r="F3">
        <f ca="1"/>
        <v>10</v>
      </c>
      <c r="G3" t="str">
        <f ca="1"/>
        <v>53915</v>
      </c>
      <c r="H3" t="str">
        <f ca="1"/>
        <v>United States, New Hampshire, Keene, Central Ave, 10, 53915</v>
      </c>
      <c r="I3" t="str">
        <f ca="1"/>
        <v>PlantPioneers Organization</v>
      </c>
      <c r="J3" t="str">
        <f ca="1"/>
        <v>6039718835</v>
      </c>
      <c r="L3" t="s">
        <v>30</v>
      </c>
      <c r="M3" t="s">
        <v>45</v>
      </c>
      <c r="N3" t="s">
        <v>60</v>
      </c>
      <c r="O3" t="s">
        <v>75</v>
      </c>
      <c r="P3" t="s">
        <v>90</v>
      </c>
      <c r="Q3" t="s">
        <v>105</v>
      </c>
      <c r="R3" t="s">
        <v>120</v>
      </c>
      <c r="S3" t="s">
        <v>135</v>
      </c>
      <c r="T3" t="s">
        <v>150</v>
      </c>
      <c r="U3" t="s">
        <v>165</v>
      </c>
      <c r="V3" t="s">
        <v>180</v>
      </c>
      <c r="W3" t="s">
        <v>207</v>
      </c>
      <c r="X3" t="s">
        <v>195</v>
      </c>
      <c r="Y3" t="s">
        <v>222</v>
      </c>
      <c r="Z3" t="s">
        <v>236</v>
      </c>
      <c r="AA3" t="s">
        <v>251</v>
      </c>
      <c r="AB3" t="s">
        <v>266</v>
      </c>
      <c r="AC3" t="s">
        <v>293</v>
      </c>
      <c r="AD3" t="s">
        <v>307</v>
      </c>
      <c r="AE3" t="s">
        <v>333</v>
      </c>
      <c r="AF3" t="s">
        <v>348</v>
      </c>
      <c r="AG3" t="s">
        <v>375</v>
      </c>
      <c r="AH3" t="s">
        <v>390</v>
      </c>
      <c r="AI3" t="s">
        <v>403</v>
      </c>
      <c r="AJ3" t="s">
        <v>253</v>
      </c>
      <c r="AK3" t="s">
        <v>427</v>
      </c>
      <c r="AL3" t="s">
        <v>442</v>
      </c>
      <c r="AM3" t="s">
        <v>361</v>
      </c>
      <c r="AN3" t="s">
        <v>319</v>
      </c>
      <c r="AO3" t="s">
        <v>137</v>
      </c>
      <c r="AQ3" t="s">
        <v>457</v>
      </c>
    </row>
    <row r="4" spans="1:43" x14ac:dyDescent="0.25">
      <c r="B4">
        <v>3</v>
      </c>
      <c r="C4" t="str">
        <f ca="1"/>
        <v>New Jersey</v>
      </c>
      <c r="D4" t="str">
        <f ca="1"/>
        <v>Vineland</v>
      </c>
      <c r="E4" t="str">
        <f ca="1"/>
        <v>Water St</v>
      </c>
      <c r="F4">
        <f ca="1"/>
        <v>32</v>
      </c>
      <c r="G4" t="str">
        <f ca="1"/>
        <v>42335</v>
      </c>
      <c r="H4" t="str">
        <f ca="1"/>
        <v>United States, New Jersey, Vineland, Water St, 32, 42335</v>
      </c>
      <c r="I4" t="str">
        <f ca="1"/>
        <v/>
      </c>
      <c r="J4" t="str">
        <f ca="1"/>
        <v>8621945574</v>
      </c>
      <c r="L4" t="s">
        <v>31</v>
      </c>
      <c r="M4" t="s">
        <v>46</v>
      </c>
      <c r="N4" t="s">
        <v>61</v>
      </c>
      <c r="O4" t="s">
        <v>76</v>
      </c>
      <c r="P4" t="s">
        <v>91</v>
      </c>
      <c r="Q4" t="s">
        <v>106</v>
      </c>
      <c r="R4" t="s">
        <v>121</v>
      </c>
      <c r="S4" t="s">
        <v>136</v>
      </c>
      <c r="T4" t="s">
        <v>151</v>
      </c>
      <c r="U4" t="s">
        <v>166</v>
      </c>
      <c r="V4" t="s">
        <v>181</v>
      </c>
      <c r="W4" t="s">
        <v>208</v>
      </c>
      <c r="X4" t="s">
        <v>107</v>
      </c>
      <c r="Y4" t="s">
        <v>223</v>
      </c>
      <c r="Z4" t="s">
        <v>237</v>
      </c>
      <c r="AA4" t="s">
        <v>252</v>
      </c>
      <c r="AB4" t="s">
        <v>267</v>
      </c>
      <c r="AC4" t="s">
        <v>294</v>
      </c>
      <c r="AD4" t="s">
        <v>216</v>
      </c>
      <c r="AE4" t="s">
        <v>334</v>
      </c>
      <c r="AF4" t="s">
        <v>349</v>
      </c>
      <c r="AG4" t="s">
        <v>376</v>
      </c>
      <c r="AH4" t="s">
        <v>391</v>
      </c>
      <c r="AI4" t="s">
        <v>404</v>
      </c>
      <c r="AJ4" t="s">
        <v>416</v>
      </c>
      <c r="AK4" t="s">
        <v>428</v>
      </c>
      <c r="AL4" t="s">
        <v>443</v>
      </c>
      <c r="AM4" t="s">
        <v>275</v>
      </c>
      <c r="AN4" t="s">
        <v>320</v>
      </c>
      <c r="AO4" t="s">
        <v>280</v>
      </c>
      <c r="AQ4" t="s">
        <v>458</v>
      </c>
    </row>
    <row r="5" spans="1:43" x14ac:dyDescent="0.25">
      <c r="B5">
        <v>4</v>
      </c>
      <c r="C5" t="str">
        <f ca="1"/>
        <v>Arizona</v>
      </c>
      <c r="D5" t="str">
        <f ca="1"/>
        <v>Surprise</v>
      </c>
      <c r="E5" t="str">
        <f ca="1"/>
        <v>Main St</v>
      </c>
      <c r="F5">
        <f ca="1"/>
        <v>8</v>
      </c>
      <c r="G5" t="str">
        <f ca="1"/>
        <v>13050</v>
      </c>
      <c r="H5" t="str">
        <f ca="1"/>
        <v>United States, Arizona, Surprise, Main St, 8, 13050</v>
      </c>
      <c r="I5" t="str">
        <f ca="1"/>
        <v/>
      </c>
      <c r="J5" t="str">
        <f ca="1"/>
        <v>4800504812</v>
      </c>
      <c r="L5" t="s">
        <v>32</v>
      </c>
      <c r="M5" t="s">
        <v>47</v>
      </c>
      <c r="N5" t="s">
        <v>62</v>
      </c>
      <c r="O5" t="s">
        <v>77</v>
      </c>
      <c r="P5" t="s">
        <v>92</v>
      </c>
      <c r="Q5" t="s">
        <v>107</v>
      </c>
      <c r="R5" t="s">
        <v>122</v>
      </c>
      <c r="S5" t="s">
        <v>137</v>
      </c>
      <c r="T5" t="s">
        <v>152</v>
      </c>
      <c r="U5" t="s">
        <v>167</v>
      </c>
      <c r="V5" t="s">
        <v>182</v>
      </c>
      <c r="W5" t="s">
        <v>209</v>
      </c>
      <c r="X5" t="s">
        <v>196</v>
      </c>
      <c r="Y5" t="s">
        <v>224</v>
      </c>
      <c r="Z5" t="s">
        <v>238</v>
      </c>
      <c r="AA5" t="s">
        <v>253</v>
      </c>
      <c r="AB5" t="s">
        <v>268</v>
      </c>
      <c r="AC5" t="s">
        <v>295</v>
      </c>
      <c r="AD5" t="s">
        <v>308</v>
      </c>
      <c r="AE5" t="s">
        <v>335</v>
      </c>
      <c r="AF5" t="s">
        <v>199</v>
      </c>
      <c r="AG5" t="s">
        <v>377</v>
      </c>
      <c r="AH5" t="s">
        <v>322</v>
      </c>
      <c r="AI5" t="s">
        <v>405</v>
      </c>
      <c r="AJ5" t="s">
        <v>199</v>
      </c>
      <c r="AK5" t="s">
        <v>429</v>
      </c>
      <c r="AL5" t="s">
        <v>444</v>
      </c>
      <c r="AM5" t="s">
        <v>362</v>
      </c>
      <c r="AN5" t="s">
        <v>321</v>
      </c>
      <c r="AO5" t="s">
        <v>281</v>
      </c>
      <c r="AQ5" t="s">
        <v>459</v>
      </c>
    </row>
    <row r="6" spans="1:43" x14ac:dyDescent="0.25">
      <c r="B6">
        <v>5</v>
      </c>
      <c r="C6" t="str">
        <f ca="1"/>
        <v>Connecticut</v>
      </c>
      <c r="D6" t="str">
        <f ca="1"/>
        <v>Milford city</v>
      </c>
      <c r="E6" t="str">
        <f ca="1"/>
        <v>5th St</v>
      </c>
      <c r="F6">
        <f ca="1"/>
        <v>57</v>
      </c>
      <c r="G6" t="str">
        <f ca="1"/>
        <v>40242</v>
      </c>
      <c r="H6" t="str">
        <f ca="1"/>
        <v>United States, Connecticut, Milford city, 5th St, 57, 40242</v>
      </c>
      <c r="I6" t="str">
        <f ca="1"/>
        <v/>
      </c>
      <c r="J6" t="str">
        <f ca="1"/>
        <v>9590513096</v>
      </c>
      <c r="L6" t="s">
        <v>33</v>
      </c>
      <c r="M6" t="s">
        <v>48</v>
      </c>
      <c r="N6" t="s">
        <v>63</v>
      </c>
      <c r="O6" t="s">
        <v>78</v>
      </c>
      <c r="P6" t="s">
        <v>93</v>
      </c>
      <c r="Q6" t="s">
        <v>108</v>
      </c>
      <c r="R6" t="s">
        <v>123</v>
      </c>
      <c r="S6" t="s">
        <v>138</v>
      </c>
      <c r="T6" t="s">
        <v>153</v>
      </c>
      <c r="U6" t="s">
        <v>168</v>
      </c>
      <c r="V6" t="s">
        <v>183</v>
      </c>
      <c r="W6" t="s">
        <v>210</v>
      </c>
      <c r="X6" t="s">
        <v>197</v>
      </c>
      <c r="Y6" t="s">
        <v>225</v>
      </c>
      <c r="Z6" t="s">
        <v>239</v>
      </c>
      <c r="AA6" t="s">
        <v>254</v>
      </c>
      <c r="AB6" t="s">
        <v>269</v>
      </c>
      <c r="AC6" t="s">
        <v>296</v>
      </c>
      <c r="AD6" t="s">
        <v>309</v>
      </c>
      <c r="AE6" t="s">
        <v>336</v>
      </c>
      <c r="AF6" t="s">
        <v>350</v>
      </c>
      <c r="AG6" t="s">
        <v>378</v>
      </c>
      <c r="AH6" t="s">
        <v>392</v>
      </c>
      <c r="AI6" t="s">
        <v>406</v>
      </c>
      <c r="AJ6" t="s">
        <v>334</v>
      </c>
      <c r="AK6" t="s">
        <v>430</v>
      </c>
      <c r="AL6" t="s">
        <v>445</v>
      </c>
      <c r="AM6" t="s">
        <v>363</v>
      </c>
      <c r="AN6" t="s">
        <v>136</v>
      </c>
      <c r="AO6" t="s">
        <v>282</v>
      </c>
      <c r="AQ6" t="s">
        <v>460</v>
      </c>
    </row>
    <row r="7" spans="1:43" x14ac:dyDescent="0.25">
      <c r="B7">
        <v>6</v>
      </c>
      <c r="C7" t="str">
        <f ca="1"/>
        <v>Colorado</v>
      </c>
      <c r="D7" t="str">
        <f ca="1"/>
        <v>Colorado Springs</v>
      </c>
      <c r="E7" t="str">
        <f ca="1"/>
        <v>Jefferson St</v>
      </c>
      <c r="F7">
        <f ca="1"/>
        <v>52</v>
      </c>
      <c r="G7" t="str">
        <f ca="1"/>
        <v>24001</v>
      </c>
      <c r="H7" t="str">
        <f ca="1"/>
        <v>United States, Colorado, Colorado Springs, Jefferson St, 52, 24001</v>
      </c>
      <c r="I7" t="str">
        <f ca="1"/>
        <v>BotanicBuild Designers</v>
      </c>
      <c r="J7" t="str">
        <f ca="1"/>
        <v>7192419165</v>
      </c>
      <c r="L7" t="s">
        <v>34</v>
      </c>
      <c r="M7" t="s">
        <v>49</v>
      </c>
      <c r="N7" t="s">
        <v>64</v>
      </c>
      <c r="O7" t="s">
        <v>79</v>
      </c>
      <c r="P7" t="s">
        <v>94</v>
      </c>
      <c r="Q7" t="s">
        <v>109</v>
      </c>
      <c r="R7" t="s">
        <v>124</v>
      </c>
      <c r="S7" t="s">
        <v>139</v>
      </c>
      <c r="T7" t="s">
        <v>154</v>
      </c>
      <c r="U7" t="s">
        <v>169</v>
      </c>
      <c r="V7" t="s">
        <v>184</v>
      </c>
      <c r="W7" t="s">
        <v>211</v>
      </c>
      <c r="X7" t="s">
        <v>198</v>
      </c>
      <c r="Y7" t="s">
        <v>226</v>
      </c>
      <c r="Z7" t="s">
        <v>240</v>
      </c>
      <c r="AA7" t="s">
        <v>255</v>
      </c>
      <c r="AB7" t="s">
        <v>270</v>
      </c>
      <c r="AC7" t="s">
        <v>230</v>
      </c>
      <c r="AD7" t="s">
        <v>36</v>
      </c>
      <c r="AE7" t="s">
        <v>337</v>
      </c>
      <c r="AF7" t="s">
        <v>351</v>
      </c>
      <c r="AG7" t="s">
        <v>379</v>
      </c>
      <c r="AH7" t="s">
        <v>203</v>
      </c>
      <c r="AI7" t="s">
        <v>407</v>
      </c>
      <c r="AJ7" t="s">
        <v>279</v>
      </c>
      <c r="AK7" t="s">
        <v>431</v>
      </c>
      <c r="AL7" t="s">
        <v>446</v>
      </c>
      <c r="AM7" t="s">
        <v>364</v>
      </c>
      <c r="AN7" t="s">
        <v>322</v>
      </c>
      <c r="AO7" t="s">
        <v>283</v>
      </c>
      <c r="AQ7" t="s">
        <v>461</v>
      </c>
    </row>
    <row r="8" spans="1:43" x14ac:dyDescent="0.25">
      <c r="B8">
        <v>7</v>
      </c>
      <c r="C8" t="str">
        <f ca="1"/>
        <v>Illinois</v>
      </c>
      <c r="D8" t="str">
        <f ca="1"/>
        <v>Rockford</v>
      </c>
      <c r="E8" t="str">
        <f ca="1"/>
        <v>Jackson St</v>
      </c>
      <c r="F8">
        <f ca="1"/>
        <v>119</v>
      </c>
      <c r="G8" t="str">
        <f ca="1"/>
        <v>84642</v>
      </c>
      <c r="H8" t="str">
        <f ca="1"/>
        <v>United States, Illinois, Rockford, Jackson St, 119, 84642</v>
      </c>
      <c r="I8" t="str">
        <f ca="1"/>
        <v>EdenEcho Developers</v>
      </c>
      <c r="J8" t="str">
        <f ca="1"/>
        <v>3127367062</v>
      </c>
      <c r="L8" t="s">
        <v>35</v>
      </c>
      <c r="M8" t="s">
        <v>50</v>
      </c>
      <c r="N8" t="s">
        <v>65</v>
      </c>
      <c r="O8" t="s">
        <v>80</v>
      </c>
      <c r="P8" t="s">
        <v>95</v>
      </c>
      <c r="Q8" t="s">
        <v>110</v>
      </c>
      <c r="R8" t="s">
        <v>125</v>
      </c>
      <c r="S8" t="s">
        <v>140</v>
      </c>
      <c r="T8" t="s">
        <v>155</v>
      </c>
      <c r="U8" t="s">
        <v>170</v>
      </c>
      <c r="V8" t="s">
        <v>185</v>
      </c>
      <c r="W8" t="s">
        <v>212</v>
      </c>
      <c r="X8" t="s">
        <v>199</v>
      </c>
      <c r="Y8" t="s">
        <v>227</v>
      </c>
      <c r="Z8" t="s">
        <v>241</v>
      </c>
      <c r="AA8" t="s">
        <v>256</v>
      </c>
      <c r="AB8" t="s">
        <v>271</v>
      </c>
      <c r="AC8" t="s">
        <v>297</v>
      </c>
      <c r="AD8" t="s">
        <v>310</v>
      </c>
      <c r="AE8" t="s">
        <v>338</v>
      </c>
      <c r="AF8" t="s">
        <v>352</v>
      </c>
      <c r="AG8" t="s">
        <v>380</v>
      </c>
      <c r="AH8" t="s">
        <v>393</v>
      </c>
      <c r="AI8" t="s">
        <v>408</v>
      </c>
      <c r="AJ8" t="s">
        <v>417</v>
      </c>
      <c r="AK8" t="s">
        <v>432</v>
      </c>
      <c r="AL8" t="s">
        <v>447</v>
      </c>
      <c r="AM8" t="s">
        <v>365</v>
      </c>
      <c r="AN8" t="s">
        <v>323</v>
      </c>
      <c r="AO8" t="s">
        <v>284</v>
      </c>
      <c r="AQ8" t="s">
        <v>462</v>
      </c>
    </row>
    <row r="9" spans="1:43" x14ac:dyDescent="0.25">
      <c r="B9">
        <v>8</v>
      </c>
      <c r="C9" t="str">
        <f ca="1"/>
        <v>Georgia</v>
      </c>
      <c r="D9" t="str">
        <f ca="1"/>
        <v>Roswell</v>
      </c>
      <c r="E9" t="str">
        <f ca="1"/>
        <v>River Rd</v>
      </c>
      <c r="F9">
        <f ca="1"/>
        <v>108</v>
      </c>
      <c r="G9" t="str">
        <f ca="1"/>
        <v>22444</v>
      </c>
      <c r="H9" t="str">
        <f ca="1"/>
        <v>United States, Georgia, Roswell, River Rd, 108, 22444</v>
      </c>
      <c r="I9" t="str">
        <f ca="1"/>
        <v>CanopyCrafters Market</v>
      </c>
      <c r="J9" t="str">
        <f ca="1"/>
        <v>6782691132</v>
      </c>
      <c r="L9" t="s">
        <v>36</v>
      </c>
      <c r="M9" t="s">
        <v>51</v>
      </c>
      <c r="N9" t="s">
        <v>66</v>
      </c>
      <c r="O9" t="s">
        <v>81</v>
      </c>
      <c r="P9" t="s">
        <v>96</v>
      </c>
      <c r="Q9" t="s">
        <v>111</v>
      </c>
      <c r="R9" t="s">
        <v>126</v>
      </c>
      <c r="S9" t="s">
        <v>141</v>
      </c>
      <c r="T9" t="s">
        <v>156</v>
      </c>
      <c r="U9" t="s">
        <v>171</v>
      </c>
      <c r="V9" t="s">
        <v>186</v>
      </c>
      <c r="W9" t="s">
        <v>213</v>
      </c>
      <c r="X9" t="s">
        <v>68</v>
      </c>
      <c r="Y9" t="s">
        <v>203</v>
      </c>
      <c r="Z9" t="s">
        <v>242</v>
      </c>
      <c r="AA9" t="s">
        <v>257</v>
      </c>
      <c r="AB9" t="s">
        <v>272</v>
      </c>
      <c r="AC9" t="s">
        <v>298</v>
      </c>
      <c r="AD9" t="s">
        <v>311</v>
      </c>
      <c r="AE9" t="s">
        <v>339</v>
      </c>
      <c r="AF9" t="s">
        <v>353</v>
      </c>
      <c r="AG9" t="s">
        <v>381</v>
      </c>
      <c r="AH9" t="s">
        <v>394</v>
      </c>
      <c r="AI9" t="s">
        <v>409</v>
      </c>
      <c r="AJ9" t="s">
        <v>418</v>
      </c>
      <c r="AK9" t="s">
        <v>433</v>
      </c>
      <c r="AL9" t="s">
        <v>448</v>
      </c>
      <c r="AM9" t="s">
        <v>366</v>
      </c>
      <c r="AN9" t="s">
        <v>324</v>
      </c>
      <c r="AO9" t="s">
        <v>285</v>
      </c>
      <c r="AQ9" t="s">
        <v>463</v>
      </c>
    </row>
    <row r="10" spans="1:43" x14ac:dyDescent="0.25">
      <c r="B10">
        <v>9</v>
      </c>
      <c r="C10" t="str">
        <f ca="1"/>
        <v>Hawaii</v>
      </c>
      <c r="D10" t="str">
        <f ca="1"/>
        <v>Mililani Mauka</v>
      </c>
      <c r="E10" t="str">
        <f ca="1"/>
        <v>Oak St</v>
      </c>
      <c r="F10">
        <f ca="1"/>
        <v>132</v>
      </c>
      <c r="G10" t="str">
        <f ca="1"/>
        <v>69739</v>
      </c>
      <c r="H10" t="str">
        <f ca="1"/>
        <v>United States, Hawaii, Mililani Mauka, Oak St, 132, 69739</v>
      </c>
      <c r="I10" t="str">
        <f ca="1"/>
        <v/>
      </c>
      <c r="J10" t="str">
        <f ca="1"/>
        <v>8080885173</v>
      </c>
      <c r="L10" t="s">
        <v>37</v>
      </c>
      <c r="M10" t="s">
        <v>52</v>
      </c>
      <c r="N10" t="s">
        <v>67</v>
      </c>
      <c r="O10" t="s">
        <v>82</v>
      </c>
      <c r="P10" t="s">
        <v>97</v>
      </c>
      <c r="Q10" t="s">
        <v>112</v>
      </c>
      <c r="R10" t="s">
        <v>127</v>
      </c>
      <c r="S10" t="s">
        <v>142</v>
      </c>
      <c r="T10" t="s">
        <v>157</v>
      </c>
      <c r="U10" t="s">
        <v>172</v>
      </c>
      <c r="V10" t="s">
        <v>187</v>
      </c>
      <c r="W10" t="s">
        <v>214</v>
      </c>
      <c r="X10" t="s">
        <v>200</v>
      </c>
      <c r="Y10" t="s">
        <v>228</v>
      </c>
      <c r="Z10" t="s">
        <v>243</v>
      </c>
      <c r="AA10" t="s">
        <v>258</v>
      </c>
      <c r="AB10" t="s">
        <v>40</v>
      </c>
      <c r="AC10" t="s">
        <v>299</v>
      </c>
      <c r="AD10" t="s">
        <v>312</v>
      </c>
      <c r="AE10" t="s">
        <v>340</v>
      </c>
      <c r="AF10" t="s">
        <v>354</v>
      </c>
      <c r="AG10" t="s">
        <v>382</v>
      </c>
      <c r="AH10" t="s">
        <v>395</v>
      </c>
      <c r="AI10" t="s">
        <v>208</v>
      </c>
      <c r="AJ10" t="s">
        <v>419</v>
      </c>
      <c r="AK10" t="s">
        <v>434</v>
      </c>
      <c r="AL10" t="s">
        <v>449</v>
      </c>
      <c r="AM10" t="s">
        <v>367</v>
      </c>
      <c r="AN10" t="s">
        <v>325</v>
      </c>
      <c r="AO10" t="s">
        <v>286</v>
      </c>
      <c r="AQ10" t="s">
        <v>464</v>
      </c>
    </row>
    <row r="11" spans="1:43" x14ac:dyDescent="0.25">
      <c r="B11">
        <v>10</v>
      </c>
      <c r="C11" t="str">
        <f ca="1"/>
        <v>Michigan</v>
      </c>
      <c r="D11" t="str">
        <f ca="1"/>
        <v>Grand Rapids</v>
      </c>
      <c r="E11" t="str">
        <f ca="1"/>
        <v>West St</v>
      </c>
      <c r="F11">
        <f ca="1"/>
        <v>96</v>
      </c>
      <c r="G11" t="str">
        <f ca="1"/>
        <v>92776</v>
      </c>
      <c r="H11" t="str">
        <f ca="1"/>
        <v>United States, Michigan, Grand Rapids, West St, 96, 92776</v>
      </c>
      <c r="I11" t="str">
        <f ca="1"/>
        <v>BlossomBridge Corp.</v>
      </c>
      <c r="J11" t="str">
        <f ca="1"/>
        <v>2318326444</v>
      </c>
      <c r="L11" t="s">
        <v>38</v>
      </c>
      <c r="M11" t="s">
        <v>53</v>
      </c>
      <c r="N11" t="s">
        <v>68</v>
      </c>
      <c r="O11" t="s">
        <v>83</v>
      </c>
      <c r="P11" t="s">
        <v>98</v>
      </c>
      <c r="Q11" t="s">
        <v>113</v>
      </c>
      <c r="R11" t="s">
        <v>128</v>
      </c>
      <c r="S11" t="s">
        <v>143</v>
      </c>
      <c r="T11" t="s">
        <v>158</v>
      </c>
      <c r="U11" t="s">
        <v>173</v>
      </c>
      <c r="V11" t="s">
        <v>188</v>
      </c>
      <c r="W11" t="s">
        <v>215</v>
      </c>
      <c r="X11" t="s">
        <v>201</v>
      </c>
      <c r="Y11" t="s">
        <v>229</v>
      </c>
      <c r="Z11" t="s">
        <v>244</v>
      </c>
      <c r="AA11" t="s">
        <v>259</v>
      </c>
      <c r="AB11" t="s">
        <v>273</v>
      </c>
      <c r="AC11" t="s">
        <v>300</v>
      </c>
      <c r="AD11" t="s">
        <v>313</v>
      </c>
      <c r="AE11" t="s">
        <v>341</v>
      </c>
      <c r="AF11" t="s">
        <v>355</v>
      </c>
      <c r="AG11" t="s">
        <v>383</v>
      </c>
      <c r="AH11" t="s">
        <v>396</v>
      </c>
      <c r="AI11" t="s">
        <v>410</v>
      </c>
      <c r="AJ11" t="s">
        <v>420</v>
      </c>
      <c r="AK11" t="s">
        <v>435</v>
      </c>
      <c r="AL11" t="s">
        <v>167</v>
      </c>
      <c r="AM11" t="s">
        <v>368</v>
      </c>
      <c r="AN11" t="s">
        <v>326</v>
      </c>
      <c r="AO11" t="s">
        <v>287</v>
      </c>
      <c r="AQ11" t="s">
        <v>465</v>
      </c>
    </row>
    <row r="12" spans="1:43" x14ac:dyDescent="0.25">
      <c r="B12">
        <v>11</v>
      </c>
      <c r="C12" t="str">
        <f ca="1"/>
        <v>Arkansas</v>
      </c>
      <c r="D12" t="str">
        <f ca="1"/>
        <v>Sherwood</v>
      </c>
      <c r="E12" t="str">
        <f ca="1"/>
        <v>Jefferson St</v>
      </c>
      <c r="F12">
        <f ca="1"/>
        <v>105</v>
      </c>
      <c r="G12" t="str">
        <f ca="1"/>
        <v>10752</v>
      </c>
      <c r="H12" t="str">
        <f ca="1"/>
        <v>United States, Arkansas, Sherwood, Jefferson St, 105, 10752</v>
      </c>
      <c r="I12" t="str">
        <f ca="1"/>
        <v/>
      </c>
      <c r="J12" t="str">
        <f ca="1"/>
        <v>8702598198</v>
      </c>
      <c r="L12" t="s">
        <v>39</v>
      </c>
      <c r="M12" t="s">
        <v>54</v>
      </c>
      <c r="N12" t="s">
        <v>69</v>
      </c>
      <c r="O12" t="s">
        <v>84</v>
      </c>
      <c r="P12" t="s">
        <v>99</v>
      </c>
      <c r="Q12" t="s">
        <v>114</v>
      </c>
      <c r="R12" t="s">
        <v>129</v>
      </c>
      <c r="S12" t="s">
        <v>144</v>
      </c>
      <c r="T12" t="s">
        <v>159</v>
      </c>
      <c r="U12" t="s">
        <v>174</v>
      </c>
      <c r="V12" t="s">
        <v>189</v>
      </c>
      <c r="W12" t="s">
        <v>216</v>
      </c>
      <c r="X12" t="s">
        <v>202</v>
      </c>
      <c r="Y12" t="s">
        <v>230</v>
      </c>
      <c r="Z12" t="s">
        <v>245</v>
      </c>
      <c r="AA12" t="s">
        <v>260</v>
      </c>
      <c r="AB12" t="s">
        <v>274</v>
      </c>
      <c r="AC12" t="s">
        <v>301</v>
      </c>
      <c r="AD12" t="s">
        <v>166</v>
      </c>
      <c r="AE12" t="s">
        <v>342</v>
      </c>
      <c r="AF12" t="s">
        <v>356</v>
      </c>
      <c r="AG12" t="s">
        <v>384</v>
      </c>
      <c r="AH12" t="s">
        <v>397</v>
      </c>
      <c r="AI12" t="s">
        <v>411</v>
      </c>
      <c r="AJ12" t="s">
        <v>421</v>
      </c>
      <c r="AK12" t="s">
        <v>436</v>
      </c>
      <c r="AL12" t="s">
        <v>450</v>
      </c>
      <c r="AM12" t="s">
        <v>369</v>
      </c>
      <c r="AN12" t="s">
        <v>327</v>
      </c>
      <c r="AO12" t="s">
        <v>288</v>
      </c>
      <c r="AQ12" t="s">
        <v>466</v>
      </c>
    </row>
    <row r="13" spans="1:43" x14ac:dyDescent="0.25">
      <c r="B13">
        <v>12</v>
      </c>
      <c r="C13" t="str">
        <f ca="1"/>
        <v>Maryland</v>
      </c>
      <c r="D13" t="str">
        <f ca="1"/>
        <v>Annapolis</v>
      </c>
      <c r="E13" t="str">
        <f ca="1"/>
        <v>6th St</v>
      </c>
      <c r="F13">
        <f ca="1"/>
        <v>67</v>
      </c>
      <c r="G13" t="str">
        <f ca="1"/>
        <v>54906</v>
      </c>
      <c r="H13" t="str">
        <f ca="1"/>
        <v>United States, Maryland, Annapolis, 6th St, 67, 54906</v>
      </c>
      <c r="I13" t="str">
        <f ca="1"/>
        <v/>
      </c>
      <c r="J13" t="str">
        <f ca="1"/>
        <v>4106685800</v>
      </c>
      <c r="L13" t="s">
        <v>40</v>
      </c>
      <c r="M13" t="s">
        <v>55</v>
      </c>
      <c r="N13" t="s">
        <v>70</v>
      </c>
      <c r="O13" t="s">
        <v>85</v>
      </c>
      <c r="P13" t="s">
        <v>100</v>
      </c>
      <c r="Q13" t="s">
        <v>115</v>
      </c>
      <c r="R13" t="s">
        <v>130</v>
      </c>
      <c r="S13" t="s">
        <v>145</v>
      </c>
      <c r="T13" t="s">
        <v>160</v>
      </c>
      <c r="U13" t="s">
        <v>175</v>
      </c>
      <c r="V13" t="s">
        <v>190</v>
      </c>
      <c r="W13" t="s">
        <v>217</v>
      </c>
      <c r="X13" t="s">
        <v>203</v>
      </c>
      <c r="Y13" t="s">
        <v>231</v>
      </c>
      <c r="Z13" t="s">
        <v>246</v>
      </c>
      <c r="AA13" t="s">
        <v>261</v>
      </c>
      <c r="AB13" t="s">
        <v>275</v>
      </c>
      <c r="AC13" t="s">
        <v>302</v>
      </c>
      <c r="AD13" t="s">
        <v>314</v>
      </c>
      <c r="AE13" t="s">
        <v>343</v>
      </c>
      <c r="AF13" t="s">
        <v>357</v>
      </c>
      <c r="AG13" t="s">
        <v>385</v>
      </c>
      <c r="AH13" t="s">
        <v>398</v>
      </c>
      <c r="AI13" t="s">
        <v>412</v>
      </c>
      <c r="AJ13" t="s">
        <v>422</v>
      </c>
      <c r="AK13" t="s">
        <v>437</v>
      </c>
      <c r="AL13" t="s">
        <v>451</v>
      </c>
      <c r="AM13" t="s">
        <v>370</v>
      </c>
      <c r="AN13" t="s">
        <v>328</v>
      </c>
      <c r="AO13" t="s">
        <v>289</v>
      </c>
      <c r="AQ13" t="s">
        <v>467</v>
      </c>
    </row>
    <row r="14" spans="1:43" x14ac:dyDescent="0.25">
      <c r="B14">
        <v>13</v>
      </c>
      <c r="C14" t="str">
        <f ca="1"/>
        <v>California</v>
      </c>
      <c r="D14" t="str">
        <f ca="1"/>
        <v>Stockton</v>
      </c>
      <c r="E14" t="str">
        <f ca="1"/>
        <v>Adams St</v>
      </c>
      <c r="F14">
        <f ca="1"/>
        <v>88</v>
      </c>
      <c r="G14" t="str">
        <f ca="1"/>
        <v>13769</v>
      </c>
      <c r="H14" t="str">
        <f ca="1"/>
        <v>United States, California, Stockton, Adams St, 88, 13769</v>
      </c>
      <c r="I14" t="str">
        <f ca="1"/>
        <v>GardenGuild Holdings</v>
      </c>
      <c r="J14" t="str">
        <f ca="1"/>
        <v>6697274272</v>
      </c>
      <c r="L14" t="s">
        <v>41</v>
      </c>
      <c r="M14" t="s">
        <v>56</v>
      </c>
      <c r="N14" t="s">
        <v>71</v>
      </c>
      <c r="O14" t="s">
        <v>86</v>
      </c>
      <c r="P14" t="s">
        <v>101</v>
      </c>
      <c r="Q14" t="s">
        <v>116</v>
      </c>
      <c r="R14" t="s">
        <v>131</v>
      </c>
      <c r="S14" t="s">
        <v>146</v>
      </c>
      <c r="T14" t="s">
        <v>161</v>
      </c>
      <c r="U14" t="s">
        <v>176</v>
      </c>
      <c r="V14" t="s">
        <v>191</v>
      </c>
      <c r="W14" t="s">
        <v>218</v>
      </c>
      <c r="X14" t="s">
        <v>39</v>
      </c>
      <c r="Y14" t="s">
        <v>232</v>
      </c>
      <c r="Z14" t="s">
        <v>247</v>
      </c>
      <c r="AA14" t="s">
        <v>262</v>
      </c>
      <c r="AB14" t="s">
        <v>276</v>
      </c>
      <c r="AC14" t="s">
        <v>303</v>
      </c>
      <c r="AD14" t="s">
        <v>315</v>
      </c>
      <c r="AE14" t="s">
        <v>344</v>
      </c>
      <c r="AF14" t="s">
        <v>256</v>
      </c>
      <c r="AG14" t="s">
        <v>386</v>
      </c>
      <c r="AH14" t="s">
        <v>399</v>
      </c>
      <c r="AI14" t="s">
        <v>413</v>
      </c>
      <c r="AJ14" t="s">
        <v>423</v>
      </c>
      <c r="AK14" t="s">
        <v>438</v>
      </c>
      <c r="AL14" t="s">
        <v>452</v>
      </c>
      <c r="AM14" t="s">
        <v>371</v>
      </c>
      <c r="AN14" t="s">
        <v>329</v>
      </c>
      <c r="AO14" t="s">
        <v>290</v>
      </c>
      <c r="AQ14" t="s">
        <v>468</v>
      </c>
    </row>
    <row r="15" spans="1:43" x14ac:dyDescent="0.25">
      <c r="B15">
        <v>14</v>
      </c>
      <c r="C15" t="str">
        <f ca="1"/>
        <v>Montana</v>
      </c>
      <c r="D15" t="str">
        <f ca="1"/>
        <v>Anaconda-Deer Lodge County</v>
      </c>
      <c r="E15" t="str">
        <f ca="1"/>
        <v>Circle Dr</v>
      </c>
      <c r="F15">
        <f ca="1"/>
        <v>102</v>
      </c>
      <c r="G15" t="str">
        <f ca="1"/>
        <v>97500</v>
      </c>
      <c r="H15" t="str">
        <f ca="1"/>
        <v>United States, Montana, Anaconda-Deer Lodge County, Circle Dr, 102, 97500</v>
      </c>
      <c r="I15" t="str">
        <f ca="1"/>
        <v/>
      </c>
      <c r="J15" t="str">
        <f ca="1"/>
        <v>4060460869</v>
      </c>
      <c r="L15" t="s">
        <v>42</v>
      </c>
      <c r="M15" t="s">
        <v>57</v>
      </c>
      <c r="N15" t="s">
        <v>72</v>
      </c>
      <c r="O15" t="s">
        <v>87</v>
      </c>
      <c r="P15" t="s">
        <v>102</v>
      </c>
      <c r="Q15" t="s">
        <v>117</v>
      </c>
      <c r="R15" t="s">
        <v>132</v>
      </c>
      <c r="S15" t="s">
        <v>147</v>
      </c>
      <c r="T15" t="s">
        <v>162</v>
      </c>
      <c r="U15" t="s">
        <v>177</v>
      </c>
      <c r="V15" t="s">
        <v>192</v>
      </c>
      <c r="W15" t="s">
        <v>219</v>
      </c>
      <c r="X15" t="s">
        <v>204</v>
      </c>
      <c r="Y15" t="s">
        <v>233</v>
      </c>
      <c r="Z15" t="s">
        <v>248</v>
      </c>
      <c r="AA15" t="s">
        <v>263</v>
      </c>
      <c r="AB15" t="s">
        <v>277</v>
      </c>
      <c r="AC15" t="s">
        <v>304</v>
      </c>
      <c r="AD15" t="s">
        <v>316</v>
      </c>
      <c r="AE15" t="s">
        <v>345</v>
      </c>
      <c r="AF15" t="s">
        <v>358</v>
      </c>
      <c r="AG15" t="s">
        <v>387</v>
      </c>
      <c r="AH15" t="s">
        <v>400</v>
      </c>
      <c r="AI15" t="s">
        <v>38</v>
      </c>
      <c r="AJ15" t="s">
        <v>424</v>
      </c>
      <c r="AK15" t="s">
        <v>439</v>
      </c>
      <c r="AL15" t="s">
        <v>453</v>
      </c>
      <c r="AM15" t="s">
        <v>372</v>
      </c>
      <c r="AN15" t="s">
        <v>330</v>
      </c>
      <c r="AO15" t="s">
        <v>291</v>
      </c>
      <c r="AQ15" t="s">
        <v>469</v>
      </c>
    </row>
    <row r="16" spans="1:43" x14ac:dyDescent="0.25">
      <c r="B16">
        <v>15</v>
      </c>
      <c r="C16" t="str">
        <f ca="1"/>
        <v>Arizona</v>
      </c>
      <c r="D16" t="str">
        <f ca="1"/>
        <v>Gilbert</v>
      </c>
      <c r="E16" t="str">
        <f ca="1"/>
        <v>Cedar St</v>
      </c>
      <c r="F16">
        <f ca="1"/>
        <v>123</v>
      </c>
      <c r="G16" t="str">
        <f ca="1"/>
        <v>64442</v>
      </c>
      <c r="H16" t="str">
        <f ca="1"/>
        <v>United States, Arizona, Gilbert, Cedar St, 123, 64442</v>
      </c>
      <c r="I16" t="str">
        <f ca="1"/>
        <v/>
      </c>
      <c r="J16" t="str">
        <f ca="1"/>
        <v>9289107610</v>
      </c>
      <c r="L16" t="s">
        <v>43</v>
      </c>
      <c r="M16" t="s">
        <v>58</v>
      </c>
      <c r="N16" t="s">
        <v>73</v>
      </c>
      <c r="O16" t="s">
        <v>88</v>
      </c>
      <c r="P16" t="s">
        <v>103</v>
      </c>
      <c r="Q16" t="s">
        <v>118</v>
      </c>
      <c r="R16" t="s">
        <v>133</v>
      </c>
      <c r="S16" t="s">
        <v>148</v>
      </c>
      <c r="T16" t="s">
        <v>163</v>
      </c>
      <c r="U16" t="s">
        <v>178</v>
      </c>
      <c r="V16" t="s">
        <v>193</v>
      </c>
      <c r="W16" t="s">
        <v>220</v>
      </c>
      <c r="X16" t="s">
        <v>205</v>
      </c>
      <c r="Y16" t="s">
        <v>234</v>
      </c>
      <c r="Z16" t="s">
        <v>249</v>
      </c>
      <c r="AA16" t="s">
        <v>264</v>
      </c>
      <c r="AB16" t="s">
        <v>278</v>
      </c>
      <c r="AC16" t="s">
        <v>305</v>
      </c>
      <c r="AD16" t="s">
        <v>317</v>
      </c>
      <c r="AE16" t="s">
        <v>346</v>
      </c>
      <c r="AF16" t="s">
        <v>359</v>
      </c>
      <c r="AG16" t="s">
        <v>388</v>
      </c>
      <c r="AH16" t="s">
        <v>401</v>
      </c>
      <c r="AI16" t="s">
        <v>414</v>
      </c>
      <c r="AJ16" t="s">
        <v>425</v>
      </c>
      <c r="AK16" t="s">
        <v>440</v>
      </c>
      <c r="AL16" t="s">
        <v>454</v>
      </c>
      <c r="AM16" t="s">
        <v>373</v>
      </c>
      <c r="AN16" t="s">
        <v>331</v>
      </c>
      <c r="AO16" t="s">
        <v>292</v>
      </c>
      <c r="AQ16" t="s">
        <v>470</v>
      </c>
    </row>
    <row r="17" spans="2:43" x14ac:dyDescent="0.25">
      <c r="B17">
        <v>16</v>
      </c>
      <c r="C17" t="str">
        <f ca="1"/>
        <v>Arkansas</v>
      </c>
      <c r="D17" t="str">
        <f ca="1"/>
        <v>Pine Bluff</v>
      </c>
      <c r="E17" t="str">
        <f ca="1"/>
        <v>Water St</v>
      </c>
      <c r="F17">
        <f ca="1"/>
        <v>46</v>
      </c>
      <c r="G17" t="str">
        <f ca="1"/>
        <v>21147</v>
      </c>
      <c r="H17" t="str">
        <f ca="1"/>
        <v>United States, Arkansas, Pine Bluff, Water St, 46, 21147</v>
      </c>
      <c r="I17" t="str">
        <f ca="1"/>
        <v/>
      </c>
      <c r="J17" t="str">
        <f ca="1"/>
        <v>8701941711</v>
      </c>
      <c r="L17" t="s">
        <v>44</v>
      </c>
      <c r="M17" t="s">
        <v>59</v>
      </c>
      <c r="N17" t="s">
        <v>74</v>
      </c>
      <c r="O17" t="s">
        <v>89</v>
      </c>
      <c r="P17" t="s">
        <v>104</v>
      </c>
      <c r="Q17" t="s">
        <v>119</v>
      </c>
      <c r="R17" t="s">
        <v>134</v>
      </c>
      <c r="S17" t="s">
        <v>149</v>
      </c>
      <c r="T17" t="s">
        <v>164</v>
      </c>
      <c r="U17" t="s">
        <v>179</v>
      </c>
      <c r="V17" t="s">
        <v>194</v>
      </c>
      <c r="W17" t="s">
        <v>221</v>
      </c>
      <c r="X17" t="s">
        <v>206</v>
      </c>
      <c r="Y17" t="s">
        <v>235</v>
      </c>
      <c r="Z17" t="s">
        <v>250</v>
      </c>
      <c r="AA17" t="s">
        <v>265</v>
      </c>
      <c r="AB17" t="s">
        <v>279</v>
      </c>
      <c r="AC17" t="s">
        <v>306</v>
      </c>
      <c r="AD17" t="s">
        <v>318</v>
      </c>
      <c r="AE17" t="s">
        <v>347</v>
      </c>
      <c r="AF17" t="s">
        <v>360</v>
      </c>
      <c r="AG17" t="s">
        <v>389</v>
      </c>
      <c r="AH17" t="s">
        <v>402</v>
      </c>
      <c r="AI17" t="s">
        <v>415</v>
      </c>
      <c r="AJ17" t="s">
        <v>426</v>
      </c>
      <c r="AK17" t="s">
        <v>441</v>
      </c>
      <c r="AL17" t="s">
        <v>455</v>
      </c>
      <c r="AM17" t="s">
        <v>374</v>
      </c>
      <c r="AN17" t="s">
        <v>332</v>
      </c>
      <c r="AO17" t="s">
        <v>109</v>
      </c>
      <c r="AQ17" t="s">
        <v>471</v>
      </c>
    </row>
    <row r="18" spans="2:43" x14ac:dyDescent="0.25">
      <c r="B18">
        <v>17</v>
      </c>
      <c r="C18" t="str">
        <f ca="1"/>
        <v>Arizona</v>
      </c>
      <c r="D18" t="str">
        <f ca="1"/>
        <v>Scottsdale</v>
      </c>
      <c r="E18" t="str">
        <f ca="1"/>
        <v>W Main St</v>
      </c>
      <c r="F18">
        <f ca="1"/>
        <v>9</v>
      </c>
      <c r="G18" t="str">
        <f ca="1"/>
        <v>80728</v>
      </c>
      <c r="H18" t="str">
        <f ca="1"/>
        <v>United States, Arizona, Scottsdale, W Main St, 9, 80728</v>
      </c>
      <c r="I18" t="str">
        <f ca="1"/>
        <v/>
      </c>
      <c r="J18" t="str">
        <f ca="1"/>
        <v>9283347423</v>
      </c>
      <c r="AQ18" t="s">
        <v>472</v>
      </c>
    </row>
    <row r="19" spans="2:43" x14ac:dyDescent="0.25">
      <c r="B19">
        <v>18</v>
      </c>
      <c r="C19" t="str">
        <f ca="1"/>
        <v>Delaware</v>
      </c>
      <c r="D19" t="str">
        <f ca="1"/>
        <v>Claymont</v>
      </c>
      <c r="E19" t="str">
        <f ca="1"/>
        <v>Vine St</v>
      </c>
      <c r="F19">
        <f ca="1"/>
        <v>45</v>
      </c>
      <c r="G19" t="str">
        <f ca="1"/>
        <v>28081</v>
      </c>
      <c r="H19" t="str">
        <f ca="1"/>
        <v>United States, Delaware, Claymont, Vine St, 45, 28081</v>
      </c>
      <c r="I19" t="str">
        <f ca="1"/>
        <v>RootedRealms Co.</v>
      </c>
      <c r="J19" t="str">
        <f ca="1"/>
        <v>3024334815</v>
      </c>
      <c r="L19" t="s">
        <v>661</v>
      </c>
      <c r="M19" t="s">
        <v>663</v>
      </c>
      <c r="P19" t="s">
        <v>669</v>
      </c>
      <c r="Q19" t="s">
        <v>671</v>
      </c>
      <c r="S19" t="s">
        <v>675</v>
      </c>
      <c r="U19" t="s">
        <v>679</v>
      </c>
      <c r="W19" t="s">
        <v>683</v>
      </c>
      <c r="X19" t="s">
        <v>685</v>
      </c>
      <c r="Y19" t="s">
        <v>687</v>
      </c>
      <c r="AA19" t="s">
        <v>662</v>
      </c>
      <c r="AC19" t="s">
        <v>666</v>
      </c>
      <c r="AD19" t="s">
        <v>668</v>
      </c>
      <c r="AF19" t="s">
        <v>672</v>
      </c>
      <c r="AG19" t="s">
        <v>674</v>
      </c>
      <c r="AI19" t="s">
        <v>678</v>
      </c>
      <c r="AM19" t="s">
        <v>686</v>
      </c>
      <c r="AN19" t="s">
        <v>688</v>
      </c>
      <c r="AQ19" t="s">
        <v>473</v>
      </c>
    </row>
    <row r="20" spans="2:43" x14ac:dyDescent="0.25">
      <c r="B20">
        <v>19</v>
      </c>
      <c r="C20" t="str">
        <f ca="1"/>
        <v>Kansas</v>
      </c>
      <c r="D20" t="str">
        <f ca="1"/>
        <v>Manhattan</v>
      </c>
      <c r="E20" t="str">
        <f ca="1"/>
        <v>7th St</v>
      </c>
      <c r="F20">
        <f ca="1"/>
        <v>75</v>
      </c>
      <c r="G20" t="str">
        <f ca="1"/>
        <v>30089</v>
      </c>
      <c r="H20" t="str">
        <f ca="1"/>
        <v>United States, Kansas, Manhattan, 7th St, 75, 30089</v>
      </c>
      <c r="I20" t="str">
        <f ca="1"/>
        <v/>
      </c>
      <c r="J20" t="str">
        <f ca="1"/>
        <v>6209075067</v>
      </c>
      <c r="L20" t="s">
        <v>665</v>
      </c>
      <c r="Q20" t="s">
        <v>667</v>
      </c>
      <c r="S20" t="s">
        <v>673</v>
      </c>
      <c r="W20" t="s">
        <v>681</v>
      </c>
      <c r="Y20" t="s">
        <v>689</v>
      </c>
      <c r="AC20" t="s">
        <v>664</v>
      </c>
      <c r="AF20" t="s">
        <v>670</v>
      </c>
      <c r="AG20" t="s">
        <v>676</v>
      </c>
      <c r="AM20" t="s">
        <v>682</v>
      </c>
      <c r="AN20" t="s">
        <v>680</v>
      </c>
      <c r="AQ20" t="s">
        <v>474</v>
      </c>
    </row>
    <row r="21" spans="2:43" x14ac:dyDescent="0.25">
      <c r="B21">
        <v>20</v>
      </c>
      <c r="C21" t="str">
        <f ca="1"/>
        <v>Iowa</v>
      </c>
      <c r="D21" t="str">
        <f ca="1"/>
        <v>West Des Moines</v>
      </c>
      <c r="E21" t="str">
        <f ca="1"/>
        <v>Spring St</v>
      </c>
      <c r="F21">
        <f ca="1"/>
        <v>117</v>
      </c>
      <c r="G21" t="str">
        <f ca="1"/>
        <v>16336</v>
      </c>
      <c r="H21" t="str">
        <f ca="1"/>
        <v>United States, Iowa, West Des Moines, Spring St, 117, 16336</v>
      </c>
      <c r="I21" t="str">
        <f ca="1"/>
        <v/>
      </c>
      <c r="J21" t="str">
        <f ca="1"/>
        <v>6417594763</v>
      </c>
      <c r="Q21" t="s">
        <v>677</v>
      </c>
      <c r="AN21" t="s">
        <v>690</v>
      </c>
      <c r="AQ21" t="s">
        <v>475</v>
      </c>
    </row>
    <row r="22" spans="2:43" x14ac:dyDescent="0.25">
      <c r="B22">
        <v>21</v>
      </c>
      <c r="C22" t="str">
        <f ca="1"/>
        <v>Maryland</v>
      </c>
      <c r="D22" t="str">
        <f ca="1"/>
        <v>Baltimore</v>
      </c>
      <c r="E22" t="str">
        <f ca="1"/>
        <v>Vine St</v>
      </c>
      <c r="F22">
        <f ca="1"/>
        <v>83</v>
      </c>
      <c r="G22" t="str">
        <f ca="1"/>
        <v>73945</v>
      </c>
      <c r="H22" t="str">
        <f ca="1"/>
        <v>United States, Maryland, Baltimore, Vine St, 83, 73945</v>
      </c>
      <c r="I22" t="str">
        <f ca="1"/>
        <v/>
      </c>
      <c r="J22" t="str">
        <f ca="1"/>
        <v>4100221299</v>
      </c>
      <c r="AN22" t="s">
        <v>684</v>
      </c>
      <c r="AQ22" t="s">
        <v>476</v>
      </c>
    </row>
    <row r="23" spans="2:43" x14ac:dyDescent="0.25">
      <c r="B23">
        <v>22</v>
      </c>
      <c r="C23" t="str">
        <f ca="1"/>
        <v>Arkansas</v>
      </c>
      <c r="D23" t="str">
        <f ca="1"/>
        <v>Jonesboro</v>
      </c>
      <c r="E23" t="str">
        <f ca="1"/>
        <v>10th St</v>
      </c>
      <c r="F23">
        <f ca="1"/>
        <v>26</v>
      </c>
      <c r="G23" t="str">
        <f ca="1"/>
        <v>35628</v>
      </c>
      <c r="H23" t="str">
        <f ca="1"/>
        <v>United States, Arkansas, Jonesboro, 10th St, 26, 35628</v>
      </c>
      <c r="I23" t="str">
        <f ca="1"/>
        <v/>
      </c>
      <c r="J23" t="str">
        <f ca="1"/>
        <v>8704520282</v>
      </c>
      <c r="L23">
        <f>COUNTA(L24:L59)</f>
        <v>6</v>
      </c>
      <c r="M23">
        <f t="shared" ref="M23:AO23" si="1">COUNTA(M24:M59)</f>
        <v>1</v>
      </c>
      <c r="N23">
        <f t="shared" si="1"/>
        <v>5</v>
      </c>
      <c r="O23">
        <f t="shared" si="1"/>
        <v>3</v>
      </c>
      <c r="P23">
        <f t="shared" si="1"/>
        <v>35</v>
      </c>
      <c r="Q23">
        <f t="shared" si="1"/>
        <v>3</v>
      </c>
      <c r="R23">
        <f t="shared" si="1"/>
        <v>4</v>
      </c>
      <c r="S23">
        <f t="shared" si="1"/>
        <v>1</v>
      </c>
      <c r="T23">
        <f t="shared" si="1"/>
        <v>18</v>
      </c>
      <c r="U23">
        <f t="shared" si="1"/>
        <v>9</v>
      </c>
      <c r="V23">
        <f t="shared" si="1"/>
        <v>1</v>
      </c>
      <c r="W23">
        <f t="shared" si="1"/>
        <v>2</v>
      </c>
      <c r="X23">
        <f t="shared" si="1"/>
        <v>13</v>
      </c>
      <c r="Y23">
        <f t="shared" si="1"/>
        <v>8</v>
      </c>
      <c r="Z23">
        <f t="shared" si="1"/>
        <v>5</v>
      </c>
      <c r="AA23">
        <f t="shared" si="1"/>
        <v>4</v>
      </c>
      <c r="AB23">
        <f t="shared" si="1"/>
        <v>5</v>
      </c>
      <c r="AC23">
        <f t="shared" si="1"/>
        <v>3</v>
      </c>
      <c r="AD23">
        <f t="shared" si="1"/>
        <v>1</v>
      </c>
      <c r="AE23">
        <f t="shared" si="1"/>
        <v>4</v>
      </c>
      <c r="AF23">
        <f t="shared" si="1"/>
        <v>9</v>
      </c>
      <c r="AG23">
        <f t="shared" si="1"/>
        <v>12</v>
      </c>
      <c r="AH23">
        <f t="shared" si="1"/>
        <v>7</v>
      </c>
      <c r="AI23">
        <f t="shared" si="1"/>
        <v>4</v>
      </c>
      <c r="AJ23">
        <f t="shared" si="1"/>
        <v>6</v>
      </c>
      <c r="AK23">
        <f t="shared" si="1"/>
        <v>1</v>
      </c>
      <c r="AL23">
        <f t="shared" si="1"/>
        <v>3</v>
      </c>
      <c r="AM23">
        <f t="shared" si="1"/>
        <v>3</v>
      </c>
      <c r="AN23">
        <f t="shared" si="1"/>
        <v>1</v>
      </c>
      <c r="AO23">
        <f t="shared" si="1"/>
        <v>10</v>
      </c>
      <c r="AQ23" t="s">
        <v>477</v>
      </c>
    </row>
    <row r="24" spans="2:43" x14ac:dyDescent="0.25">
      <c r="B24">
        <v>23</v>
      </c>
      <c r="C24" t="str">
        <f ca="1"/>
        <v>Idaho</v>
      </c>
      <c r="D24" t="str">
        <f ca="1"/>
        <v>Coeur d’Alene</v>
      </c>
      <c r="E24" t="str">
        <f ca="1"/>
        <v>S Main St</v>
      </c>
      <c r="F24">
        <f ca="1"/>
        <v>32</v>
      </c>
      <c r="G24" t="str">
        <f ca="1"/>
        <v>29552</v>
      </c>
      <c r="H24" t="str">
        <f ca="1"/>
        <v>United States, Idaho, Coeur d’Alene, S Main St, 32, 29552</v>
      </c>
      <c r="I24" t="str">
        <f ca="1"/>
        <v>ParkPlace Properties</v>
      </c>
      <c r="J24" t="str">
        <f ca="1"/>
        <v>2080292311</v>
      </c>
      <c r="L24" t="s">
        <v>694</v>
      </c>
      <c r="M24" t="s">
        <v>700</v>
      </c>
      <c r="N24" t="s">
        <v>701</v>
      </c>
      <c r="O24" t="s">
        <v>706</v>
      </c>
      <c r="P24" t="s">
        <v>709</v>
      </c>
      <c r="Q24" t="s">
        <v>744</v>
      </c>
      <c r="R24" t="s">
        <v>747</v>
      </c>
      <c r="S24" t="s">
        <v>751</v>
      </c>
      <c r="T24" t="s">
        <v>752</v>
      </c>
      <c r="U24" t="s">
        <v>770</v>
      </c>
      <c r="V24" t="s">
        <v>779</v>
      </c>
      <c r="W24" t="s">
        <v>780</v>
      </c>
      <c r="X24" t="s">
        <v>782</v>
      </c>
      <c r="Y24" t="s">
        <v>795</v>
      </c>
      <c r="Z24" t="s">
        <v>803</v>
      </c>
      <c r="AA24" t="s">
        <v>808</v>
      </c>
      <c r="AB24" t="s">
        <v>812</v>
      </c>
      <c r="AC24" t="s">
        <v>817</v>
      </c>
      <c r="AD24" t="s">
        <v>820</v>
      </c>
      <c r="AE24" t="s">
        <v>821</v>
      </c>
      <c r="AF24" t="s">
        <v>825</v>
      </c>
      <c r="AG24" t="s">
        <v>834</v>
      </c>
      <c r="AH24" t="s">
        <v>846</v>
      </c>
      <c r="AI24" t="s">
        <v>853</v>
      </c>
      <c r="AJ24" t="s">
        <v>857</v>
      </c>
      <c r="AK24" t="s">
        <v>863</v>
      </c>
      <c r="AL24" t="s">
        <v>864</v>
      </c>
      <c r="AM24" t="s">
        <v>867</v>
      </c>
      <c r="AN24" t="s">
        <v>870</v>
      </c>
      <c r="AO24" t="s">
        <v>871</v>
      </c>
      <c r="AQ24" t="s">
        <v>478</v>
      </c>
    </row>
    <row r="25" spans="2:43" x14ac:dyDescent="0.25">
      <c r="B25">
        <v>24</v>
      </c>
      <c r="C25" t="str">
        <f ca="1"/>
        <v>Maryland</v>
      </c>
      <c r="D25" t="str">
        <f ca="1"/>
        <v>Germantown</v>
      </c>
      <c r="E25" t="str">
        <f ca="1"/>
        <v>Circle Dr</v>
      </c>
      <c r="F25">
        <f ca="1"/>
        <v>88</v>
      </c>
      <c r="G25" t="str">
        <f ca="1"/>
        <v>50959</v>
      </c>
      <c r="H25" t="str">
        <f ca="1"/>
        <v>United States, Maryland, Germantown, Circle Dr, 88, 50959</v>
      </c>
      <c r="I25" t="str">
        <f ca="1"/>
        <v/>
      </c>
      <c r="J25" t="str">
        <f ca="1"/>
        <v>3012084969</v>
      </c>
      <c r="L25" t="s">
        <v>695</v>
      </c>
      <c r="N25" t="s">
        <v>702</v>
      </c>
      <c r="O25" t="s">
        <v>707</v>
      </c>
      <c r="P25" t="s">
        <v>710</v>
      </c>
      <c r="Q25" t="s">
        <v>745</v>
      </c>
      <c r="R25" t="s">
        <v>748</v>
      </c>
      <c r="T25" t="s">
        <v>753</v>
      </c>
      <c r="U25" t="s">
        <v>771</v>
      </c>
      <c r="W25" t="s">
        <v>781</v>
      </c>
      <c r="X25" t="s">
        <v>783</v>
      </c>
      <c r="Y25" t="s">
        <v>796</v>
      </c>
      <c r="Z25" t="s">
        <v>804</v>
      </c>
      <c r="AA25" t="s">
        <v>809</v>
      </c>
      <c r="AB25" t="s">
        <v>813</v>
      </c>
      <c r="AC25" t="s">
        <v>818</v>
      </c>
      <c r="AE25" t="s">
        <v>822</v>
      </c>
      <c r="AF25" t="s">
        <v>826</v>
      </c>
      <c r="AG25" t="s">
        <v>835</v>
      </c>
      <c r="AH25" t="s">
        <v>847</v>
      </c>
      <c r="AI25" t="s">
        <v>854</v>
      </c>
      <c r="AJ25" t="s">
        <v>858</v>
      </c>
      <c r="AL25" t="s">
        <v>865</v>
      </c>
      <c r="AM25" t="s">
        <v>868</v>
      </c>
      <c r="AO25" t="s">
        <v>872</v>
      </c>
      <c r="AQ25" t="s">
        <v>479</v>
      </c>
    </row>
    <row r="26" spans="2:43" x14ac:dyDescent="0.25">
      <c r="B26">
        <v>25</v>
      </c>
      <c r="C26" t="str">
        <f ca="1"/>
        <v>Maine</v>
      </c>
      <c r="D26" t="str">
        <f ca="1"/>
        <v>Lewiston</v>
      </c>
      <c r="E26" t="str">
        <f ca="1"/>
        <v>2nd Ave</v>
      </c>
      <c r="F26">
        <f ca="1"/>
        <v>26</v>
      </c>
      <c r="G26" t="str">
        <f ca="1"/>
        <v>48797</v>
      </c>
      <c r="H26" t="str">
        <f ca="1"/>
        <v>United States, Maine, Lewiston, 2nd Ave, 26, 48797</v>
      </c>
      <c r="I26" t="str">
        <f ca="1"/>
        <v>NatureNest Creators</v>
      </c>
      <c r="J26" t="str">
        <f ca="1"/>
        <v>2077082600</v>
      </c>
      <c r="L26" t="s">
        <v>696</v>
      </c>
      <c r="N26" t="s">
        <v>703</v>
      </c>
      <c r="O26" t="s">
        <v>708</v>
      </c>
      <c r="P26" t="s">
        <v>711</v>
      </c>
      <c r="Q26" t="s">
        <v>746</v>
      </c>
      <c r="R26" t="s">
        <v>749</v>
      </c>
      <c r="T26" t="s">
        <v>754</v>
      </c>
      <c r="U26" t="s">
        <v>772</v>
      </c>
      <c r="X26" t="s">
        <v>784</v>
      </c>
      <c r="Y26" t="s">
        <v>797</v>
      </c>
      <c r="Z26" t="s">
        <v>805</v>
      </c>
      <c r="AA26" t="s">
        <v>810</v>
      </c>
      <c r="AB26" t="s">
        <v>814</v>
      </c>
      <c r="AC26" t="s">
        <v>819</v>
      </c>
      <c r="AE26" t="s">
        <v>823</v>
      </c>
      <c r="AF26" t="s">
        <v>827</v>
      </c>
      <c r="AG26" t="s">
        <v>836</v>
      </c>
      <c r="AH26" t="s">
        <v>848</v>
      </c>
      <c r="AI26" t="s">
        <v>855</v>
      </c>
      <c r="AJ26" t="s">
        <v>859</v>
      </c>
      <c r="AL26" t="s">
        <v>866</v>
      </c>
      <c r="AM26" t="s">
        <v>869</v>
      </c>
      <c r="AO26" t="s">
        <v>873</v>
      </c>
      <c r="AQ26" t="s">
        <v>480</v>
      </c>
    </row>
    <row r="27" spans="2:43" x14ac:dyDescent="0.25">
      <c r="B27">
        <v>26</v>
      </c>
      <c r="C27" t="str">
        <f ca="1"/>
        <v>Georgia</v>
      </c>
      <c r="D27" t="str">
        <f ca="1"/>
        <v>Savannah</v>
      </c>
      <c r="E27" t="str">
        <f ca="1"/>
        <v>10th St</v>
      </c>
      <c r="F27">
        <f ca="1"/>
        <v>78</v>
      </c>
      <c r="G27" t="str">
        <f ca="1"/>
        <v>33031</v>
      </c>
      <c r="H27" t="str">
        <f ca="1"/>
        <v>United States, Georgia, Savannah, 10th St, 78, 33031</v>
      </c>
      <c r="I27" t="str">
        <f ca="1"/>
        <v/>
      </c>
      <c r="J27" t="str">
        <f ca="1"/>
        <v>4787192838</v>
      </c>
      <c r="L27" t="s">
        <v>697</v>
      </c>
      <c r="N27" t="s">
        <v>704</v>
      </c>
      <c r="P27" t="s">
        <v>712</v>
      </c>
      <c r="R27" t="s">
        <v>750</v>
      </c>
      <c r="T27" t="s">
        <v>755</v>
      </c>
      <c r="U27" t="s">
        <v>773</v>
      </c>
      <c r="X27" t="s">
        <v>785</v>
      </c>
      <c r="Y27" t="s">
        <v>798</v>
      </c>
      <c r="Z27" t="s">
        <v>806</v>
      </c>
      <c r="AA27" t="s">
        <v>811</v>
      </c>
      <c r="AB27" t="s">
        <v>815</v>
      </c>
      <c r="AE27" t="s">
        <v>824</v>
      </c>
      <c r="AF27" t="s">
        <v>828</v>
      </c>
      <c r="AG27" t="s">
        <v>837</v>
      </c>
      <c r="AH27" t="s">
        <v>849</v>
      </c>
      <c r="AI27" t="s">
        <v>856</v>
      </c>
      <c r="AJ27" t="s">
        <v>860</v>
      </c>
      <c r="AO27" t="s">
        <v>874</v>
      </c>
      <c r="AQ27" t="s">
        <v>481</v>
      </c>
    </row>
    <row r="28" spans="2:43" x14ac:dyDescent="0.25">
      <c r="B28">
        <v>27</v>
      </c>
      <c r="C28" t="str">
        <f ca="1"/>
        <v>Alabama</v>
      </c>
      <c r="D28" t="str">
        <f ca="1"/>
        <v>Dothan</v>
      </c>
      <c r="E28" t="str">
        <f ca="1"/>
        <v>Washington St</v>
      </c>
      <c r="F28">
        <f ca="1"/>
        <v>106</v>
      </c>
      <c r="G28" t="str">
        <f ca="1"/>
        <v>67868</v>
      </c>
      <c r="H28" t="str">
        <f ca="1"/>
        <v>United States, Alabama, Dothan, Washington St, 106, 67868</v>
      </c>
      <c r="I28" t="str">
        <f ca="1"/>
        <v>GreenScape Innovators</v>
      </c>
      <c r="J28" t="str">
        <f ca="1"/>
        <v>3348728902</v>
      </c>
      <c r="L28" t="s">
        <v>698</v>
      </c>
      <c r="N28" t="s">
        <v>705</v>
      </c>
      <c r="P28" t="s">
        <v>713</v>
      </c>
      <c r="T28" t="s">
        <v>756</v>
      </c>
      <c r="U28" t="s">
        <v>774</v>
      </c>
      <c r="X28" t="s">
        <v>786</v>
      </c>
      <c r="Y28" t="s">
        <v>799</v>
      </c>
      <c r="Z28" t="s">
        <v>807</v>
      </c>
      <c r="AB28" t="s">
        <v>816</v>
      </c>
      <c r="AF28" t="s">
        <v>829</v>
      </c>
      <c r="AG28" t="s">
        <v>838</v>
      </c>
      <c r="AH28" t="s">
        <v>850</v>
      </c>
      <c r="AJ28" t="s">
        <v>861</v>
      </c>
      <c r="AO28" t="s">
        <v>875</v>
      </c>
      <c r="AQ28" t="s">
        <v>482</v>
      </c>
    </row>
    <row r="29" spans="2:43" x14ac:dyDescent="0.25">
      <c r="B29">
        <v>28</v>
      </c>
      <c r="C29" t="str">
        <f ca="1"/>
        <v>Connecticut</v>
      </c>
      <c r="D29" t="str">
        <f ca="1"/>
        <v>New Haven</v>
      </c>
      <c r="E29" t="str">
        <f ca="1"/>
        <v>Maple Ave</v>
      </c>
      <c r="F29">
        <f ca="1"/>
        <v>54</v>
      </c>
      <c r="G29" t="str">
        <f ca="1"/>
        <v>22072</v>
      </c>
      <c r="H29" t="str">
        <f ca="1"/>
        <v>United States, Connecticut, New Haven, Maple Ave, 54, 22072</v>
      </c>
      <c r="I29" t="str">
        <f ca="1"/>
        <v/>
      </c>
      <c r="J29" t="str">
        <f ca="1"/>
        <v>8608901036</v>
      </c>
      <c r="L29" t="s">
        <v>699</v>
      </c>
      <c r="P29" t="s">
        <v>714</v>
      </c>
      <c r="T29" t="s">
        <v>757</v>
      </c>
      <c r="U29" t="s">
        <v>775</v>
      </c>
      <c r="X29" t="s">
        <v>787</v>
      </c>
      <c r="Y29" t="s">
        <v>800</v>
      </c>
      <c r="AF29" t="s">
        <v>830</v>
      </c>
      <c r="AG29" t="s">
        <v>839</v>
      </c>
      <c r="AH29" t="s">
        <v>851</v>
      </c>
      <c r="AJ29" t="s">
        <v>862</v>
      </c>
      <c r="AO29" t="s">
        <v>876</v>
      </c>
      <c r="AQ29" t="s">
        <v>483</v>
      </c>
    </row>
    <row r="30" spans="2:43" x14ac:dyDescent="0.25">
      <c r="B30">
        <v>29</v>
      </c>
      <c r="C30" t="str">
        <f ca="1"/>
        <v>Nebraska</v>
      </c>
      <c r="D30" t="str">
        <f ca="1"/>
        <v>Scottsbluff</v>
      </c>
      <c r="E30" t="str">
        <f ca="1"/>
        <v>Willow St</v>
      </c>
      <c r="F30">
        <f ca="1"/>
        <v>108</v>
      </c>
      <c r="G30" t="str">
        <f ca="1"/>
        <v>63939</v>
      </c>
      <c r="H30" t="str">
        <f ca="1"/>
        <v>United States, Nebraska, Scottsbluff, Willow St, 108, 63939</v>
      </c>
      <c r="I30" t="str">
        <f ca="1"/>
        <v/>
      </c>
      <c r="J30" t="str">
        <f ca="1"/>
        <v>4022273343</v>
      </c>
      <c r="P30" t="s">
        <v>715</v>
      </c>
      <c r="T30" t="s">
        <v>758</v>
      </c>
      <c r="U30" t="s">
        <v>776</v>
      </c>
      <c r="X30" t="s">
        <v>788</v>
      </c>
      <c r="Y30" t="s">
        <v>801</v>
      </c>
      <c r="AF30" t="s">
        <v>831</v>
      </c>
      <c r="AG30" t="s">
        <v>840</v>
      </c>
      <c r="AH30" t="s">
        <v>852</v>
      </c>
      <c r="AO30" t="s">
        <v>877</v>
      </c>
      <c r="AQ30" t="s">
        <v>484</v>
      </c>
    </row>
    <row r="31" spans="2:43" x14ac:dyDescent="0.25">
      <c r="B31">
        <v>30</v>
      </c>
      <c r="C31" t="str">
        <f ca="1"/>
        <v>Arkansas</v>
      </c>
      <c r="D31" t="str">
        <f ca="1"/>
        <v>Fort Smith</v>
      </c>
      <c r="E31" t="str">
        <f ca="1"/>
        <v>Main St</v>
      </c>
      <c r="F31">
        <f ca="1"/>
        <v>77</v>
      </c>
      <c r="G31" t="str">
        <f ca="1"/>
        <v>09731</v>
      </c>
      <c r="H31" t="str">
        <f ca="1"/>
        <v>United States, Arkansas, Fort Smith, Main St, 77, 09731</v>
      </c>
      <c r="I31" t="str">
        <f ca="1"/>
        <v/>
      </c>
      <c r="J31" t="str">
        <f ca="1"/>
        <v>4798277053</v>
      </c>
      <c r="P31" t="s">
        <v>716</v>
      </c>
      <c r="T31" t="s">
        <v>759</v>
      </c>
      <c r="U31" t="s">
        <v>777</v>
      </c>
      <c r="X31" t="s">
        <v>789</v>
      </c>
      <c r="Y31" t="s">
        <v>802</v>
      </c>
      <c r="AF31" t="s">
        <v>832</v>
      </c>
      <c r="AG31" t="s">
        <v>841</v>
      </c>
      <c r="AO31" t="s">
        <v>878</v>
      </c>
      <c r="AQ31" t="s">
        <v>485</v>
      </c>
    </row>
    <row r="32" spans="2:43" x14ac:dyDescent="0.25">
      <c r="B32">
        <v>31</v>
      </c>
      <c r="C32" t="str">
        <f ca="1"/>
        <v>Alaska</v>
      </c>
      <c r="D32" t="str">
        <f ca="1"/>
        <v>Kenai</v>
      </c>
      <c r="E32" t="str">
        <f ca="1"/>
        <v>Chestnut St</v>
      </c>
      <c r="F32">
        <f ca="1"/>
        <v>63</v>
      </c>
      <c r="G32" t="str">
        <f ca="1"/>
        <v>59989</v>
      </c>
      <c r="H32" t="str">
        <f ca="1"/>
        <v>United States, Alaska, Kenai, Chestnut St, 63, 59989</v>
      </c>
      <c r="I32" t="str">
        <f ca="1"/>
        <v/>
      </c>
      <c r="J32" t="str">
        <f ca="1"/>
        <v>9075564734</v>
      </c>
      <c r="P32" t="s">
        <v>717</v>
      </c>
      <c r="T32" t="s">
        <v>760</v>
      </c>
      <c r="U32" t="s">
        <v>778</v>
      </c>
      <c r="X32" t="s">
        <v>790</v>
      </c>
      <c r="AF32" t="s">
        <v>833</v>
      </c>
      <c r="AG32" t="s">
        <v>842</v>
      </c>
      <c r="AO32" t="s">
        <v>879</v>
      </c>
      <c r="AQ32" t="s">
        <v>486</v>
      </c>
    </row>
    <row r="33" spans="2:43" x14ac:dyDescent="0.25">
      <c r="B33">
        <v>32</v>
      </c>
      <c r="C33" t="str">
        <f ca="1"/>
        <v>Louisiana</v>
      </c>
      <c r="D33" t="str">
        <f ca="1"/>
        <v>Lafayette</v>
      </c>
      <c r="E33" t="str">
        <f ca="1"/>
        <v>4th Ave</v>
      </c>
      <c r="F33">
        <f ca="1"/>
        <v>33</v>
      </c>
      <c r="G33" t="str">
        <f ca="1"/>
        <v>18865</v>
      </c>
      <c r="H33" t="str">
        <f ca="1"/>
        <v>United States, Louisiana, Lafayette, 4th Ave, 33, 18865</v>
      </c>
      <c r="I33" t="str">
        <f ca="1"/>
        <v>FloraFusion Enterprises</v>
      </c>
      <c r="J33" t="str">
        <f ca="1"/>
        <v>3187645456</v>
      </c>
      <c r="P33" t="s">
        <v>718</v>
      </c>
      <c r="T33" t="s">
        <v>761</v>
      </c>
      <c r="X33" t="s">
        <v>791</v>
      </c>
      <c r="AG33" t="s">
        <v>843</v>
      </c>
      <c r="AO33" t="s">
        <v>880</v>
      </c>
      <c r="AQ33" t="s">
        <v>487</v>
      </c>
    </row>
    <row r="34" spans="2:43" x14ac:dyDescent="0.25">
      <c r="B34">
        <v>33</v>
      </c>
      <c r="C34" t="str">
        <f ca="1"/>
        <v>Alaska</v>
      </c>
      <c r="D34" t="str">
        <f ca="1"/>
        <v>College</v>
      </c>
      <c r="E34" t="str">
        <f ca="1"/>
        <v>Jackson St</v>
      </c>
      <c r="F34">
        <f ca="1"/>
        <v>10</v>
      </c>
      <c r="G34" t="str">
        <f ca="1"/>
        <v>13808</v>
      </c>
      <c r="H34" t="str">
        <f ca="1"/>
        <v>United States, Alaska, College, Jackson St, 10, 13808</v>
      </c>
      <c r="I34" t="str">
        <f ca="1"/>
        <v/>
      </c>
      <c r="J34" t="str">
        <f ca="1"/>
        <v>9071953801</v>
      </c>
      <c r="P34" t="s">
        <v>719</v>
      </c>
      <c r="T34" t="s">
        <v>762</v>
      </c>
      <c r="X34" t="s">
        <v>792</v>
      </c>
      <c r="AG34" t="s">
        <v>844</v>
      </c>
      <c r="AQ34" t="s">
        <v>488</v>
      </c>
    </row>
    <row r="35" spans="2:43" x14ac:dyDescent="0.25">
      <c r="B35">
        <v>34</v>
      </c>
      <c r="C35" t="str">
        <f ca="1"/>
        <v>Iowa</v>
      </c>
      <c r="D35" t="str">
        <f ca="1"/>
        <v>Sioux City</v>
      </c>
      <c r="E35" t="str">
        <f ca="1"/>
        <v>10th St</v>
      </c>
      <c r="F35">
        <f ca="1"/>
        <v>123</v>
      </c>
      <c r="G35" t="str">
        <f ca="1"/>
        <v>26618</v>
      </c>
      <c r="H35" t="str">
        <f ca="1"/>
        <v>United States, Iowa, Sioux City, 10th St, 123, 26618</v>
      </c>
      <c r="I35" t="str">
        <f ca="1"/>
        <v/>
      </c>
      <c r="J35" t="str">
        <f ca="1"/>
        <v>5154438661</v>
      </c>
      <c r="P35" t="s">
        <v>720</v>
      </c>
      <c r="T35" t="s">
        <v>763</v>
      </c>
      <c r="X35" t="s">
        <v>793</v>
      </c>
      <c r="AG35" t="s">
        <v>845</v>
      </c>
      <c r="AQ35" t="s">
        <v>489</v>
      </c>
    </row>
    <row r="36" spans="2:43" x14ac:dyDescent="0.25">
      <c r="B36">
        <v>35</v>
      </c>
      <c r="C36" t="str">
        <f ca="1"/>
        <v>Maryland</v>
      </c>
      <c r="D36" t="str">
        <f ca="1"/>
        <v>Bethesda</v>
      </c>
      <c r="E36" t="str">
        <f ca="1"/>
        <v>Washington Ave</v>
      </c>
      <c r="F36">
        <f ca="1"/>
        <v>40</v>
      </c>
      <c r="G36" t="str">
        <f ca="1"/>
        <v>71555</v>
      </c>
      <c r="H36" t="str">
        <f ca="1"/>
        <v>United States, Maryland, Bethesda, Washington Ave, 40, 71555</v>
      </c>
      <c r="I36" t="str">
        <f ca="1"/>
        <v/>
      </c>
      <c r="J36" t="str">
        <f ca="1"/>
        <v>4104174174</v>
      </c>
      <c r="P36" t="s">
        <v>721</v>
      </c>
      <c r="T36" t="s">
        <v>764</v>
      </c>
      <c r="X36" t="s">
        <v>794</v>
      </c>
      <c r="AQ36" t="s">
        <v>490</v>
      </c>
    </row>
    <row r="37" spans="2:43" x14ac:dyDescent="0.25">
      <c r="B37">
        <v>36</v>
      </c>
      <c r="C37" t="str">
        <f ca="1"/>
        <v>Maryland</v>
      </c>
      <c r="D37" t="str">
        <f ca="1"/>
        <v>Waldorf</v>
      </c>
      <c r="E37" t="str">
        <f ca="1"/>
        <v>Jefferson St</v>
      </c>
      <c r="F37">
        <f ca="1"/>
        <v>125</v>
      </c>
      <c r="G37" t="str">
        <f ca="1"/>
        <v>54681</v>
      </c>
      <c r="H37" t="str">
        <f ca="1"/>
        <v>United States, Maryland, Waldorf, Jefferson St, 125, 54681</v>
      </c>
      <c r="I37" t="str">
        <f ca="1"/>
        <v/>
      </c>
      <c r="J37" t="str">
        <f ca="1"/>
        <v>2404610177</v>
      </c>
      <c r="P37" t="s">
        <v>722</v>
      </c>
      <c r="T37" t="s">
        <v>765</v>
      </c>
      <c r="AQ37" t="s">
        <v>491</v>
      </c>
    </row>
    <row r="38" spans="2:43" x14ac:dyDescent="0.25">
      <c r="B38">
        <v>37</v>
      </c>
      <c r="C38" t="str">
        <f ca="1"/>
        <v>Mississippi</v>
      </c>
      <c r="D38" t="str">
        <f ca="1"/>
        <v>Madison</v>
      </c>
      <c r="E38" t="str">
        <f ca="1"/>
        <v>Washington St</v>
      </c>
      <c r="F38">
        <f ca="1"/>
        <v>102</v>
      </c>
      <c r="G38" t="str">
        <f ca="1"/>
        <v>29477</v>
      </c>
      <c r="H38" t="str">
        <f ca="1"/>
        <v>United States, Mississippi, Madison, Washington St, 102, 29477</v>
      </c>
      <c r="I38" t="str">
        <f ca="1"/>
        <v/>
      </c>
      <c r="J38" t="str">
        <f ca="1"/>
        <v>7696044571</v>
      </c>
      <c r="P38" t="s">
        <v>723</v>
      </c>
      <c r="T38" t="s">
        <v>766</v>
      </c>
      <c r="AQ38" t="s">
        <v>492</v>
      </c>
    </row>
    <row r="39" spans="2:43" x14ac:dyDescent="0.25">
      <c r="B39">
        <v>38</v>
      </c>
      <c r="C39" t="str">
        <f ca="1"/>
        <v>Maryland</v>
      </c>
      <c r="D39" t="str">
        <f ca="1"/>
        <v>Frederick</v>
      </c>
      <c r="E39" t="str">
        <f ca="1"/>
        <v>E Main St</v>
      </c>
      <c r="F39">
        <f ca="1"/>
        <v>57</v>
      </c>
      <c r="G39" t="str">
        <f ca="1"/>
        <v>87460</v>
      </c>
      <c r="H39" t="str">
        <f ca="1"/>
        <v>United States, Maryland, Frederick, E Main St, 57, 87460</v>
      </c>
      <c r="I39" t="str">
        <f ca="1"/>
        <v/>
      </c>
      <c r="J39" t="str">
        <f ca="1"/>
        <v>2408597492</v>
      </c>
      <c r="P39" t="s">
        <v>724</v>
      </c>
      <c r="T39" t="s">
        <v>767</v>
      </c>
      <c r="AQ39" t="s">
        <v>493</v>
      </c>
    </row>
    <row r="40" spans="2:43" x14ac:dyDescent="0.25">
      <c r="B40">
        <v>39</v>
      </c>
      <c r="C40" t="str">
        <f ca="1"/>
        <v>Alabama</v>
      </c>
      <c r="D40" t="str">
        <f ca="1"/>
        <v>Tuscaloosa</v>
      </c>
      <c r="E40" t="str">
        <f ca="1"/>
        <v>Short St</v>
      </c>
      <c r="F40">
        <f ca="1"/>
        <v>34</v>
      </c>
      <c r="G40" t="str">
        <f ca="1"/>
        <v>75377</v>
      </c>
      <c r="H40" t="str">
        <f ca="1"/>
        <v>United States, Alabama, Tuscaloosa, Short St, 34, 75377</v>
      </c>
      <c r="I40" t="str">
        <f ca="1"/>
        <v>Verdant Ventures</v>
      </c>
      <c r="J40" t="str">
        <f ca="1"/>
        <v>2510176607</v>
      </c>
      <c r="P40" t="s">
        <v>725</v>
      </c>
      <c r="T40" t="s">
        <v>768</v>
      </c>
      <c r="AQ40" t="s">
        <v>494</v>
      </c>
    </row>
    <row r="41" spans="2:43" x14ac:dyDescent="0.25">
      <c r="B41">
        <v>40</v>
      </c>
      <c r="C41" t="str">
        <f ca="1"/>
        <v>Arizona</v>
      </c>
      <c r="D41" t="str">
        <f ca="1"/>
        <v>Tempe</v>
      </c>
      <c r="E41" t="str">
        <f ca="1"/>
        <v>7th St</v>
      </c>
      <c r="F41">
        <f ca="1"/>
        <v>58</v>
      </c>
      <c r="G41" t="str">
        <f ca="1"/>
        <v>93282</v>
      </c>
      <c r="H41" t="str">
        <f ca="1"/>
        <v>United States, Arizona, Tempe, 7th St, 58, 93282</v>
      </c>
      <c r="I41" t="str">
        <f ca="1"/>
        <v/>
      </c>
      <c r="J41" t="str">
        <f ca="1"/>
        <v>6232117922</v>
      </c>
      <c r="P41" t="s">
        <v>726</v>
      </c>
      <c r="T41" t="s">
        <v>769</v>
      </c>
      <c r="AQ41" t="s">
        <v>495</v>
      </c>
    </row>
    <row r="42" spans="2:43" x14ac:dyDescent="0.25">
      <c r="B42">
        <v>41</v>
      </c>
      <c r="C42" t="str">
        <f ca="1"/>
        <v>Kansas</v>
      </c>
      <c r="D42" t="str">
        <f ca="1"/>
        <v>Topeka</v>
      </c>
      <c r="E42" t="str">
        <f ca="1"/>
        <v>Spruce St</v>
      </c>
      <c r="F42">
        <f ca="1"/>
        <v>7</v>
      </c>
      <c r="G42" t="str">
        <f ca="1"/>
        <v>23993</v>
      </c>
      <c r="H42" t="str">
        <f ca="1"/>
        <v>United States, Kansas, Topeka, Spruce St, 7, 23993</v>
      </c>
      <c r="I42" t="str">
        <f ca="1"/>
        <v>BloomWorks Landscaping</v>
      </c>
      <c r="J42" t="str">
        <f ca="1"/>
        <v>9133206112</v>
      </c>
      <c r="P42" t="s">
        <v>727</v>
      </c>
      <c r="AQ42" t="s">
        <v>496</v>
      </c>
    </row>
    <row r="43" spans="2:43" x14ac:dyDescent="0.25">
      <c r="B43">
        <v>42</v>
      </c>
      <c r="C43" t="str">
        <f ca="1"/>
        <v>Florida</v>
      </c>
      <c r="D43" t="str">
        <f ca="1"/>
        <v>Cape Coral</v>
      </c>
      <c r="E43" t="str">
        <f ca="1"/>
        <v>3rd Ave</v>
      </c>
      <c r="F43">
        <f ca="1"/>
        <v>80</v>
      </c>
      <c r="G43" t="str">
        <f ca="1"/>
        <v>10243</v>
      </c>
      <c r="H43" t="str">
        <f ca="1"/>
        <v>United States, Florida, Cape Coral, 3rd Ave, 80, 10243</v>
      </c>
      <c r="I43" t="str">
        <f ca="1"/>
        <v/>
      </c>
      <c r="J43" t="str">
        <f ca="1"/>
        <v>3059278941</v>
      </c>
      <c r="P43" t="s">
        <v>728</v>
      </c>
      <c r="AQ43" t="s">
        <v>497</v>
      </c>
    </row>
    <row r="44" spans="2:43" x14ac:dyDescent="0.25">
      <c r="B44">
        <v>43</v>
      </c>
      <c r="C44" t="str">
        <f ca="1"/>
        <v>Illinois</v>
      </c>
      <c r="D44" t="str">
        <f ca="1"/>
        <v>Evanston</v>
      </c>
      <c r="E44" t="str">
        <f ca="1"/>
        <v>Lincoln St</v>
      </c>
      <c r="F44">
        <f ca="1"/>
        <v>82</v>
      </c>
      <c r="G44" t="str">
        <f ca="1"/>
        <v>93388</v>
      </c>
      <c r="H44" t="str">
        <f ca="1"/>
        <v>United States, Illinois, Evanston, Lincoln St, 82, 93388</v>
      </c>
      <c r="I44" t="str">
        <f ca="1"/>
        <v>EdenEcho Developers</v>
      </c>
      <c r="J44" t="str">
        <f ca="1"/>
        <v>7080044458</v>
      </c>
      <c r="P44" t="s">
        <v>729</v>
      </c>
      <c r="AQ44" t="s">
        <v>498</v>
      </c>
    </row>
    <row r="45" spans="2:43" x14ac:dyDescent="0.25">
      <c r="B45">
        <v>44</v>
      </c>
      <c r="C45" t="str">
        <f ca="1"/>
        <v>California</v>
      </c>
      <c r="D45" t="str">
        <f ca="1"/>
        <v>Oakland</v>
      </c>
      <c r="E45" t="str">
        <f ca="1"/>
        <v>Cedar Ln</v>
      </c>
      <c r="F45">
        <f ca="1"/>
        <v>45</v>
      </c>
      <c r="G45" t="str">
        <f ca="1"/>
        <v>53883</v>
      </c>
      <c r="H45" t="str">
        <f ca="1"/>
        <v>United States, California, Oakland, Cedar Ln, 45, 53883</v>
      </c>
      <c r="I45" t="str">
        <f ca="1"/>
        <v>GardenGuild Holdings</v>
      </c>
      <c r="J45" t="str">
        <f ca="1"/>
        <v>8202482870</v>
      </c>
      <c r="P45" t="s">
        <v>730</v>
      </c>
      <c r="AQ45" t="s">
        <v>499</v>
      </c>
    </row>
    <row r="46" spans="2:43" x14ac:dyDescent="0.25">
      <c r="B46">
        <v>45</v>
      </c>
      <c r="C46" t="str">
        <f ca="1"/>
        <v>Maine</v>
      </c>
      <c r="D46" t="str">
        <f ca="1"/>
        <v>Biddeford</v>
      </c>
      <c r="E46" t="str">
        <f ca="1"/>
        <v>1st Ave</v>
      </c>
      <c r="F46">
        <f ca="1"/>
        <v>60</v>
      </c>
      <c r="G46" t="str">
        <f ca="1"/>
        <v>50268</v>
      </c>
      <c r="H46" t="str">
        <f ca="1"/>
        <v>United States, Maine, Biddeford, 1st Ave, 60, 50268</v>
      </c>
      <c r="I46" t="str">
        <f ca="1"/>
        <v/>
      </c>
      <c r="J46" t="str">
        <f ca="1"/>
        <v>2078799825</v>
      </c>
      <c r="P46" t="s">
        <v>731</v>
      </c>
      <c r="AQ46" t="s">
        <v>500</v>
      </c>
    </row>
    <row r="47" spans="2:43" x14ac:dyDescent="0.25">
      <c r="B47">
        <v>46</v>
      </c>
      <c r="C47" t="str">
        <f ca="1"/>
        <v>Connecticut</v>
      </c>
      <c r="D47" t="str">
        <f ca="1"/>
        <v>West Haven</v>
      </c>
      <c r="E47" t="str">
        <f ca="1"/>
        <v>Shady Ln</v>
      </c>
      <c r="F47">
        <f ca="1"/>
        <v>77</v>
      </c>
      <c r="G47" t="str">
        <f ca="1"/>
        <v>02935</v>
      </c>
      <c r="H47" t="str">
        <f ca="1"/>
        <v>United States, Connecticut, West Haven, Shady Ln, 77, 02935</v>
      </c>
      <c r="I47" t="str">
        <f ca="1"/>
        <v/>
      </c>
      <c r="J47" t="str">
        <f ca="1"/>
        <v>8600748087</v>
      </c>
      <c r="P47" t="s">
        <v>732</v>
      </c>
      <c r="AQ47" t="s">
        <v>501</v>
      </c>
    </row>
    <row r="48" spans="2:43" x14ac:dyDescent="0.25">
      <c r="B48">
        <v>47</v>
      </c>
      <c r="C48" t="str">
        <f ca="1"/>
        <v>Michigan</v>
      </c>
      <c r="D48" t="str">
        <f ca="1"/>
        <v>Detroit</v>
      </c>
      <c r="E48" t="str">
        <f ca="1"/>
        <v>Adams St</v>
      </c>
      <c r="F48">
        <f ca="1"/>
        <v>66</v>
      </c>
      <c r="G48" t="str">
        <f ca="1"/>
        <v>14946</v>
      </c>
      <c r="H48" t="str">
        <f ca="1"/>
        <v>United States, Michigan, Detroit, Adams St, 66, 14946</v>
      </c>
      <c r="I48" t="str">
        <f ca="1"/>
        <v>BlossomBridge Corp.</v>
      </c>
      <c r="J48" t="str">
        <f ca="1"/>
        <v>9899485070</v>
      </c>
      <c r="P48" t="s">
        <v>733</v>
      </c>
      <c r="AQ48" t="s">
        <v>502</v>
      </c>
    </row>
    <row r="49" spans="2:43" x14ac:dyDescent="0.25">
      <c r="B49">
        <v>48</v>
      </c>
      <c r="C49" t="str">
        <f ca="1"/>
        <v>Nebraska</v>
      </c>
      <c r="D49" t="str">
        <f ca="1"/>
        <v>Grand Island</v>
      </c>
      <c r="E49" t="str">
        <f ca="1"/>
        <v>Maple Ave</v>
      </c>
      <c r="F49">
        <f ca="1"/>
        <v>59</v>
      </c>
      <c r="G49" t="str">
        <f ca="1"/>
        <v>07022</v>
      </c>
      <c r="H49" t="str">
        <f ca="1"/>
        <v>United States, Nebraska, Grand Island, Maple Ave, 59, 07022</v>
      </c>
      <c r="I49" t="str">
        <f ca="1"/>
        <v/>
      </c>
      <c r="J49" t="str">
        <f ca="1"/>
        <v>4029125755</v>
      </c>
      <c r="P49" t="s">
        <v>734</v>
      </c>
      <c r="AQ49" t="s">
        <v>503</v>
      </c>
    </row>
    <row r="50" spans="2:43" x14ac:dyDescent="0.25">
      <c r="B50">
        <v>49</v>
      </c>
      <c r="C50" t="str">
        <f ca="1"/>
        <v>Alaska</v>
      </c>
      <c r="D50" t="str">
        <f ca="1"/>
        <v>Wasilla</v>
      </c>
      <c r="E50" t="str">
        <f ca="1"/>
        <v>4th Ave</v>
      </c>
      <c r="F50">
        <f ca="1"/>
        <v>74</v>
      </c>
      <c r="G50" t="str">
        <f ca="1"/>
        <v>02554</v>
      </c>
      <c r="H50" t="str">
        <f ca="1"/>
        <v>United States, Alaska, Wasilla, 4th Ave, 74, 02554</v>
      </c>
      <c r="I50" t="str">
        <f ca="1"/>
        <v>EcoGrove Developments</v>
      </c>
      <c r="J50" t="str">
        <f ca="1"/>
        <v>9071299660</v>
      </c>
      <c r="P50" t="s">
        <v>735</v>
      </c>
      <c r="AQ50" t="s">
        <v>504</v>
      </c>
    </row>
    <row r="51" spans="2:43" x14ac:dyDescent="0.25">
      <c r="B51">
        <v>50</v>
      </c>
      <c r="C51" t="str">
        <f ca="1"/>
        <v>Louisiana</v>
      </c>
      <c r="D51" t="str">
        <f ca="1"/>
        <v>Shreveport</v>
      </c>
      <c r="E51" t="str">
        <f ca="1"/>
        <v>Walnut St</v>
      </c>
      <c r="F51">
        <f ca="1"/>
        <v>63</v>
      </c>
      <c r="G51" t="str">
        <f ca="1"/>
        <v>20396</v>
      </c>
      <c r="H51" t="str">
        <f ca="1"/>
        <v>United States, Louisiana, Shreveport, Walnut St, 63, 20396</v>
      </c>
      <c r="I51" t="str">
        <f ca="1"/>
        <v>PetalPro Partners</v>
      </c>
      <c r="J51" t="str">
        <f ca="1"/>
        <v>3187274175</v>
      </c>
      <c r="P51" t="s">
        <v>736</v>
      </c>
      <c r="AQ51" t="s">
        <v>505</v>
      </c>
    </row>
    <row r="52" spans="2:43" x14ac:dyDescent="0.25">
      <c r="B52">
        <v>51</v>
      </c>
      <c r="C52" t="str">
        <f ca="1"/>
        <v>New Jersey</v>
      </c>
      <c r="D52" t="str">
        <f ca="1"/>
        <v>Clifton</v>
      </c>
      <c r="E52" t="str">
        <f ca="1"/>
        <v>Central Ave</v>
      </c>
      <c r="F52">
        <f ca="1"/>
        <v>109</v>
      </c>
      <c r="G52" t="str">
        <f ca="1"/>
        <v>49127</v>
      </c>
      <c r="H52" t="str">
        <f ca="1"/>
        <v>United States, New Jersey, Clifton, Central Ave, 109, 49127</v>
      </c>
      <c r="I52" t="str">
        <f ca="1"/>
        <v/>
      </c>
      <c r="J52" t="str">
        <f ca="1"/>
        <v>8622758280</v>
      </c>
      <c r="P52" t="s">
        <v>737</v>
      </c>
      <c r="AQ52" t="s">
        <v>506</v>
      </c>
    </row>
    <row r="53" spans="2:43" x14ac:dyDescent="0.25">
      <c r="B53">
        <v>52</v>
      </c>
      <c r="C53" t="str">
        <f ca="1"/>
        <v>Kansas</v>
      </c>
      <c r="D53" t="str">
        <f ca="1"/>
        <v>Wichita</v>
      </c>
      <c r="E53" t="str">
        <f ca="1"/>
        <v>Walnut St</v>
      </c>
      <c r="F53">
        <f ca="1"/>
        <v>70</v>
      </c>
      <c r="G53" t="str">
        <f ca="1"/>
        <v>24960</v>
      </c>
      <c r="H53" t="str">
        <f ca="1"/>
        <v>United States, Kansas, Wichita, Walnut St, 70, 24960</v>
      </c>
      <c r="I53" t="str">
        <f ca="1"/>
        <v/>
      </c>
      <c r="J53" t="str">
        <f ca="1"/>
        <v>7854147036</v>
      </c>
      <c r="P53" t="s">
        <v>738</v>
      </c>
      <c r="AQ53" t="s">
        <v>507</v>
      </c>
    </row>
    <row r="54" spans="2:43" x14ac:dyDescent="0.25">
      <c r="B54">
        <v>53</v>
      </c>
      <c r="C54" t="str">
        <f ca="1"/>
        <v>Nevada</v>
      </c>
      <c r="D54" t="str">
        <f ca="1"/>
        <v>Sun Valley</v>
      </c>
      <c r="E54" t="str">
        <f ca="1"/>
        <v>Vine St</v>
      </c>
      <c r="F54">
        <f ca="1"/>
        <v>56</v>
      </c>
      <c r="G54" t="str">
        <f ca="1"/>
        <v>92497</v>
      </c>
      <c r="H54" t="str">
        <f ca="1"/>
        <v>United States, Nevada, Sun Valley, Vine St, 56, 92497</v>
      </c>
      <c r="I54" t="str">
        <f ca="1"/>
        <v>CultivateConsortium Agency</v>
      </c>
      <c r="J54" t="str">
        <f ca="1"/>
        <v>7751961227</v>
      </c>
      <c r="P54" t="s">
        <v>739</v>
      </c>
      <c r="AQ54" t="s">
        <v>508</v>
      </c>
    </row>
    <row r="55" spans="2:43" x14ac:dyDescent="0.25">
      <c r="B55">
        <v>54</v>
      </c>
      <c r="C55" t="str">
        <f ca="1"/>
        <v>Illinois</v>
      </c>
      <c r="D55" t="str">
        <f ca="1"/>
        <v>Elgin</v>
      </c>
      <c r="E55" t="str">
        <f ca="1"/>
        <v>8th St</v>
      </c>
      <c r="F55">
        <f ca="1"/>
        <v>10</v>
      </c>
      <c r="G55" t="str">
        <f ca="1"/>
        <v>22031</v>
      </c>
      <c r="H55" t="str">
        <f ca="1"/>
        <v>United States, Illinois, Elgin, 8th St, 10, 22031</v>
      </c>
      <c r="I55" t="str">
        <f ca="1"/>
        <v/>
      </c>
      <c r="J55" t="str">
        <f ca="1"/>
        <v>3094506244</v>
      </c>
      <c r="P55" t="s">
        <v>740</v>
      </c>
      <c r="AQ55" t="s">
        <v>509</v>
      </c>
    </row>
    <row r="56" spans="2:43" x14ac:dyDescent="0.25">
      <c r="B56">
        <v>55</v>
      </c>
      <c r="C56" t="str">
        <f ca="1"/>
        <v>Nevada</v>
      </c>
      <c r="D56" t="str">
        <f ca="1"/>
        <v>Winchester</v>
      </c>
      <c r="E56" t="str">
        <f ca="1"/>
        <v>Spring St</v>
      </c>
      <c r="F56">
        <f ca="1"/>
        <v>86</v>
      </c>
      <c r="G56" t="str">
        <f ca="1"/>
        <v>22704</v>
      </c>
      <c r="H56" t="str">
        <f ca="1"/>
        <v>United States, Nevada, Winchester, Spring St, 86, 22704</v>
      </c>
      <c r="I56" t="str">
        <f ca="1"/>
        <v>NectarNetworks Company</v>
      </c>
      <c r="J56" t="str">
        <f ca="1"/>
        <v>7252640613</v>
      </c>
      <c r="P56" t="s">
        <v>741</v>
      </c>
      <c r="AQ56" t="s">
        <v>510</v>
      </c>
    </row>
    <row r="57" spans="2:43" x14ac:dyDescent="0.25">
      <c r="B57">
        <v>56</v>
      </c>
      <c r="C57" t="str">
        <f ca="1"/>
        <v>Indiana</v>
      </c>
      <c r="D57" t="str">
        <f ca="1"/>
        <v>Kokomo</v>
      </c>
      <c r="E57" t="str">
        <f ca="1"/>
        <v>Willow St</v>
      </c>
      <c r="F57">
        <f ca="1"/>
        <v>91</v>
      </c>
      <c r="G57" t="str">
        <f ca="1"/>
        <v>35017</v>
      </c>
      <c r="H57" t="str">
        <f ca="1"/>
        <v>United States, Indiana, Kokomo, Willow St, 91, 35017</v>
      </c>
      <c r="I57" t="str">
        <f ca="1"/>
        <v/>
      </c>
      <c r="J57" t="str">
        <f ca="1"/>
        <v>3171449076</v>
      </c>
      <c r="P57" t="s">
        <v>742</v>
      </c>
      <c r="AQ57" t="s">
        <v>511</v>
      </c>
    </row>
    <row r="58" spans="2:43" x14ac:dyDescent="0.25">
      <c r="B58">
        <v>57</v>
      </c>
      <c r="C58" t="str">
        <f ca="1"/>
        <v>Massachusetts</v>
      </c>
      <c r="D58" t="str">
        <f ca="1"/>
        <v>Quincy</v>
      </c>
      <c r="E58" t="str">
        <f ca="1"/>
        <v>South St</v>
      </c>
      <c r="F58">
        <f ca="1"/>
        <v>84</v>
      </c>
      <c r="G58" t="str">
        <f ca="1"/>
        <v>06705</v>
      </c>
      <c r="H58" t="str">
        <f ca="1"/>
        <v>United States, Massachusetts, Quincy, South St, 84, 06705</v>
      </c>
      <c r="I58" t="str">
        <f ca="1"/>
        <v/>
      </c>
      <c r="J58" t="str">
        <f ca="1"/>
        <v>3395825088</v>
      </c>
      <c r="P58" t="s">
        <v>743</v>
      </c>
      <c r="AQ58" t="s">
        <v>512</v>
      </c>
    </row>
    <row r="59" spans="2:43" x14ac:dyDescent="0.25">
      <c r="B59">
        <v>58</v>
      </c>
      <c r="C59" t="str">
        <f ca="1"/>
        <v>Nebraska</v>
      </c>
      <c r="D59" t="str">
        <f ca="1"/>
        <v>Lincoln</v>
      </c>
      <c r="E59" t="str">
        <f ca="1"/>
        <v>Short St</v>
      </c>
      <c r="F59">
        <f ca="1"/>
        <v>94</v>
      </c>
      <c r="G59" t="str">
        <f ca="1"/>
        <v>10555</v>
      </c>
      <c r="H59" t="str">
        <f ca="1"/>
        <v>United States, Nebraska, Lincoln, Short St, 94, 10555</v>
      </c>
      <c r="I59" t="str">
        <f ca="1"/>
        <v/>
      </c>
      <c r="J59" t="str">
        <f ca="1"/>
        <v>4021546065</v>
      </c>
      <c r="AQ59" t="s">
        <v>513</v>
      </c>
    </row>
    <row r="60" spans="2:43" x14ac:dyDescent="0.25">
      <c r="B60">
        <v>59</v>
      </c>
      <c r="C60" t="str">
        <f ca="1"/>
        <v>Kentucky</v>
      </c>
      <c r="D60" t="str">
        <f ca="1"/>
        <v>Owensboro</v>
      </c>
      <c r="E60" t="str">
        <f ca="1"/>
        <v>5th St</v>
      </c>
      <c r="F60">
        <f ca="1"/>
        <v>95</v>
      </c>
      <c r="G60" t="str">
        <f ca="1"/>
        <v>88119</v>
      </c>
      <c r="H60" t="str">
        <f ca="1"/>
        <v>United States, Kentucky, Owensboro, 5th St, 95, 88119</v>
      </c>
      <c r="I60" t="str">
        <f ca="1"/>
        <v/>
      </c>
      <c r="J60" t="str">
        <f ca="1"/>
        <v>6065500751</v>
      </c>
      <c r="AQ60" t="s">
        <v>514</v>
      </c>
    </row>
    <row r="61" spans="2:43" x14ac:dyDescent="0.25">
      <c r="B61">
        <v>60</v>
      </c>
      <c r="C61" t="str">
        <f ca="1"/>
        <v>Michigan</v>
      </c>
      <c r="D61" t="str">
        <f ca="1"/>
        <v>Lansing</v>
      </c>
      <c r="E61" t="str">
        <f ca="1"/>
        <v>Washington Ave</v>
      </c>
      <c r="F61">
        <f ca="1"/>
        <v>3</v>
      </c>
      <c r="G61" t="str">
        <f ca="1"/>
        <v>52892</v>
      </c>
      <c r="H61" t="str">
        <f ca="1"/>
        <v>United States, Michigan, Lansing, Washington Ave, 3, 52892</v>
      </c>
      <c r="I61" t="str">
        <f ca="1"/>
        <v/>
      </c>
      <c r="J61" t="str">
        <f ca="1"/>
        <v>3132459488</v>
      </c>
      <c r="AQ61" t="s">
        <v>515</v>
      </c>
    </row>
    <row r="62" spans="2:43" x14ac:dyDescent="0.25">
      <c r="B62">
        <v>61</v>
      </c>
      <c r="C62" t="str">
        <f ca="1"/>
        <v>Iowa</v>
      </c>
      <c r="D62" t="str">
        <f ca="1"/>
        <v>Cedar Rapids</v>
      </c>
      <c r="E62" t="str">
        <f ca="1"/>
        <v>Spring St</v>
      </c>
      <c r="F62">
        <f ca="1"/>
        <v>11</v>
      </c>
      <c r="G62" t="str">
        <f ca="1"/>
        <v>20009</v>
      </c>
      <c r="H62" t="str">
        <f ca="1"/>
        <v>United States, Iowa, Cedar Rapids, Spring St, 11, 20009</v>
      </c>
      <c r="I62" t="str">
        <f ca="1"/>
        <v/>
      </c>
      <c r="J62" t="str">
        <f ca="1"/>
        <v>6414554546</v>
      </c>
      <c r="AQ62" t="s">
        <v>516</v>
      </c>
    </row>
    <row r="63" spans="2:43" x14ac:dyDescent="0.25">
      <c r="B63">
        <v>62</v>
      </c>
      <c r="C63" t="str">
        <f ca="1"/>
        <v>Minnesota</v>
      </c>
      <c r="D63" t="str">
        <f ca="1"/>
        <v>Rochester</v>
      </c>
      <c r="E63" t="str">
        <f ca="1"/>
        <v>Mill St</v>
      </c>
      <c r="F63">
        <f ca="1"/>
        <v>85</v>
      </c>
      <c r="G63" t="str">
        <f ca="1"/>
        <v>66676</v>
      </c>
      <c r="H63" t="str">
        <f ca="1"/>
        <v>United States, Minnesota, Rochester, Mill St, 85, 66676</v>
      </c>
      <c r="I63" t="str">
        <f ca="1"/>
        <v/>
      </c>
      <c r="J63" t="str">
        <f ca="1"/>
        <v>9528211073</v>
      </c>
      <c r="AQ63" t="s">
        <v>517</v>
      </c>
    </row>
    <row r="64" spans="2:43" x14ac:dyDescent="0.25">
      <c r="B64">
        <v>63</v>
      </c>
      <c r="C64" t="str">
        <f ca="1"/>
        <v>Alaska</v>
      </c>
      <c r="D64" t="str">
        <f ca="1"/>
        <v>Sterling</v>
      </c>
      <c r="E64" t="str">
        <f ca="1"/>
        <v>Highland Ave</v>
      </c>
      <c r="F64">
        <f ca="1"/>
        <v>3</v>
      </c>
      <c r="G64" t="str">
        <f ca="1"/>
        <v>96835</v>
      </c>
      <c r="H64" t="str">
        <f ca="1"/>
        <v>United States, Alaska, Sterling, Highland Ave, 3, 96835</v>
      </c>
      <c r="I64" t="str">
        <f ca="1"/>
        <v>EcoGrove Developments</v>
      </c>
      <c r="J64" t="str">
        <f ca="1"/>
        <v>9078567942</v>
      </c>
      <c r="AQ64" t="s">
        <v>518</v>
      </c>
    </row>
    <row r="65" spans="2:43" x14ac:dyDescent="0.25">
      <c r="B65">
        <v>64</v>
      </c>
      <c r="C65" t="str">
        <f ca="1"/>
        <v>Idaho</v>
      </c>
      <c r="D65" t="str">
        <f ca="1"/>
        <v>Ammon</v>
      </c>
      <c r="E65" t="str">
        <f ca="1"/>
        <v>Franklin St</v>
      </c>
      <c r="F65">
        <f ca="1"/>
        <v>11</v>
      </c>
      <c r="G65" t="str">
        <f ca="1"/>
        <v>09712</v>
      </c>
      <c r="H65" t="str">
        <f ca="1"/>
        <v>United States, Idaho, Ammon, Franklin St, 11, 09712</v>
      </c>
      <c r="I65" t="str">
        <f ca="1"/>
        <v>ParkPlace Properties</v>
      </c>
      <c r="J65" t="str">
        <f ca="1"/>
        <v>9861364627</v>
      </c>
      <c r="AQ65" t="s">
        <v>519</v>
      </c>
    </row>
    <row r="66" spans="2:43" x14ac:dyDescent="0.25">
      <c r="B66">
        <v>65</v>
      </c>
      <c r="C66" t="str">
        <f ca="1"/>
        <v>Maine</v>
      </c>
      <c r="D66" t="str">
        <f ca="1"/>
        <v>Bangor</v>
      </c>
      <c r="E66" t="str">
        <f ca="1"/>
        <v>Park St</v>
      </c>
      <c r="F66">
        <f ca="1"/>
        <v>80</v>
      </c>
      <c r="G66" t="str">
        <f ca="1"/>
        <v>95488</v>
      </c>
      <c r="H66" t="str">
        <f ca="1"/>
        <v>United States, Maine, Bangor, Park St, 80, 95488</v>
      </c>
      <c r="I66" t="str">
        <f ca="1"/>
        <v>NatureNest Creators</v>
      </c>
      <c r="J66" t="str">
        <f ca="1"/>
        <v>2076838632</v>
      </c>
      <c r="AQ66" t="s">
        <v>520</v>
      </c>
    </row>
    <row r="67" spans="2:43" x14ac:dyDescent="0.25">
      <c r="B67">
        <v>66</v>
      </c>
      <c r="C67" t="str">
        <f ca="1"/>
        <v>Montana</v>
      </c>
      <c r="D67" t="str">
        <f ca="1"/>
        <v>Missoula</v>
      </c>
      <c r="E67" t="str">
        <f ca="1"/>
        <v>Jefferson St</v>
      </c>
      <c r="F67">
        <f ca="1"/>
        <v>78</v>
      </c>
      <c r="G67" t="str">
        <f ca="1"/>
        <v>70522</v>
      </c>
      <c r="H67" t="str">
        <f ca="1"/>
        <v>United States, Montana, Missoula, Jefferson St, 78, 70522</v>
      </c>
      <c r="I67" t="str">
        <f ca="1"/>
        <v/>
      </c>
      <c r="J67" t="str">
        <f ca="1"/>
        <v>4066103617</v>
      </c>
      <c r="AQ67" t="s">
        <v>521</v>
      </c>
    </row>
    <row r="68" spans="2:43" x14ac:dyDescent="0.25">
      <c r="B68">
        <v>67</v>
      </c>
      <c r="C68" t="str">
        <f ca="1"/>
        <v>Massachusetts</v>
      </c>
      <c r="D68" t="str">
        <f ca="1"/>
        <v>Somerville</v>
      </c>
      <c r="E68" t="str">
        <f ca="1"/>
        <v>1st St</v>
      </c>
      <c r="F68">
        <f ca="1"/>
        <v>6</v>
      </c>
      <c r="G68" t="str">
        <f ca="1"/>
        <v>43717</v>
      </c>
      <c r="H68" t="str">
        <f ca="1"/>
        <v>United States, Massachusetts, Somerville, 1st St, 6, 43717</v>
      </c>
      <c r="I68" t="str">
        <f ca="1"/>
        <v/>
      </c>
      <c r="J68" t="str">
        <f ca="1"/>
        <v>7745576326</v>
      </c>
      <c r="AQ68" t="s">
        <v>522</v>
      </c>
    </row>
    <row r="69" spans="2:43" x14ac:dyDescent="0.25">
      <c r="B69">
        <v>68</v>
      </c>
      <c r="C69" t="str">
        <f ca="1"/>
        <v>Missouri</v>
      </c>
      <c r="D69" t="str">
        <f ca="1"/>
        <v>St. Charles</v>
      </c>
      <c r="E69" t="str">
        <f ca="1"/>
        <v>Ash St</v>
      </c>
      <c r="F69">
        <f ca="1"/>
        <v>25</v>
      </c>
      <c r="G69" t="str">
        <f ca="1"/>
        <v>01826</v>
      </c>
      <c r="H69" t="str">
        <f ca="1"/>
        <v>United States, Missouri, St. Charles, Ash St, 25, 01826</v>
      </c>
      <c r="I69" t="str">
        <f ca="1"/>
        <v/>
      </c>
      <c r="J69" t="str">
        <f ca="1"/>
        <v>6364728510</v>
      </c>
      <c r="AQ69" t="s">
        <v>523</v>
      </c>
    </row>
    <row r="70" spans="2:43" x14ac:dyDescent="0.25">
      <c r="B70">
        <v>69</v>
      </c>
      <c r="C70" t="str">
        <f ca="1"/>
        <v>Idaho</v>
      </c>
      <c r="D70" t="str">
        <f ca="1"/>
        <v>Kuna</v>
      </c>
      <c r="E70" t="str">
        <f ca="1"/>
        <v>8th St</v>
      </c>
      <c r="F70">
        <f ca="1"/>
        <v>115</v>
      </c>
      <c r="G70" t="str">
        <f ca="1"/>
        <v>36125</v>
      </c>
      <c r="H70" t="str">
        <f ca="1"/>
        <v>United States, Idaho, Kuna, 8th St, 115, 36125</v>
      </c>
      <c r="I70" t="str">
        <f ca="1"/>
        <v>ParkPlace Properties</v>
      </c>
      <c r="J70" t="str">
        <f ca="1"/>
        <v>2086453597</v>
      </c>
      <c r="AQ70" t="s">
        <v>524</v>
      </c>
    </row>
    <row r="71" spans="2:43" x14ac:dyDescent="0.25">
      <c r="B71">
        <v>70</v>
      </c>
      <c r="C71" t="str">
        <f ca="1"/>
        <v>Maryland</v>
      </c>
      <c r="D71" t="str">
        <f ca="1"/>
        <v>Columbia</v>
      </c>
      <c r="E71" t="str">
        <f ca="1"/>
        <v>Mill St</v>
      </c>
      <c r="F71">
        <f ca="1"/>
        <v>76</v>
      </c>
      <c r="G71" t="str">
        <f ca="1"/>
        <v>32826</v>
      </c>
      <c r="H71" t="str">
        <f ca="1"/>
        <v>United States, Maryland, Columbia, Mill St, 76, 32826</v>
      </c>
      <c r="I71" t="str">
        <f ca="1"/>
        <v/>
      </c>
      <c r="J71" t="str">
        <f ca="1"/>
        <v>2406058833</v>
      </c>
      <c r="AQ71" t="s">
        <v>525</v>
      </c>
    </row>
    <row r="72" spans="2:43" x14ac:dyDescent="0.25">
      <c r="B72">
        <v>71</v>
      </c>
      <c r="C72" t="str">
        <f ca="1"/>
        <v>Alabama</v>
      </c>
      <c r="D72" t="str">
        <f ca="1"/>
        <v>Montgomery</v>
      </c>
      <c r="E72" t="str">
        <f ca="1"/>
        <v>Main St</v>
      </c>
      <c r="F72">
        <f ca="1"/>
        <v>74</v>
      </c>
      <c r="G72" t="str">
        <f ca="1"/>
        <v>72492</v>
      </c>
      <c r="H72" t="str">
        <f ca="1"/>
        <v>United States, Alabama, Montgomery, Main St, 74, 72492</v>
      </c>
      <c r="I72" t="str">
        <f ca="1"/>
        <v/>
      </c>
      <c r="J72" t="str">
        <f ca="1"/>
        <v>9384112669</v>
      </c>
      <c r="AQ72" t="s">
        <v>526</v>
      </c>
    </row>
    <row r="73" spans="2:43" x14ac:dyDescent="0.25">
      <c r="B73">
        <v>72</v>
      </c>
      <c r="C73" t="str">
        <f ca="1"/>
        <v>Hawaii</v>
      </c>
      <c r="D73" t="str">
        <f ca="1"/>
        <v>Schofield Barracks</v>
      </c>
      <c r="E73" t="str">
        <f ca="1"/>
        <v>Center St</v>
      </c>
      <c r="F73">
        <f ca="1"/>
        <v>61</v>
      </c>
      <c r="G73" t="str">
        <f ca="1"/>
        <v>91110</v>
      </c>
      <c r="H73" t="str">
        <f ca="1"/>
        <v>United States, Hawaii, Schofield Barracks, Center St, 61, 91110</v>
      </c>
      <c r="I73" t="str">
        <f ca="1"/>
        <v/>
      </c>
      <c r="J73" t="str">
        <f ca="1"/>
        <v>8082901747</v>
      </c>
      <c r="AQ73" t="s">
        <v>527</v>
      </c>
    </row>
    <row r="74" spans="2:43" x14ac:dyDescent="0.25">
      <c r="B74">
        <v>73</v>
      </c>
      <c r="C74" t="str">
        <f ca="1"/>
        <v>Florida</v>
      </c>
      <c r="D74" t="str">
        <f ca="1"/>
        <v>Cape Coral</v>
      </c>
      <c r="E74" t="str">
        <f ca="1"/>
        <v>Lincoln St</v>
      </c>
      <c r="F74">
        <f ca="1"/>
        <v>13</v>
      </c>
      <c r="G74" t="str">
        <f ca="1"/>
        <v>77373</v>
      </c>
      <c r="H74" t="str">
        <f ca="1"/>
        <v>United States, Florida, Cape Coral, Lincoln St, 13, 77373</v>
      </c>
      <c r="I74" t="str">
        <f ca="1"/>
        <v/>
      </c>
      <c r="J74" t="str">
        <f ca="1"/>
        <v>9047068602</v>
      </c>
      <c r="AQ74" t="s">
        <v>528</v>
      </c>
    </row>
    <row r="75" spans="2:43" x14ac:dyDescent="0.25">
      <c r="B75">
        <v>74</v>
      </c>
      <c r="C75" t="str">
        <f ca="1"/>
        <v>Nebraska</v>
      </c>
      <c r="D75" t="str">
        <f ca="1"/>
        <v>Grand Island</v>
      </c>
      <c r="E75" t="str">
        <f ca="1"/>
        <v>Sunset Dr</v>
      </c>
      <c r="F75">
        <f ca="1"/>
        <v>43</v>
      </c>
      <c r="G75" t="str">
        <f ca="1"/>
        <v>76248</v>
      </c>
      <c r="H75" t="str">
        <f ca="1"/>
        <v>United States, Nebraska, Grand Island, Sunset Dr, 43, 76248</v>
      </c>
      <c r="I75" t="str">
        <f ca="1"/>
        <v/>
      </c>
      <c r="J75" t="str">
        <f ca="1"/>
        <v>4026851415</v>
      </c>
    </row>
    <row r="76" spans="2:43" x14ac:dyDescent="0.25">
      <c r="B76">
        <v>75</v>
      </c>
      <c r="C76" t="str">
        <f ca="1"/>
        <v>Louisiana</v>
      </c>
      <c r="D76" t="str">
        <f ca="1"/>
        <v>Lake Charles</v>
      </c>
      <c r="E76" t="str">
        <f ca="1"/>
        <v>3rd Ave</v>
      </c>
      <c r="F76">
        <f ca="1"/>
        <v>38</v>
      </c>
      <c r="G76" t="str">
        <f ca="1"/>
        <v>17252</v>
      </c>
      <c r="H76" t="str">
        <f ca="1"/>
        <v>United States, Louisiana, Lake Charles, 3rd Ave, 38, 17252</v>
      </c>
      <c r="I76" t="str">
        <f ca="1"/>
        <v>FloraFusion Enterprises</v>
      </c>
      <c r="J76" t="str">
        <f ca="1"/>
        <v>5044593669</v>
      </c>
    </row>
    <row r="77" spans="2:43" x14ac:dyDescent="0.25">
      <c r="B77">
        <v>76</v>
      </c>
      <c r="C77" t="str">
        <f ca="1"/>
        <v>Connecticut</v>
      </c>
      <c r="D77" t="str">
        <f ca="1"/>
        <v>Bridgeport</v>
      </c>
      <c r="E77" t="str">
        <f ca="1"/>
        <v>Cedar Ln</v>
      </c>
      <c r="F77">
        <f ca="1"/>
        <v>106</v>
      </c>
      <c r="G77" t="str">
        <f ca="1"/>
        <v>29349</v>
      </c>
      <c r="H77" t="str">
        <f ca="1"/>
        <v>United States, Connecticut, Bridgeport, Cedar Ln, 106, 29349</v>
      </c>
      <c r="I77" t="str">
        <f ca="1"/>
        <v/>
      </c>
      <c r="J77" t="str">
        <f ca="1"/>
        <v>2037654581</v>
      </c>
    </row>
    <row r="78" spans="2:43" x14ac:dyDescent="0.25">
      <c r="B78">
        <v>77</v>
      </c>
      <c r="C78" t="str">
        <f ca="1"/>
        <v>Maryland</v>
      </c>
      <c r="D78" t="str">
        <f ca="1"/>
        <v>Columbia</v>
      </c>
      <c r="E78" t="str">
        <f ca="1"/>
        <v>Elm St</v>
      </c>
      <c r="F78">
        <f ca="1"/>
        <v>75</v>
      </c>
      <c r="G78" t="str">
        <f ca="1"/>
        <v>09429</v>
      </c>
      <c r="H78" t="str">
        <f ca="1"/>
        <v>United States, Maryland, Columbia, Elm St, 75, 09429</v>
      </c>
      <c r="I78" t="str">
        <f ca="1"/>
        <v/>
      </c>
      <c r="J78" t="str">
        <f ca="1"/>
        <v>4431660907</v>
      </c>
    </row>
    <row r="79" spans="2:43" x14ac:dyDescent="0.25">
      <c r="B79">
        <v>78</v>
      </c>
      <c r="C79" t="str">
        <f ca="1"/>
        <v>Iowa</v>
      </c>
      <c r="D79" t="str">
        <f ca="1"/>
        <v>West Des Moines</v>
      </c>
      <c r="E79" t="str">
        <f ca="1"/>
        <v>Airport Rd</v>
      </c>
      <c r="F79">
        <f ca="1"/>
        <v>118</v>
      </c>
      <c r="G79" t="str">
        <f ca="1"/>
        <v>93276</v>
      </c>
      <c r="H79" t="str">
        <f ca="1"/>
        <v>United States, Iowa, West Des Moines, Airport Rd, 118, 93276</v>
      </c>
      <c r="I79" t="str">
        <f ca="1"/>
        <v/>
      </c>
      <c r="J79" t="str">
        <f ca="1"/>
        <v>3190624327</v>
      </c>
    </row>
    <row r="80" spans="2:43" x14ac:dyDescent="0.25">
      <c r="B80">
        <v>79</v>
      </c>
      <c r="C80" t="str">
        <f ca="1"/>
        <v>Illinois</v>
      </c>
      <c r="D80" t="str">
        <f ca="1"/>
        <v>Elgin</v>
      </c>
      <c r="E80" t="str">
        <f ca="1"/>
        <v>School St</v>
      </c>
      <c r="F80">
        <f ca="1"/>
        <v>41</v>
      </c>
      <c r="G80" t="str">
        <f ca="1"/>
        <v>85772</v>
      </c>
      <c r="H80" t="str">
        <f ca="1"/>
        <v>United States, Illinois, Elgin, School St, 41, 85772</v>
      </c>
      <c r="I80" t="str">
        <f ca="1"/>
        <v>EdenEcho Developers</v>
      </c>
      <c r="J80" t="str">
        <f ca="1"/>
        <v>6184452197</v>
      </c>
    </row>
    <row r="81" spans="2:10" x14ac:dyDescent="0.25">
      <c r="B81">
        <v>80</v>
      </c>
      <c r="C81" t="str">
        <f ca="1"/>
        <v>Massachusetts</v>
      </c>
      <c r="D81" t="str">
        <f ca="1"/>
        <v>Lowell</v>
      </c>
      <c r="E81" t="str">
        <f ca="1"/>
        <v>Meadow Ln</v>
      </c>
      <c r="F81">
        <f ca="1"/>
        <v>79</v>
      </c>
      <c r="G81" t="str">
        <f ca="1"/>
        <v>28692</v>
      </c>
      <c r="H81" t="str">
        <f ca="1"/>
        <v>United States, Massachusetts, Lowell, Meadow Ln, 79, 28692</v>
      </c>
      <c r="I81" t="str">
        <f ca="1"/>
        <v/>
      </c>
      <c r="J81" t="str">
        <f ca="1"/>
        <v>3512635448</v>
      </c>
    </row>
    <row r="82" spans="2:10" x14ac:dyDescent="0.25">
      <c r="B82">
        <v>81</v>
      </c>
      <c r="C82" t="str">
        <f ca="1"/>
        <v>Mississippi</v>
      </c>
      <c r="D82" t="str">
        <f ca="1"/>
        <v>Horn Lake</v>
      </c>
      <c r="E82" t="str">
        <f ca="1"/>
        <v>7th St</v>
      </c>
      <c r="F82">
        <f ca="1"/>
        <v>9</v>
      </c>
      <c r="G82" t="str">
        <f ca="1"/>
        <v>48486</v>
      </c>
      <c r="H82" t="str">
        <f ca="1"/>
        <v>United States, Mississippi, Horn Lake, 7th St, 9, 48486</v>
      </c>
      <c r="I82" t="str">
        <f ca="1"/>
        <v>TerraTrove Traders</v>
      </c>
      <c r="J82" t="str">
        <f ca="1"/>
        <v>2281204216</v>
      </c>
    </row>
    <row r="83" spans="2:10" x14ac:dyDescent="0.25">
      <c r="B83">
        <v>82</v>
      </c>
      <c r="C83" t="str">
        <f ca="1"/>
        <v>Maine</v>
      </c>
      <c r="D83" t="str">
        <f ca="1"/>
        <v>Orono</v>
      </c>
      <c r="E83" t="str">
        <f ca="1"/>
        <v>Ridge Rd</v>
      </c>
      <c r="F83">
        <f ca="1"/>
        <v>63</v>
      </c>
      <c r="G83" t="str">
        <f ca="1"/>
        <v>97164</v>
      </c>
      <c r="H83" t="str">
        <f ca="1"/>
        <v>United States, Maine, Orono, Ridge Rd, 63, 97164</v>
      </c>
      <c r="I83" t="str">
        <f ca="1"/>
        <v/>
      </c>
      <c r="J83" t="str">
        <f ca="1"/>
        <v>2078280153</v>
      </c>
    </row>
    <row r="84" spans="2:10" x14ac:dyDescent="0.25">
      <c r="B84">
        <v>83</v>
      </c>
      <c r="C84" t="str">
        <f ca="1"/>
        <v>Alabama</v>
      </c>
      <c r="D84" t="str">
        <f ca="1"/>
        <v>Opelika</v>
      </c>
      <c r="E84" t="str">
        <f ca="1"/>
        <v>10th St</v>
      </c>
      <c r="F84">
        <f ca="1"/>
        <v>20</v>
      </c>
      <c r="G84" t="str">
        <f ca="1"/>
        <v>07899</v>
      </c>
      <c r="H84" t="str">
        <f ca="1"/>
        <v>United States, Alabama, Opelika, 10th St, 20, 07899</v>
      </c>
      <c r="I84" t="str">
        <f ca="1"/>
        <v/>
      </c>
      <c r="J84" t="str">
        <f ca="1"/>
        <v>3342213156</v>
      </c>
    </row>
    <row r="85" spans="2:10" x14ac:dyDescent="0.25">
      <c r="B85">
        <v>84</v>
      </c>
      <c r="C85" t="str">
        <f ca="1"/>
        <v>Arkansas</v>
      </c>
      <c r="D85" t="str">
        <f ca="1"/>
        <v>Russellville</v>
      </c>
      <c r="E85" t="str">
        <f ca="1"/>
        <v>N Main St</v>
      </c>
      <c r="F85">
        <f ca="1"/>
        <v>43</v>
      </c>
      <c r="G85" t="str">
        <f ca="1"/>
        <v>82520</v>
      </c>
      <c r="H85" t="str">
        <f ca="1"/>
        <v>United States, Arkansas, Russellville, N Main St, 43, 82520</v>
      </c>
      <c r="I85" t="str">
        <f ca="1"/>
        <v/>
      </c>
      <c r="J85" t="str">
        <f ca="1"/>
        <v>8700948802</v>
      </c>
    </row>
    <row r="86" spans="2:10" x14ac:dyDescent="0.25">
      <c r="B86">
        <v>85</v>
      </c>
      <c r="C86" t="str">
        <f ca="1"/>
        <v>Iowa</v>
      </c>
      <c r="D86" t="str">
        <f ca="1"/>
        <v>Bettendorf</v>
      </c>
      <c r="E86" t="str">
        <f ca="1"/>
        <v>Lincoln St</v>
      </c>
      <c r="F86">
        <f ca="1"/>
        <v>71</v>
      </c>
      <c r="G86" t="str">
        <f ca="1"/>
        <v>92489</v>
      </c>
      <c r="H86" t="str">
        <f ca="1"/>
        <v>United States, Iowa, Bettendorf, Lincoln St, 71, 92489</v>
      </c>
      <c r="I86" t="str">
        <f ca="1"/>
        <v/>
      </c>
      <c r="J86" t="str">
        <f ca="1"/>
        <v>5635285387</v>
      </c>
    </row>
    <row r="87" spans="2:10" x14ac:dyDescent="0.25">
      <c r="B87">
        <v>86</v>
      </c>
      <c r="C87" t="str">
        <f ca="1"/>
        <v>Louisiana</v>
      </c>
      <c r="D87" t="str">
        <f ca="1"/>
        <v>Lafayette</v>
      </c>
      <c r="E87" t="str">
        <f ca="1"/>
        <v>Poplar St</v>
      </c>
      <c r="F87">
        <f ca="1"/>
        <v>114</v>
      </c>
      <c r="G87" t="str">
        <f ca="1"/>
        <v>63127</v>
      </c>
      <c r="H87" t="str">
        <f ca="1"/>
        <v>United States, Louisiana, Lafayette, Poplar St, 114, 63127</v>
      </c>
      <c r="I87" t="str">
        <f ca="1"/>
        <v>FloraFusion Enterprises</v>
      </c>
      <c r="J87" t="str">
        <f ca="1"/>
        <v>5042804501</v>
      </c>
    </row>
    <row r="88" spans="2:10" x14ac:dyDescent="0.25">
      <c r="B88">
        <v>87</v>
      </c>
      <c r="C88" t="str">
        <f ca="1"/>
        <v>Alabama</v>
      </c>
      <c r="D88" t="str">
        <f ca="1"/>
        <v>Opelika</v>
      </c>
      <c r="E88" t="str">
        <f ca="1"/>
        <v>9th St</v>
      </c>
      <c r="F88">
        <f ca="1"/>
        <v>122</v>
      </c>
      <c r="G88" t="str">
        <f ca="1"/>
        <v>48541</v>
      </c>
      <c r="H88" t="str">
        <f ca="1"/>
        <v>United States, Alabama, Opelika, 9th St, 122, 48541</v>
      </c>
      <c r="I88" t="str">
        <f ca="1"/>
        <v>GreenScape Innovators</v>
      </c>
      <c r="J88" t="str">
        <f ca="1"/>
        <v>2560089384</v>
      </c>
    </row>
    <row r="89" spans="2:10" x14ac:dyDescent="0.25">
      <c r="B89">
        <v>88</v>
      </c>
      <c r="C89" t="str">
        <f ca="1"/>
        <v>Massachusetts</v>
      </c>
      <c r="D89" t="str">
        <f ca="1"/>
        <v>Fall River</v>
      </c>
      <c r="E89" t="str">
        <f ca="1"/>
        <v>2nd St</v>
      </c>
      <c r="F89">
        <f ca="1"/>
        <v>124</v>
      </c>
      <c r="G89" t="str">
        <f ca="1"/>
        <v>30106</v>
      </c>
      <c r="H89" t="str">
        <f ca="1"/>
        <v>United States, Massachusetts, Fall River, 2nd St, 124, 30106</v>
      </c>
      <c r="I89" t="str">
        <f ca="1"/>
        <v>VistaVineyard Planners</v>
      </c>
      <c r="J89" t="str">
        <f ca="1"/>
        <v>5080788142</v>
      </c>
    </row>
    <row r="90" spans="2:10" x14ac:dyDescent="0.25">
      <c r="B90">
        <v>89</v>
      </c>
      <c r="C90" t="str">
        <f ca="1"/>
        <v>Idaho</v>
      </c>
      <c r="D90" t="str">
        <f ca="1"/>
        <v>Post Falls</v>
      </c>
      <c r="E90" t="str">
        <f ca="1"/>
        <v>North St</v>
      </c>
      <c r="F90">
        <f ca="1"/>
        <v>124</v>
      </c>
      <c r="G90" t="str">
        <f ca="1"/>
        <v>48859</v>
      </c>
      <c r="H90" t="str">
        <f ca="1"/>
        <v>United States, Idaho, Post Falls, North St, 124, 48859</v>
      </c>
      <c r="I90" t="str">
        <f ca="1"/>
        <v>SproutSphere Innovations</v>
      </c>
      <c r="J90" t="str">
        <f ca="1"/>
        <v>2083443672</v>
      </c>
    </row>
    <row r="91" spans="2:10" x14ac:dyDescent="0.25">
      <c r="B91">
        <v>90</v>
      </c>
      <c r="C91" t="str">
        <f ca="1"/>
        <v>Montana</v>
      </c>
      <c r="D91" t="str">
        <f ca="1"/>
        <v>Great Falls</v>
      </c>
      <c r="E91" t="str">
        <f ca="1"/>
        <v>Water St</v>
      </c>
      <c r="F91">
        <f ca="1"/>
        <v>131</v>
      </c>
      <c r="G91" t="str">
        <f ca="1"/>
        <v>48136</v>
      </c>
      <c r="H91" t="str">
        <f ca="1"/>
        <v>United States, Montana, Great Falls, Water St, 131, 48136</v>
      </c>
      <c r="I91" t="str">
        <f ca="1"/>
        <v/>
      </c>
      <c r="J91" t="str">
        <f ca="1"/>
        <v>4069201728</v>
      </c>
    </row>
    <row r="92" spans="2:10" x14ac:dyDescent="0.25">
      <c r="B92">
        <v>91</v>
      </c>
      <c r="C92" t="str">
        <f ca="1"/>
        <v>Delaware</v>
      </c>
      <c r="D92" t="str">
        <f ca="1"/>
        <v>Dover</v>
      </c>
      <c r="E92" t="str">
        <f ca="1"/>
        <v>Railroad St</v>
      </c>
      <c r="F92">
        <f ca="1"/>
        <v>117</v>
      </c>
      <c r="G92" t="str">
        <f ca="1"/>
        <v>37343</v>
      </c>
      <c r="H92" t="str">
        <f ca="1"/>
        <v>United States, Delaware, Dover, Railroad St, 117, 37343</v>
      </c>
      <c r="I92" t="str">
        <f ca="1"/>
        <v/>
      </c>
      <c r="J92" t="str">
        <f ca="1"/>
        <v>3028330056</v>
      </c>
    </row>
    <row r="93" spans="2:10" x14ac:dyDescent="0.25">
      <c r="B93">
        <v>92</v>
      </c>
      <c r="C93" t="str">
        <f ca="1"/>
        <v>Minnesota</v>
      </c>
      <c r="D93" t="str">
        <f ca="1"/>
        <v>Plymouth</v>
      </c>
      <c r="E93" t="str">
        <f ca="1"/>
        <v>1st Ave</v>
      </c>
      <c r="F93">
        <f ca="1"/>
        <v>88</v>
      </c>
      <c r="G93" t="str">
        <f ca="1"/>
        <v>69395</v>
      </c>
      <c r="H93" t="str">
        <f ca="1"/>
        <v>United States, Minnesota, Plymouth, 1st Ave, 88, 69395</v>
      </c>
      <c r="I93" t="str">
        <f ca="1"/>
        <v/>
      </c>
      <c r="J93" t="str">
        <f ca="1"/>
        <v>6124760418</v>
      </c>
    </row>
    <row r="94" spans="2:10" x14ac:dyDescent="0.25">
      <c r="B94">
        <v>93</v>
      </c>
      <c r="C94" t="str">
        <f ca="1"/>
        <v>Alabama</v>
      </c>
      <c r="D94" t="str">
        <f ca="1"/>
        <v>Mobile</v>
      </c>
      <c r="E94" t="str">
        <f ca="1"/>
        <v>Chestnut St</v>
      </c>
      <c r="F94">
        <f ca="1"/>
        <v>107</v>
      </c>
      <c r="G94" t="str">
        <f ca="1"/>
        <v>39716</v>
      </c>
      <c r="H94" t="str">
        <f ca="1"/>
        <v>United States, Alabama, Mobile, Chestnut St, 107, 39716</v>
      </c>
      <c r="I94" t="str">
        <f ca="1"/>
        <v>GreenScape Innovators</v>
      </c>
      <c r="J94" t="str">
        <f ca="1"/>
        <v>3349831914</v>
      </c>
    </row>
    <row r="95" spans="2:10" x14ac:dyDescent="0.25">
      <c r="B95">
        <v>94</v>
      </c>
      <c r="C95" t="str">
        <f ca="1"/>
        <v>Illinois</v>
      </c>
      <c r="D95" t="str">
        <f ca="1"/>
        <v>Berwy</v>
      </c>
      <c r="E95" t="str">
        <f ca="1"/>
        <v>Ridge Rd</v>
      </c>
      <c r="F95">
        <f ca="1"/>
        <v>10</v>
      </c>
      <c r="G95" t="str">
        <f ca="1"/>
        <v>46959</v>
      </c>
      <c r="H95" t="str">
        <f ca="1"/>
        <v>United States, Illinois, Berwy, Ridge Rd, 10, 46959</v>
      </c>
      <c r="I95" t="str">
        <f ca="1"/>
        <v/>
      </c>
      <c r="J95" t="str">
        <f ca="1"/>
        <v>3120685409</v>
      </c>
    </row>
    <row r="96" spans="2:10" x14ac:dyDescent="0.25">
      <c r="B96">
        <v>95</v>
      </c>
      <c r="C96" t="str">
        <f ca="1"/>
        <v>Iowa</v>
      </c>
      <c r="D96" t="str">
        <f ca="1"/>
        <v>Davenport</v>
      </c>
      <c r="E96" t="str">
        <f ca="1"/>
        <v>Jackson St</v>
      </c>
      <c r="F96">
        <f ca="1"/>
        <v>37</v>
      </c>
      <c r="G96" t="str">
        <f ca="1"/>
        <v>98752</v>
      </c>
      <c r="H96" t="str">
        <f ca="1"/>
        <v>United States, Iowa, Davenport, Jackson St, 37, 98752</v>
      </c>
      <c r="I96" t="str">
        <f ca="1"/>
        <v/>
      </c>
      <c r="J96" t="str">
        <f ca="1"/>
        <v>5631216203</v>
      </c>
    </row>
    <row r="97" spans="2:10" x14ac:dyDescent="0.25">
      <c r="B97">
        <v>96</v>
      </c>
      <c r="C97" t="str">
        <f ca="1"/>
        <v>Illinois</v>
      </c>
      <c r="D97" t="str">
        <f ca="1"/>
        <v>Naperville</v>
      </c>
      <c r="E97" t="str">
        <f ca="1"/>
        <v>Ash St</v>
      </c>
      <c r="F97">
        <f ca="1"/>
        <v>11</v>
      </c>
      <c r="G97" t="str">
        <f ca="1"/>
        <v>14276</v>
      </c>
      <c r="H97" t="str">
        <f ca="1"/>
        <v>United States, Illinois, Naperville, Ash St, 11, 14276</v>
      </c>
      <c r="I97" t="str">
        <f ca="1"/>
        <v>EdenEcho Developers</v>
      </c>
      <c r="J97" t="str">
        <f ca="1"/>
        <v>6302725776</v>
      </c>
    </row>
    <row r="98" spans="2:10" x14ac:dyDescent="0.25">
      <c r="B98">
        <v>97</v>
      </c>
      <c r="C98" t="str">
        <f ca="1"/>
        <v>Colorado</v>
      </c>
      <c r="D98" t="str">
        <f ca="1"/>
        <v>Thornton</v>
      </c>
      <c r="E98" t="str">
        <f ca="1"/>
        <v>Ash St</v>
      </c>
      <c r="F98">
        <f ca="1"/>
        <v>22</v>
      </c>
      <c r="G98" t="str">
        <f ca="1"/>
        <v>28687</v>
      </c>
      <c r="H98" t="str">
        <f ca="1"/>
        <v>United States, Colorado, Thornton, Ash St, 22, 28687</v>
      </c>
      <c r="I98" t="str">
        <f ca="1"/>
        <v>HerbaceousHabitats LLC</v>
      </c>
      <c r="J98" t="str">
        <f ca="1"/>
        <v>7209683926</v>
      </c>
    </row>
    <row r="99" spans="2:10" x14ac:dyDescent="0.25">
      <c r="B99">
        <v>98</v>
      </c>
      <c r="C99" t="str">
        <f ca="1"/>
        <v>Florida</v>
      </c>
      <c r="D99" t="str">
        <f ca="1"/>
        <v>Kissimmee</v>
      </c>
      <c r="E99" t="str">
        <f ca="1"/>
        <v>Maple St</v>
      </c>
      <c r="F99">
        <f ca="1"/>
        <v>117</v>
      </c>
      <c r="G99" t="str">
        <f ca="1"/>
        <v>20698</v>
      </c>
      <c r="H99" t="str">
        <f ca="1"/>
        <v>United States, Florida, Kissimmee, Maple St, 117, 20698</v>
      </c>
      <c r="I99" t="str">
        <f ca="1"/>
        <v/>
      </c>
      <c r="J99" t="str">
        <f ca="1"/>
        <v>9040484101</v>
      </c>
    </row>
    <row r="100" spans="2:10" x14ac:dyDescent="0.25">
      <c r="B100">
        <v>99</v>
      </c>
      <c r="C100" t="str">
        <f ca="1"/>
        <v>Arkansas</v>
      </c>
      <c r="D100" t="str">
        <f ca="1"/>
        <v>Jonesboro</v>
      </c>
      <c r="E100" t="str">
        <f ca="1"/>
        <v>Park St</v>
      </c>
      <c r="F100">
        <f ca="1"/>
        <v>1</v>
      </c>
      <c r="G100" t="str">
        <f ca="1"/>
        <v>80867</v>
      </c>
      <c r="H100" t="str">
        <f ca="1"/>
        <v>United States, Arkansas, Jonesboro, Park St, 1, 80867</v>
      </c>
      <c r="I100" t="str">
        <f ca="1"/>
        <v/>
      </c>
      <c r="J100" t="str">
        <f ca="1"/>
        <v>8707709110</v>
      </c>
    </row>
    <row r="101" spans="2:10" x14ac:dyDescent="0.25">
      <c r="B101">
        <v>100</v>
      </c>
      <c r="C101" t="str">
        <f ca="1"/>
        <v>Colorado</v>
      </c>
      <c r="D101" t="str">
        <f ca="1"/>
        <v>Aurora</v>
      </c>
      <c r="E101" t="str">
        <f ca="1"/>
        <v>Spruce St</v>
      </c>
      <c r="F101">
        <f ca="1"/>
        <v>125</v>
      </c>
      <c r="G101" t="str">
        <f ca="1"/>
        <v>55698</v>
      </c>
      <c r="H101" t="str">
        <f ca="1"/>
        <v>United States, Colorado, Aurora, Spruce St, 125, 55698</v>
      </c>
      <c r="I101" t="str">
        <f ca="1"/>
        <v/>
      </c>
      <c r="J101" t="str">
        <f ca="1"/>
        <v>7201949887</v>
      </c>
    </row>
    <row r="102" spans="2:10" x14ac:dyDescent="0.25">
      <c r="B102">
        <v>101</v>
      </c>
      <c r="C102" t="str">
        <f ca="1"/>
        <v>Connecticut</v>
      </c>
      <c r="D102" t="str">
        <f ca="1"/>
        <v>Bridgeport</v>
      </c>
      <c r="E102" t="str">
        <f ca="1"/>
        <v>9th St</v>
      </c>
      <c r="F102">
        <f ca="1"/>
        <v>67</v>
      </c>
      <c r="G102" t="str">
        <f ca="1"/>
        <v>17133</v>
      </c>
      <c r="H102" t="str">
        <f ca="1"/>
        <v>United States, Connecticut, Bridgeport, 9th St, 67, 17133</v>
      </c>
      <c r="I102" t="str">
        <f ca="1"/>
        <v/>
      </c>
      <c r="J102" t="str">
        <f ca="1"/>
        <v>9596087391</v>
      </c>
    </row>
    <row r="103" spans="2:10" x14ac:dyDescent="0.25">
      <c r="B103">
        <v>102</v>
      </c>
      <c r="C103" t="str">
        <f ca="1"/>
        <v>Louisiana</v>
      </c>
      <c r="D103" t="str">
        <f ca="1"/>
        <v>Marrero</v>
      </c>
      <c r="E103" t="str">
        <f ca="1"/>
        <v>1st Ave</v>
      </c>
      <c r="F103">
        <f ca="1"/>
        <v>9</v>
      </c>
      <c r="G103" t="str">
        <f ca="1"/>
        <v>21329</v>
      </c>
      <c r="H103" t="str">
        <f ca="1"/>
        <v>United States, Louisiana, Marrero, 1st Ave, 9, 21329</v>
      </c>
      <c r="I103" t="str">
        <f ca="1"/>
        <v>PetalPro Partners</v>
      </c>
      <c r="J103" t="str">
        <f ca="1"/>
        <v>3182095080</v>
      </c>
    </row>
    <row r="104" spans="2:10" x14ac:dyDescent="0.25">
      <c r="B104">
        <v>103</v>
      </c>
      <c r="C104" t="str">
        <f ca="1"/>
        <v>Colorado</v>
      </c>
      <c r="D104" t="str">
        <f ca="1"/>
        <v>Castle Rock</v>
      </c>
      <c r="E104" t="str">
        <f ca="1"/>
        <v>Hill St</v>
      </c>
      <c r="F104">
        <f ca="1"/>
        <v>61</v>
      </c>
      <c r="G104" t="str">
        <f ca="1"/>
        <v>13487</v>
      </c>
      <c r="H104" t="str">
        <f ca="1"/>
        <v>United States, Colorado, Castle Rock, Hill St, 61, 13487</v>
      </c>
      <c r="I104" t="str">
        <f ca="1"/>
        <v/>
      </c>
      <c r="J104" t="str">
        <f ca="1"/>
        <v>7190684765</v>
      </c>
    </row>
    <row r="105" spans="2:10" x14ac:dyDescent="0.25">
      <c r="B105">
        <v>104</v>
      </c>
      <c r="C105" t="str">
        <f ca="1"/>
        <v>Iowa</v>
      </c>
      <c r="D105" t="str">
        <f ca="1"/>
        <v>Dubuque</v>
      </c>
      <c r="E105" t="str">
        <f ca="1"/>
        <v>1st Ave</v>
      </c>
      <c r="F105">
        <f ca="1"/>
        <v>67</v>
      </c>
      <c r="G105" t="str">
        <f ca="1"/>
        <v>13383</v>
      </c>
      <c r="H105" t="str">
        <f ca="1"/>
        <v>United States, Iowa, Dubuque, 1st Ave, 67, 13383</v>
      </c>
      <c r="I105" t="str">
        <f ca="1"/>
        <v/>
      </c>
      <c r="J105" t="str">
        <f ca="1"/>
        <v>5157984377</v>
      </c>
    </row>
    <row r="106" spans="2:10" x14ac:dyDescent="0.25">
      <c r="B106">
        <v>105</v>
      </c>
      <c r="C106" t="str">
        <f ca="1"/>
        <v>California</v>
      </c>
      <c r="D106" t="str">
        <f ca="1"/>
        <v>Anaheim</v>
      </c>
      <c r="E106" t="str">
        <f ca="1"/>
        <v>E Main St</v>
      </c>
      <c r="F106">
        <f ca="1"/>
        <v>129</v>
      </c>
      <c r="G106" t="str">
        <f ca="1"/>
        <v>72318</v>
      </c>
      <c r="H106" t="str">
        <f ca="1"/>
        <v>United States, California, Anaheim, E Main St, 129, 72318</v>
      </c>
      <c r="I106" t="str">
        <f ca="1"/>
        <v>GardenGuild Holdings</v>
      </c>
      <c r="J106" t="str">
        <f ca="1"/>
        <v>3414536577</v>
      </c>
    </row>
    <row r="107" spans="2:10" x14ac:dyDescent="0.25">
      <c r="B107">
        <v>106</v>
      </c>
      <c r="C107" t="str">
        <f ca="1"/>
        <v>New Hampshire</v>
      </c>
      <c r="D107" t="str">
        <f ca="1"/>
        <v>Londonderry</v>
      </c>
      <c r="E107" t="str">
        <f ca="1"/>
        <v>Airport Rd</v>
      </c>
      <c r="F107">
        <f ca="1"/>
        <v>109</v>
      </c>
      <c r="G107" t="str">
        <f ca="1"/>
        <v>87633</v>
      </c>
      <c r="H107" t="str">
        <f ca="1"/>
        <v>United States, New Hampshire, Londonderry, Airport Rd, 109, 87633</v>
      </c>
      <c r="I107" t="str">
        <f ca="1"/>
        <v>GroveGuardians Enterprise</v>
      </c>
      <c r="J107" t="str">
        <f ca="1"/>
        <v>6037092546</v>
      </c>
    </row>
    <row r="108" spans="2:10" x14ac:dyDescent="0.25">
      <c r="B108">
        <v>107</v>
      </c>
      <c r="C108" t="str">
        <f ca="1"/>
        <v>Nebraska</v>
      </c>
      <c r="D108" t="str">
        <f ca="1"/>
        <v>Omaha</v>
      </c>
      <c r="E108" t="str">
        <f ca="1"/>
        <v>S Main St</v>
      </c>
      <c r="F108">
        <f ca="1"/>
        <v>62</v>
      </c>
      <c r="G108" t="str">
        <f ca="1"/>
        <v>79483</v>
      </c>
      <c r="H108" t="str">
        <f ca="1"/>
        <v>United States, Nebraska, Omaha, S Main St, 62, 79483</v>
      </c>
      <c r="I108" t="str">
        <f ca="1"/>
        <v/>
      </c>
      <c r="J108" t="str">
        <f ca="1"/>
        <v>3083213321</v>
      </c>
    </row>
    <row r="109" spans="2:10" x14ac:dyDescent="0.25">
      <c r="B109">
        <v>108</v>
      </c>
      <c r="C109" t="str">
        <f ca="1"/>
        <v>Montana</v>
      </c>
      <c r="D109" t="str">
        <f ca="1"/>
        <v>Missoula</v>
      </c>
      <c r="E109" t="str">
        <f ca="1"/>
        <v>Franklin St</v>
      </c>
      <c r="F109">
        <f ca="1"/>
        <v>79</v>
      </c>
      <c r="G109" t="str">
        <f ca="1"/>
        <v>84293</v>
      </c>
      <c r="H109" t="str">
        <f ca="1"/>
        <v>United States, Montana, Missoula, Franklin St, 79, 84293</v>
      </c>
      <c r="I109" t="str">
        <f ca="1"/>
        <v/>
      </c>
      <c r="J109" t="str">
        <f ca="1"/>
        <v>4068606883</v>
      </c>
    </row>
    <row r="110" spans="2:10" x14ac:dyDescent="0.25">
      <c r="B110">
        <v>109</v>
      </c>
      <c r="C110" t="str">
        <f ca="1"/>
        <v>Arizona</v>
      </c>
      <c r="D110" t="str">
        <f ca="1"/>
        <v>Scottsdale</v>
      </c>
      <c r="E110" t="str">
        <f ca="1"/>
        <v>Willow St</v>
      </c>
      <c r="F110">
        <f ca="1"/>
        <v>43</v>
      </c>
      <c r="G110" t="str">
        <f ca="1"/>
        <v>96871</v>
      </c>
      <c r="H110" t="str">
        <f ca="1"/>
        <v>United States, Arizona, Scottsdale, Willow St, 43, 96871</v>
      </c>
      <c r="I110" t="str">
        <f ca="1"/>
        <v/>
      </c>
      <c r="J110" t="str">
        <f ca="1"/>
        <v>6028209779</v>
      </c>
    </row>
    <row r="111" spans="2:10" x14ac:dyDescent="0.25">
      <c r="B111">
        <v>110</v>
      </c>
      <c r="C111" t="str">
        <f ca="1"/>
        <v>Delaware</v>
      </c>
      <c r="D111" t="str">
        <f ca="1"/>
        <v>Seaford</v>
      </c>
      <c r="E111" t="str">
        <f ca="1"/>
        <v>Ridge Rd</v>
      </c>
      <c r="F111">
        <f ca="1"/>
        <v>127</v>
      </c>
      <c r="G111" t="str">
        <f ca="1"/>
        <v>79685</v>
      </c>
      <c r="H111" t="str">
        <f ca="1"/>
        <v>United States, Delaware, Seaford, Ridge Rd, 127, 79685</v>
      </c>
      <c r="I111" t="str">
        <f ca="1"/>
        <v/>
      </c>
      <c r="J111" t="str">
        <f ca="1"/>
        <v>3025344814</v>
      </c>
    </row>
    <row r="112" spans="2:10" x14ac:dyDescent="0.25">
      <c r="B112">
        <v>111</v>
      </c>
      <c r="C112" t="str">
        <f ca="1"/>
        <v>Missouri</v>
      </c>
      <c r="D112" t="str">
        <f ca="1"/>
        <v>St. Charles</v>
      </c>
      <c r="E112" t="str">
        <f ca="1"/>
        <v>3rd Ave</v>
      </c>
      <c r="F112">
        <f ca="1"/>
        <v>116</v>
      </c>
      <c r="G112" t="str">
        <f ca="1"/>
        <v>21019</v>
      </c>
      <c r="H112" t="str">
        <f ca="1"/>
        <v>United States, Missouri, St. Charles, 3rd Ave, 116, 21019</v>
      </c>
      <c r="I112" t="str">
        <f ca="1"/>
        <v/>
      </c>
      <c r="J112" t="str">
        <f ca="1"/>
        <v>4178230656</v>
      </c>
    </row>
    <row r="113" spans="2:10" x14ac:dyDescent="0.25">
      <c r="B113">
        <v>112</v>
      </c>
      <c r="C113" t="str">
        <f ca="1"/>
        <v>California</v>
      </c>
      <c r="D113" t="str">
        <f ca="1"/>
        <v>San Francisco</v>
      </c>
      <c r="E113" t="str">
        <f ca="1"/>
        <v>West St</v>
      </c>
      <c r="F113">
        <f ca="1"/>
        <v>88</v>
      </c>
      <c r="G113" t="str">
        <f ca="1"/>
        <v>83698</v>
      </c>
      <c r="H113" t="str">
        <f ca="1"/>
        <v>United States, California, San Francisco, West St, 88, 83698</v>
      </c>
      <c r="I113" t="str">
        <f ca="1"/>
        <v>GardenGuild Holdings</v>
      </c>
      <c r="J113" t="str">
        <f ca="1"/>
        <v>5626309181</v>
      </c>
    </row>
    <row r="114" spans="2:10" x14ac:dyDescent="0.25">
      <c r="B114">
        <v>113</v>
      </c>
      <c r="C114" t="str">
        <f ca="1"/>
        <v>Minnesota</v>
      </c>
      <c r="D114" t="str">
        <f ca="1"/>
        <v>Woodbury</v>
      </c>
      <c r="E114" t="str">
        <f ca="1"/>
        <v>Vine St</v>
      </c>
      <c r="F114">
        <f ca="1"/>
        <v>134</v>
      </c>
      <c r="G114" t="str">
        <f ca="1"/>
        <v>40597</v>
      </c>
      <c r="H114" t="str">
        <f ca="1"/>
        <v>United States, Minnesota, Woodbury, Vine St, 134, 40597</v>
      </c>
      <c r="I114" t="str">
        <f ca="1"/>
        <v/>
      </c>
      <c r="J114" t="str">
        <f ca="1"/>
        <v>3201259886</v>
      </c>
    </row>
    <row r="115" spans="2:10" x14ac:dyDescent="0.25">
      <c r="B115">
        <v>114</v>
      </c>
      <c r="C115" t="str">
        <f ca="1"/>
        <v>Connecticut</v>
      </c>
      <c r="D115" t="str">
        <f ca="1"/>
        <v>Waterbury</v>
      </c>
      <c r="E115" t="str">
        <f ca="1"/>
        <v>9th St</v>
      </c>
      <c r="F115">
        <f ca="1"/>
        <v>62</v>
      </c>
      <c r="G115" t="str">
        <f ca="1"/>
        <v>63832</v>
      </c>
      <c r="H115" t="str">
        <f ca="1"/>
        <v>United States, Connecticut, Waterbury, 9th St, 62, 63832</v>
      </c>
      <c r="I115" t="str">
        <f ca="1"/>
        <v/>
      </c>
      <c r="J115" t="str">
        <f ca="1"/>
        <v>9596178914</v>
      </c>
    </row>
    <row r="116" spans="2:10" x14ac:dyDescent="0.25">
      <c r="B116">
        <v>115</v>
      </c>
      <c r="C116" t="str">
        <f ca="1"/>
        <v>Alabama</v>
      </c>
      <c r="D116" t="str">
        <f ca="1"/>
        <v>Mobile</v>
      </c>
      <c r="E116" t="str">
        <f ca="1"/>
        <v>Mill St</v>
      </c>
      <c r="F116">
        <f ca="1"/>
        <v>28</v>
      </c>
      <c r="G116" t="str">
        <f ca="1"/>
        <v>04640</v>
      </c>
      <c r="H116" t="str">
        <f ca="1"/>
        <v>United States, Alabama, Mobile, Mill St, 28, 04640</v>
      </c>
      <c r="I116" t="str">
        <f ca="1"/>
        <v/>
      </c>
      <c r="J116" t="str">
        <f ca="1"/>
        <v>2050493607</v>
      </c>
    </row>
    <row r="117" spans="2:10" x14ac:dyDescent="0.25">
      <c r="B117">
        <v>116</v>
      </c>
      <c r="C117" t="str">
        <f ca="1"/>
        <v>California</v>
      </c>
      <c r="D117" t="str">
        <f ca="1"/>
        <v>San Francisco</v>
      </c>
      <c r="E117" t="str">
        <f ca="1"/>
        <v>West St</v>
      </c>
      <c r="F117">
        <f ca="1"/>
        <v>29</v>
      </c>
      <c r="G117" t="str">
        <f ca="1"/>
        <v>77371</v>
      </c>
      <c r="H117" t="str">
        <f ca="1"/>
        <v>United States, California, San Francisco, West St, 29, 77371</v>
      </c>
      <c r="I117" t="str">
        <f ca="1"/>
        <v>GardenGuild Holdings</v>
      </c>
      <c r="J117" t="str">
        <f ca="1"/>
        <v>4429992675</v>
      </c>
    </row>
    <row r="118" spans="2:10" x14ac:dyDescent="0.25">
      <c r="B118">
        <v>117</v>
      </c>
      <c r="C118" t="str">
        <f ca="1"/>
        <v>Nebraska</v>
      </c>
      <c r="D118" t="str">
        <f ca="1"/>
        <v>Grand Island</v>
      </c>
      <c r="E118" t="str">
        <f ca="1"/>
        <v>Park Ave</v>
      </c>
      <c r="F118">
        <f ca="1"/>
        <v>36</v>
      </c>
      <c r="G118" t="str">
        <f ca="1"/>
        <v>53481</v>
      </c>
      <c r="H118" t="str">
        <f ca="1"/>
        <v>United States, Nebraska, Grand Island, Park Ave, 36, 53481</v>
      </c>
      <c r="I118" t="str">
        <f ca="1"/>
        <v/>
      </c>
      <c r="J118" t="str">
        <f ca="1"/>
        <v>3081379012</v>
      </c>
    </row>
    <row r="119" spans="2:10" x14ac:dyDescent="0.25">
      <c r="B119">
        <v>118</v>
      </c>
      <c r="C119" t="str">
        <f ca="1"/>
        <v>Arkansas</v>
      </c>
      <c r="D119" t="str">
        <f ca="1"/>
        <v>Jonesboro</v>
      </c>
      <c r="E119" t="str">
        <f ca="1"/>
        <v>Short St</v>
      </c>
      <c r="F119">
        <f ca="1"/>
        <v>69</v>
      </c>
      <c r="G119" t="str">
        <f ca="1"/>
        <v>57471</v>
      </c>
      <c r="H119" t="str">
        <f ca="1"/>
        <v>United States, Arkansas, Jonesboro, Short St, 69, 57471</v>
      </c>
      <c r="I119" t="str">
        <f ca="1"/>
        <v/>
      </c>
      <c r="J119" t="str">
        <f ca="1"/>
        <v>8709333114</v>
      </c>
    </row>
    <row r="120" spans="2:10" x14ac:dyDescent="0.25">
      <c r="B120">
        <v>119</v>
      </c>
      <c r="C120" t="str">
        <f ca="1"/>
        <v>New Jersey</v>
      </c>
      <c r="D120" t="str">
        <f ca="1"/>
        <v>New Brunswick</v>
      </c>
      <c r="E120" t="str">
        <f ca="1"/>
        <v>Spruce St</v>
      </c>
      <c r="F120">
        <f ca="1"/>
        <v>133</v>
      </c>
      <c r="G120" t="str">
        <f ca="1"/>
        <v>51907</v>
      </c>
      <c r="H120" t="str">
        <f ca="1"/>
        <v>United States, New Jersey, New Brunswick, Spruce St, 133, 51907</v>
      </c>
      <c r="I120" t="str">
        <f ca="1"/>
        <v/>
      </c>
      <c r="J120" t="str">
        <f ca="1"/>
        <v>6091674980</v>
      </c>
    </row>
    <row r="121" spans="2:10" x14ac:dyDescent="0.25">
      <c r="B121">
        <v>120</v>
      </c>
      <c r="C121" t="str">
        <f ca="1"/>
        <v>Arizona</v>
      </c>
      <c r="D121" t="str">
        <f ca="1"/>
        <v>Surprise</v>
      </c>
      <c r="E121" t="str">
        <f ca="1"/>
        <v>5th St</v>
      </c>
      <c r="F121">
        <f ca="1"/>
        <v>50</v>
      </c>
      <c r="G121" t="str">
        <f ca="1"/>
        <v>78725</v>
      </c>
      <c r="H121" t="str">
        <f ca="1"/>
        <v>United States, Arizona, Surprise, 5th St, 50, 78725</v>
      </c>
      <c r="I121" t="str">
        <f ca="1"/>
        <v/>
      </c>
      <c r="J121" t="str">
        <f ca="1"/>
        <v>9285152919</v>
      </c>
    </row>
    <row r="122" spans="2:10" x14ac:dyDescent="0.25">
      <c r="B122">
        <v>121</v>
      </c>
      <c r="C122" t="str">
        <f ca="1"/>
        <v>Minnesota</v>
      </c>
      <c r="D122" t="str">
        <f ca="1"/>
        <v>Bloomington</v>
      </c>
      <c r="E122" t="str">
        <f ca="1"/>
        <v>Jackson St</v>
      </c>
      <c r="F122">
        <f ca="1"/>
        <v>133</v>
      </c>
      <c r="G122" t="str">
        <f ca="1"/>
        <v>53199</v>
      </c>
      <c r="H122" t="str">
        <f ca="1"/>
        <v>United States, Minnesota, Bloomington, Jackson St, 133, 53199</v>
      </c>
      <c r="I122" t="str">
        <f ca="1"/>
        <v/>
      </c>
      <c r="J122" t="str">
        <f ca="1"/>
        <v>9526445807</v>
      </c>
    </row>
    <row r="123" spans="2:10" x14ac:dyDescent="0.25">
      <c r="B123">
        <v>122</v>
      </c>
      <c r="C123" t="str">
        <f ca="1"/>
        <v>Alaska</v>
      </c>
      <c r="D123" t="str">
        <f ca="1"/>
        <v>Tanaina</v>
      </c>
      <c r="E123" t="str">
        <f ca="1"/>
        <v>Meadow Ln</v>
      </c>
      <c r="F123">
        <f ca="1"/>
        <v>105</v>
      </c>
      <c r="G123" t="str">
        <f ca="1"/>
        <v>92401</v>
      </c>
      <c r="H123" t="str">
        <f ca="1"/>
        <v>United States, Alaska, Tanaina, Meadow Ln, 105, 92401</v>
      </c>
      <c r="I123" t="str">
        <f ca="1"/>
        <v>EcoGrove Developments</v>
      </c>
      <c r="J123" t="str">
        <f ca="1"/>
        <v>9074145496</v>
      </c>
    </row>
    <row r="124" spans="2:10" x14ac:dyDescent="0.25">
      <c r="B124">
        <v>123</v>
      </c>
      <c r="C124" t="str">
        <f ca="1"/>
        <v>Indiana</v>
      </c>
      <c r="D124" t="str">
        <f ca="1"/>
        <v>Noblesville</v>
      </c>
      <c r="E124" t="str">
        <f ca="1"/>
        <v>Pine St</v>
      </c>
      <c r="F124">
        <f ca="1"/>
        <v>124</v>
      </c>
      <c r="G124" t="str">
        <f ca="1"/>
        <v>04229</v>
      </c>
      <c r="H124" t="str">
        <f ca="1"/>
        <v>United States, Indiana, Noblesville, Pine St, 124, 04229</v>
      </c>
      <c r="I124" t="str">
        <f ca="1"/>
        <v>BudBounty Business</v>
      </c>
      <c r="J124" t="str">
        <f ca="1"/>
        <v>2198144555</v>
      </c>
    </row>
    <row r="125" spans="2:10" x14ac:dyDescent="0.25">
      <c r="B125">
        <v>124</v>
      </c>
      <c r="C125" t="str">
        <f ca="1"/>
        <v>Missouri</v>
      </c>
      <c r="D125" t="str">
        <f ca="1"/>
        <v>Springfield</v>
      </c>
      <c r="E125" t="str">
        <f ca="1"/>
        <v>East St</v>
      </c>
      <c r="F125">
        <f ca="1"/>
        <v>98</v>
      </c>
      <c r="G125" t="str">
        <f ca="1"/>
        <v>34066</v>
      </c>
      <c r="H125" t="str">
        <f ca="1"/>
        <v>United States, Missouri, Springfield, East St, 98, 34066</v>
      </c>
      <c r="I125" t="str">
        <f ca="1"/>
        <v/>
      </c>
      <c r="J125" t="str">
        <f ca="1"/>
        <v>6605442504</v>
      </c>
    </row>
    <row r="126" spans="2:10" x14ac:dyDescent="0.25">
      <c r="B126">
        <v>125</v>
      </c>
      <c r="C126" t="str">
        <f ca="1"/>
        <v>Connecticut</v>
      </c>
      <c r="D126" t="str">
        <f ca="1"/>
        <v>New Haven</v>
      </c>
      <c r="E126" t="str">
        <f ca="1"/>
        <v>Cherry St</v>
      </c>
      <c r="F126">
        <f ca="1"/>
        <v>29</v>
      </c>
      <c r="G126" t="str">
        <f ca="1"/>
        <v>22592</v>
      </c>
      <c r="H126" t="str">
        <f ca="1"/>
        <v>United States, Connecticut, New Haven, Cherry St, 29, 22592</v>
      </c>
      <c r="I126" t="str">
        <f ca="1"/>
        <v/>
      </c>
      <c r="J126" t="str">
        <f ca="1"/>
        <v>2033251307</v>
      </c>
    </row>
    <row r="127" spans="2:10" x14ac:dyDescent="0.25">
      <c r="B127">
        <v>126</v>
      </c>
      <c r="C127" t="str">
        <f ca="1"/>
        <v>Illinois</v>
      </c>
      <c r="D127" t="str">
        <f ca="1"/>
        <v>Peoria</v>
      </c>
      <c r="E127" t="str">
        <f ca="1"/>
        <v>W Main St</v>
      </c>
      <c r="F127">
        <f ca="1"/>
        <v>20</v>
      </c>
      <c r="G127" t="str">
        <f ca="1"/>
        <v>75533</v>
      </c>
      <c r="H127" t="str">
        <f ca="1"/>
        <v>United States, Illinois, Peoria, W Main St, 20, 75533</v>
      </c>
      <c r="I127" t="str">
        <f ca="1"/>
        <v/>
      </c>
      <c r="J127" t="str">
        <f ca="1"/>
        <v>8473541877</v>
      </c>
    </row>
    <row r="128" spans="2:10" x14ac:dyDescent="0.25">
      <c r="B128">
        <v>127</v>
      </c>
      <c r="C128" t="str">
        <f ca="1"/>
        <v>Alaska</v>
      </c>
      <c r="D128" t="str">
        <f ca="1"/>
        <v>Steele Creek</v>
      </c>
      <c r="E128" t="str">
        <f ca="1"/>
        <v>Park Ave</v>
      </c>
      <c r="F128">
        <f ca="1"/>
        <v>69</v>
      </c>
      <c r="G128" t="str">
        <f ca="1"/>
        <v>68704</v>
      </c>
      <c r="H128" t="str">
        <f ca="1"/>
        <v>United States, Alaska, Steele Creek, Park Ave, 69, 68704</v>
      </c>
      <c r="I128" t="str">
        <f ca="1"/>
        <v/>
      </c>
      <c r="J128" t="str">
        <f ca="1"/>
        <v>9074249445</v>
      </c>
    </row>
    <row r="129" spans="2:10" x14ac:dyDescent="0.25">
      <c r="B129">
        <v>128</v>
      </c>
      <c r="C129" t="str">
        <f ca="1"/>
        <v>Georgia</v>
      </c>
      <c r="D129" t="str">
        <f ca="1"/>
        <v>Warner Robins</v>
      </c>
      <c r="E129" t="str">
        <f ca="1"/>
        <v>Park St</v>
      </c>
      <c r="F129">
        <f ca="1"/>
        <v>32</v>
      </c>
      <c r="G129" t="str">
        <f ca="1"/>
        <v>21527</v>
      </c>
      <c r="H129" t="str">
        <f ca="1"/>
        <v>United States, Georgia, Warner Robins, Park St, 32, 21527</v>
      </c>
      <c r="I129" t="str">
        <f ca="1"/>
        <v>CanopyCrafters Market</v>
      </c>
      <c r="J129" t="str">
        <f ca="1"/>
        <v>6782108017</v>
      </c>
    </row>
    <row r="130" spans="2:10" x14ac:dyDescent="0.25">
      <c r="B130">
        <v>129</v>
      </c>
      <c r="C130" t="str">
        <f ca="1"/>
        <v>Nevada</v>
      </c>
      <c r="D130" t="str">
        <f ca="1"/>
        <v>Henderson</v>
      </c>
      <c r="E130" t="str">
        <f ca="1"/>
        <v>Lincoln St</v>
      </c>
      <c r="F130">
        <f ca="1"/>
        <v>119</v>
      </c>
      <c r="G130" t="str">
        <f ca="1"/>
        <v>25430</v>
      </c>
      <c r="H130" t="str">
        <f ca="1"/>
        <v>United States, Nevada, Henderson, Lincoln St, 119, 25430</v>
      </c>
      <c r="I130" t="str">
        <f ca="1"/>
        <v>NectarNetworks Company</v>
      </c>
      <c r="J130" t="str">
        <f ca="1"/>
        <v>7750910096</v>
      </c>
    </row>
    <row r="131" spans="2:10" x14ac:dyDescent="0.25">
      <c r="B131">
        <v>130</v>
      </c>
      <c r="C131" t="str">
        <f ca="1"/>
        <v>New Hampshire</v>
      </c>
      <c r="D131" t="str">
        <f ca="1"/>
        <v>Dover</v>
      </c>
      <c r="E131" t="str">
        <f ca="1"/>
        <v>Maple Ave</v>
      </c>
      <c r="F131">
        <f ca="1"/>
        <v>22</v>
      </c>
      <c r="G131" t="str">
        <f ca="1"/>
        <v>42253</v>
      </c>
      <c r="H131" t="str">
        <f ca="1"/>
        <v>United States, New Hampshire, Dover, Maple Ave, 22, 42253</v>
      </c>
      <c r="I131" t="str">
        <f ca="1"/>
        <v>PlantPioneers Organization</v>
      </c>
      <c r="J131" t="str">
        <f ca="1"/>
        <v>6035790404</v>
      </c>
    </row>
    <row r="132" spans="2:10" x14ac:dyDescent="0.25">
      <c r="B132">
        <v>131</v>
      </c>
      <c r="C132" t="str">
        <f ca="1"/>
        <v>Alaska</v>
      </c>
      <c r="D132" t="str">
        <f ca="1"/>
        <v>Ketchikan</v>
      </c>
      <c r="E132" t="str">
        <f ca="1"/>
        <v>2nd Ave</v>
      </c>
      <c r="F132">
        <f ca="1"/>
        <v>48</v>
      </c>
      <c r="G132" t="str">
        <f ca="1"/>
        <v>82146</v>
      </c>
      <c r="H132" t="str">
        <f ca="1"/>
        <v>United States, Alaska, Ketchikan, 2nd Ave, 48, 82146</v>
      </c>
      <c r="I132" t="str">
        <f ca="1"/>
        <v>EcoGrove Developments</v>
      </c>
      <c r="J132" t="str">
        <f ca="1"/>
        <v>9073981080</v>
      </c>
    </row>
    <row r="133" spans="2:10" x14ac:dyDescent="0.25">
      <c r="B133">
        <v>132</v>
      </c>
      <c r="C133" t="str">
        <f ca="1"/>
        <v>Massachusetts</v>
      </c>
      <c r="D133" t="str">
        <f ca="1"/>
        <v>Framingham</v>
      </c>
      <c r="E133" t="str">
        <f ca="1"/>
        <v>Maple St</v>
      </c>
      <c r="F133">
        <f ca="1"/>
        <v>44</v>
      </c>
      <c r="G133" t="str">
        <f ca="1"/>
        <v>21100</v>
      </c>
      <c r="H133" t="str">
        <f ca="1"/>
        <v>United States, Massachusetts, Framingham, Maple St, 44, 21100</v>
      </c>
      <c r="I133" t="str">
        <f ca="1"/>
        <v>SaplingSynergy Group</v>
      </c>
      <c r="J133" t="str">
        <f ca="1"/>
        <v>3518920899</v>
      </c>
    </row>
    <row r="134" spans="2:10" x14ac:dyDescent="0.25">
      <c r="B134">
        <v>133</v>
      </c>
      <c r="C134" t="str">
        <f ca="1"/>
        <v>Florida</v>
      </c>
      <c r="D134" t="str">
        <f ca="1"/>
        <v>Tallahassee</v>
      </c>
      <c r="E134" t="str">
        <f ca="1"/>
        <v>Sunset Dr</v>
      </c>
      <c r="F134">
        <f ca="1"/>
        <v>54</v>
      </c>
      <c r="G134" t="str">
        <f ca="1"/>
        <v>46665</v>
      </c>
      <c r="H134" t="str">
        <f ca="1"/>
        <v>United States, Florida, Tallahassee, Sunset Dr, 54, 46665</v>
      </c>
      <c r="I134" t="str">
        <f ca="1"/>
        <v/>
      </c>
      <c r="J134" t="str">
        <f ca="1"/>
        <v>9547487221</v>
      </c>
    </row>
    <row r="135" spans="2:10" x14ac:dyDescent="0.25">
      <c r="B135">
        <v>134</v>
      </c>
      <c r="C135" t="str">
        <f ca="1"/>
        <v>Delaware</v>
      </c>
      <c r="D135" t="str">
        <f ca="1"/>
        <v>Pike Creek Valley</v>
      </c>
      <c r="E135" t="str">
        <f ca="1"/>
        <v>North St</v>
      </c>
      <c r="F135">
        <f ca="1"/>
        <v>93</v>
      </c>
      <c r="G135" t="str">
        <f ca="1"/>
        <v>95167</v>
      </c>
      <c r="H135" t="str">
        <f ca="1"/>
        <v>United States, Delaware, Pike Creek Valley, North St, 93, 95167</v>
      </c>
      <c r="I135" t="str">
        <f ca="1"/>
        <v>RootedRealms Co.</v>
      </c>
      <c r="J135" t="str">
        <f ca="1"/>
        <v>3020071293</v>
      </c>
    </row>
    <row r="136" spans="2:10" x14ac:dyDescent="0.25">
      <c r="B136">
        <v>135</v>
      </c>
      <c r="C136" t="str">
        <f ca="1"/>
        <v>Kansas</v>
      </c>
      <c r="D136" t="str">
        <f ca="1"/>
        <v>Leawood</v>
      </c>
      <c r="E136" t="str">
        <f ca="1"/>
        <v>West St</v>
      </c>
      <c r="F136">
        <f ca="1"/>
        <v>86</v>
      </c>
      <c r="G136" t="str">
        <f ca="1"/>
        <v>21434</v>
      </c>
      <c r="H136" t="str">
        <f ca="1"/>
        <v>United States, Kansas, Leawood, West St, 86, 21434</v>
      </c>
      <c r="I136" t="str">
        <f ca="1"/>
        <v>BloomWorks Landscaping</v>
      </c>
      <c r="J136" t="str">
        <f ca="1"/>
        <v>7853917269</v>
      </c>
    </row>
    <row r="137" spans="2:10" x14ac:dyDescent="0.25">
      <c r="B137">
        <v>136</v>
      </c>
      <c r="C137" t="str">
        <f ca="1"/>
        <v>Missouri</v>
      </c>
      <c r="D137" t="str">
        <f ca="1"/>
        <v>St. Louis</v>
      </c>
      <c r="E137" t="str">
        <f ca="1"/>
        <v>Pine St</v>
      </c>
      <c r="F137">
        <f ca="1"/>
        <v>105</v>
      </c>
      <c r="G137" t="str">
        <f ca="1"/>
        <v>02376</v>
      </c>
      <c r="H137" t="str">
        <f ca="1"/>
        <v>United States, Missouri, St. Louis, Pine St, 105, 02376</v>
      </c>
      <c r="I137" t="str">
        <f ca="1"/>
        <v/>
      </c>
      <c r="J137" t="str">
        <f ca="1"/>
        <v>6362842097</v>
      </c>
    </row>
    <row r="138" spans="2:10" x14ac:dyDescent="0.25">
      <c r="B138">
        <v>137</v>
      </c>
      <c r="C138" t="str">
        <f ca="1"/>
        <v>Michigan</v>
      </c>
      <c r="D138" t="str">
        <f ca="1"/>
        <v>Detroit</v>
      </c>
      <c r="E138" t="str">
        <f ca="1"/>
        <v>Maple Ave</v>
      </c>
      <c r="F138">
        <f ca="1"/>
        <v>113</v>
      </c>
      <c r="G138" t="str">
        <f ca="1"/>
        <v>39553</v>
      </c>
      <c r="H138" t="str">
        <f ca="1"/>
        <v>United States, Michigan, Detroit, Maple Ave, 113, 39553</v>
      </c>
      <c r="I138" t="str">
        <f ca="1"/>
        <v>FoliageFrontiers Inc.</v>
      </c>
      <c r="J138" t="str">
        <f ca="1"/>
        <v>9891667561</v>
      </c>
    </row>
    <row r="139" spans="2:10" x14ac:dyDescent="0.25">
      <c r="B139">
        <v>138</v>
      </c>
      <c r="C139" t="str">
        <f ca="1"/>
        <v>Colorado</v>
      </c>
      <c r="D139" t="str">
        <f ca="1"/>
        <v>Highlands Ranch</v>
      </c>
      <c r="E139" t="str">
        <f ca="1"/>
        <v>Railroad St</v>
      </c>
      <c r="F139">
        <f ca="1"/>
        <v>52</v>
      </c>
      <c r="G139" t="str">
        <f ca="1"/>
        <v>54021</v>
      </c>
      <c r="H139" t="str">
        <f ca="1"/>
        <v>United States, Colorado, Highlands Ranch, Railroad St, 52, 54021</v>
      </c>
      <c r="I139" t="str">
        <f ca="1"/>
        <v/>
      </c>
      <c r="J139" t="str">
        <f ca="1"/>
        <v>7199243611</v>
      </c>
    </row>
    <row r="140" spans="2:10" x14ac:dyDescent="0.25">
      <c r="B140">
        <v>139</v>
      </c>
      <c r="C140" t="str">
        <f ca="1"/>
        <v>Michigan</v>
      </c>
      <c r="D140" t="str">
        <f ca="1"/>
        <v>Wyoming</v>
      </c>
      <c r="E140" t="str">
        <f ca="1"/>
        <v>East St</v>
      </c>
      <c r="F140">
        <f ca="1"/>
        <v>10</v>
      </c>
      <c r="G140" t="str">
        <f ca="1"/>
        <v>82377</v>
      </c>
      <c r="H140" t="str">
        <f ca="1"/>
        <v>United States, Michigan, Wyoming, East St, 10, 82377</v>
      </c>
      <c r="I140" t="str">
        <f ca="1"/>
        <v/>
      </c>
      <c r="J140" t="str">
        <f ca="1"/>
        <v>9471111979</v>
      </c>
    </row>
    <row r="141" spans="2:10" x14ac:dyDescent="0.25">
      <c r="B141">
        <v>140</v>
      </c>
      <c r="C141" t="str">
        <f ca="1"/>
        <v>Iowa</v>
      </c>
      <c r="D141" t="str">
        <f ca="1"/>
        <v>Council Bluffs</v>
      </c>
      <c r="E141" t="str">
        <f ca="1"/>
        <v>Oak St</v>
      </c>
      <c r="F141">
        <f ca="1"/>
        <v>130</v>
      </c>
      <c r="G141" t="str">
        <f ca="1"/>
        <v>04414</v>
      </c>
      <c r="H141" t="str">
        <f ca="1"/>
        <v>United States, Iowa, Council Bluffs, Oak St, 130, 04414</v>
      </c>
      <c r="I141" t="str">
        <f ca="1"/>
        <v/>
      </c>
      <c r="J141" t="str">
        <f ca="1"/>
        <v>5631084552</v>
      </c>
    </row>
    <row r="142" spans="2:10" x14ac:dyDescent="0.25">
      <c r="B142">
        <v>141</v>
      </c>
      <c r="C142" t="str">
        <f ca="1"/>
        <v>New Hampshire</v>
      </c>
      <c r="D142" t="str">
        <f ca="1"/>
        <v>Nashua</v>
      </c>
      <c r="E142" t="str">
        <f ca="1"/>
        <v>E Main St</v>
      </c>
      <c r="F142">
        <f ca="1"/>
        <v>45</v>
      </c>
      <c r="G142" t="str">
        <f ca="1"/>
        <v>19623</v>
      </c>
      <c r="H142" t="str">
        <f ca="1"/>
        <v>United States, New Hampshire, Nashua, E Main St, 45, 19623</v>
      </c>
      <c r="I142" t="str">
        <f ca="1"/>
        <v/>
      </c>
      <c r="J142" t="str">
        <f ca="1"/>
        <v>6037164019</v>
      </c>
    </row>
    <row r="143" spans="2:10" x14ac:dyDescent="0.25">
      <c r="B143">
        <v>142</v>
      </c>
      <c r="C143" t="str">
        <f ca="1"/>
        <v>Florida</v>
      </c>
      <c r="D143" t="str">
        <f ca="1"/>
        <v>Tallahassee</v>
      </c>
      <c r="E143" t="str">
        <f ca="1"/>
        <v>Cherry St</v>
      </c>
      <c r="F143">
        <f ca="1"/>
        <v>34</v>
      </c>
      <c r="G143" t="str">
        <f ca="1"/>
        <v>20802</v>
      </c>
      <c r="H143" t="str">
        <f ca="1"/>
        <v>United States, Florida, Tallahassee, Cherry St, 34, 20802</v>
      </c>
      <c r="I143" t="str">
        <f ca="1"/>
        <v/>
      </c>
      <c r="J143" t="str">
        <f ca="1"/>
        <v>8634238282</v>
      </c>
    </row>
    <row r="144" spans="2:10" x14ac:dyDescent="0.25">
      <c r="B144">
        <v>143</v>
      </c>
      <c r="C144" t="str">
        <f ca="1"/>
        <v>Alabama</v>
      </c>
      <c r="D144" t="str">
        <f ca="1"/>
        <v>Madison</v>
      </c>
      <c r="E144" t="str">
        <f ca="1"/>
        <v>Railroad Ave</v>
      </c>
      <c r="F144">
        <f ca="1"/>
        <v>8</v>
      </c>
      <c r="G144" t="str">
        <f ca="1"/>
        <v>04674</v>
      </c>
      <c r="H144" t="str">
        <f ca="1"/>
        <v>United States, Alabama, Madison, Railroad Ave, 8, 04674</v>
      </c>
      <c r="I144" t="str">
        <f ca="1"/>
        <v/>
      </c>
      <c r="J144" t="str">
        <f ca="1"/>
        <v>2050644722</v>
      </c>
    </row>
    <row r="145" spans="2:12" x14ac:dyDescent="0.25">
      <c r="B145">
        <v>144</v>
      </c>
      <c r="C145" t="str">
        <f ca="1"/>
        <v>Missouri</v>
      </c>
      <c r="D145" t="str">
        <f ca="1"/>
        <v>Joplin</v>
      </c>
      <c r="E145" t="str">
        <f ca="1"/>
        <v>High St</v>
      </c>
      <c r="F145">
        <f ca="1"/>
        <v>39</v>
      </c>
      <c r="G145" t="str">
        <f ca="1"/>
        <v>45900</v>
      </c>
      <c r="H145" t="str">
        <f ca="1"/>
        <v>United States, Missouri, Joplin, High St, 39, 45900</v>
      </c>
      <c r="I145" t="str">
        <f ca="1"/>
        <v/>
      </c>
      <c r="J145" t="str">
        <f ca="1"/>
        <v>4177873654</v>
      </c>
    </row>
    <row r="146" spans="2:12" x14ac:dyDescent="0.25">
      <c r="B146">
        <v>145</v>
      </c>
      <c r="C146" t="str">
        <f ca="1"/>
        <v>Florida</v>
      </c>
      <c r="D146" t="str">
        <f ca="1"/>
        <v>Orlando</v>
      </c>
      <c r="E146" t="str">
        <f ca="1"/>
        <v>4th Ave</v>
      </c>
      <c r="F146">
        <f ca="1"/>
        <v>78</v>
      </c>
      <c r="G146" t="str">
        <f ca="1"/>
        <v>00451</v>
      </c>
      <c r="H146" t="str">
        <f ca="1"/>
        <v>United States, Florida, Orlando, 4th Ave, 78, 00451</v>
      </c>
      <c r="I146" t="str">
        <f ca="1"/>
        <v/>
      </c>
      <c r="J146" t="str">
        <f ca="1"/>
        <v>8501215407</v>
      </c>
    </row>
    <row r="147" spans="2:12" x14ac:dyDescent="0.25">
      <c r="B147">
        <v>146</v>
      </c>
      <c r="C147" t="str">
        <f ca="1"/>
        <v>Montana</v>
      </c>
      <c r="D147" t="str">
        <f ca="1"/>
        <v>Helena Valley West Central</v>
      </c>
      <c r="E147" t="str">
        <f ca="1"/>
        <v>Ridge Rd</v>
      </c>
      <c r="F147">
        <f ca="1"/>
        <v>88</v>
      </c>
      <c r="G147" t="str">
        <f ca="1"/>
        <v>47027</v>
      </c>
      <c r="H147" t="str">
        <f ca="1"/>
        <v>United States, Montana, Helena Valley West Central, Ridge Rd, 88, 47027</v>
      </c>
      <c r="I147" t="str">
        <f ca="1"/>
        <v/>
      </c>
      <c r="J147" t="str">
        <f ca="1"/>
        <v>4067458647</v>
      </c>
    </row>
    <row r="148" spans="2:12" x14ac:dyDescent="0.25">
      <c r="B148">
        <v>147</v>
      </c>
      <c r="C148" t="str">
        <f ca="1"/>
        <v>Iowa</v>
      </c>
      <c r="D148" t="str">
        <f ca="1"/>
        <v>Dubuque</v>
      </c>
      <c r="E148" t="str">
        <f ca="1"/>
        <v>County Line Rd</v>
      </c>
      <c r="F148">
        <f ca="1"/>
        <v>59</v>
      </c>
      <c r="G148" t="str">
        <f ca="1"/>
        <v>59174</v>
      </c>
      <c r="H148" t="str">
        <f ca="1"/>
        <v>United States, Iowa, Dubuque, County Line Rd, 59, 59174</v>
      </c>
      <c r="I148" t="str">
        <f ca="1"/>
        <v/>
      </c>
      <c r="J148" t="str">
        <f ca="1"/>
        <v>5157997226</v>
      </c>
    </row>
    <row r="149" spans="2:12" x14ac:dyDescent="0.25">
      <c r="B149">
        <v>148</v>
      </c>
      <c r="C149" t="str">
        <f ca="1"/>
        <v>Arkansas</v>
      </c>
      <c r="D149" t="str">
        <f ca="1"/>
        <v>Rogers</v>
      </c>
      <c r="E149" t="str">
        <f ca="1"/>
        <v>Railroad Ave</v>
      </c>
      <c r="F149">
        <f ca="1"/>
        <v>23</v>
      </c>
      <c r="G149" t="str">
        <f ca="1"/>
        <v>24785</v>
      </c>
      <c r="H149" t="str">
        <f ca="1"/>
        <v>United States, Arkansas, Rogers, Railroad Ave, 23, 24785</v>
      </c>
      <c r="I149" t="str">
        <f ca="1"/>
        <v/>
      </c>
      <c r="J149" t="str">
        <f ca="1"/>
        <v>8702714975</v>
      </c>
    </row>
    <row r="150" spans="2:12" x14ac:dyDescent="0.25">
      <c r="B150">
        <v>149</v>
      </c>
      <c r="C150" t="str">
        <f ca="1"/>
        <v>Colorado</v>
      </c>
      <c r="D150" t="str">
        <f ca="1"/>
        <v>Lakewood</v>
      </c>
      <c r="E150" t="str">
        <f ca="1"/>
        <v>Maple Ave</v>
      </c>
      <c r="F150">
        <f ca="1"/>
        <v>124</v>
      </c>
      <c r="G150" t="str">
        <f ca="1"/>
        <v>20082</v>
      </c>
      <c r="H150" t="str">
        <f ca="1"/>
        <v>United States, Colorado, Lakewood, Maple Ave, 124, 20082</v>
      </c>
      <c r="I150" t="str">
        <f ca="1"/>
        <v/>
      </c>
      <c r="J150" t="str">
        <f ca="1"/>
        <v>7200037132</v>
      </c>
    </row>
    <row r="151" spans="2:12" x14ac:dyDescent="0.25">
      <c r="B151">
        <v>150</v>
      </c>
      <c r="C151" t="str">
        <f ca="1"/>
        <v>Missouri</v>
      </c>
      <c r="D151" t="str">
        <f ca="1"/>
        <v>St. Peters</v>
      </c>
      <c r="E151" t="str">
        <f ca="1"/>
        <v>1st St</v>
      </c>
      <c r="F151">
        <f ca="1"/>
        <v>61</v>
      </c>
      <c r="G151" t="str">
        <f ca="1"/>
        <v>58978</v>
      </c>
      <c r="H151" t="str">
        <f ca="1"/>
        <v>United States, Missouri, St. Peters, 1st St, 61, 58978</v>
      </c>
      <c r="I151" t="str">
        <f ca="1"/>
        <v/>
      </c>
      <c r="J151" t="str">
        <f ca="1"/>
        <v>4173354987</v>
      </c>
    </row>
    <row r="152" spans="2:12" x14ac:dyDescent="0.25">
      <c r="B152">
        <v>151</v>
      </c>
      <c r="C152" t="str">
        <f ca="1"/>
        <v>New Jersey</v>
      </c>
      <c r="D152" t="str">
        <f ca="1"/>
        <v>Paterson</v>
      </c>
      <c r="E152" t="str">
        <f ca="1"/>
        <v>Short St</v>
      </c>
      <c r="F152">
        <f ca="1"/>
        <v>106</v>
      </c>
      <c r="G152" t="str">
        <f ca="1"/>
        <v>54931</v>
      </c>
      <c r="H152" t="str">
        <f ca="1"/>
        <v>United States, New Jersey, Paterson, Short St, 106, 54931</v>
      </c>
      <c r="I152" t="str">
        <f ca="1"/>
        <v/>
      </c>
      <c r="J152" t="str">
        <f ca="1"/>
        <v>9081096960</v>
      </c>
    </row>
    <row r="153" spans="2:12" ht="16.5" x14ac:dyDescent="0.3">
      <c r="B153">
        <v>152</v>
      </c>
      <c r="C153" t="str">
        <f ca="1"/>
        <v>Alaska</v>
      </c>
      <c r="D153" t="str">
        <f ca="1"/>
        <v>Ketchikan</v>
      </c>
      <c r="E153" t="str">
        <f ca="1"/>
        <v>Vine St</v>
      </c>
      <c r="F153">
        <f ca="1"/>
        <v>118</v>
      </c>
      <c r="G153" t="str">
        <f ca="1"/>
        <v>55264</v>
      </c>
      <c r="H153" t="str">
        <f ca="1"/>
        <v>United States, Alaska, Ketchikan, Vine St, 118, 55264</v>
      </c>
      <c r="I153" t="str">
        <f ca="1"/>
        <v>EcoGrove Developments</v>
      </c>
      <c r="J153" t="str">
        <f ca="1"/>
        <v>9078200032</v>
      </c>
      <c r="L153" s="6"/>
    </row>
    <row r="154" spans="2:12" x14ac:dyDescent="0.25">
      <c r="B154">
        <v>153</v>
      </c>
      <c r="C154" t="str">
        <f ca="1"/>
        <v>Indiana</v>
      </c>
      <c r="D154" t="str">
        <f ca="1"/>
        <v>Noblesville</v>
      </c>
      <c r="E154" t="str">
        <f ca="1"/>
        <v>Washington Ave</v>
      </c>
      <c r="F154">
        <f ca="1"/>
        <v>62</v>
      </c>
      <c r="G154" t="str">
        <f ca="1"/>
        <v>81897</v>
      </c>
      <c r="H154" t="str">
        <f ca="1"/>
        <v>United States, Indiana, Noblesville, Washington Ave, 62, 81897</v>
      </c>
      <c r="I154" t="str">
        <f ca="1"/>
        <v/>
      </c>
      <c r="J154" t="str">
        <f ca="1"/>
        <v>5749178638</v>
      </c>
    </row>
    <row r="155" spans="2:12" ht="16.5" x14ac:dyDescent="0.3">
      <c r="B155">
        <v>154</v>
      </c>
      <c r="C155" t="str">
        <f ca="1"/>
        <v>California</v>
      </c>
      <c r="D155" t="str">
        <f ca="1"/>
        <v>Long Beach</v>
      </c>
      <c r="E155" t="str">
        <f ca="1"/>
        <v>South St</v>
      </c>
      <c r="F155">
        <f ca="1"/>
        <v>80</v>
      </c>
      <c r="G155" t="str">
        <f ca="1"/>
        <v>71301</v>
      </c>
      <c r="H155" t="str">
        <f ca="1"/>
        <v>United States, California, Long Beach, South St, 80, 71301</v>
      </c>
      <c r="I155" t="str">
        <f ca="1"/>
        <v/>
      </c>
      <c r="J155" t="str">
        <f ca="1"/>
        <v>3102753541</v>
      </c>
      <c r="L155" s="6"/>
    </row>
    <row r="156" spans="2:12" ht="16.5" x14ac:dyDescent="0.3">
      <c r="B156">
        <v>155</v>
      </c>
      <c r="C156" t="str">
        <f ca="1"/>
        <v>Arizona</v>
      </c>
      <c r="D156" t="str">
        <f ca="1"/>
        <v>Peoria</v>
      </c>
      <c r="E156" t="str">
        <f ca="1"/>
        <v>Railroad St</v>
      </c>
      <c r="F156">
        <f ca="1"/>
        <v>50</v>
      </c>
      <c r="G156" t="str">
        <f ca="1"/>
        <v>20112</v>
      </c>
      <c r="H156" t="str">
        <f ca="1"/>
        <v>United States, Arizona, Peoria, Railroad St, 50, 20112</v>
      </c>
      <c r="I156" t="str">
        <f ca="1"/>
        <v/>
      </c>
      <c r="J156" t="str">
        <f ca="1"/>
        <v>9280059647</v>
      </c>
      <c r="L156" s="6"/>
    </row>
    <row r="157" spans="2:12" ht="16.5" x14ac:dyDescent="0.3">
      <c r="B157">
        <v>156</v>
      </c>
      <c r="C157" t="str">
        <f ca="1"/>
        <v>Connecticut</v>
      </c>
      <c r="D157" t="str">
        <f ca="1"/>
        <v>New Haven</v>
      </c>
      <c r="E157" t="str">
        <f ca="1"/>
        <v>West St</v>
      </c>
      <c r="F157">
        <f ca="1"/>
        <v>80</v>
      </c>
      <c r="G157" t="str">
        <f ca="1"/>
        <v>83265</v>
      </c>
      <c r="H157" t="str">
        <f ca="1"/>
        <v>United States, Connecticut, New Haven, West St, 80, 83265</v>
      </c>
      <c r="I157" t="str">
        <f ca="1"/>
        <v/>
      </c>
      <c r="J157" t="str">
        <f ca="1"/>
        <v>4759383323</v>
      </c>
      <c r="L157" s="6"/>
    </row>
    <row r="158" spans="2:12" ht="16.5" x14ac:dyDescent="0.3">
      <c r="B158">
        <v>157</v>
      </c>
      <c r="C158" t="str">
        <f ca="1"/>
        <v>Minnesota</v>
      </c>
      <c r="D158" t="str">
        <f ca="1"/>
        <v>Bloomington</v>
      </c>
      <c r="E158" t="str">
        <f ca="1"/>
        <v>Front St</v>
      </c>
      <c r="F158">
        <f ca="1"/>
        <v>12</v>
      </c>
      <c r="G158" t="str">
        <f ca="1"/>
        <v>16825</v>
      </c>
      <c r="H158" t="str">
        <f ca="1"/>
        <v>United States, Minnesota, Bloomington, Front St, 12, 16825</v>
      </c>
      <c r="I158" t="str">
        <f ca="1"/>
        <v/>
      </c>
      <c r="J158" t="str">
        <f ca="1"/>
        <v>6514381057</v>
      </c>
      <c r="L158" s="6"/>
    </row>
    <row r="159" spans="2:12" ht="16.5" x14ac:dyDescent="0.3">
      <c r="B159">
        <v>158</v>
      </c>
      <c r="C159" t="str">
        <f ca="1"/>
        <v>Florida</v>
      </c>
      <c r="D159" t="str">
        <f ca="1"/>
        <v>St. Petersburg</v>
      </c>
      <c r="E159" t="str">
        <f ca="1"/>
        <v>1st St</v>
      </c>
      <c r="F159">
        <f ca="1"/>
        <v>30</v>
      </c>
      <c r="G159" t="str">
        <f ca="1"/>
        <v>20018</v>
      </c>
      <c r="H159" t="str">
        <f ca="1"/>
        <v>United States, Florida, St. Petersburg, 1st St, 30, 20018</v>
      </c>
      <c r="I159" t="str">
        <f ca="1"/>
        <v/>
      </c>
      <c r="J159" t="str">
        <f ca="1"/>
        <v>9544251510</v>
      </c>
      <c r="L159" s="6"/>
    </row>
    <row r="160" spans="2:12" x14ac:dyDescent="0.25">
      <c r="B160">
        <v>159</v>
      </c>
      <c r="C160" t="str">
        <f ca="1"/>
        <v>New Jersey</v>
      </c>
      <c r="D160" t="str">
        <f ca="1"/>
        <v>Lakewood</v>
      </c>
      <c r="E160" t="str">
        <f ca="1"/>
        <v>Chestnut St</v>
      </c>
      <c r="F160">
        <f ca="1"/>
        <v>38</v>
      </c>
      <c r="G160" t="str">
        <f ca="1"/>
        <v>64628</v>
      </c>
      <c r="H160" t="str">
        <f ca="1"/>
        <v>United States, New Jersey, Lakewood, Chestnut St, 38, 64628</v>
      </c>
      <c r="I160" t="str">
        <f ca="1"/>
        <v/>
      </c>
      <c r="J160" t="str">
        <f ca="1"/>
        <v>5518735741</v>
      </c>
    </row>
    <row r="161" spans="2:12" ht="16.5" x14ac:dyDescent="0.3">
      <c r="B161">
        <v>160</v>
      </c>
      <c r="C161" t="str">
        <f ca="1"/>
        <v>Indiana</v>
      </c>
      <c r="D161" t="str">
        <f ca="1"/>
        <v>Evansville</v>
      </c>
      <c r="E161" t="str">
        <f ca="1"/>
        <v>Maple Ave</v>
      </c>
      <c r="F161">
        <f ca="1"/>
        <v>27</v>
      </c>
      <c r="G161" t="str">
        <f ca="1"/>
        <v>87443</v>
      </c>
      <c r="H161" t="str">
        <f ca="1"/>
        <v>United States, Indiana, Evansville, Maple Ave, 27, 87443</v>
      </c>
      <c r="I161" t="str">
        <f ca="1"/>
        <v>BudBounty Business</v>
      </c>
      <c r="J161" t="str">
        <f ca="1"/>
        <v>9306789109</v>
      </c>
      <c r="L161" s="6"/>
    </row>
    <row r="162" spans="2:12" ht="16.5" x14ac:dyDescent="0.3">
      <c r="B162">
        <v>161</v>
      </c>
      <c r="C162" t="str">
        <f ca="1"/>
        <v>Arkansas</v>
      </c>
      <c r="D162" t="str">
        <f ca="1"/>
        <v>Hot Springs</v>
      </c>
      <c r="E162" t="str">
        <f ca="1"/>
        <v>Sunset Dr</v>
      </c>
      <c r="F162">
        <f ca="1"/>
        <v>33</v>
      </c>
      <c r="G162" t="str">
        <f ca="1"/>
        <v>52560</v>
      </c>
      <c r="H162" t="str">
        <f ca="1"/>
        <v>United States, Arkansas, Hot Springs, Sunset Dr, 33, 52560</v>
      </c>
      <c r="I162" t="str">
        <f ca="1"/>
        <v/>
      </c>
      <c r="J162" t="str">
        <f ca="1"/>
        <v>8707523955</v>
      </c>
      <c r="L162" s="6"/>
    </row>
    <row r="163" spans="2:12" x14ac:dyDescent="0.25">
      <c r="B163">
        <v>162</v>
      </c>
      <c r="C163" t="str">
        <f ca="1"/>
        <v>Louisiana</v>
      </c>
      <c r="D163" t="str">
        <f ca="1"/>
        <v>Monroe</v>
      </c>
      <c r="E163" t="str">
        <f ca="1"/>
        <v>Airport Rd</v>
      </c>
      <c r="F163">
        <f ca="1"/>
        <v>18</v>
      </c>
      <c r="G163" t="str">
        <f ca="1"/>
        <v>98372</v>
      </c>
      <c r="H163" t="str">
        <f ca="1"/>
        <v>United States, Louisiana, Monroe, Airport Rd, 18, 98372</v>
      </c>
      <c r="I163" t="str">
        <f ca="1"/>
        <v>FloraFusion Enterprises</v>
      </c>
      <c r="J163" t="str">
        <f ca="1"/>
        <v>3183508061</v>
      </c>
    </row>
    <row r="164" spans="2:12" ht="16.5" x14ac:dyDescent="0.3">
      <c r="B164">
        <v>163</v>
      </c>
      <c r="C164" t="str">
        <f ca="1"/>
        <v>Kentucky</v>
      </c>
      <c r="D164" t="str">
        <f ca="1"/>
        <v>Owensboro</v>
      </c>
      <c r="E164" t="str">
        <f ca="1"/>
        <v>4th St</v>
      </c>
      <c r="F164">
        <f ca="1"/>
        <v>135</v>
      </c>
      <c r="G164" t="str">
        <f ca="1"/>
        <v>41451</v>
      </c>
      <c r="H164" t="str">
        <f ca="1"/>
        <v>United States, Kentucky, Owensboro, 4th St, 135, 41451</v>
      </c>
      <c r="I164" t="str">
        <f ca="1"/>
        <v/>
      </c>
      <c r="J164" t="str">
        <f ca="1"/>
        <v>8592693107</v>
      </c>
      <c r="L164" s="6"/>
    </row>
    <row r="165" spans="2:12" ht="16.5" x14ac:dyDescent="0.3">
      <c r="B165">
        <v>164</v>
      </c>
      <c r="C165" t="str">
        <f ca="1"/>
        <v>New Jersey</v>
      </c>
      <c r="D165" t="str">
        <f ca="1"/>
        <v>Jersey City</v>
      </c>
      <c r="E165" t="str">
        <f ca="1"/>
        <v>Elm St</v>
      </c>
      <c r="F165">
        <f ca="1"/>
        <v>109</v>
      </c>
      <c r="G165" t="str">
        <f ca="1"/>
        <v>10635</v>
      </c>
      <c r="H165" t="str">
        <f ca="1"/>
        <v>United States, New Jersey, Jersey City, Elm St, 109, 10635</v>
      </c>
      <c r="I165" t="str">
        <f ca="1"/>
        <v/>
      </c>
      <c r="J165" t="str">
        <f ca="1"/>
        <v>9082837245</v>
      </c>
      <c r="L165" s="6"/>
    </row>
    <row r="166" spans="2:12" ht="16.5" x14ac:dyDescent="0.3">
      <c r="B166">
        <v>165</v>
      </c>
      <c r="C166" t="str">
        <f ca="1"/>
        <v>Hawaii</v>
      </c>
      <c r="D166" t="str">
        <f ca="1"/>
        <v>Kailua</v>
      </c>
      <c r="E166" t="str">
        <f ca="1"/>
        <v>Spring St</v>
      </c>
      <c r="F166">
        <f ca="1"/>
        <v>130</v>
      </c>
      <c r="G166" t="str">
        <f ca="1"/>
        <v>72456</v>
      </c>
      <c r="H166" t="str">
        <f ca="1"/>
        <v>United States, Hawaii, Kailua, Spring St, 130, 72456</v>
      </c>
      <c r="I166" t="str">
        <f ca="1"/>
        <v/>
      </c>
      <c r="J166" t="str">
        <f ca="1"/>
        <v>8080131322</v>
      </c>
      <c r="L166" s="6"/>
    </row>
    <row r="167" spans="2:12" ht="16.5" x14ac:dyDescent="0.3">
      <c r="B167">
        <v>166</v>
      </c>
      <c r="C167" t="str">
        <f ca="1"/>
        <v>Arizona</v>
      </c>
      <c r="D167" t="str">
        <f ca="1"/>
        <v>Glendale</v>
      </c>
      <c r="E167" t="str">
        <f ca="1"/>
        <v>Front St</v>
      </c>
      <c r="F167">
        <f ca="1"/>
        <v>69</v>
      </c>
      <c r="G167" t="str">
        <f ca="1"/>
        <v>79745</v>
      </c>
      <c r="H167" t="str">
        <f ca="1"/>
        <v>United States, Arizona, Glendale, Front St, 69, 79745</v>
      </c>
      <c r="I167" t="str">
        <f ca="1"/>
        <v/>
      </c>
      <c r="J167" t="str">
        <f ca="1"/>
        <v>4805337214</v>
      </c>
      <c r="L167" s="6"/>
    </row>
    <row r="168" spans="2:12" ht="16.5" x14ac:dyDescent="0.3">
      <c r="B168">
        <v>167</v>
      </c>
      <c r="C168" t="str">
        <f ca="1"/>
        <v>Idaho</v>
      </c>
      <c r="D168" t="str">
        <f ca="1"/>
        <v>Nampa</v>
      </c>
      <c r="E168" t="str">
        <f ca="1"/>
        <v>5th St</v>
      </c>
      <c r="F168">
        <f ca="1"/>
        <v>48</v>
      </c>
      <c r="G168" t="str">
        <f ca="1"/>
        <v>36272</v>
      </c>
      <c r="H168" t="str">
        <f ca="1"/>
        <v>United States, Idaho, Nampa, 5th St, 48, 36272</v>
      </c>
      <c r="I168" t="str">
        <f ca="1"/>
        <v/>
      </c>
      <c r="J168" t="str">
        <f ca="1"/>
        <v>9866899751</v>
      </c>
      <c r="L168" s="6"/>
    </row>
    <row r="169" spans="2:12" ht="16.5" x14ac:dyDescent="0.3">
      <c r="B169">
        <v>168</v>
      </c>
      <c r="C169" t="str">
        <f ca="1"/>
        <v>Nebraska</v>
      </c>
      <c r="D169" t="str">
        <f ca="1"/>
        <v>La Vista</v>
      </c>
      <c r="E169" t="str">
        <f ca="1"/>
        <v>Shady Ln</v>
      </c>
      <c r="F169">
        <f ca="1"/>
        <v>30</v>
      </c>
      <c r="G169" t="str">
        <f ca="1"/>
        <v>75896</v>
      </c>
      <c r="H169" t="str">
        <f ca="1"/>
        <v>United States, Nebraska, La Vista, Shady Ln, 30, 75896</v>
      </c>
      <c r="I169" t="str">
        <f ca="1"/>
        <v/>
      </c>
      <c r="J169" t="str">
        <f ca="1"/>
        <v>4027013993</v>
      </c>
      <c r="L169" s="6"/>
    </row>
    <row r="170" spans="2:12" ht="16.5" x14ac:dyDescent="0.3">
      <c r="B170">
        <v>169</v>
      </c>
      <c r="C170" t="str">
        <f ca="1"/>
        <v>Colorado</v>
      </c>
      <c r="D170" t="str">
        <f ca="1"/>
        <v>Greeley</v>
      </c>
      <c r="E170" t="str">
        <f ca="1"/>
        <v>9th St</v>
      </c>
      <c r="F170">
        <f ca="1"/>
        <v>42</v>
      </c>
      <c r="G170" t="str">
        <f ca="1"/>
        <v>82340</v>
      </c>
      <c r="H170" t="str">
        <f ca="1"/>
        <v>United States, Colorado, Greeley, 9th St, 42, 82340</v>
      </c>
      <c r="I170" t="str">
        <f ca="1"/>
        <v>BotanicBuild Designers</v>
      </c>
      <c r="J170" t="str">
        <f ca="1"/>
        <v>7200555742</v>
      </c>
      <c r="L170" s="6"/>
    </row>
    <row r="171" spans="2:12" x14ac:dyDescent="0.25">
      <c r="B171">
        <v>170</v>
      </c>
      <c r="C171" t="str">
        <f ca="1"/>
        <v>Georgia</v>
      </c>
      <c r="D171" t="str">
        <f ca="1"/>
        <v>Johns Creek</v>
      </c>
      <c r="E171" t="str">
        <f ca="1"/>
        <v>3rd Ave</v>
      </c>
      <c r="F171">
        <f ca="1"/>
        <v>69</v>
      </c>
      <c r="G171" t="str">
        <f ca="1"/>
        <v>91314</v>
      </c>
      <c r="H171" t="str">
        <f ca="1"/>
        <v>United States, Georgia, Johns Creek, 3rd Ave, 69, 91314</v>
      </c>
      <c r="I171" t="str">
        <f ca="1"/>
        <v/>
      </c>
      <c r="J171" t="str">
        <f ca="1"/>
        <v>4705823933</v>
      </c>
    </row>
    <row r="172" spans="2:12" ht="16.5" x14ac:dyDescent="0.3">
      <c r="B172">
        <v>171</v>
      </c>
      <c r="C172" t="str">
        <f ca="1"/>
        <v>Alaska</v>
      </c>
      <c r="D172" t="str">
        <f ca="1"/>
        <v>Wasilla</v>
      </c>
      <c r="E172" t="str">
        <f ca="1"/>
        <v>Front St</v>
      </c>
      <c r="F172">
        <f ca="1"/>
        <v>88</v>
      </c>
      <c r="G172" t="str">
        <f ca="1"/>
        <v>25253</v>
      </c>
      <c r="H172" t="str">
        <f ca="1"/>
        <v>United States, Alaska, Wasilla, Front St, 88, 25253</v>
      </c>
      <c r="I172" t="str">
        <f ca="1"/>
        <v>EcoGrove Developments</v>
      </c>
      <c r="J172" t="str">
        <f ca="1"/>
        <v>9077546870</v>
      </c>
      <c r="L172" s="6"/>
    </row>
    <row r="173" spans="2:12" ht="16.5" x14ac:dyDescent="0.3">
      <c r="B173">
        <v>172</v>
      </c>
      <c r="C173" t="str">
        <f ca="1"/>
        <v>Minnesota</v>
      </c>
      <c r="D173" t="str">
        <f ca="1"/>
        <v>Bloomington</v>
      </c>
      <c r="E173" t="str">
        <f ca="1"/>
        <v>East St</v>
      </c>
      <c r="F173">
        <f ca="1"/>
        <v>109</v>
      </c>
      <c r="G173" t="str">
        <f ca="1"/>
        <v>12737</v>
      </c>
      <c r="H173" t="str">
        <f ca="1"/>
        <v>United States, Minnesota, Bloomington, East St, 109, 12737</v>
      </c>
      <c r="I173" t="str">
        <f ca="1"/>
        <v/>
      </c>
      <c r="J173" t="str">
        <f ca="1"/>
        <v>3200783634</v>
      </c>
      <c r="L173" s="6"/>
    </row>
    <row r="174" spans="2:12" ht="16.5" x14ac:dyDescent="0.3">
      <c r="B174">
        <v>173</v>
      </c>
      <c r="C174" t="str">
        <f ca="1"/>
        <v>Maine</v>
      </c>
      <c r="D174" t="str">
        <f ca="1"/>
        <v>Westbrook</v>
      </c>
      <c r="E174" t="str">
        <f ca="1"/>
        <v>Walnut St</v>
      </c>
      <c r="F174">
        <f ca="1"/>
        <v>69</v>
      </c>
      <c r="G174" t="str">
        <f ca="1"/>
        <v>28118</v>
      </c>
      <c r="H174" t="str">
        <f ca="1"/>
        <v>United States, Maine, Westbrook, Walnut St, 69, 28118</v>
      </c>
      <c r="I174" t="str">
        <f ca="1"/>
        <v/>
      </c>
      <c r="J174" t="str">
        <f ca="1"/>
        <v>2071950180</v>
      </c>
      <c r="L174" s="6"/>
    </row>
    <row r="175" spans="2:12" ht="16.5" x14ac:dyDescent="0.3">
      <c r="B175">
        <v>174</v>
      </c>
      <c r="C175" t="str">
        <f ca="1"/>
        <v>New Jersey</v>
      </c>
      <c r="D175" t="str">
        <f ca="1"/>
        <v>Paterson</v>
      </c>
      <c r="E175" t="str">
        <f ca="1"/>
        <v>Lincoln St</v>
      </c>
      <c r="F175">
        <f ca="1"/>
        <v>99</v>
      </c>
      <c r="G175" t="str">
        <f ca="1"/>
        <v>37429</v>
      </c>
      <c r="H175" t="str">
        <f ca="1"/>
        <v>United States, New Jersey, Paterson, Lincoln St, 99, 37429</v>
      </c>
      <c r="I175" t="str">
        <f ca="1"/>
        <v/>
      </c>
      <c r="J175" t="str">
        <f ca="1"/>
        <v>8561019094</v>
      </c>
      <c r="L175" s="6"/>
    </row>
    <row r="176" spans="2:12" ht="16.5" x14ac:dyDescent="0.3">
      <c r="B176">
        <v>175</v>
      </c>
      <c r="C176" t="str">
        <f ca="1"/>
        <v>Connecticut</v>
      </c>
      <c r="D176" t="str">
        <f ca="1"/>
        <v>New Haven</v>
      </c>
      <c r="E176" t="str">
        <f ca="1"/>
        <v>Jackson St</v>
      </c>
      <c r="F176">
        <f ca="1"/>
        <v>81</v>
      </c>
      <c r="G176" t="str">
        <f ca="1"/>
        <v>45712</v>
      </c>
      <c r="H176" t="str">
        <f ca="1"/>
        <v>United States, Connecticut, New Haven, Jackson St, 81, 45712</v>
      </c>
      <c r="I176" t="str">
        <f ca="1"/>
        <v/>
      </c>
      <c r="J176" t="str">
        <f ca="1"/>
        <v>2033257888</v>
      </c>
      <c r="L176" s="6"/>
    </row>
    <row r="177" spans="2:12" ht="16.5" x14ac:dyDescent="0.3">
      <c r="B177">
        <v>176</v>
      </c>
      <c r="C177" t="str">
        <f ca="1"/>
        <v>Nebraska</v>
      </c>
      <c r="D177" t="str">
        <f ca="1"/>
        <v>Lincoln</v>
      </c>
      <c r="E177" t="str">
        <f ca="1"/>
        <v>2nd St</v>
      </c>
      <c r="F177">
        <f ca="1"/>
        <v>47</v>
      </c>
      <c r="G177" t="str">
        <f ca="1"/>
        <v>01700</v>
      </c>
      <c r="H177" t="str">
        <f ca="1"/>
        <v>United States, Nebraska, Lincoln, 2nd St, 47, 01700</v>
      </c>
      <c r="I177" t="str">
        <f ca="1"/>
        <v/>
      </c>
      <c r="J177" t="str">
        <f ca="1"/>
        <v>3083849926</v>
      </c>
      <c r="L177" s="6"/>
    </row>
    <row r="178" spans="2:12" x14ac:dyDescent="0.25">
      <c r="B178">
        <v>177</v>
      </c>
      <c r="C178" t="str">
        <f ca="1"/>
        <v>Hawaii</v>
      </c>
      <c r="D178" t="str">
        <f ca="1"/>
        <v>Kailua</v>
      </c>
      <c r="E178" t="str">
        <f ca="1"/>
        <v>N Main St</v>
      </c>
      <c r="F178">
        <f ca="1"/>
        <v>93</v>
      </c>
      <c r="G178" t="str">
        <f ca="1"/>
        <v>64703</v>
      </c>
      <c r="H178" t="str">
        <f ca="1"/>
        <v>United States, Hawaii, Kailua, N Main St, 93, 64703</v>
      </c>
      <c r="I178" t="str">
        <f ca="1"/>
        <v/>
      </c>
      <c r="J178" t="str">
        <f ca="1"/>
        <v>8084108185</v>
      </c>
    </row>
    <row r="179" spans="2:12" ht="16.5" x14ac:dyDescent="0.3">
      <c r="B179">
        <v>178</v>
      </c>
      <c r="C179" t="str">
        <f ca="1"/>
        <v>Arkansas</v>
      </c>
      <c r="D179" t="str">
        <f ca="1"/>
        <v>Fayetteville</v>
      </c>
      <c r="E179" t="str">
        <f ca="1"/>
        <v>Park Ave</v>
      </c>
      <c r="F179">
        <f ca="1"/>
        <v>135</v>
      </c>
      <c r="G179" t="str">
        <f ca="1"/>
        <v>09108</v>
      </c>
      <c r="H179" t="str">
        <f ca="1"/>
        <v>United States, Arkansas, Fayetteville, Park Ave, 135, 09108</v>
      </c>
      <c r="I179" t="str">
        <f ca="1"/>
        <v/>
      </c>
      <c r="J179" t="str">
        <f ca="1"/>
        <v>5015397655</v>
      </c>
      <c r="L179" s="6"/>
    </row>
    <row r="180" spans="2:12" ht="16.5" x14ac:dyDescent="0.3">
      <c r="B180">
        <v>179</v>
      </c>
      <c r="C180" t="str">
        <f ca="1"/>
        <v>Michigan</v>
      </c>
      <c r="D180" t="str">
        <f ca="1"/>
        <v>Troy</v>
      </c>
      <c r="E180" t="str">
        <f ca="1"/>
        <v>East St</v>
      </c>
      <c r="F180">
        <f ca="1"/>
        <v>124</v>
      </c>
      <c r="G180" t="str">
        <f ca="1"/>
        <v>64038</v>
      </c>
      <c r="H180" t="str">
        <f ca="1"/>
        <v>United States, Michigan, Troy, East St, 124, 64038</v>
      </c>
      <c r="I180" t="str">
        <f ca="1"/>
        <v>FoliageFrontiers Inc.</v>
      </c>
      <c r="J180" t="str">
        <f ca="1"/>
        <v>3136572535</v>
      </c>
      <c r="L180" s="6"/>
    </row>
    <row r="181" spans="2:12" x14ac:dyDescent="0.25">
      <c r="B181">
        <v>180</v>
      </c>
      <c r="C181" t="str">
        <f ca="1"/>
        <v>California</v>
      </c>
      <c r="D181" t="str">
        <f ca="1"/>
        <v>San Diego</v>
      </c>
      <c r="E181" t="str">
        <f ca="1"/>
        <v>River Rd</v>
      </c>
      <c r="F181">
        <f ca="1"/>
        <v>5</v>
      </c>
      <c r="G181" t="str">
        <f ca="1"/>
        <v>49974</v>
      </c>
      <c r="H181" t="str">
        <f ca="1"/>
        <v>United States, California, San Diego, River Rd, 5, 49974</v>
      </c>
      <c r="I181" t="str">
        <f ca="1"/>
        <v>GardenGuild Holdings</v>
      </c>
      <c r="J181" t="str">
        <f ca="1"/>
        <v>9168239645</v>
      </c>
    </row>
    <row r="182" spans="2:12" ht="16.5" x14ac:dyDescent="0.3">
      <c r="B182">
        <v>181</v>
      </c>
      <c r="C182" t="str">
        <f ca="1"/>
        <v>Alabama</v>
      </c>
      <c r="D182" t="str">
        <f ca="1"/>
        <v>Mobile</v>
      </c>
      <c r="E182" t="str">
        <f ca="1"/>
        <v>Maple Ave</v>
      </c>
      <c r="F182">
        <f ca="1"/>
        <v>64</v>
      </c>
      <c r="G182" t="str">
        <f ca="1"/>
        <v>30842</v>
      </c>
      <c r="H182" t="str">
        <f ca="1"/>
        <v>United States, Alabama, Mobile, Maple Ave, 64, 30842</v>
      </c>
      <c r="I182" t="str">
        <f ca="1"/>
        <v/>
      </c>
      <c r="J182" t="str">
        <f ca="1"/>
        <v>2055042879</v>
      </c>
      <c r="L182" s="6"/>
    </row>
    <row r="183" spans="2:12" x14ac:dyDescent="0.25">
      <c r="B183">
        <v>182</v>
      </c>
      <c r="C183" t="str">
        <f ca="1"/>
        <v>Hawaii</v>
      </c>
      <c r="D183" t="str">
        <f ca="1"/>
        <v>Schofield Barracks</v>
      </c>
      <c r="E183" t="str">
        <f ca="1"/>
        <v>Front St</v>
      </c>
      <c r="F183">
        <f ca="1"/>
        <v>6</v>
      </c>
      <c r="G183" t="str">
        <f ca="1"/>
        <v>52239</v>
      </c>
      <c r="H183" t="str">
        <f ca="1"/>
        <v>United States, Hawaii, Schofield Barracks, Front St, 6, 52239</v>
      </c>
      <c r="I183" t="str">
        <f ca="1"/>
        <v/>
      </c>
      <c r="J183" t="str">
        <f ca="1"/>
        <v>8083354470</v>
      </c>
    </row>
    <row r="184" spans="2:12" x14ac:dyDescent="0.25">
      <c r="B184">
        <v>183</v>
      </c>
      <c r="C184" t="str">
        <f ca="1"/>
        <v>Delaware</v>
      </c>
      <c r="D184" t="str">
        <f ca="1"/>
        <v>Glasgow</v>
      </c>
      <c r="E184" t="str">
        <f ca="1"/>
        <v>Cedar Ln</v>
      </c>
      <c r="F184">
        <f ca="1"/>
        <v>5</v>
      </c>
      <c r="G184" t="str">
        <f ca="1"/>
        <v>86493</v>
      </c>
      <c r="H184" t="str">
        <f ca="1"/>
        <v>United States, Delaware, Glasgow, Cedar Ln, 5, 86493</v>
      </c>
      <c r="I184" t="str">
        <f ca="1"/>
        <v>RootedRealms Co.</v>
      </c>
      <c r="J184" t="str">
        <f ca="1"/>
        <v>3023723779</v>
      </c>
    </row>
    <row r="185" spans="2:12" x14ac:dyDescent="0.25">
      <c r="B185">
        <v>184</v>
      </c>
      <c r="C185" t="str">
        <f ca="1"/>
        <v>Maine</v>
      </c>
      <c r="D185" t="str">
        <f ca="1"/>
        <v>Orono</v>
      </c>
      <c r="E185" t="str">
        <f ca="1"/>
        <v>Cedar Ln</v>
      </c>
      <c r="F185">
        <f ca="1"/>
        <v>136</v>
      </c>
      <c r="G185" t="str">
        <f ca="1"/>
        <v>82390</v>
      </c>
      <c r="H185" t="str">
        <f ca="1"/>
        <v>United States, Maine, Orono, Cedar Ln, 136, 82390</v>
      </c>
      <c r="I185" t="str">
        <f ca="1"/>
        <v/>
      </c>
      <c r="J185" t="str">
        <f ca="1"/>
        <v>2077036959</v>
      </c>
    </row>
    <row r="186" spans="2:12" x14ac:dyDescent="0.25">
      <c r="B186">
        <v>185</v>
      </c>
      <c r="C186" t="str">
        <f ca="1"/>
        <v>Idaho</v>
      </c>
      <c r="D186" t="str">
        <f ca="1"/>
        <v>Twin Falls</v>
      </c>
      <c r="E186" t="str">
        <f ca="1"/>
        <v>Meadow Ln</v>
      </c>
      <c r="F186">
        <f ca="1"/>
        <v>114</v>
      </c>
      <c r="G186" t="str">
        <f ca="1"/>
        <v>70977</v>
      </c>
      <c r="H186" t="str">
        <f ca="1"/>
        <v>United States, Idaho, Twin Falls, Meadow Ln, 114, 70977</v>
      </c>
      <c r="I186" t="str">
        <f ca="1"/>
        <v/>
      </c>
      <c r="J186" t="str">
        <f ca="1"/>
        <v>9863455585</v>
      </c>
    </row>
    <row r="187" spans="2:12" x14ac:dyDescent="0.25">
      <c r="B187">
        <v>186</v>
      </c>
      <c r="C187" t="str">
        <f ca="1"/>
        <v>Montana</v>
      </c>
      <c r="D187" t="str">
        <f ca="1"/>
        <v>Anaconda-Deer Lodge County</v>
      </c>
      <c r="E187" t="str">
        <f ca="1"/>
        <v>Airport Rd</v>
      </c>
      <c r="F187">
        <f ca="1"/>
        <v>35</v>
      </c>
      <c r="G187" t="str">
        <f ca="1"/>
        <v>65854</v>
      </c>
      <c r="H187" t="str">
        <f ca="1"/>
        <v>United States, Montana, Anaconda-Deer Lodge County, Airport Rd, 35, 65854</v>
      </c>
      <c r="I187" t="str">
        <f ca="1"/>
        <v/>
      </c>
      <c r="J187" t="str">
        <f ca="1"/>
        <v>4060445397</v>
      </c>
    </row>
    <row r="188" spans="2:12" x14ac:dyDescent="0.25">
      <c r="B188">
        <v>187</v>
      </c>
      <c r="C188" t="str">
        <f ca="1"/>
        <v>Indiana</v>
      </c>
      <c r="D188" t="str">
        <f ca="1"/>
        <v>Bloomington</v>
      </c>
      <c r="E188" t="str">
        <f ca="1"/>
        <v>Lakeview Dr</v>
      </c>
      <c r="F188">
        <f ca="1"/>
        <v>33</v>
      </c>
      <c r="G188" t="str">
        <f ca="1"/>
        <v>48014</v>
      </c>
      <c r="H188" t="str">
        <f ca="1"/>
        <v>United States, Indiana, Bloomington, Lakeview Dr, 33, 48014</v>
      </c>
      <c r="I188" t="str">
        <f ca="1"/>
        <v/>
      </c>
      <c r="J188" t="str">
        <f ca="1"/>
        <v>9308245572</v>
      </c>
    </row>
    <row r="189" spans="2:12" x14ac:dyDescent="0.25">
      <c r="B189">
        <v>188</v>
      </c>
      <c r="C189" t="str">
        <f ca="1"/>
        <v>Delaware</v>
      </c>
      <c r="D189" t="str">
        <f ca="1"/>
        <v>Middletown</v>
      </c>
      <c r="E189" t="str">
        <f ca="1"/>
        <v>9th St</v>
      </c>
      <c r="F189">
        <f ca="1"/>
        <v>36</v>
      </c>
      <c r="G189" t="str">
        <f ca="1"/>
        <v>11449</v>
      </c>
      <c r="H189" t="str">
        <f ca="1"/>
        <v>United States, Delaware, Middletown, 9th St, 36, 11449</v>
      </c>
      <c r="I189" t="str">
        <f ca="1"/>
        <v/>
      </c>
      <c r="J189" t="str">
        <f ca="1"/>
        <v>3024931923</v>
      </c>
    </row>
    <row r="190" spans="2:12" x14ac:dyDescent="0.25">
      <c r="B190">
        <v>189</v>
      </c>
      <c r="C190" t="str">
        <f ca="1"/>
        <v>Arizona</v>
      </c>
      <c r="D190" t="str">
        <f ca="1"/>
        <v>Mesa</v>
      </c>
      <c r="E190" t="str">
        <f ca="1"/>
        <v>Jackson St</v>
      </c>
      <c r="F190">
        <f ca="1"/>
        <v>21</v>
      </c>
      <c r="G190" t="str">
        <f ca="1"/>
        <v>93182</v>
      </c>
      <c r="H190" t="str">
        <f ca="1"/>
        <v>United States, Arizona, Mesa, Jackson St, 21, 93182</v>
      </c>
      <c r="I190" t="str">
        <f ca="1"/>
        <v/>
      </c>
      <c r="J190" t="str">
        <f ca="1"/>
        <v>4804907879</v>
      </c>
    </row>
    <row r="191" spans="2:12" x14ac:dyDescent="0.25">
      <c r="B191">
        <v>190</v>
      </c>
      <c r="C191" t="str">
        <f ca="1"/>
        <v>Louisiana</v>
      </c>
      <c r="D191" t="str">
        <f ca="1"/>
        <v>Lake Charles</v>
      </c>
      <c r="E191" t="str">
        <f ca="1"/>
        <v>Ash St</v>
      </c>
      <c r="F191">
        <f ca="1"/>
        <v>107</v>
      </c>
      <c r="G191" t="str">
        <f ca="1"/>
        <v>72586</v>
      </c>
      <c r="H191" t="str">
        <f ca="1"/>
        <v>United States, Louisiana, Lake Charles, Ash St, 107, 72586</v>
      </c>
      <c r="I191" t="str">
        <f ca="1"/>
        <v>FloraFusion Enterprises</v>
      </c>
      <c r="J191" t="str">
        <f ca="1"/>
        <v>5043247719</v>
      </c>
    </row>
    <row r="192" spans="2:12" x14ac:dyDescent="0.25">
      <c r="B192">
        <v>191</v>
      </c>
      <c r="C192" t="str">
        <f ca="1"/>
        <v>Idaho</v>
      </c>
      <c r="D192" t="str">
        <f ca="1"/>
        <v>Coeur d’Alene</v>
      </c>
      <c r="E192" t="str">
        <f ca="1"/>
        <v>County Line Rd</v>
      </c>
      <c r="F192">
        <f ca="1"/>
        <v>34</v>
      </c>
      <c r="G192" t="str">
        <f ca="1"/>
        <v>17983</v>
      </c>
      <c r="H192" t="str">
        <f ca="1"/>
        <v>United States, Idaho, Coeur d’Alene, County Line Rd, 34, 17983</v>
      </c>
      <c r="I192" t="str">
        <f ca="1"/>
        <v>SproutSphere Innovations</v>
      </c>
      <c r="J192" t="str">
        <f ca="1"/>
        <v>2089661958</v>
      </c>
    </row>
    <row r="193" spans="2:10" x14ac:dyDescent="0.25">
      <c r="B193">
        <v>192</v>
      </c>
      <c r="C193" t="str">
        <f ca="1"/>
        <v>Maine</v>
      </c>
      <c r="D193" t="str">
        <f ca="1"/>
        <v>Sanford</v>
      </c>
      <c r="E193" t="str">
        <f ca="1"/>
        <v>Pine St</v>
      </c>
      <c r="F193">
        <f ca="1"/>
        <v>92</v>
      </c>
      <c r="G193" t="str">
        <f ca="1"/>
        <v>03724</v>
      </c>
      <c r="H193" t="str">
        <f ca="1"/>
        <v>United States, Maine, Sanford, Pine St, 92, 03724</v>
      </c>
      <c r="I193" t="str">
        <f ca="1"/>
        <v>NatureNest Creators</v>
      </c>
      <c r="J193" t="str">
        <f ca="1"/>
        <v>2071862129</v>
      </c>
    </row>
    <row r="194" spans="2:10" x14ac:dyDescent="0.25">
      <c r="B194">
        <v>193</v>
      </c>
      <c r="C194" t="str">
        <f ca="1"/>
        <v>Hawaii</v>
      </c>
      <c r="D194" t="str">
        <f ca="1"/>
        <v>Mililani Mauka</v>
      </c>
      <c r="E194" t="str">
        <f ca="1"/>
        <v>Railroad Ave</v>
      </c>
      <c r="F194">
        <f ca="1"/>
        <v>87</v>
      </c>
      <c r="G194" t="str">
        <f ca="1"/>
        <v>24218</v>
      </c>
      <c r="H194" t="str">
        <f ca="1"/>
        <v>United States, Hawaii, Mililani Mauka, Railroad Ave, 87, 24218</v>
      </c>
      <c r="I194" t="str">
        <f ca="1"/>
        <v/>
      </c>
      <c r="J194" t="str">
        <f ca="1"/>
        <v>8080875865</v>
      </c>
    </row>
    <row r="195" spans="2:10" x14ac:dyDescent="0.25">
      <c r="B195">
        <v>194</v>
      </c>
      <c r="C195" t="str">
        <f ca="1"/>
        <v>Iowa</v>
      </c>
      <c r="D195" t="str">
        <f ca="1"/>
        <v>Bettendorf</v>
      </c>
      <c r="E195" t="str">
        <f ca="1"/>
        <v>South St</v>
      </c>
      <c r="F195">
        <f ca="1"/>
        <v>116</v>
      </c>
      <c r="G195" t="str">
        <f ca="1"/>
        <v>57975</v>
      </c>
      <c r="H195" t="str">
        <f ca="1"/>
        <v>United States, Iowa, Bettendorf, South St, 116, 57975</v>
      </c>
      <c r="I195" t="str">
        <f ca="1"/>
        <v/>
      </c>
      <c r="J195" t="str">
        <f ca="1"/>
        <v>7122562666</v>
      </c>
    </row>
    <row r="196" spans="2:10" x14ac:dyDescent="0.25">
      <c r="B196">
        <v>195</v>
      </c>
      <c r="C196" t="str">
        <f ca="1"/>
        <v>Indiana</v>
      </c>
      <c r="D196" t="str">
        <f ca="1"/>
        <v>Carmel</v>
      </c>
      <c r="E196" t="str">
        <f ca="1"/>
        <v>Mill St</v>
      </c>
      <c r="F196">
        <f ca="1"/>
        <v>15</v>
      </c>
      <c r="G196" t="str">
        <f ca="1"/>
        <v>74382</v>
      </c>
      <c r="H196" t="str">
        <f ca="1"/>
        <v>United States, Indiana, Carmel, Mill St, 15, 74382</v>
      </c>
      <c r="I196" t="str">
        <f ca="1"/>
        <v>OrchardOrigin Outfitters</v>
      </c>
      <c r="J196" t="str">
        <f ca="1"/>
        <v>3173118894</v>
      </c>
    </row>
    <row r="197" spans="2:10" x14ac:dyDescent="0.25">
      <c r="B197">
        <v>196</v>
      </c>
      <c r="C197" t="str">
        <f ca="1"/>
        <v>Maryland</v>
      </c>
      <c r="D197" t="str">
        <f ca="1"/>
        <v>Waldorf</v>
      </c>
      <c r="E197" t="str">
        <f ca="1"/>
        <v>N Main St</v>
      </c>
      <c r="F197">
        <f ca="1"/>
        <v>48</v>
      </c>
      <c r="G197" t="str">
        <f ca="1"/>
        <v>99329</v>
      </c>
      <c r="H197" t="str">
        <f ca="1"/>
        <v>United States, Maryland, Waldorf, N Main St, 48, 99329</v>
      </c>
      <c r="I197" t="str">
        <f ca="1"/>
        <v/>
      </c>
      <c r="J197" t="str">
        <f ca="1"/>
        <v>4104701575</v>
      </c>
    </row>
    <row r="198" spans="2:10" x14ac:dyDescent="0.25">
      <c r="B198">
        <v>197</v>
      </c>
      <c r="C198" t="str">
        <f ca="1"/>
        <v>Mississippi</v>
      </c>
      <c r="D198" t="str">
        <f ca="1"/>
        <v>Horn Lake</v>
      </c>
      <c r="E198" t="str">
        <f ca="1"/>
        <v>4th Ave</v>
      </c>
      <c r="F198">
        <f ca="1"/>
        <v>96</v>
      </c>
      <c r="G198" t="str">
        <f ca="1"/>
        <v>99674</v>
      </c>
      <c r="H198" t="str">
        <f ca="1"/>
        <v>United States, Mississippi, Horn Lake, 4th Ave, 96, 99674</v>
      </c>
      <c r="I198" t="str">
        <f ca="1"/>
        <v>TerraTrove Traders</v>
      </c>
      <c r="J198" t="str">
        <f ca="1"/>
        <v>7699121984</v>
      </c>
    </row>
    <row r="199" spans="2:10" x14ac:dyDescent="0.25">
      <c r="B199">
        <v>198</v>
      </c>
      <c r="C199" t="str">
        <f ca="1"/>
        <v>California</v>
      </c>
      <c r="D199" t="str">
        <f ca="1"/>
        <v>Stockton</v>
      </c>
      <c r="E199" t="str">
        <f ca="1"/>
        <v>6th St</v>
      </c>
      <c r="F199">
        <f ca="1"/>
        <v>71</v>
      </c>
      <c r="G199" t="str">
        <f ca="1"/>
        <v>62369</v>
      </c>
      <c r="H199" t="str">
        <f ca="1"/>
        <v>United States, California, Stockton, 6th St, 71, 62369</v>
      </c>
      <c r="I199" t="str">
        <f ca="1"/>
        <v/>
      </c>
      <c r="J199" t="str">
        <f ca="1"/>
        <v>7141297328</v>
      </c>
    </row>
    <row r="200" spans="2:10" x14ac:dyDescent="0.25">
      <c r="B200">
        <v>199</v>
      </c>
      <c r="C200" t="str">
        <f ca="1"/>
        <v>California</v>
      </c>
      <c r="D200" t="str">
        <f ca="1"/>
        <v>Long Beach</v>
      </c>
      <c r="E200" t="str">
        <f ca="1"/>
        <v>Park Ave</v>
      </c>
      <c r="F200">
        <f ca="1"/>
        <v>63</v>
      </c>
      <c r="G200" t="str">
        <f ca="1"/>
        <v>00414</v>
      </c>
      <c r="H200" t="str">
        <f ca="1"/>
        <v>United States, California, Long Beach, Park Ave, 63, 00414</v>
      </c>
      <c r="I200" t="str">
        <f ca="1"/>
        <v/>
      </c>
      <c r="J200" t="str">
        <f ca="1"/>
        <v>6266406062</v>
      </c>
    </row>
    <row r="201" spans="2:10" x14ac:dyDescent="0.25">
      <c r="B201">
        <v>200</v>
      </c>
      <c r="C201" t="str">
        <f ca="1"/>
        <v>Indiana</v>
      </c>
      <c r="D201" t="str">
        <f ca="1"/>
        <v>Evansville</v>
      </c>
      <c r="E201" t="str">
        <f ca="1"/>
        <v>Maple Ave</v>
      </c>
      <c r="F201">
        <f ca="1"/>
        <v>21</v>
      </c>
      <c r="G201" t="str">
        <f ca="1"/>
        <v>27046</v>
      </c>
      <c r="H201" t="str">
        <f ca="1"/>
        <v>United States, Indiana, Evansville, Maple Ave, 21, 27046</v>
      </c>
      <c r="I201" t="str">
        <f ca="1"/>
        <v/>
      </c>
      <c r="J201" t="str">
        <f ca="1"/>
        <v>9303218194</v>
      </c>
    </row>
    <row r="202" spans="2:10" x14ac:dyDescent="0.25">
      <c r="B202">
        <v>201</v>
      </c>
      <c r="C202" t="str">
        <f ca="1"/>
        <v>Louisiana</v>
      </c>
      <c r="D202" t="str">
        <f ca="1"/>
        <v>Monroe</v>
      </c>
      <c r="E202" t="str">
        <f ca="1"/>
        <v>Pine St</v>
      </c>
      <c r="F202">
        <f ca="1"/>
        <v>20</v>
      </c>
      <c r="G202" t="str">
        <f ca="1"/>
        <v>20656</v>
      </c>
      <c r="H202" t="str">
        <f ca="1"/>
        <v>United States, Louisiana, Monroe, Pine St, 20, 20656</v>
      </c>
      <c r="I202" t="str">
        <f ca="1"/>
        <v>FloraFusion Enterprises</v>
      </c>
      <c r="J202" t="str">
        <f ca="1"/>
        <v>3182742289</v>
      </c>
    </row>
    <row r="203" spans="2:10" x14ac:dyDescent="0.25">
      <c r="B203">
        <v>202</v>
      </c>
      <c r="C203" t="str">
        <f ca="1"/>
        <v>Arkansas</v>
      </c>
      <c r="D203" t="str">
        <f ca="1"/>
        <v>Pine Bluff</v>
      </c>
      <c r="E203" t="str">
        <f ca="1"/>
        <v>Adams St</v>
      </c>
      <c r="F203">
        <f ca="1"/>
        <v>136</v>
      </c>
      <c r="G203" t="str">
        <f ca="1"/>
        <v>56145</v>
      </c>
      <c r="H203" t="str">
        <f ca="1"/>
        <v>United States, Arkansas, Pine Bluff, Adams St, 136, 56145</v>
      </c>
      <c r="I203" t="str">
        <f ca="1"/>
        <v/>
      </c>
      <c r="J203" t="str">
        <f ca="1"/>
        <v>5017717115</v>
      </c>
    </row>
    <row r="204" spans="2:10" x14ac:dyDescent="0.25">
      <c r="B204">
        <v>203</v>
      </c>
      <c r="C204" t="str">
        <f ca="1"/>
        <v>Alaska</v>
      </c>
      <c r="D204" t="str">
        <f ca="1"/>
        <v>Steele Creek</v>
      </c>
      <c r="E204" t="str">
        <f ca="1"/>
        <v>Cherry St</v>
      </c>
      <c r="F204">
        <f ca="1"/>
        <v>125</v>
      </c>
      <c r="G204" t="str">
        <f ca="1"/>
        <v>75858</v>
      </c>
      <c r="H204" t="str">
        <f ca="1"/>
        <v>United States, Alaska, Steele Creek, Cherry St, 125, 75858</v>
      </c>
      <c r="I204" t="str">
        <f ca="1"/>
        <v>EcoGrove Developments</v>
      </c>
      <c r="J204" t="str">
        <f ca="1"/>
        <v>9072012436</v>
      </c>
    </row>
    <row r="205" spans="2:10" x14ac:dyDescent="0.25">
      <c r="B205">
        <v>204</v>
      </c>
      <c r="C205" t="str">
        <f ca="1"/>
        <v>Alabama</v>
      </c>
      <c r="D205" t="str">
        <f ca="1"/>
        <v>Hoover</v>
      </c>
      <c r="E205" t="str">
        <f ca="1"/>
        <v>Chestnut St</v>
      </c>
      <c r="F205">
        <f ca="1"/>
        <v>123</v>
      </c>
      <c r="G205" t="str">
        <f ca="1"/>
        <v>50056</v>
      </c>
      <c r="H205" t="str">
        <f ca="1"/>
        <v>United States, Alabama, Hoover, Chestnut St, 123, 50056</v>
      </c>
      <c r="I205" t="str">
        <f ca="1"/>
        <v/>
      </c>
      <c r="J205" t="str">
        <f ca="1"/>
        <v>2565818247</v>
      </c>
    </row>
    <row r="206" spans="2:10" x14ac:dyDescent="0.25">
      <c r="B206">
        <v>205</v>
      </c>
      <c r="C206" t="str">
        <f ca="1"/>
        <v>Mississippi</v>
      </c>
      <c r="D206" t="str">
        <f ca="1"/>
        <v>Southaven</v>
      </c>
      <c r="E206" t="str">
        <f ca="1"/>
        <v>Railroad St</v>
      </c>
      <c r="F206">
        <f ca="1"/>
        <v>92</v>
      </c>
      <c r="G206" t="str">
        <f ca="1"/>
        <v>99596</v>
      </c>
      <c r="H206" t="str">
        <f ca="1"/>
        <v>United States, Mississippi, Southaven, Railroad St, 92, 99596</v>
      </c>
      <c r="I206" t="str">
        <f ca="1"/>
        <v>TerraTrove Traders</v>
      </c>
      <c r="J206" t="str">
        <f ca="1"/>
        <v>6629058173</v>
      </c>
    </row>
    <row r="207" spans="2:10" x14ac:dyDescent="0.25">
      <c r="B207">
        <v>206</v>
      </c>
      <c r="C207" t="str">
        <f ca="1"/>
        <v>Minnesota</v>
      </c>
      <c r="D207" t="str">
        <f ca="1"/>
        <v>Rochester</v>
      </c>
      <c r="E207" t="str">
        <f ca="1"/>
        <v>West St</v>
      </c>
      <c r="F207">
        <f ca="1"/>
        <v>23</v>
      </c>
      <c r="G207" t="str">
        <f ca="1"/>
        <v>29167</v>
      </c>
      <c r="H207" t="str">
        <f ca="1"/>
        <v>United States, Minnesota, Rochester, West St, 23, 29167</v>
      </c>
      <c r="I207" t="str">
        <f ca="1"/>
        <v/>
      </c>
      <c r="J207" t="str">
        <f ca="1"/>
        <v>5077416061</v>
      </c>
    </row>
    <row r="208" spans="2:10" x14ac:dyDescent="0.25">
      <c r="B208">
        <v>207</v>
      </c>
      <c r="C208" t="str">
        <f ca="1"/>
        <v>Maryland</v>
      </c>
      <c r="D208" t="str">
        <f ca="1"/>
        <v>Gaithersburg</v>
      </c>
      <c r="E208" t="str">
        <f ca="1"/>
        <v>10th St</v>
      </c>
      <c r="F208">
        <f ca="1"/>
        <v>85</v>
      </c>
      <c r="G208" t="str">
        <f ca="1"/>
        <v>14468</v>
      </c>
      <c r="H208" t="str">
        <f ca="1"/>
        <v>United States, Maryland, Gaithersburg, 10th St, 85, 14468</v>
      </c>
      <c r="I208" t="str">
        <f ca="1"/>
        <v/>
      </c>
      <c r="J208" t="str">
        <f ca="1"/>
        <v>4108741033</v>
      </c>
    </row>
    <row r="209" spans="2:10" x14ac:dyDescent="0.25">
      <c r="B209">
        <v>208</v>
      </c>
      <c r="C209" t="str">
        <f ca="1"/>
        <v>Delaware</v>
      </c>
      <c r="D209" t="str">
        <f ca="1"/>
        <v>Claymont</v>
      </c>
      <c r="E209" t="str">
        <f ca="1"/>
        <v>3rd St</v>
      </c>
      <c r="F209">
        <f ca="1"/>
        <v>42</v>
      </c>
      <c r="G209" t="str">
        <f ca="1"/>
        <v>49616</v>
      </c>
      <c r="H209" t="str">
        <f ca="1"/>
        <v>United States, Delaware, Claymont, 3rd St, 42, 49616</v>
      </c>
      <c r="I209" t="str">
        <f ca="1"/>
        <v>RootedRealms Co.</v>
      </c>
      <c r="J209" t="str">
        <f ca="1"/>
        <v>3025682594</v>
      </c>
    </row>
    <row r="210" spans="2:10" x14ac:dyDescent="0.25">
      <c r="B210">
        <v>209</v>
      </c>
      <c r="C210" t="str">
        <f ca="1"/>
        <v>Iowa</v>
      </c>
      <c r="D210" t="str">
        <f ca="1"/>
        <v>Marion</v>
      </c>
      <c r="E210" t="str">
        <f ca="1"/>
        <v>Park St</v>
      </c>
      <c r="F210">
        <f ca="1"/>
        <v>56</v>
      </c>
      <c r="G210" t="str">
        <f ca="1"/>
        <v>19029</v>
      </c>
      <c r="H210" t="str">
        <f ca="1"/>
        <v>United States, Iowa, Marion, Park St, 56, 19029</v>
      </c>
      <c r="I210" t="str">
        <f ca="1"/>
        <v/>
      </c>
      <c r="J210" t="str">
        <f ca="1"/>
        <v>5153810707</v>
      </c>
    </row>
    <row r="211" spans="2:10" x14ac:dyDescent="0.25">
      <c r="B211">
        <v>210</v>
      </c>
      <c r="C211" t="str">
        <f ca="1"/>
        <v>Florida</v>
      </c>
      <c r="D211" t="str">
        <f ca="1"/>
        <v>Riverview</v>
      </c>
      <c r="E211" t="str">
        <f ca="1"/>
        <v>Central Ave</v>
      </c>
      <c r="F211">
        <f ca="1"/>
        <v>37</v>
      </c>
      <c r="G211" t="str">
        <f ca="1"/>
        <v>32700</v>
      </c>
      <c r="H211" t="str">
        <f ca="1"/>
        <v>United States, Florida, Riverview, Central Ave, 37, 32700</v>
      </c>
      <c r="I211" t="str">
        <f ca="1"/>
        <v/>
      </c>
      <c r="J211" t="str">
        <f ca="1"/>
        <v>3865772562</v>
      </c>
    </row>
    <row r="212" spans="2:10" x14ac:dyDescent="0.25">
      <c r="B212">
        <v>211</v>
      </c>
      <c r="C212" t="str">
        <f ca="1"/>
        <v>Kentucky</v>
      </c>
      <c r="D212" t="str">
        <f ca="1"/>
        <v>Louisville</v>
      </c>
      <c r="E212" t="str">
        <f ca="1"/>
        <v>Cedar St</v>
      </c>
      <c r="F212">
        <f ca="1"/>
        <v>83</v>
      </c>
      <c r="G212" t="str">
        <f ca="1"/>
        <v>59110</v>
      </c>
      <c r="H212" t="str">
        <f ca="1"/>
        <v>United States, Kentucky, Louisville, Cedar St, 83, 59110</v>
      </c>
      <c r="I212" t="str">
        <f ca="1"/>
        <v/>
      </c>
      <c r="J212" t="str">
        <f ca="1"/>
        <v>5020862578</v>
      </c>
    </row>
    <row r="213" spans="2:10" x14ac:dyDescent="0.25">
      <c r="B213">
        <v>212</v>
      </c>
      <c r="C213" t="str">
        <f ca="1"/>
        <v>Illinois</v>
      </c>
      <c r="D213" t="str">
        <f ca="1"/>
        <v>Peoria</v>
      </c>
      <c r="E213" t="str">
        <f ca="1"/>
        <v>Elm St</v>
      </c>
      <c r="F213">
        <f ca="1"/>
        <v>75</v>
      </c>
      <c r="G213" t="str">
        <f ca="1"/>
        <v>96683</v>
      </c>
      <c r="H213" t="str">
        <f ca="1"/>
        <v>United States, Illinois, Peoria, Elm St, 75, 96683</v>
      </c>
      <c r="I213" t="str">
        <f ca="1"/>
        <v>EdenEcho Developers</v>
      </c>
      <c r="J213" t="str">
        <f ca="1"/>
        <v>7082215787</v>
      </c>
    </row>
    <row r="214" spans="2:10" x14ac:dyDescent="0.25">
      <c r="B214">
        <v>213</v>
      </c>
      <c r="C214" t="str">
        <f ca="1"/>
        <v>Alabama</v>
      </c>
      <c r="D214" t="str">
        <f ca="1"/>
        <v>Auburn</v>
      </c>
      <c r="E214" t="str">
        <f ca="1"/>
        <v>Chestnut St</v>
      </c>
      <c r="F214">
        <f ca="1"/>
        <v>132</v>
      </c>
      <c r="G214" t="str">
        <f ca="1"/>
        <v>97131</v>
      </c>
      <c r="H214" t="str">
        <f ca="1"/>
        <v>United States, Alabama, Auburn, Chestnut St, 132, 97131</v>
      </c>
      <c r="I214" t="str">
        <f ca="1"/>
        <v>GreenScape Innovators</v>
      </c>
      <c r="J214" t="str">
        <f ca="1"/>
        <v>6594793754</v>
      </c>
    </row>
    <row r="215" spans="2:10" x14ac:dyDescent="0.25">
      <c r="B215">
        <v>214</v>
      </c>
      <c r="C215" t="str">
        <f ca="1"/>
        <v>Maine</v>
      </c>
      <c r="D215" t="str">
        <f ca="1"/>
        <v>South Portland</v>
      </c>
      <c r="E215" t="str">
        <f ca="1"/>
        <v>9th St</v>
      </c>
      <c r="F215">
        <f ca="1"/>
        <v>105</v>
      </c>
      <c r="G215" t="str">
        <f ca="1"/>
        <v>47560</v>
      </c>
      <c r="H215" t="str">
        <f ca="1"/>
        <v>United States, Maine, South Portland, 9th St, 105, 47560</v>
      </c>
      <c r="I215" t="str">
        <f ca="1"/>
        <v>NatureNest Creators</v>
      </c>
      <c r="J215" t="str">
        <f ca="1"/>
        <v>2075241329</v>
      </c>
    </row>
    <row r="216" spans="2:10" x14ac:dyDescent="0.25">
      <c r="B216">
        <v>215</v>
      </c>
      <c r="C216" t="str">
        <f ca="1"/>
        <v>Louisiana</v>
      </c>
      <c r="D216" t="str">
        <f ca="1"/>
        <v>Central</v>
      </c>
      <c r="E216" t="str">
        <f ca="1"/>
        <v>5th St</v>
      </c>
      <c r="F216">
        <f ca="1"/>
        <v>129</v>
      </c>
      <c r="G216" t="str">
        <f ca="1"/>
        <v>75628</v>
      </c>
      <c r="H216" t="str">
        <f ca="1"/>
        <v>United States, Louisiana, Central, 5th St, 129, 75628</v>
      </c>
      <c r="I216" t="str">
        <f ca="1"/>
        <v/>
      </c>
      <c r="J216" t="str">
        <f ca="1"/>
        <v>3378477859</v>
      </c>
    </row>
    <row r="217" spans="2:10" x14ac:dyDescent="0.25">
      <c r="B217">
        <v>216</v>
      </c>
      <c r="C217" t="str">
        <f ca="1"/>
        <v>Georgia</v>
      </c>
      <c r="D217" t="str">
        <f ca="1"/>
        <v>South Fulton</v>
      </c>
      <c r="E217" t="str">
        <f ca="1"/>
        <v>W Main St</v>
      </c>
      <c r="F217">
        <f ca="1"/>
        <v>64</v>
      </c>
      <c r="G217" t="str">
        <f ca="1"/>
        <v>87308</v>
      </c>
      <c r="H217" t="str">
        <f ca="1"/>
        <v>United States, Georgia, South Fulton, W Main St, 64, 87308</v>
      </c>
      <c r="I217" t="str">
        <f ca="1"/>
        <v/>
      </c>
      <c r="J217" t="str">
        <f ca="1"/>
        <v>9121633454</v>
      </c>
    </row>
    <row r="218" spans="2:10" x14ac:dyDescent="0.25">
      <c r="B218">
        <v>217</v>
      </c>
      <c r="C218" t="str">
        <f ca="1"/>
        <v>Arizona</v>
      </c>
      <c r="D218" t="str">
        <f ca="1"/>
        <v>Tucson</v>
      </c>
      <c r="E218" t="str">
        <f ca="1"/>
        <v>Elm St</v>
      </c>
      <c r="F218">
        <f ca="1"/>
        <v>114</v>
      </c>
      <c r="G218" t="str">
        <f ca="1"/>
        <v>85775</v>
      </c>
      <c r="H218" t="str">
        <f ca="1"/>
        <v>United States, Arizona, Tucson, Elm St, 114, 85775</v>
      </c>
      <c r="I218" t="str">
        <f ca="1"/>
        <v/>
      </c>
      <c r="J218" t="str">
        <f ca="1"/>
        <v>5206897792</v>
      </c>
    </row>
    <row r="219" spans="2:10" x14ac:dyDescent="0.25">
      <c r="B219">
        <v>218</v>
      </c>
      <c r="C219" t="str">
        <f ca="1"/>
        <v>Kentucky</v>
      </c>
      <c r="D219" t="str">
        <f ca="1"/>
        <v>Henderson</v>
      </c>
      <c r="E219" t="str">
        <f ca="1"/>
        <v>Center St</v>
      </c>
      <c r="F219">
        <f ca="1"/>
        <v>40</v>
      </c>
      <c r="G219" t="str">
        <f ca="1"/>
        <v>86491</v>
      </c>
      <c r="H219" t="str">
        <f ca="1"/>
        <v>United States, Kentucky, Henderson, Center St, 40, 86491</v>
      </c>
      <c r="I219" t="str">
        <f ca="1"/>
        <v/>
      </c>
      <c r="J219" t="str">
        <f ca="1"/>
        <v>5021616899</v>
      </c>
    </row>
    <row r="220" spans="2:10" x14ac:dyDescent="0.25">
      <c r="B220">
        <v>219</v>
      </c>
      <c r="C220" t="str">
        <f ca="1"/>
        <v>Iowa</v>
      </c>
      <c r="D220" t="str">
        <f ca="1"/>
        <v>Dubuque</v>
      </c>
      <c r="E220" t="str">
        <f ca="1"/>
        <v>Lincoln St</v>
      </c>
      <c r="F220">
        <f ca="1"/>
        <v>95</v>
      </c>
      <c r="G220" t="str">
        <f ca="1"/>
        <v>67037</v>
      </c>
      <c r="H220" t="str">
        <f ca="1"/>
        <v>United States, Iowa, Dubuque, Lincoln St, 95, 67037</v>
      </c>
      <c r="I220" t="str">
        <f ca="1"/>
        <v/>
      </c>
      <c r="J220" t="str">
        <f ca="1"/>
        <v>5637135704</v>
      </c>
    </row>
    <row r="221" spans="2:10" x14ac:dyDescent="0.25">
      <c r="B221">
        <v>220</v>
      </c>
      <c r="C221" t="str">
        <f ca="1"/>
        <v>Nevada</v>
      </c>
      <c r="D221" t="str">
        <f ca="1"/>
        <v>Sunrise Manor</v>
      </c>
      <c r="E221" t="str">
        <f ca="1"/>
        <v>Lincoln St</v>
      </c>
      <c r="F221">
        <f ca="1"/>
        <v>118</v>
      </c>
      <c r="G221" t="str">
        <f ca="1"/>
        <v>61258</v>
      </c>
      <c r="H221" t="str">
        <f ca="1"/>
        <v>United States, Nevada, Sunrise Manor, Lincoln St, 118, 61258</v>
      </c>
      <c r="I221" t="str">
        <f ca="1"/>
        <v/>
      </c>
      <c r="J221" t="str">
        <f ca="1"/>
        <v>7758609952</v>
      </c>
    </row>
    <row r="222" spans="2:10" x14ac:dyDescent="0.25">
      <c r="B222">
        <v>221</v>
      </c>
      <c r="C222" t="str">
        <f ca="1"/>
        <v>Florida</v>
      </c>
      <c r="D222" t="str">
        <f ca="1"/>
        <v>Orlando</v>
      </c>
      <c r="E222" t="str">
        <f ca="1"/>
        <v>Vine St</v>
      </c>
      <c r="F222">
        <f ca="1"/>
        <v>14</v>
      </c>
      <c r="G222" t="str">
        <f ca="1"/>
        <v>68867</v>
      </c>
      <c r="H222" t="str">
        <f ca="1"/>
        <v>United States, Florida, Orlando, Vine St, 14, 68867</v>
      </c>
      <c r="I222" t="str">
        <f ca="1"/>
        <v/>
      </c>
      <c r="J222" t="str">
        <f ca="1"/>
        <v>5613466019</v>
      </c>
    </row>
    <row r="223" spans="2:10" x14ac:dyDescent="0.25">
      <c r="B223">
        <v>222</v>
      </c>
      <c r="C223" t="str">
        <f ca="1"/>
        <v>Nebraska</v>
      </c>
      <c r="D223" t="str">
        <f ca="1"/>
        <v>Papillion</v>
      </c>
      <c r="E223" t="str">
        <f ca="1"/>
        <v>Water St</v>
      </c>
      <c r="F223">
        <f ca="1"/>
        <v>92</v>
      </c>
      <c r="G223" t="str">
        <f ca="1"/>
        <v>25520</v>
      </c>
      <c r="H223" t="str">
        <f ca="1"/>
        <v>United States, Nebraska, Papillion, Water St, 92, 25520</v>
      </c>
      <c r="I223" t="str">
        <f ca="1"/>
        <v/>
      </c>
      <c r="J223" t="str">
        <f ca="1"/>
        <v>4021131917</v>
      </c>
    </row>
    <row r="224" spans="2:10" x14ac:dyDescent="0.25">
      <c r="B224">
        <v>223</v>
      </c>
      <c r="C224" t="str">
        <f ca="1"/>
        <v>Nebraska</v>
      </c>
      <c r="D224" t="str">
        <f ca="1"/>
        <v>Fremont</v>
      </c>
      <c r="E224" t="str">
        <f ca="1"/>
        <v>River Rd</v>
      </c>
      <c r="F224">
        <f ca="1"/>
        <v>90</v>
      </c>
      <c r="G224" t="str">
        <f ca="1"/>
        <v>66051</v>
      </c>
      <c r="H224" t="str">
        <f ca="1"/>
        <v>United States, Nebraska, Fremont, River Rd, 90, 66051</v>
      </c>
      <c r="I224" t="str">
        <f ca="1"/>
        <v/>
      </c>
      <c r="J224" t="str">
        <f ca="1"/>
        <v>4024756542</v>
      </c>
    </row>
    <row r="225" spans="2:10" x14ac:dyDescent="0.25">
      <c r="B225">
        <v>224</v>
      </c>
      <c r="C225" t="str">
        <f ca="1"/>
        <v>Maryland</v>
      </c>
      <c r="D225" t="str">
        <f ca="1"/>
        <v>Annapolis</v>
      </c>
      <c r="E225" t="str">
        <f ca="1"/>
        <v>Washington St</v>
      </c>
      <c r="F225">
        <f ca="1"/>
        <v>26</v>
      </c>
      <c r="G225" t="str">
        <f ca="1"/>
        <v>44451</v>
      </c>
      <c r="H225" t="str">
        <f ca="1"/>
        <v>United States, Maryland, Annapolis, Washington St, 26, 44451</v>
      </c>
      <c r="I225" t="str">
        <f ca="1"/>
        <v/>
      </c>
      <c r="J225" t="str">
        <f ca="1"/>
        <v>4437005646</v>
      </c>
    </row>
    <row r="226" spans="2:10" x14ac:dyDescent="0.25">
      <c r="B226">
        <v>225</v>
      </c>
      <c r="C226" t="str">
        <f ca="1"/>
        <v>Nebraska</v>
      </c>
      <c r="D226" t="str">
        <f ca="1"/>
        <v>North Platte</v>
      </c>
      <c r="E226" t="str">
        <f ca="1"/>
        <v>South St</v>
      </c>
      <c r="F226">
        <f ca="1"/>
        <v>119</v>
      </c>
      <c r="G226" t="str">
        <f ca="1"/>
        <v>82054</v>
      </c>
      <c r="H226" t="str">
        <f ca="1"/>
        <v>United States, Nebraska, North Platte, South St, 119, 82054</v>
      </c>
      <c r="I226" t="str">
        <f ca="1"/>
        <v/>
      </c>
      <c r="J226" t="str">
        <f ca="1"/>
        <v>5319879830</v>
      </c>
    </row>
    <row r="227" spans="2:10" x14ac:dyDescent="0.25">
      <c r="B227">
        <v>226</v>
      </c>
      <c r="C227" t="str">
        <f ca="1"/>
        <v>Hawaii</v>
      </c>
      <c r="D227" t="str">
        <f ca="1"/>
        <v>Ewa Gentry</v>
      </c>
      <c r="E227" t="str">
        <f ca="1"/>
        <v>Park St</v>
      </c>
      <c r="F227">
        <f ca="1"/>
        <v>71</v>
      </c>
      <c r="G227" t="str">
        <f ca="1"/>
        <v>01871</v>
      </c>
      <c r="H227" t="str">
        <f ca="1"/>
        <v>United States, Hawaii, Ewa Gentry, Park St, 71, 01871</v>
      </c>
      <c r="I227" t="str">
        <f ca="1"/>
        <v/>
      </c>
      <c r="J227" t="str">
        <f ca="1"/>
        <v>8082479984</v>
      </c>
    </row>
    <row r="228" spans="2:10" x14ac:dyDescent="0.25">
      <c r="B228">
        <v>227</v>
      </c>
      <c r="C228" t="str">
        <f ca="1"/>
        <v>Indiana</v>
      </c>
      <c r="D228" t="str">
        <f ca="1"/>
        <v>Kokomo</v>
      </c>
      <c r="E228" t="str">
        <f ca="1"/>
        <v>Cherry St</v>
      </c>
      <c r="F228">
        <f ca="1"/>
        <v>107</v>
      </c>
      <c r="G228" t="str">
        <f ca="1"/>
        <v>63657</v>
      </c>
      <c r="H228" t="str">
        <f ca="1"/>
        <v>United States, Indiana, Kokomo, Cherry St, 107, 63657</v>
      </c>
      <c r="I228" t="str">
        <f ca="1"/>
        <v>OrchardOrigin Outfitters</v>
      </c>
      <c r="J228" t="str">
        <f ca="1"/>
        <v>2604078927</v>
      </c>
    </row>
    <row r="229" spans="2:10" x14ac:dyDescent="0.25">
      <c r="B229">
        <v>228</v>
      </c>
      <c r="C229" t="str">
        <f ca="1"/>
        <v>Kansas</v>
      </c>
      <c r="D229" t="str">
        <f ca="1"/>
        <v>Dodge City</v>
      </c>
      <c r="E229" t="str">
        <f ca="1"/>
        <v>E Main St</v>
      </c>
      <c r="F229">
        <f ca="1"/>
        <v>6</v>
      </c>
      <c r="G229" t="str">
        <f ca="1"/>
        <v>39642</v>
      </c>
      <c r="H229" t="str">
        <f ca="1"/>
        <v>United States, Kansas, Dodge City, E Main St, 6, 39642</v>
      </c>
      <c r="I229" t="str">
        <f ca="1"/>
        <v/>
      </c>
      <c r="J229" t="str">
        <f ca="1"/>
        <v>9136187202</v>
      </c>
    </row>
    <row r="230" spans="2:10" x14ac:dyDescent="0.25">
      <c r="B230">
        <v>229</v>
      </c>
      <c r="C230" t="str">
        <f ca="1"/>
        <v>Delaware</v>
      </c>
      <c r="D230" t="str">
        <f ca="1"/>
        <v>Hockessin</v>
      </c>
      <c r="E230" t="str">
        <f ca="1"/>
        <v>Locust St</v>
      </c>
      <c r="F230">
        <f ca="1"/>
        <v>68</v>
      </c>
      <c r="G230" t="str">
        <f ca="1"/>
        <v>79734</v>
      </c>
      <c r="H230" t="str">
        <f ca="1"/>
        <v>United States, Delaware, Hockessin, Locust St, 68, 79734</v>
      </c>
      <c r="I230" t="str">
        <f ca="1"/>
        <v>ArborArchitects Ltd.</v>
      </c>
      <c r="J230" t="str">
        <f ca="1"/>
        <v>3027350688</v>
      </c>
    </row>
    <row r="231" spans="2:10" x14ac:dyDescent="0.25">
      <c r="B231">
        <v>230</v>
      </c>
      <c r="C231" t="str">
        <f ca="1"/>
        <v>Florida</v>
      </c>
      <c r="D231" t="str">
        <f ca="1"/>
        <v>North Port</v>
      </c>
      <c r="E231" t="str">
        <f ca="1"/>
        <v>Washington St</v>
      </c>
      <c r="F231">
        <f ca="1"/>
        <v>123</v>
      </c>
      <c r="G231" t="str">
        <f ca="1"/>
        <v>67902</v>
      </c>
      <c r="H231" t="str">
        <f ca="1"/>
        <v>United States, Florida, North Port, Washington St, 123, 67902</v>
      </c>
      <c r="I231" t="str">
        <f ca="1"/>
        <v/>
      </c>
      <c r="J231" t="str">
        <f ca="1"/>
        <v>9540444573</v>
      </c>
    </row>
    <row r="232" spans="2:10" x14ac:dyDescent="0.25">
      <c r="B232">
        <v>231</v>
      </c>
      <c r="C232" t="str">
        <f ca="1"/>
        <v>Kansas</v>
      </c>
      <c r="D232" t="str">
        <f ca="1"/>
        <v>Leavenworth</v>
      </c>
      <c r="E232" t="str">
        <f ca="1"/>
        <v>4th Ave</v>
      </c>
      <c r="F232">
        <f ca="1"/>
        <v>13</v>
      </c>
      <c r="G232" t="str">
        <f ca="1"/>
        <v>91033</v>
      </c>
      <c r="H232" t="str">
        <f ca="1"/>
        <v>United States, Kansas, Leavenworth, 4th Ave, 13, 91033</v>
      </c>
      <c r="I232" t="str">
        <f ca="1"/>
        <v>BloomWorks Landscaping</v>
      </c>
      <c r="J232" t="str">
        <f ca="1"/>
        <v>6200970740</v>
      </c>
    </row>
    <row r="233" spans="2:10" x14ac:dyDescent="0.25">
      <c r="B233">
        <v>232</v>
      </c>
      <c r="C233" t="str">
        <f ca="1"/>
        <v>Georgia</v>
      </c>
      <c r="D233" t="str">
        <f ca="1"/>
        <v>Warner Robins</v>
      </c>
      <c r="E233" t="str">
        <f ca="1"/>
        <v>Park St</v>
      </c>
      <c r="F233">
        <f ca="1"/>
        <v>48</v>
      </c>
      <c r="G233" t="str">
        <f ca="1"/>
        <v>39418</v>
      </c>
      <c r="H233" t="str">
        <f ca="1"/>
        <v>United States, Georgia, Warner Robins, Park St, 48, 39418</v>
      </c>
      <c r="I233" t="str">
        <f ca="1"/>
        <v>CanopyCrafters Market</v>
      </c>
      <c r="J233" t="str">
        <f ca="1"/>
        <v>4041390540</v>
      </c>
    </row>
    <row r="234" spans="2:10" x14ac:dyDescent="0.25">
      <c r="B234">
        <v>233</v>
      </c>
      <c r="C234" t="str">
        <f ca="1"/>
        <v>Maryland</v>
      </c>
      <c r="D234" t="str">
        <f ca="1"/>
        <v>Baltimore</v>
      </c>
      <c r="E234" t="str">
        <f ca="1"/>
        <v>School St</v>
      </c>
      <c r="F234">
        <f ca="1"/>
        <v>111</v>
      </c>
      <c r="G234" t="str">
        <f ca="1"/>
        <v>85983</v>
      </c>
      <c r="H234" t="str">
        <f ca="1"/>
        <v>United States, Maryland, Baltimore, School St, 111, 85983</v>
      </c>
      <c r="I234" t="str">
        <f ca="1"/>
        <v/>
      </c>
      <c r="J234" t="str">
        <f ca="1"/>
        <v>3010525434</v>
      </c>
    </row>
    <row r="235" spans="2:10" x14ac:dyDescent="0.25">
      <c r="B235">
        <v>234</v>
      </c>
      <c r="C235" t="str">
        <f ca="1"/>
        <v>Massachusetts</v>
      </c>
      <c r="D235" t="str">
        <f ca="1"/>
        <v>Worcester</v>
      </c>
      <c r="E235" t="str">
        <f ca="1"/>
        <v>Oak St</v>
      </c>
      <c r="F235">
        <f ca="1"/>
        <v>31</v>
      </c>
      <c r="G235" t="str">
        <f ca="1"/>
        <v>93459</v>
      </c>
      <c r="H235" t="str">
        <f ca="1"/>
        <v>United States, Massachusetts, Worcester, Oak St, 31, 93459</v>
      </c>
      <c r="I235" t="str">
        <f ca="1"/>
        <v>SaplingSynergy Group</v>
      </c>
      <c r="J235" t="str">
        <f ca="1"/>
        <v>8576151921</v>
      </c>
    </row>
    <row r="236" spans="2:10" x14ac:dyDescent="0.25">
      <c r="B236">
        <v>235</v>
      </c>
      <c r="C236" t="str">
        <f ca="1"/>
        <v>Alaska</v>
      </c>
      <c r="D236" t="str">
        <f ca="1"/>
        <v>Tanaina</v>
      </c>
      <c r="E236" t="str">
        <f ca="1"/>
        <v>10th St</v>
      </c>
      <c r="F236">
        <f ca="1"/>
        <v>118</v>
      </c>
      <c r="G236" t="str">
        <f ca="1"/>
        <v>16526</v>
      </c>
      <c r="H236" t="str">
        <f ca="1"/>
        <v>United States, Alaska, Tanaina, 10th St, 118, 16526</v>
      </c>
      <c r="I236" t="str">
        <f ca="1"/>
        <v/>
      </c>
      <c r="J236" t="str">
        <f ca="1"/>
        <v>9072296636</v>
      </c>
    </row>
    <row r="237" spans="2:10" x14ac:dyDescent="0.25">
      <c r="B237">
        <v>236</v>
      </c>
      <c r="C237" t="str">
        <f ca="1"/>
        <v>Georgia</v>
      </c>
      <c r="D237" t="str">
        <f ca="1"/>
        <v>South Fulton</v>
      </c>
      <c r="E237" t="str">
        <f ca="1"/>
        <v>County Line Rd</v>
      </c>
      <c r="F237">
        <f ca="1"/>
        <v>43</v>
      </c>
      <c r="G237" t="str">
        <f ca="1"/>
        <v>47637</v>
      </c>
      <c r="H237" t="str">
        <f ca="1"/>
        <v>United States, Georgia, South Fulton, County Line Rd, 43, 47637</v>
      </c>
      <c r="I237" t="str">
        <f ca="1"/>
        <v>CanopyCrafters Market</v>
      </c>
      <c r="J237" t="str">
        <f ca="1"/>
        <v>6789349714</v>
      </c>
    </row>
    <row r="238" spans="2:10" x14ac:dyDescent="0.25">
      <c r="B238">
        <v>237</v>
      </c>
      <c r="C238" t="str">
        <f ca="1"/>
        <v>Colorado</v>
      </c>
      <c r="D238" t="str">
        <f ca="1"/>
        <v>Colorado Springs</v>
      </c>
      <c r="E238" t="str">
        <f ca="1"/>
        <v>2nd Ave</v>
      </c>
      <c r="F238">
        <f ca="1"/>
        <v>86</v>
      </c>
      <c r="G238" t="str">
        <f ca="1"/>
        <v>66408</v>
      </c>
      <c r="H238" t="str">
        <f ca="1"/>
        <v>United States, Colorado, Colorado Springs, 2nd Ave, 86, 66408</v>
      </c>
      <c r="I238" t="str">
        <f ca="1"/>
        <v/>
      </c>
      <c r="J238" t="str">
        <f ca="1"/>
        <v>7190494494</v>
      </c>
    </row>
    <row r="239" spans="2:10" x14ac:dyDescent="0.25">
      <c r="B239">
        <v>238</v>
      </c>
      <c r="C239" t="str">
        <f ca="1"/>
        <v>Massachusetts</v>
      </c>
      <c r="D239" t="str">
        <f ca="1"/>
        <v>Cambridge</v>
      </c>
      <c r="E239" t="str">
        <f ca="1"/>
        <v>W Main St</v>
      </c>
      <c r="F239">
        <f ca="1"/>
        <v>39</v>
      </c>
      <c r="G239" t="str">
        <f ca="1"/>
        <v>64597</v>
      </c>
      <c r="H239" t="str">
        <f ca="1"/>
        <v>United States, Massachusetts, Cambridge, W Main St, 39, 64597</v>
      </c>
      <c r="I239" t="str">
        <f ca="1"/>
        <v/>
      </c>
      <c r="J239" t="str">
        <f ca="1"/>
        <v>8574946279</v>
      </c>
    </row>
    <row r="240" spans="2:10" x14ac:dyDescent="0.25">
      <c r="B240">
        <v>239</v>
      </c>
      <c r="C240" t="str">
        <f ca="1"/>
        <v>California</v>
      </c>
      <c r="D240" t="str">
        <f ca="1"/>
        <v>Long Beach</v>
      </c>
      <c r="E240" t="str">
        <f ca="1"/>
        <v>9th St</v>
      </c>
      <c r="F240">
        <f ca="1"/>
        <v>42</v>
      </c>
      <c r="G240" t="str">
        <f ca="1"/>
        <v>67368</v>
      </c>
      <c r="H240" t="str">
        <f ca="1"/>
        <v>United States, California, Long Beach, 9th St, 42, 67368</v>
      </c>
      <c r="I240" t="str">
        <f ca="1"/>
        <v>GardenGuild Holdings</v>
      </c>
      <c r="J240" t="str">
        <f ca="1"/>
        <v>6286511131</v>
      </c>
    </row>
    <row r="241" spans="2:10" x14ac:dyDescent="0.25">
      <c r="B241">
        <v>240</v>
      </c>
      <c r="C241" t="str">
        <f ca="1"/>
        <v>Hawaii</v>
      </c>
      <c r="D241" t="str">
        <f ca="1"/>
        <v>Ewa Gentry</v>
      </c>
      <c r="E241" t="str">
        <f ca="1"/>
        <v>Maple St</v>
      </c>
      <c r="F241">
        <f ca="1"/>
        <v>69</v>
      </c>
      <c r="G241" t="str">
        <f ca="1"/>
        <v>61666</v>
      </c>
      <c r="H241" t="str">
        <f ca="1"/>
        <v>United States, Hawaii, Ewa Gentry, Maple St, 69, 61666</v>
      </c>
      <c r="I241" t="str">
        <f ca="1"/>
        <v/>
      </c>
      <c r="J241" t="str">
        <f ca="1"/>
        <v>8081488167</v>
      </c>
    </row>
    <row r="242" spans="2:10" x14ac:dyDescent="0.25">
      <c r="B242">
        <v>241</v>
      </c>
      <c r="C242" t="str">
        <f ca="1"/>
        <v>Mississippi</v>
      </c>
      <c r="D242" t="str">
        <f ca="1"/>
        <v>Horn Lake</v>
      </c>
      <c r="E242" t="str">
        <f ca="1"/>
        <v>Center St</v>
      </c>
      <c r="F242">
        <f ca="1"/>
        <v>56</v>
      </c>
      <c r="G242" t="str">
        <f ca="1"/>
        <v>27227</v>
      </c>
      <c r="H242" t="str">
        <f ca="1"/>
        <v>United States, Mississippi, Horn Lake, Center St, 56, 27227</v>
      </c>
      <c r="I242" t="str">
        <f ca="1"/>
        <v/>
      </c>
      <c r="J242" t="str">
        <f ca="1"/>
        <v>6623495131</v>
      </c>
    </row>
    <row r="243" spans="2:10" x14ac:dyDescent="0.25">
      <c r="B243">
        <v>242</v>
      </c>
      <c r="C243" t="str">
        <f ca="1"/>
        <v>Maine</v>
      </c>
      <c r="D243" t="str">
        <f ca="1"/>
        <v>Augusta</v>
      </c>
      <c r="E243" t="str">
        <f ca="1"/>
        <v>School St</v>
      </c>
      <c r="F243">
        <f ca="1"/>
        <v>76</v>
      </c>
      <c r="G243" t="str">
        <f ca="1"/>
        <v>33184</v>
      </c>
      <c r="H243" t="str">
        <f ca="1"/>
        <v>United States, Maine, Augusta, School St, 76, 33184</v>
      </c>
      <c r="I243" t="str">
        <f ca="1"/>
        <v/>
      </c>
      <c r="J243" t="str">
        <f ca="1"/>
        <v>2073540838</v>
      </c>
    </row>
    <row r="244" spans="2:10" x14ac:dyDescent="0.25">
      <c r="B244">
        <v>243</v>
      </c>
      <c r="C244" t="str">
        <f ca="1"/>
        <v>Alabama</v>
      </c>
      <c r="D244" t="str">
        <f ca="1"/>
        <v>Hoover</v>
      </c>
      <c r="E244" t="str">
        <f ca="1"/>
        <v>Cedar Ln</v>
      </c>
      <c r="F244">
        <f ca="1"/>
        <v>29</v>
      </c>
      <c r="G244" t="str">
        <f ca="1"/>
        <v>36832</v>
      </c>
      <c r="H244" t="str">
        <f ca="1"/>
        <v>United States, Alabama, Hoover, Cedar Ln, 29, 36832</v>
      </c>
      <c r="I244" t="str">
        <f ca="1"/>
        <v>GreenScape Innovators</v>
      </c>
      <c r="J244" t="str">
        <f ca="1"/>
        <v>2513598232</v>
      </c>
    </row>
    <row r="245" spans="2:10" x14ac:dyDescent="0.25">
      <c r="B245">
        <v>244</v>
      </c>
      <c r="C245" t="str">
        <f ca="1"/>
        <v>Colorado</v>
      </c>
      <c r="D245" t="str">
        <f ca="1"/>
        <v>Longmont</v>
      </c>
      <c r="E245" t="str">
        <f ca="1"/>
        <v>River Rd</v>
      </c>
      <c r="F245">
        <f ca="1"/>
        <v>3</v>
      </c>
      <c r="G245" t="str">
        <f ca="1"/>
        <v>86146</v>
      </c>
      <c r="H245" t="str">
        <f ca="1"/>
        <v>United States, Colorado, Longmont, River Rd, 3, 86146</v>
      </c>
      <c r="I245" t="str">
        <f ca="1"/>
        <v>LeafyLuxury Spaces</v>
      </c>
      <c r="J245" t="str">
        <f ca="1"/>
        <v>7204629884</v>
      </c>
    </row>
    <row r="246" spans="2:10" x14ac:dyDescent="0.25">
      <c r="B246">
        <v>245</v>
      </c>
      <c r="C246" t="str">
        <f ca="1"/>
        <v>Alabama</v>
      </c>
      <c r="D246" t="str">
        <f ca="1"/>
        <v>Montgomery</v>
      </c>
      <c r="E246" t="str">
        <f ca="1"/>
        <v>Locust St</v>
      </c>
      <c r="F246">
        <f ca="1"/>
        <v>8</v>
      </c>
      <c r="G246" t="str">
        <f ca="1"/>
        <v>12729</v>
      </c>
      <c r="H246" t="str">
        <f ca="1"/>
        <v>United States, Alabama, Montgomery, Locust St, 8, 12729</v>
      </c>
      <c r="I246" t="str">
        <f ca="1"/>
        <v/>
      </c>
      <c r="J246" t="str">
        <f ca="1"/>
        <v>2056866049</v>
      </c>
    </row>
    <row r="247" spans="2:10" x14ac:dyDescent="0.25">
      <c r="B247">
        <v>246</v>
      </c>
      <c r="C247" t="str">
        <f ca="1"/>
        <v>Iowa</v>
      </c>
      <c r="D247" t="str">
        <f ca="1"/>
        <v>Marion</v>
      </c>
      <c r="E247" t="str">
        <f ca="1"/>
        <v>Park Ave</v>
      </c>
      <c r="F247">
        <f ca="1"/>
        <v>2</v>
      </c>
      <c r="G247" t="str">
        <f ca="1"/>
        <v>49856</v>
      </c>
      <c r="H247" t="str">
        <f ca="1"/>
        <v>United States, Iowa, Marion, Park Ave, 2, 49856</v>
      </c>
      <c r="I247" t="str">
        <f ca="1"/>
        <v/>
      </c>
      <c r="J247" t="str">
        <f ca="1"/>
        <v>5635004840</v>
      </c>
    </row>
    <row r="248" spans="2:10" x14ac:dyDescent="0.25">
      <c r="B248">
        <v>247</v>
      </c>
      <c r="C248" t="str">
        <f ca="1"/>
        <v>Colorado</v>
      </c>
      <c r="D248" t="str">
        <f ca="1"/>
        <v>Pueblo</v>
      </c>
      <c r="E248" t="str">
        <f ca="1"/>
        <v>Franklin St</v>
      </c>
      <c r="F248">
        <f ca="1"/>
        <v>66</v>
      </c>
      <c r="G248" t="str">
        <f ca="1"/>
        <v>01950</v>
      </c>
      <c r="H248" t="str">
        <f ca="1"/>
        <v>United States, Colorado, Pueblo, Franklin St, 66, 01950</v>
      </c>
      <c r="I248" t="str">
        <f ca="1"/>
        <v>HerbaceousHabitats LLC</v>
      </c>
      <c r="J248" t="str">
        <f ca="1"/>
        <v>7192097133</v>
      </c>
    </row>
    <row r="249" spans="2:10" x14ac:dyDescent="0.25">
      <c r="B249">
        <v>248</v>
      </c>
      <c r="C249" t="str">
        <f ca="1"/>
        <v>Michigan</v>
      </c>
      <c r="D249" t="str">
        <f ca="1"/>
        <v>Lansing</v>
      </c>
      <c r="E249" t="str">
        <f ca="1"/>
        <v>3rd St</v>
      </c>
      <c r="F249">
        <f ca="1"/>
        <v>30</v>
      </c>
      <c r="G249" t="str">
        <f ca="1"/>
        <v>62257</v>
      </c>
      <c r="H249" t="str">
        <f ca="1"/>
        <v>United States, Michigan, Lansing, 3rd St, 30, 62257</v>
      </c>
      <c r="I249" t="str">
        <f ca="1"/>
        <v/>
      </c>
      <c r="J249" t="str">
        <f ca="1"/>
        <v>5175714923</v>
      </c>
    </row>
    <row r="250" spans="2:10" x14ac:dyDescent="0.25">
      <c r="B250">
        <v>249</v>
      </c>
      <c r="C250" t="str">
        <f ca="1"/>
        <v>Mississippi</v>
      </c>
      <c r="D250" t="str">
        <f ca="1"/>
        <v>Oxford</v>
      </c>
      <c r="E250" t="str">
        <f ca="1"/>
        <v>Maple St</v>
      </c>
      <c r="F250">
        <f ca="1"/>
        <v>51</v>
      </c>
      <c r="G250" t="str">
        <f ca="1"/>
        <v>44456</v>
      </c>
      <c r="H250" t="str">
        <f ca="1"/>
        <v>United States, Mississippi, Oxford, Maple St, 51, 44456</v>
      </c>
      <c r="I250" t="str">
        <f ca="1"/>
        <v>TerraTrove Traders</v>
      </c>
      <c r="J250" t="str">
        <f ca="1"/>
        <v>2287248264</v>
      </c>
    </row>
    <row r="251" spans="2:10" x14ac:dyDescent="0.25">
      <c r="B251">
        <v>250</v>
      </c>
      <c r="C251" t="str">
        <f ca="1"/>
        <v>Idaho</v>
      </c>
      <c r="D251" t="str">
        <f ca="1"/>
        <v>Pocatello</v>
      </c>
      <c r="E251" t="str">
        <f ca="1"/>
        <v>Ridge Rd</v>
      </c>
      <c r="F251">
        <f ca="1"/>
        <v>115</v>
      </c>
      <c r="G251" t="str">
        <f ca="1"/>
        <v>03335</v>
      </c>
      <c r="H251" t="str">
        <f ca="1"/>
        <v>United States, Idaho, Pocatello, Ridge Rd, 115, 03335</v>
      </c>
      <c r="I251" t="str">
        <f ca="1"/>
        <v/>
      </c>
      <c r="J251" t="str">
        <f ca="1"/>
        <v>9868361837</v>
      </c>
    </row>
    <row r="252" spans="2:10" x14ac:dyDescent="0.25">
      <c r="B252">
        <v>251</v>
      </c>
      <c r="C252" t="str">
        <f ca="1"/>
        <v>Maine</v>
      </c>
      <c r="D252" t="str">
        <f ca="1"/>
        <v>Portland</v>
      </c>
      <c r="E252" t="str">
        <f ca="1"/>
        <v>Elm St</v>
      </c>
      <c r="F252">
        <f ca="1"/>
        <v>111</v>
      </c>
      <c r="G252" t="str">
        <f ca="1"/>
        <v>77089</v>
      </c>
      <c r="H252" t="str">
        <f ca="1"/>
        <v>United States, Maine, Portland, Elm St, 111, 77089</v>
      </c>
      <c r="I252" t="str">
        <f ca="1"/>
        <v>NatureNest Creators</v>
      </c>
      <c r="J252" t="str">
        <f ca="1"/>
        <v>2072944754</v>
      </c>
    </row>
    <row r="253" spans="2:10" x14ac:dyDescent="0.25">
      <c r="B253">
        <v>252</v>
      </c>
      <c r="C253" t="str">
        <f ca="1"/>
        <v>Illinois</v>
      </c>
      <c r="D253" t="str">
        <f ca="1"/>
        <v>Naperville</v>
      </c>
      <c r="E253" t="str">
        <f ca="1"/>
        <v>Jackson St</v>
      </c>
      <c r="F253">
        <f ca="1"/>
        <v>56</v>
      </c>
      <c r="G253" t="str">
        <f ca="1"/>
        <v>20892</v>
      </c>
      <c r="H253" t="str">
        <f ca="1"/>
        <v>United States, Illinois, Naperville, Jackson St, 56, 20892</v>
      </c>
      <c r="I253" t="str">
        <f ca="1"/>
        <v/>
      </c>
      <c r="J253" t="str">
        <f ca="1"/>
        <v>8153974190</v>
      </c>
    </row>
    <row r="254" spans="2:10" x14ac:dyDescent="0.25">
      <c r="B254">
        <v>253</v>
      </c>
      <c r="C254" t="str">
        <f ca="1"/>
        <v>California</v>
      </c>
      <c r="D254" t="str">
        <f ca="1"/>
        <v>Long Beach</v>
      </c>
      <c r="E254" t="str">
        <f ca="1"/>
        <v>1st St</v>
      </c>
      <c r="F254">
        <f ca="1"/>
        <v>72</v>
      </c>
      <c r="G254" t="str">
        <f ca="1"/>
        <v>84428</v>
      </c>
      <c r="H254" t="str">
        <f ca="1"/>
        <v>United States, California, Long Beach, 1st St, 72, 84428</v>
      </c>
      <c r="I254" t="str">
        <f ca="1"/>
        <v>GardenGuild Holdings</v>
      </c>
      <c r="J254" t="str">
        <f ca="1"/>
        <v>9515529462</v>
      </c>
    </row>
    <row r="255" spans="2:10" x14ac:dyDescent="0.25">
      <c r="B255">
        <v>254</v>
      </c>
      <c r="C255" t="str">
        <f ca="1"/>
        <v>Colorado</v>
      </c>
      <c r="D255" t="str">
        <f ca="1"/>
        <v>Castle Rock</v>
      </c>
      <c r="E255" t="str">
        <f ca="1"/>
        <v>Woodland Dr</v>
      </c>
      <c r="F255">
        <f ca="1"/>
        <v>102</v>
      </c>
      <c r="G255" t="str">
        <f ca="1"/>
        <v>75287</v>
      </c>
      <c r="H255" t="str">
        <f ca="1"/>
        <v>United States, Colorado, Castle Rock, Woodland Dr, 102, 75287</v>
      </c>
      <c r="I255" t="str">
        <f ca="1"/>
        <v>HerbaceousHabitats LLC</v>
      </c>
      <c r="J255" t="str">
        <f ca="1"/>
        <v>9702828279</v>
      </c>
    </row>
    <row r="256" spans="2:10" x14ac:dyDescent="0.25">
      <c r="B256">
        <v>255</v>
      </c>
      <c r="C256" t="str">
        <f ca="1"/>
        <v>Nevada</v>
      </c>
      <c r="D256" t="str">
        <f ca="1"/>
        <v>Las Vegas</v>
      </c>
      <c r="E256" t="str">
        <f ca="1"/>
        <v>Hillcrest Dr</v>
      </c>
      <c r="F256">
        <f ca="1"/>
        <v>48</v>
      </c>
      <c r="G256" t="str">
        <f ca="1"/>
        <v>49523</v>
      </c>
      <c r="H256" t="str">
        <f ca="1"/>
        <v>United States, Nevada, Las Vegas, Hillcrest Dr, 48, 49523</v>
      </c>
      <c r="I256" t="str">
        <f ca="1"/>
        <v/>
      </c>
      <c r="J256" t="str">
        <f ca="1"/>
        <v>7026666403</v>
      </c>
    </row>
    <row r="257" spans="2:10" x14ac:dyDescent="0.25">
      <c r="B257">
        <v>256</v>
      </c>
      <c r="C257" t="str">
        <f ca="1"/>
        <v>Kentucky</v>
      </c>
      <c r="D257" t="str">
        <f ca="1"/>
        <v>Nicholasville</v>
      </c>
      <c r="E257" t="str">
        <f ca="1"/>
        <v>Airport Rd</v>
      </c>
      <c r="F257">
        <f ca="1"/>
        <v>100</v>
      </c>
      <c r="G257" t="str">
        <f ca="1"/>
        <v>17966</v>
      </c>
      <c r="H257" t="str">
        <f ca="1"/>
        <v>United States, Kentucky, Nicholasville, Airport Rd, 100, 17966</v>
      </c>
      <c r="I257" t="str">
        <f ca="1"/>
        <v/>
      </c>
      <c r="J257" t="str">
        <f ca="1"/>
        <v>5022664419</v>
      </c>
    </row>
    <row r="258" spans="2:10" x14ac:dyDescent="0.25">
      <c r="B258">
        <v>257</v>
      </c>
      <c r="C258" t="str">
        <f ca="1"/>
        <v>Indiana</v>
      </c>
      <c r="D258" t="str">
        <f ca="1"/>
        <v>Gary</v>
      </c>
      <c r="E258" t="str">
        <f ca="1"/>
        <v>Franklin St</v>
      </c>
      <c r="F258">
        <f ca="1"/>
        <v>118</v>
      </c>
      <c r="G258" t="str">
        <f ca="1"/>
        <v>91507</v>
      </c>
      <c r="H258" t="str">
        <f ca="1"/>
        <v>United States, Indiana, Gary, Franklin St, 118, 91507</v>
      </c>
      <c r="I258" t="str">
        <f ca="1"/>
        <v>OrchardOrigin Outfitters</v>
      </c>
      <c r="J258" t="str">
        <f ca="1"/>
        <v>8125422904</v>
      </c>
    </row>
    <row r="259" spans="2:10" x14ac:dyDescent="0.25">
      <c r="B259">
        <v>258</v>
      </c>
      <c r="C259" t="str">
        <f ca="1"/>
        <v>Maryland</v>
      </c>
      <c r="D259" t="str">
        <f ca="1"/>
        <v>Germantown</v>
      </c>
      <c r="E259" t="str">
        <f ca="1"/>
        <v>Park Ave</v>
      </c>
      <c r="F259">
        <f ca="1"/>
        <v>48</v>
      </c>
      <c r="G259" t="str">
        <f ca="1"/>
        <v>36779</v>
      </c>
      <c r="H259" t="str">
        <f ca="1"/>
        <v>United States, Maryland, Germantown, Park Ave, 48, 36779</v>
      </c>
      <c r="I259" t="str">
        <f ca="1"/>
        <v/>
      </c>
      <c r="J259" t="str">
        <f ca="1"/>
        <v>2402289217</v>
      </c>
    </row>
    <row r="260" spans="2:10" x14ac:dyDescent="0.25">
      <c r="B260">
        <v>259</v>
      </c>
      <c r="C260" t="str">
        <f ca="1"/>
        <v>Colorado</v>
      </c>
      <c r="D260" t="str">
        <f ca="1"/>
        <v>Centennial</v>
      </c>
      <c r="E260" t="str">
        <f ca="1"/>
        <v>Shady Ln</v>
      </c>
      <c r="F260">
        <f ca="1"/>
        <v>92</v>
      </c>
      <c r="G260" t="str">
        <f ca="1"/>
        <v>00731</v>
      </c>
      <c r="H260" t="str">
        <f ca="1"/>
        <v>United States, Colorado, Centennial, Shady Ln, 92, 00731</v>
      </c>
      <c r="I260" t="str">
        <f ca="1"/>
        <v>BotanicBuild Designers</v>
      </c>
      <c r="J260" t="str">
        <f ca="1"/>
        <v>7198604334</v>
      </c>
    </row>
    <row r="261" spans="2:10" x14ac:dyDescent="0.25">
      <c r="B261">
        <v>260</v>
      </c>
      <c r="C261" t="str">
        <f ca="1"/>
        <v>Arkansas</v>
      </c>
      <c r="D261" t="str">
        <f ca="1"/>
        <v>Rogers</v>
      </c>
      <c r="E261" t="str">
        <f ca="1"/>
        <v>Spruce St</v>
      </c>
      <c r="F261">
        <f ca="1"/>
        <v>89</v>
      </c>
      <c r="G261" t="str">
        <f ca="1"/>
        <v>04063</v>
      </c>
      <c r="H261" t="str">
        <f ca="1"/>
        <v>United States, Arkansas, Rogers, Spruce St, 89, 04063</v>
      </c>
      <c r="I261" t="str">
        <f ca="1"/>
        <v/>
      </c>
      <c r="J261" t="str">
        <f ca="1"/>
        <v>8706575181</v>
      </c>
    </row>
    <row r="262" spans="2:10" x14ac:dyDescent="0.25">
      <c r="B262">
        <v>261</v>
      </c>
      <c r="C262" t="str">
        <f ca="1"/>
        <v>Minnesota</v>
      </c>
      <c r="D262" t="str">
        <f ca="1"/>
        <v>Brooklyn Park</v>
      </c>
      <c r="E262" t="str">
        <f ca="1"/>
        <v>East St</v>
      </c>
      <c r="F262">
        <f ca="1"/>
        <v>77</v>
      </c>
      <c r="G262" t="str">
        <f ca="1"/>
        <v>56868</v>
      </c>
      <c r="H262" t="str">
        <f ca="1"/>
        <v>United States, Minnesota, Brooklyn Park, East St, 77, 56868</v>
      </c>
      <c r="I262" t="str">
        <f ca="1"/>
        <v/>
      </c>
      <c r="J262" t="str">
        <f ca="1"/>
        <v>6518209735</v>
      </c>
    </row>
    <row r="263" spans="2:10" x14ac:dyDescent="0.25">
      <c r="B263">
        <v>262</v>
      </c>
      <c r="C263" t="str">
        <f ca="1"/>
        <v>Connecticut</v>
      </c>
      <c r="D263" t="str">
        <f ca="1"/>
        <v>Danbury</v>
      </c>
      <c r="E263" t="str">
        <f ca="1"/>
        <v>6th St</v>
      </c>
      <c r="F263">
        <f ca="1"/>
        <v>29</v>
      </c>
      <c r="G263" t="str">
        <f ca="1"/>
        <v>60845</v>
      </c>
      <c r="H263" t="str">
        <f ca="1"/>
        <v>United States, Connecticut, Danbury, 6th St, 29, 60845</v>
      </c>
      <c r="I263" t="str">
        <f ca="1"/>
        <v/>
      </c>
      <c r="J263" t="str">
        <f ca="1"/>
        <v>4759292847</v>
      </c>
    </row>
    <row r="264" spans="2:10" x14ac:dyDescent="0.25">
      <c r="B264">
        <v>263</v>
      </c>
      <c r="C264" t="str">
        <f ca="1"/>
        <v>Idaho</v>
      </c>
      <c r="D264" t="str">
        <f ca="1"/>
        <v>Post Falls</v>
      </c>
      <c r="E264" t="str">
        <f ca="1"/>
        <v>Sunset Dr</v>
      </c>
      <c r="F264">
        <f ca="1"/>
        <v>2</v>
      </c>
      <c r="G264" t="str">
        <f ca="1"/>
        <v>38122</v>
      </c>
      <c r="H264" t="str">
        <f ca="1"/>
        <v>United States, Idaho, Post Falls, Sunset Dr, 2, 38122</v>
      </c>
      <c r="I264" t="str">
        <f ca="1"/>
        <v>ParkPlace Properties</v>
      </c>
      <c r="J264" t="str">
        <f ca="1"/>
        <v>9860355028</v>
      </c>
    </row>
    <row r="265" spans="2:10" x14ac:dyDescent="0.25">
      <c r="B265">
        <v>264</v>
      </c>
      <c r="C265" t="str">
        <f ca="1"/>
        <v>Louisiana</v>
      </c>
      <c r="D265" t="str">
        <f ca="1"/>
        <v>Shreveport</v>
      </c>
      <c r="E265" t="str">
        <f ca="1"/>
        <v>Spruce St</v>
      </c>
      <c r="F265">
        <f ca="1"/>
        <v>100</v>
      </c>
      <c r="G265" t="str">
        <f ca="1"/>
        <v>22347</v>
      </c>
      <c r="H265" t="str">
        <f ca="1"/>
        <v>United States, Louisiana, Shreveport, Spruce St, 100, 22347</v>
      </c>
      <c r="I265" t="str">
        <f ca="1"/>
        <v/>
      </c>
      <c r="J265" t="str">
        <f ca="1"/>
        <v>3180332138</v>
      </c>
    </row>
    <row r="266" spans="2:10" x14ac:dyDescent="0.25">
      <c r="B266">
        <v>265</v>
      </c>
      <c r="C266" t="str">
        <f ca="1"/>
        <v>Michigan</v>
      </c>
      <c r="D266" t="str">
        <f ca="1"/>
        <v>Livonia</v>
      </c>
      <c r="E266" t="str">
        <f ca="1"/>
        <v>Cherry St</v>
      </c>
      <c r="F266">
        <f ca="1"/>
        <v>20</v>
      </c>
      <c r="G266" t="str">
        <f ca="1"/>
        <v>01243</v>
      </c>
      <c r="H266" t="str">
        <f ca="1"/>
        <v>United States, Michigan, Livonia, Cherry St, 20, 01243</v>
      </c>
      <c r="I266" t="str">
        <f ca="1"/>
        <v>BlossomBridge Corp.</v>
      </c>
      <c r="J266" t="str">
        <f ca="1"/>
        <v>8104088223</v>
      </c>
    </row>
    <row r="267" spans="2:10" x14ac:dyDescent="0.25">
      <c r="B267">
        <v>266</v>
      </c>
      <c r="C267" t="str">
        <f ca="1"/>
        <v>Minnesota</v>
      </c>
      <c r="D267" t="str">
        <f ca="1"/>
        <v>Blaine</v>
      </c>
      <c r="E267" t="str">
        <f ca="1"/>
        <v>River Rd</v>
      </c>
      <c r="F267">
        <f ca="1"/>
        <v>68</v>
      </c>
      <c r="G267" t="str">
        <f ca="1"/>
        <v>88873</v>
      </c>
      <c r="H267" t="str">
        <f ca="1"/>
        <v>United States, Minnesota, Blaine, River Rd, 68, 88873</v>
      </c>
      <c r="I267" t="str">
        <f ca="1"/>
        <v/>
      </c>
      <c r="J267" t="str">
        <f ca="1"/>
        <v>6129031826</v>
      </c>
    </row>
    <row r="268" spans="2:10" x14ac:dyDescent="0.25">
      <c r="B268">
        <v>267</v>
      </c>
      <c r="C268" t="str">
        <f ca="1"/>
        <v>Louisiana</v>
      </c>
      <c r="D268" t="str">
        <f ca="1"/>
        <v>Lake Charles</v>
      </c>
      <c r="E268" t="str">
        <f ca="1"/>
        <v>Cedar St</v>
      </c>
      <c r="F268">
        <f ca="1"/>
        <v>135</v>
      </c>
      <c r="G268" t="str">
        <f ca="1"/>
        <v>91681</v>
      </c>
      <c r="H268" t="str">
        <f ca="1"/>
        <v>United States, Louisiana, Lake Charles, Cedar St, 135, 91681</v>
      </c>
      <c r="I268" t="str">
        <f ca="1"/>
        <v/>
      </c>
      <c r="J268" t="str">
        <f ca="1"/>
        <v>5044272596</v>
      </c>
    </row>
    <row r="269" spans="2:10" x14ac:dyDescent="0.25">
      <c r="B269">
        <v>268</v>
      </c>
      <c r="C269" t="str">
        <f ca="1"/>
        <v>Minnesota</v>
      </c>
      <c r="D269" t="str">
        <f ca="1"/>
        <v>Maple Grove</v>
      </c>
      <c r="E269" t="str">
        <f ca="1"/>
        <v>Pine St</v>
      </c>
      <c r="F269">
        <f ca="1"/>
        <v>21</v>
      </c>
      <c r="G269" t="str">
        <f ca="1"/>
        <v>52652</v>
      </c>
      <c r="H269" t="str">
        <f ca="1"/>
        <v>United States, Minnesota, Maple Grove, Pine St, 21, 52652</v>
      </c>
      <c r="I269" t="str">
        <f ca="1"/>
        <v/>
      </c>
      <c r="J269" t="str">
        <f ca="1"/>
        <v>5077705306</v>
      </c>
    </row>
    <row r="270" spans="2:10" x14ac:dyDescent="0.25">
      <c r="B270">
        <v>269</v>
      </c>
      <c r="C270" t="str">
        <f ca="1"/>
        <v>Mississippi</v>
      </c>
      <c r="D270" t="str">
        <f ca="1"/>
        <v>Southaven</v>
      </c>
      <c r="E270" t="str">
        <f ca="1"/>
        <v>7th St</v>
      </c>
      <c r="F270">
        <f ca="1"/>
        <v>123</v>
      </c>
      <c r="G270" t="str">
        <f ca="1"/>
        <v>13686</v>
      </c>
      <c r="H270" t="str">
        <f ca="1"/>
        <v>United States, Mississippi, Southaven, 7th St, 123, 13686</v>
      </c>
      <c r="I270" t="str">
        <f ca="1"/>
        <v>TerraTrove Traders</v>
      </c>
      <c r="J270" t="str">
        <f ca="1"/>
        <v>6627809732</v>
      </c>
    </row>
    <row r="271" spans="2:10" x14ac:dyDescent="0.25">
      <c r="B271">
        <v>270</v>
      </c>
      <c r="C271" t="str">
        <f ca="1"/>
        <v>Nebraska</v>
      </c>
      <c r="D271" t="str">
        <f ca="1"/>
        <v>Kearney</v>
      </c>
      <c r="E271" t="str">
        <f ca="1"/>
        <v>6th St</v>
      </c>
      <c r="F271">
        <f ca="1"/>
        <v>121</v>
      </c>
      <c r="G271" t="str">
        <f ca="1"/>
        <v>67290</v>
      </c>
      <c r="H271" t="str">
        <f ca="1"/>
        <v>United States, Nebraska, Kearney, 6th St, 121, 67290</v>
      </c>
      <c r="I271" t="str">
        <f ca="1"/>
        <v/>
      </c>
      <c r="J271" t="str">
        <f ca="1"/>
        <v>5312922346</v>
      </c>
    </row>
    <row r="272" spans="2:10" x14ac:dyDescent="0.25">
      <c r="B272">
        <v>271</v>
      </c>
      <c r="C272" t="str">
        <f ca="1"/>
        <v>New Hampshire</v>
      </c>
      <c r="D272" t="str">
        <f ca="1"/>
        <v>Keene</v>
      </c>
      <c r="E272" t="str">
        <f ca="1"/>
        <v>4th St</v>
      </c>
      <c r="F272">
        <f ca="1"/>
        <v>96</v>
      </c>
      <c r="G272" t="str">
        <f ca="1"/>
        <v>43739</v>
      </c>
      <c r="H272" t="str">
        <f ca="1"/>
        <v>United States, New Hampshire, Keene, 4th St, 96, 43739</v>
      </c>
      <c r="I272" t="str">
        <f ca="1"/>
        <v>PlantPioneers Organization</v>
      </c>
      <c r="J272" t="str">
        <f ca="1"/>
        <v>6031189332</v>
      </c>
    </row>
    <row r="273" spans="2:10" x14ac:dyDescent="0.25">
      <c r="B273">
        <v>272</v>
      </c>
      <c r="C273" t="str">
        <f ca="1"/>
        <v>Alabama</v>
      </c>
      <c r="D273" t="str">
        <f ca="1"/>
        <v>Opelika</v>
      </c>
      <c r="E273" t="str">
        <f ca="1"/>
        <v>High St</v>
      </c>
      <c r="F273">
        <f ca="1"/>
        <v>44</v>
      </c>
      <c r="G273" t="str">
        <f ca="1"/>
        <v>20580</v>
      </c>
      <c r="H273" t="str">
        <f ca="1"/>
        <v>United States, Alabama, Opelika, High St, 44, 20580</v>
      </c>
      <c r="I273" t="str">
        <f ca="1"/>
        <v>Verdant Ventures</v>
      </c>
      <c r="J273" t="str">
        <f ca="1"/>
        <v>6596167293</v>
      </c>
    </row>
    <row r="274" spans="2:10" x14ac:dyDescent="0.25">
      <c r="B274">
        <v>273</v>
      </c>
      <c r="C274" t="str">
        <f ca="1"/>
        <v>Arkansas</v>
      </c>
      <c r="D274" t="str">
        <f ca="1"/>
        <v>Russellville</v>
      </c>
      <c r="E274" t="str">
        <f ca="1"/>
        <v>Locust St</v>
      </c>
      <c r="F274">
        <f ca="1"/>
        <v>94</v>
      </c>
      <c r="G274" t="str">
        <f ca="1"/>
        <v>67669</v>
      </c>
      <c r="H274" t="str">
        <f ca="1"/>
        <v>United States, Arkansas, Russellville, Locust St, 94, 67669</v>
      </c>
      <c r="I274" t="str">
        <f ca="1"/>
        <v/>
      </c>
      <c r="J274" t="str">
        <f ca="1"/>
        <v>8708716182</v>
      </c>
    </row>
    <row r="275" spans="2:10" x14ac:dyDescent="0.25">
      <c r="B275">
        <v>274</v>
      </c>
      <c r="C275" t="str">
        <f ca="1"/>
        <v>Alaska</v>
      </c>
      <c r="D275" t="str">
        <f ca="1"/>
        <v>Gateway</v>
      </c>
      <c r="E275" t="str">
        <f ca="1"/>
        <v>Spring St</v>
      </c>
      <c r="F275">
        <f ca="1"/>
        <v>78</v>
      </c>
      <c r="G275" t="str">
        <f ca="1"/>
        <v>18044</v>
      </c>
      <c r="H275" t="str">
        <f ca="1"/>
        <v>United States, Alaska, Gateway, Spring St, 78, 18044</v>
      </c>
      <c r="I275" t="str">
        <f ca="1"/>
        <v>EcoGrove Developments</v>
      </c>
      <c r="J275" t="str">
        <f ca="1"/>
        <v>9070657176</v>
      </c>
    </row>
    <row r="276" spans="2:10" x14ac:dyDescent="0.25">
      <c r="B276">
        <v>275</v>
      </c>
      <c r="C276" t="str">
        <f ca="1"/>
        <v>Idaho</v>
      </c>
      <c r="D276" t="str">
        <f ca="1"/>
        <v>Twin Falls</v>
      </c>
      <c r="E276" t="str">
        <f ca="1"/>
        <v>Franklin St</v>
      </c>
      <c r="F276">
        <f ca="1"/>
        <v>10</v>
      </c>
      <c r="G276" t="str">
        <f ca="1"/>
        <v>89629</v>
      </c>
      <c r="H276" t="str">
        <f ca="1"/>
        <v>United States, Idaho, Twin Falls, Franklin St, 10, 89629</v>
      </c>
      <c r="I276" t="str">
        <f ca="1"/>
        <v>ParkPlace Properties</v>
      </c>
      <c r="J276" t="str">
        <f ca="1"/>
        <v>2084917904</v>
      </c>
    </row>
    <row r="277" spans="2:10" x14ac:dyDescent="0.25">
      <c r="B277">
        <v>276</v>
      </c>
      <c r="C277" t="str">
        <f ca="1"/>
        <v>Alabama</v>
      </c>
      <c r="D277" t="str">
        <f ca="1"/>
        <v>Vestavia Hills</v>
      </c>
      <c r="E277" t="str">
        <f ca="1"/>
        <v>Pine St</v>
      </c>
      <c r="F277">
        <f ca="1"/>
        <v>112</v>
      </c>
      <c r="G277" t="str">
        <f ca="1"/>
        <v>17326</v>
      </c>
      <c r="H277" t="str">
        <f ca="1"/>
        <v>United States, Alabama, Vestavia Hills, Pine St, 112, 17326</v>
      </c>
      <c r="I277" t="str">
        <f ca="1"/>
        <v>Verdant Ventures</v>
      </c>
      <c r="J277" t="str">
        <f ca="1"/>
        <v>2051171757</v>
      </c>
    </row>
    <row r="278" spans="2:10" x14ac:dyDescent="0.25">
      <c r="B278">
        <v>277</v>
      </c>
      <c r="C278" t="str">
        <f ca="1"/>
        <v>Iowa</v>
      </c>
      <c r="D278" t="str">
        <f ca="1"/>
        <v>Davenport</v>
      </c>
      <c r="E278" t="str">
        <f ca="1"/>
        <v>Shady Ln</v>
      </c>
      <c r="F278">
        <f ca="1"/>
        <v>109</v>
      </c>
      <c r="G278" t="str">
        <f ca="1"/>
        <v>79133</v>
      </c>
      <c r="H278" t="str">
        <f ca="1"/>
        <v>United States, Iowa, Davenport, Shady Ln, 109, 79133</v>
      </c>
      <c r="I278" t="str">
        <f ca="1"/>
        <v/>
      </c>
      <c r="J278" t="str">
        <f ca="1"/>
        <v>5155665642</v>
      </c>
    </row>
    <row r="279" spans="2:10" x14ac:dyDescent="0.25">
      <c r="B279">
        <v>278</v>
      </c>
      <c r="C279" t="str">
        <f ca="1"/>
        <v>Massachusetts</v>
      </c>
      <c r="D279" t="str">
        <f ca="1"/>
        <v>Lynn</v>
      </c>
      <c r="E279" t="str">
        <f ca="1"/>
        <v>Central Ave</v>
      </c>
      <c r="F279">
        <f ca="1"/>
        <v>43</v>
      </c>
      <c r="G279" t="str">
        <f ca="1"/>
        <v>78023</v>
      </c>
      <c r="H279" t="str">
        <f ca="1"/>
        <v>United States, Massachusetts, Lynn, Central Ave, 43, 78023</v>
      </c>
      <c r="I279" t="str">
        <f ca="1"/>
        <v/>
      </c>
      <c r="J279" t="str">
        <f ca="1"/>
        <v>6174231754</v>
      </c>
    </row>
    <row r="280" spans="2:10" x14ac:dyDescent="0.25">
      <c r="B280">
        <v>279</v>
      </c>
      <c r="C280" t="str">
        <f ca="1"/>
        <v>Alaska</v>
      </c>
      <c r="D280" t="str">
        <f ca="1"/>
        <v>Ketchikan</v>
      </c>
      <c r="E280" t="str">
        <f ca="1"/>
        <v>Walnut St</v>
      </c>
      <c r="F280">
        <f ca="1"/>
        <v>74</v>
      </c>
      <c r="G280" t="str">
        <f ca="1"/>
        <v>77473</v>
      </c>
      <c r="H280" t="str">
        <f ca="1"/>
        <v>United States, Alaska, Ketchikan, Walnut St, 74, 77473</v>
      </c>
      <c r="I280" t="str">
        <f ca="1"/>
        <v/>
      </c>
      <c r="J280" t="str">
        <f ca="1"/>
        <v>9075826844</v>
      </c>
    </row>
    <row r="281" spans="2:10" x14ac:dyDescent="0.25">
      <c r="B281">
        <v>280</v>
      </c>
      <c r="C281" t="str">
        <f ca="1"/>
        <v>Delaware</v>
      </c>
      <c r="D281" t="str">
        <f ca="1"/>
        <v>Seaford</v>
      </c>
      <c r="E281" t="str">
        <f ca="1"/>
        <v>1st St</v>
      </c>
      <c r="F281">
        <f ca="1"/>
        <v>84</v>
      </c>
      <c r="G281" t="str">
        <f ca="1"/>
        <v>12658</v>
      </c>
      <c r="H281" t="str">
        <f ca="1"/>
        <v>United States, Delaware, Seaford, 1st St, 84, 12658</v>
      </c>
      <c r="I281" t="str">
        <f ca="1"/>
        <v>ArborArchitects Ltd.</v>
      </c>
      <c r="J281" t="str">
        <f ca="1"/>
        <v>3025233716</v>
      </c>
    </row>
    <row r="282" spans="2:10" x14ac:dyDescent="0.25">
      <c r="B282">
        <v>281</v>
      </c>
      <c r="C282" t="str">
        <f ca="1"/>
        <v>Louisiana</v>
      </c>
      <c r="D282" t="str">
        <f ca="1"/>
        <v>Baton Rouge</v>
      </c>
      <c r="E282" t="str">
        <f ca="1"/>
        <v>2nd Ave</v>
      </c>
      <c r="F282">
        <f ca="1"/>
        <v>64</v>
      </c>
      <c r="G282" t="str">
        <f ca="1"/>
        <v>74722</v>
      </c>
      <c r="H282" t="str">
        <f ca="1"/>
        <v>United States, Louisiana, Baton Rouge, 2nd Ave, 64, 74722</v>
      </c>
      <c r="I282" t="str">
        <f ca="1"/>
        <v/>
      </c>
      <c r="J282" t="str">
        <f ca="1"/>
        <v>3373517810</v>
      </c>
    </row>
    <row r="283" spans="2:10" x14ac:dyDescent="0.25">
      <c r="B283">
        <v>282</v>
      </c>
      <c r="C283" t="str">
        <f ca="1"/>
        <v>New Hampshire</v>
      </c>
      <c r="D283" t="str">
        <f ca="1"/>
        <v>Dover</v>
      </c>
      <c r="E283" t="str">
        <f ca="1"/>
        <v>Central Ave</v>
      </c>
      <c r="F283">
        <f ca="1"/>
        <v>61</v>
      </c>
      <c r="G283" t="str">
        <f ca="1"/>
        <v>00252</v>
      </c>
      <c r="H283" t="str">
        <f ca="1"/>
        <v>United States, New Hampshire, Dover, Central Ave, 61, 00252</v>
      </c>
      <c r="I283" t="str">
        <f ca="1"/>
        <v>MeadowMakers Collective</v>
      </c>
      <c r="J283" t="str">
        <f ca="1"/>
        <v>6030615399</v>
      </c>
    </row>
    <row r="284" spans="2:10" x14ac:dyDescent="0.25">
      <c r="B284">
        <v>283</v>
      </c>
      <c r="C284" t="str">
        <f ca="1"/>
        <v>Nevada</v>
      </c>
      <c r="D284" t="str">
        <f ca="1"/>
        <v>Summerlin South</v>
      </c>
      <c r="E284" t="str">
        <f ca="1"/>
        <v>3rd Ave</v>
      </c>
      <c r="F284">
        <f ca="1"/>
        <v>79</v>
      </c>
      <c r="G284" t="str">
        <f ca="1"/>
        <v>00210</v>
      </c>
      <c r="H284" t="str">
        <f ca="1"/>
        <v>United States, Nevada, Summerlin South, 3rd Ave, 79, 00210</v>
      </c>
      <c r="I284" t="str">
        <f ca="1"/>
        <v>CultivateConsortium Agency</v>
      </c>
      <c r="J284" t="str">
        <f ca="1"/>
        <v>7755543554</v>
      </c>
    </row>
    <row r="285" spans="2:10" x14ac:dyDescent="0.25">
      <c r="B285">
        <v>284</v>
      </c>
      <c r="C285" t="str">
        <f ca="1"/>
        <v>Kansas</v>
      </c>
      <c r="D285" t="str">
        <f ca="1"/>
        <v>Wichita</v>
      </c>
      <c r="E285" t="str">
        <f ca="1"/>
        <v>Cedar Ln</v>
      </c>
      <c r="F285">
        <f ca="1"/>
        <v>107</v>
      </c>
      <c r="G285" t="str">
        <f ca="1"/>
        <v>90971</v>
      </c>
      <c r="H285" t="str">
        <f ca="1"/>
        <v>United States, Kansas, Wichita, Cedar Ln, 107, 90971</v>
      </c>
      <c r="I285" t="str">
        <f ca="1"/>
        <v/>
      </c>
      <c r="J285" t="str">
        <f ca="1"/>
        <v>9139626572</v>
      </c>
    </row>
    <row r="286" spans="2:10" x14ac:dyDescent="0.25">
      <c r="B286">
        <v>285</v>
      </c>
      <c r="C286" t="str">
        <f ca="1"/>
        <v>Illinois</v>
      </c>
      <c r="D286" t="str">
        <f ca="1"/>
        <v>Peoria</v>
      </c>
      <c r="E286" t="str">
        <f ca="1"/>
        <v>7th St</v>
      </c>
      <c r="F286">
        <f ca="1"/>
        <v>67</v>
      </c>
      <c r="G286" t="str">
        <f ca="1"/>
        <v>91835</v>
      </c>
      <c r="H286" t="str">
        <f ca="1"/>
        <v>United States, Illinois, Peoria, 7th St, 67, 91835</v>
      </c>
      <c r="I286" t="str">
        <f ca="1"/>
        <v/>
      </c>
      <c r="J286" t="str">
        <f ca="1"/>
        <v>8158746369</v>
      </c>
    </row>
    <row r="287" spans="2:10" x14ac:dyDescent="0.25">
      <c r="B287">
        <v>286</v>
      </c>
      <c r="C287" t="str">
        <f ca="1"/>
        <v>Minnesota</v>
      </c>
      <c r="D287" t="str">
        <f ca="1"/>
        <v>Maple Grove</v>
      </c>
      <c r="E287" t="str">
        <f ca="1"/>
        <v>Railroad St</v>
      </c>
      <c r="F287">
        <f ca="1"/>
        <v>57</v>
      </c>
      <c r="G287" t="str">
        <f ca="1"/>
        <v>07271</v>
      </c>
      <c r="H287" t="str">
        <f ca="1"/>
        <v>United States, Minnesota, Maple Grove, Railroad St, 57, 07271</v>
      </c>
      <c r="I287" t="str">
        <f ca="1"/>
        <v/>
      </c>
      <c r="J287" t="str">
        <f ca="1"/>
        <v>2189372095</v>
      </c>
    </row>
    <row r="288" spans="2:10" x14ac:dyDescent="0.25">
      <c r="B288">
        <v>287</v>
      </c>
      <c r="C288" t="str">
        <f ca="1"/>
        <v>Illinois</v>
      </c>
      <c r="D288" t="str">
        <f ca="1"/>
        <v>Joliet</v>
      </c>
      <c r="E288" t="str">
        <f ca="1"/>
        <v>4th Ave</v>
      </c>
      <c r="F288">
        <f ca="1"/>
        <v>36</v>
      </c>
      <c r="G288" t="str">
        <f ca="1"/>
        <v>69446</v>
      </c>
      <c r="H288" t="str">
        <f ca="1"/>
        <v>United States, Illinois, Joliet, 4th Ave, 36, 69446</v>
      </c>
      <c r="I288" t="str">
        <f ca="1"/>
        <v/>
      </c>
      <c r="J288" t="str">
        <f ca="1"/>
        <v>8153822881</v>
      </c>
    </row>
    <row r="289" spans="2:10" x14ac:dyDescent="0.25">
      <c r="B289">
        <v>288</v>
      </c>
      <c r="C289" t="str">
        <f ca="1"/>
        <v>California</v>
      </c>
      <c r="D289" t="str">
        <f ca="1"/>
        <v>Los Angeles</v>
      </c>
      <c r="E289" t="str">
        <f ca="1"/>
        <v>North St</v>
      </c>
      <c r="F289">
        <f ca="1"/>
        <v>48</v>
      </c>
      <c r="G289" t="str">
        <f ca="1"/>
        <v>15346</v>
      </c>
      <c r="H289" t="str">
        <f ca="1"/>
        <v>United States, California, Los Angeles, North St, 48, 15346</v>
      </c>
      <c r="I289" t="str">
        <f ca="1"/>
        <v>GardenGuild Holdings</v>
      </c>
      <c r="J289" t="str">
        <f ca="1"/>
        <v>7602865587</v>
      </c>
    </row>
    <row r="290" spans="2:10" x14ac:dyDescent="0.25">
      <c r="B290">
        <v>289</v>
      </c>
      <c r="C290" t="str">
        <f ca="1"/>
        <v>Alaska</v>
      </c>
      <c r="D290" t="str">
        <f ca="1"/>
        <v>Sitka</v>
      </c>
      <c r="E290" t="str">
        <f ca="1"/>
        <v>Highland Ave</v>
      </c>
      <c r="F290">
        <f ca="1"/>
        <v>37</v>
      </c>
      <c r="G290" t="str">
        <f ca="1"/>
        <v>83989</v>
      </c>
      <c r="H290" t="str">
        <f ca="1"/>
        <v>United States, Alaska, Sitka, Highland Ave, 37, 83989</v>
      </c>
      <c r="I290" t="str">
        <f ca="1"/>
        <v>EcoGrove Developments</v>
      </c>
      <c r="J290" t="str">
        <f ca="1"/>
        <v>9079071729</v>
      </c>
    </row>
    <row r="291" spans="2:10" x14ac:dyDescent="0.25">
      <c r="B291">
        <v>290</v>
      </c>
      <c r="C291" t="str">
        <f ca="1"/>
        <v>Maine</v>
      </c>
      <c r="D291" t="str">
        <f ca="1"/>
        <v>Westbrook</v>
      </c>
      <c r="E291" t="str">
        <f ca="1"/>
        <v>School St</v>
      </c>
      <c r="F291">
        <f ca="1"/>
        <v>108</v>
      </c>
      <c r="G291" t="str">
        <f ca="1"/>
        <v>38396</v>
      </c>
      <c r="H291" t="str">
        <f ca="1"/>
        <v>United States, Maine, Westbrook, School St, 108, 38396</v>
      </c>
      <c r="I291" t="str">
        <f ca="1"/>
        <v/>
      </c>
      <c r="J291" t="str">
        <f ca="1"/>
        <v>2070672238</v>
      </c>
    </row>
    <row r="292" spans="2:10" x14ac:dyDescent="0.25">
      <c r="B292">
        <v>291</v>
      </c>
      <c r="C292" t="str">
        <f ca="1"/>
        <v>Hawaii</v>
      </c>
      <c r="D292" t="str">
        <f ca="1"/>
        <v>Honolulu</v>
      </c>
      <c r="E292" t="str">
        <f ca="1"/>
        <v>Short St</v>
      </c>
      <c r="F292">
        <f ca="1"/>
        <v>31</v>
      </c>
      <c r="G292" t="str">
        <f ca="1"/>
        <v>12149</v>
      </c>
      <c r="H292" t="str">
        <f ca="1"/>
        <v>United States, Hawaii, Honolulu, Short St, 31, 12149</v>
      </c>
      <c r="I292" t="str">
        <f ca="1"/>
        <v/>
      </c>
      <c r="J292" t="str">
        <f ca="1"/>
        <v>8084180372</v>
      </c>
    </row>
    <row r="293" spans="2:10" x14ac:dyDescent="0.25">
      <c r="B293">
        <v>292</v>
      </c>
      <c r="C293" t="str">
        <f ca="1"/>
        <v>Maryland</v>
      </c>
      <c r="D293" t="str">
        <f ca="1"/>
        <v>Dundalk</v>
      </c>
      <c r="E293" t="str">
        <f ca="1"/>
        <v>Hill St</v>
      </c>
      <c r="F293">
        <f ca="1"/>
        <v>95</v>
      </c>
      <c r="G293" t="str">
        <f ca="1"/>
        <v>22747</v>
      </c>
      <c r="H293" t="str">
        <f ca="1"/>
        <v>United States, Maryland, Dundalk, Hill St, 95, 22747</v>
      </c>
      <c r="I293" t="str">
        <f ca="1"/>
        <v/>
      </c>
      <c r="J293" t="str">
        <f ca="1"/>
        <v>3017150163</v>
      </c>
    </row>
    <row r="294" spans="2:10" x14ac:dyDescent="0.25">
      <c r="B294">
        <v>293</v>
      </c>
      <c r="C294" t="str">
        <f ca="1"/>
        <v>Louisiana</v>
      </c>
      <c r="D294" t="str">
        <f ca="1"/>
        <v>Kenner</v>
      </c>
      <c r="E294" t="str">
        <f ca="1"/>
        <v>1st Ave</v>
      </c>
      <c r="F294">
        <f ca="1"/>
        <v>21</v>
      </c>
      <c r="G294" t="str">
        <f ca="1"/>
        <v>21868</v>
      </c>
      <c r="H294" t="str">
        <f ca="1"/>
        <v>United States, Louisiana, Kenner, 1st Ave, 21, 21868</v>
      </c>
      <c r="I294" t="str">
        <f ca="1"/>
        <v>FloraFusion Enterprises</v>
      </c>
      <c r="J294" t="str">
        <f ca="1"/>
        <v>5047958176</v>
      </c>
    </row>
    <row r="295" spans="2:10" x14ac:dyDescent="0.25">
      <c r="B295">
        <v>294</v>
      </c>
      <c r="C295" t="str">
        <f ca="1"/>
        <v>Delaware</v>
      </c>
      <c r="D295" t="str">
        <f ca="1"/>
        <v>Wilmingto</v>
      </c>
      <c r="E295" t="str">
        <f ca="1"/>
        <v>Walnut St</v>
      </c>
      <c r="F295">
        <f ca="1"/>
        <v>127</v>
      </c>
      <c r="G295" t="str">
        <f ca="1"/>
        <v>86706</v>
      </c>
      <c r="H295" t="str">
        <f ca="1"/>
        <v>United States, Delaware, Wilmingto, Walnut St, 127, 86706</v>
      </c>
      <c r="I295" t="str">
        <f ca="1"/>
        <v>RootedRealms Co.</v>
      </c>
      <c r="J295" t="str">
        <f ca="1"/>
        <v>3028247934</v>
      </c>
    </row>
    <row r="296" spans="2:10" x14ac:dyDescent="0.25">
      <c r="B296">
        <v>295</v>
      </c>
      <c r="C296" t="str">
        <f ca="1"/>
        <v>Montana</v>
      </c>
      <c r="D296" t="str">
        <f ca="1"/>
        <v>Butte-Silver Bow</v>
      </c>
      <c r="E296" t="str">
        <f ca="1"/>
        <v>Mill St</v>
      </c>
      <c r="F296">
        <f ca="1"/>
        <v>47</v>
      </c>
      <c r="G296" t="str">
        <f ca="1"/>
        <v>24459</v>
      </c>
      <c r="H296" t="str">
        <f ca="1"/>
        <v>United States, Montana, Butte-Silver Bow, Mill St, 47, 24459</v>
      </c>
      <c r="I296" t="str">
        <f ca="1"/>
        <v/>
      </c>
      <c r="J296" t="str">
        <f ca="1"/>
        <v>4060355280</v>
      </c>
    </row>
    <row r="297" spans="2:10" x14ac:dyDescent="0.25">
      <c r="B297">
        <v>296</v>
      </c>
      <c r="C297" t="str">
        <f ca="1"/>
        <v>Arkansas</v>
      </c>
      <c r="D297" t="str">
        <f ca="1"/>
        <v>Hot Springs</v>
      </c>
      <c r="E297" t="str">
        <f ca="1"/>
        <v>W Main St</v>
      </c>
      <c r="F297">
        <f ca="1"/>
        <v>75</v>
      </c>
      <c r="G297" t="str">
        <f ca="1"/>
        <v>79639</v>
      </c>
      <c r="H297" t="str">
        <f ca="1"/>
        <v>United States, Arkansas, Hot Springs, W Main St, 75, 79639</v>
      </c>
      <c r="I297" t="str">
        <f ca="1"/>
        <v/>
      </c>
      <c r="J297" t="str">
        <f ca="1"/>
        <v>5010082589</v>
      </c>
    </row>
    <row r="298" spans="2:10" x14ac:dyDescent="0.25">
      <c r="B298">
        <v>297</v>
      </c>
      <c r="C298" t="str">
        <f ca="1"/>
        <v>Georgia</v>
      </c>
      <c r="D298" t="str">
        <f ca="1"/>
        <v>South Fulton</v>
      </c>
      <c r="E298" t="str">
        <f ca="1"/>
        <v>School St</v>
      </c>
      <c r="F298">
        <f ca="1"/>
        <v>135</v>
      </c>
      <c r="G298" t="str">
        <f ca="1"/>
        <v>68954</v>
      </c>
      <c r="H298" t="str">
        <f ca="1"/>
        <v>United States, Georgia, South Fulton, School St, 135, 68954</v>
      </c>
      <c r="I298" t="str">
        <f ca="1"/>
        <v/>
      </c>
      <c r="J298" t="str">
        <f ca="1"/>
        <v>6784864090</v>
      </c>
    </row>
    <row r="299" spans="2:10" x14ac:dyDescent="0.25">
      <c r="B299">
        <v>298</v>
      </c>
      <c r="C299" t="str">
        <f ca="1"/>
        <v>Connecticut</v>
      </c>
      <c r="D299" t="str">
        <f ca="1"/>
        <v>Milford city</v>
      </c>
      <c r="E299" t="str">
        <f ca="1"/>
        <v>E Main St</v>
      </c>
      <c r="F299">
        <f ca="1"/>
        <v>6</v>
      </c>
      <c r="G299" t="str">
        <f ca="1"/>
        <v>69733</v>
      </c>
      <c r="H299" t="str">
        <f ca="1"/>
        <v>United States, Connecticut, Milford city, E Main St, 6, 69733</v>
      </c>
      <c r="I299" t="str">
        <f ca="1"/>
        <v/>
      </c>
      <c r="J299" t="str">
        <f ca="1"/>
        <v>9593828390</v>
      </c>
    </row>
    <row r="300" spans="2:10" x14ac:dyDescent="0.25">
      <c r="B300">
        <v>299</v>
      </c>
      <c r="C300" t="str">
        <f ca="1"/>
        <v>Delaware</v>
      </c>
      <c r="D300" t="str">
        <f ca="1"/>
        <v>Dover</v>
      </c>
      <c r="E300" t="str">
        <f ca="1"/>
        <v>Meadow Ln</v>
      </c>
      <c r="F300">
        <f ca="1"/>
        <v>86</v>
      </c>
      <c r="G300" t="str">
        <f ca="1"/>
        <v>25924</v>
      </c>
      <c r="H300" t="str">
        <f ca="1"/>
        <v>United States, Delaware, Dover, Meadow Ln, 86, 25924</v>
      </c>
      <c r="I300" t="str">
        <f ca="1"/>
        <v/>
      </c>
      <c r="J300" t="str">
        <f ca="1"/>
        <v>3021983905</v>
      </c>
    </row>
    <row r="301" spans="2:10" x14ac:dyDescent="0.25">
      <c r="B301">
        <v>300</v>
      </c>
      <c r="C301" t="str">
        <f ca="1"/>
        <v>California</v>
      </c>
      <c r="D301" t="str">
        <f ca="1"/>
        <v>San Jose</v>
      </c>
      <c r="E301" t="str">
        <f ca="1"/>
        <v>Highland Ave</v>
      </c>
      <c r="F301">
        <f ca="1"/>
        <v>35</v>
      </c>
      <c r="G301" t="str">
        <f ca="1"/>
        <v>45007</v>
      </c>
      <c r="H301" t="str">
        <f ca="1"/>
        <v>United States, California, San Jose, Highland Ave, 35, 45007</v>
      </c>
      <c r="I301" t="str">
        <f ca="1"/>
        <v/>
      </c>
      <c r="J301" t="str">
        <f ca="1"/>
        <v>7140447706</v>
      </c>
    </row>
  </sheetData>
  <hyperlinks>
    <hyperlink ref="AN17" r:id="rId1" display="https://www.areavibes.com/nh/" xr:uid="{50EB8586-21B5-46F4-8405-186D6ED85B7B}"/>
    <hyperlink ref="AM17" r:id="rId2" display="https://en.wikipedia.org/wiki/List_of_cities_in_Nevada" xr:uid="{63D36BB9-DBAC-495A-8997-3AF6229B524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4F74-03B8-4005-BE75-72DDC5DD9816}">
  <sheetPr>
    <tabColor theme="9" tint="-0.249977111117893"/>
  </sheetPr>
  <dimension ref="A1:J11"/>
  <sheetViews>
    <sheetView workbookViewId="0">
      <selection activeCell="K26" sqref="K26"/>
    </sheetView>
  </sheetViews>
  <sheetFormatPr defaultRowHeight="15" x14ac:dyDescent="0.25"/>
  <cols>
    <col min="1" max="1" width="24.85546875" bestFit="1" customWidth="1"/>
    <col min="2" max="2" width="18.42578125" customWidth="1"/>
    <col min="3" max="3" width="17.42578125" customWidth="1"/>
    <col min="4" max="4" width="16" bestFit="1" customWidth="1"/>
    <col min="8" max="8" width="15.42578125" customWidth="1"/>
    <col min="10" max="10" width="11" bestFit="1" customWidth="1"/>
  </cols>
  <sheetData>
    <row r="1" spans="1:10" x14ac:dyDescent="0.25">
      <c r="A1" t="s">
        <v>531</v>
      </c>
      <c r="B1" t="s">
        <v>532</v>
      </c>
    </row>
    <row r="2" spans="1:10" x14ac:dyDescent="0.25">
      <c r="A2" t="e" cm="1" vm="1">
        <f t="array" aca="1" ref="A2" ca="1">_xlfn._xlws.FILTER(_xlfn.ANCHORARRAY('names and emails gen'!$I$2),_xlfn.ANCHORARRAY('names and emails gen'!$I$2)&lt;&gt;"")</f>
        <v>#VALUE!</v>
      </c>
      <c r="B2" t="e" cm="1" vm="1">
        <f t="array" aca="1" ref="B2" ca="1">_xlfn._xlws.FILTER(_xlfn.ANCHORARRAY('names and emails gen'!$J$2),NOT(_xlfn.ANCHORARRAY('names and emails gen'!$I$2)=""))</f>
        <v>#VALUE!</v>
      </c>
      <c r="D2" t="e" cm="1" vm="2">
        <f t="array" aca="1" ref="D2" ca="1">_xlfn._xlws.FILTER(_xlfn.ANCHORARRAY('names and emails gen'!$H$2),_xlfn.ANCHORARRAY('names and emails gen'!$I$2)&lt;&gt;"")</f>
        <v>#VALUE!</v>
      </c>
      <c r="E2" t="e" cm="1" vm="1">
        <f t="array" aca="1" ref="E2" ca="1">_xlfn._xlws.FILTER(_xlfn.ANCHORARRAY('address&amp;company&amp;phone# data gen'!$H$2),_xlfn.ANCHORARRAY('names and emails gen'!$I$2)&lt;&gt;"")</f>
        <v>#VALUE!</v>
      </c>
    </row>
    <row r="3" spans="1:10" ht="16.5" x14ac:dyDescent="0.3">
      <c r="J3" s="1"/>
    </row>
    <row r="6" spans="1:10" x14ac:dyDescent="0.25">
      <c r="J6" s="2"/>
    </row>
    <row r="7" spans="1:10" x14ac:dyDescent="0.25">
      <c r="J7" s="3"/>
    </row>
    <row r="11" spans="1:10" x14ac:dyDescent="0.25">
      <c r="H11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8EB90-50F2-4661-AC96-A5B8F3F9BD7B}">
  <sheetPr>
    <tabColor theme="9" tint="-0.249977111117893"/>
  </sheetPr>
  <dimension ref="A1:F301"/>
  <sheetViews>
    <sheetView topLeftCell="A269" workbookViewId="0">
      <selection activeCell="A2" sqref="A2:D301"/>
    </sheetView>
  </sheetViews>
  <sheetFormatPr defaultRowHeight="15" x14ac:dyDescent="0.25"/>
  <cols>
    <col min="1" max="1" width="23.85546875" bestFit="1" customWidth="1"/>
    <col min="2" max="2" width="60.42578125" bestFit="1" customWidth="1"/>
    <col min="3" max="3" width="24.28515625" bestFit="1" customWidth="1"/>
    <col min="4" max="4" width="10.85546875" bestFit="1" customWidth="1"/>
  </cols>
  <sheetData>
    <row r="1" spans="1:6" x14ac:dyDescent="0.25">
      <c r="A1" t="s">
        <v>530</v>
      </c>
      <c r="B1" t="s">
        <v>529</v>
      </c>
      <c r="C1" t="s">
        <v>693</v>
      </c>
      <c r="D1" t="s">
        <v>881</v>
      </c>
      <c r="F1" t="s">
        <v>883</v>
      </c>
    </row>
    <row r="2" spans="1:6" x14ac:dyDescent="0.25">
      <c r="A2" t="str" cm="1">
        <f t="array" aca="1" ref="A2:A301" ca="1">_xlfn.ANCHORARRAY('names and emails gen'!$H$2)</f>
        <v>Emma Robinson</v>
      </c>
      <c r="B2" t="str" cm="1">
        <f t="array" aca="1" ref="B2:B301" ca="1">_xlfn.ANCHORARRAY('address&amp;company&amp;phone# data gen'!$H$2)</f>
        <v>United States, Arizona, Mesa, S Main St, 12, 65714</v>
      </c>
      <c r="C2" t="str" cm="1">
        <f t="array" aca="1" ref="C2:C301" ca="1">_xlfn.ANCHORARRAY('address&amp;company&amp;phone# data gen'!$I$2)</f>
        <v/>
      </c>
      <c r="D2" t="str" cm="1">
        <f t="array" aca="1" ref="D2:D301" ca="1">_xlfn.ANCHORARRAY('address&amp;company&amp;phone# data gen'!$J$2)</f>
        <v>6233635737</v>
      </c>
      <c r="F2" t="str" cm="1">
        <f t="array" aca="1" ref="F2:F301" ca="1">IF(_xlfn.ANCHORARRAY('names and emails gen'!$I$2)&lt;&gt;"",ROW(_xlfn.ANCHORARRAY('names and emails gen'!$I$2)),"")</f>
        <v/>
      </c>
    </row>
    <row r="3" spans="1:6" x14ac:dyDescent="0.25">
      <c r="A3" t="str">
        <f ca="1"/>
        <v>Sofia Taylor</v>
      </c>
      <c r="B3" t="str">
        <f ca="1"/>
        <v>United States, New Hampshire, Keene, Central Ave, 10, 53915</v>
      </c>
      <c r="C3" t="str">
        <f ca="1"/>
        <v>PlantPioneers Organization</v>
      </c>
      <c r="D3" t="str">
        <f ca="1"/>
        <v>6039718835</v>
      </c>
      <c r="F3">
        <f ca="1"/>
        <v>3</v>
      </c>
    </row>
    <row r="4" spans="1:6" x14ac:dyDescent="0.25">
      <c r="A4" t="str">
        <f ca="1"/>
        <v>Jacob Garcia</v>
      </c>
      <c r="B4" t="str">
        <f ca="1"/>
        <v>United States, New Jersey, Vineland, Water St, 32, 42335</v>
      </c>
      <c r="C4" t="str">
        <f ca="1"/>
        <v/>
      </c>
      <c r="D4" t="str">
        <f ca="1"/>
        <v>8621945574</v>
      </c>
      <c r="F4">
        <f ca="1"/>
        <v>4</v>
      </c>
    </row>
    <row r="5" spans="1:6" x14ac:dyDescent="0.25">
      <c r="A5" t="str">
        <f ca="1"/>
        <v>James Friedman</v>
      </c>
      <c r="B5" t="str">
        <f ca="1"/>
        <v>United States, Arizona, Surprise, Main St, 8, 13050</v>
      </c>
      <c r="C5" t="str">
        <f ca="1"/>
        <v/>
      </c>
      <c r="D5" t="str">
        <f ca="1"/>
        <v>4800504812</v>
      </c>
      <c r="F5">
        <f ca="1"/>
        <v>5</v>
      </c>
    </row>
    <row r="6" spans="1:6" x14ac:dyDescent="0.25">
      <c r="A6" t="str">
        <f ca="1"/>
        <v>Dror Miller</v>
      </c>
      <c r="B6" t="str">
        <f ca="1"/>
        <v>United States, Connecticut, Milford city, 5th St, 57, 40242</v>
      </c>
      <c r="C6" t="str">
        <f ca="1"/>
        <v/>
      </c>
      <c r="D6" t="str">
        <f ca="1"/>
        <v>9590513096</v>
      </c>
      <c r="F6" t="str">
        <f ca="1"/>
        <v/>
      </c>
    </row>
    <row r="7" spans="1:6" x14ac:dyDescent="0.25">
      <c r="A7" t="str">
        <f ca="1"/>
        <v>James Williams</v>
      </c>
      <c r="B7" t="str">
        <f ca="1"/>
        <v>United States, Colorado, Colorado Springs, Jefferson St, 52, 24001</v>
      </c>
      <c r="C7" t="str">
        <f ca="1"/>
        <v>BotanicBuild Designers</v>
      </c>
      <c r="D7" t="str">
        <f ca="1"/>
        <v>7192419165</v>
      </c>
      <c r="F7" t="str">
        <f ca="1"/>
        <v/>
      </c>
    </row>
    <row r="8" spans="1:6" x14ac:dyDescent="0.25">
      <c r="A8" t="str">
        <f ca="1"/>
        <v>Jackson John Wilson</v>
      </c>
      <c r="B8" t="str">
        <f ca="1"/>
        <v>United States, Illinois, Rockford, Jackson St, 119, 84642</v>
      </c>
      <c r="C8" t="str">
        <f ca="1"/>
        <v>EdenEcho Developers</v>
      </c>
      <c r="D8" t="str">
        <f ca="1"/>
        <v>3127367062</v>
      </c>
      <c r="F8" t="str">
        <f ca="1"/>
        <v/>
      </c>
    </row>
    <row r="9" spans="1:6" x14ac:dyDescent="0.25">
      <c r="A9" t="str">
        <f ca="1"/>
        <v>Tom White</v>
      </c>
      <c r="B9" t="str">
        <f ca="1"/>
        <v>United States, Georgia, Roswell, River Rd, 108, 22444</v>
      </c>
      <c r="C9" t="str">
        <f ca="1"/>
        <v>CanopyCrafters Market</v>
      </c>
      <c r="D9" t="str">
        <f ca="1"/>
        <v>6782691132</v>
      </c>
      <c r="F9">
        <f ca="1"/>
        <v>9</v>
      </c>
    </row>
    <row r="10" spans="1:6" x14ac:dyDescent="0.25">
      <c r="A10" t="str">
        <f ca="1"/>
        <v>Lucas Harris</v>
      </c>
      <c r="B10" t="str">
        <f ca="1"/>
        <v>United States, Hawaii, Mililani Mauka, Oak St, 132, 69739</v>
      </c>
      <c r="C10" t="str">
        <f ca="1"/>
        <v/>
      </c>
      <c r="D10" t="str">
        <f ca="1"/>
        <v>8080885173</v>
      </c>
      <c r="F10">
        <f ca="1"/>
        <v>10</v>
      </c>
    </row>
    <row r="11" spans="1:6" x14ac:dyDescent="0.25">
      <c r="A11" t="str">
        <f ca="1"/>
        <v>Mason Robinson</v>
      </c>
      <c r="B11" t="str">
        <f ca="1"/>
        <v>United States, Michigan, Grand Rapids, West St, 96, 92776</v>
      </c>
      <c r="C11" t="str">
        <f ca="1"/>
        <v>BlossomBridge Corp.</v>
      </c>
      <c r="D11" t="str">
        <f ca="1"/>
        <v>2318326444</v>
      </c>
      <c r="F11" t="str">
        <f ca="1"/>
        <v/>
      </c>
    </row>
    <row r="12" spans="1:6" x14ac:dyDescent="0.25">
      <c r="A12" t="str">
        <f ca="1"/>
        <v>Ava Johnson</v>
      </c>
      <c r="B12" t="str">
        <f ca="1"/>
        <v>United States, Arkansas, Sherwood, Jefferson St, 105, 10752</v>
      </c>
      <c r="C12" t="str">
        <f ca="1"/>
        <v/>
      </c>
      <c r="D12" t="str">
        <f ca="1"/>
        <v>8702598198</v>
      </c>
      <c r="F12" t="str">
        <f ca="1"/>
        <v/>
      </c>
    </row>
    <row r="13" spans="1:6" x14ac:dyDescent="0.25">
      <c r="A13" t="str">
        <f ca="1"/>
        <v>Noah Harris</v>
      </c>
      <c r="B13" t="str">
        <f ca="1"/>
        <v>United States, Maryland, Annapolis, 6th St, 67, 54906</v>
      </c>
      <c r="C13" t="str">
        <f ca="1"/>
        <v/>
      </c>
      <c r="D13" t="str">
        <f ca="1"/>
        <v>4106685800</v>
      </c>
      <c r="F13">
        <f ca="1"/>
        <v>13</v>
      </c>
    </row>
    <row r="14" spans="1:6" x14ac:dyDescent="0.25">
      <c r="A14" t="str">
        <f ca="1"/>
        <v>Aiden Sanchez</v>
      </c>
      <c r="B14" t="str">
        <f ca="1"/>
        <v>United States, California, Stockton, Adams St, 88, 13769</v>
      </c>
      <c r="C14" t="str">
        <f ca="1"/>
        <v>GardenGuild Holdings</v>
      </c>
      <c r="D14" t="str">
        <f ca="1"/>
        <v>6697274272</v>
      </c>
      <c r="F14" t="str">
        <f ca="1"/>
        <v/>
      </c>
    </row>
    <row r="15" spans="1:6" x14ac:dyDescent="0.25">
      <c r="A15" t="str">
        <f ca="1"/>
        <v>Mason Hernandez</v>
      </c>
      <c r="B15" t="str">
        <f ca="1"/>
        <v>United States, Montana, Anaconda-Deer Lodge County, Circle Dr, 102, 97500</v>
      </c>
      <c r="C15" t="str">
        <f ca="1"/>
        <v/>
      </c>
      <c r="D15" t="str">
        <f ca="1"/>
        <v>4060460869</v>
      </c>
      <c r="F15">
        <f ca="1"/>
        <v>15</v>
      </c>
    </row>
    <row r="16" spans="1:6" x14ac:dyDescent="0.25">
      <c r="A16" t="str">
        <f ca="1"/>
        <v>Tom Jones</v>
      </c>
      <c r="B16" t="str">
        <f ca="1"/>
        <v>United States, Arizona, Gilbert, Cedar St, 123, 64442</v>
      </c>
      <c r="C16" t="str">
        <f ca="1"/>
        <v/>
      </c>
      <c r="D16" t="str">
        <f ca="1"/>
        <v>9289107610</v>
      </c>
      <c r="F16" t="str">
        <f ca="1"/>
        <v/>
      </c>
    </row>
    <row r="17" spans="1:6" x14ac:dyDescent="0.25">
      <c r="A17" t="str">
        <f ca="1"/>
        <v>Isabella Martin</v>
      </c>
      <c r="B17" t="str">
        <f ca="1"/>
        <v>United States, Arkansas, Pine Bluff, Water St, 46, 21147</v>
      </c>
      <c r="C17" t="str">
        <f ca="1"/>
        <v/>
      </c>
      <c r="D17" t="str">
        <f ca="1"/>
        <v>8701941711</v>
      </c>
      <c r="F17" t="str">
        <f ca="1"/>
        <v/>
      </c>
    </row>
    <row r="18" spans="1:6" x14ac:dyDescent="0.25">
      <c r="A18" t="str">
        <f ca="1"/>
        <v>Sophia Martinez</v>
      </c>
      <c r="B18" t="str">
        <f ca="1"/>
        <v>United States, Arizona, Scottsdale, W Main St, 9, 80728</v>
      </c>
      <c r="C18" t="str">
        <f ca="1"/>
        <v/>
      </c>
      <c r="D18" t="str">
        <f ca="1"/>
        <v>9283347423</v>
      </c>
      <c r="F18">
        <f ca="1"/>
        <v>18</v>
      </c>
    </row>
    <row r="19" spans="1:6" x14ac:dyDescent="0.25">
      <c r="A19" t="str">
        <f ca="1"/>
        <v>Harper Rodriguez</v>
      </c>
      <c r="B19" t="str">
        <f ca="1"/>
        <v>United States, Delaware, Claymont, Vine St, 45, 28081</v>
      </c>
      <c r="C19" t="str">
        <f ca="1"/>
        <v>RootedRealms Co.</v>
      </c>
      <c r="D19" t="str">
        <f ca="1"/>
        <v>3024334815</v>
      </c>
      <c r="F19">
        <f ca="1"/>
        <v>19</v>
      </c>
    </row>
    <row r="20" spans="1:6" x14ac:dyDescent="0.25">
      <c r="A20" t="str">
        <f ca="1"/>
        <v>Sofia Hernandez</v>
      </c>
      <c r="B20" t="str">
        <f ca="1"/>
        <v>United States, Kansas, Manhattan, 7th St, 75, 30089</v>
      </c>
      <c r="C20" t="str">
        <f ca="1"/>
        <v/>
      </c>
      <c r="D20" t="str">
        <f ca="1"/>
        <v>6209075067</v>
      </c>
      <c r="F20">
        <f ca="1"/>
        <v>20</v>
      </c>
    </row>
    <row r="21" spans="1:6" x14ac:dyDescent="0.25">
      <c r="A21" t="str">
        <f ca="1"/>
        <v>Noah Martinez</v>
      </c>
      <c r="B21" t="str">
        <f ca="1"/>
        <v>United States, Iowa, West Des Moines, Spring St, 117, 16336</v>
      </c>
      <c r="C21" t="str">
        <f ca="1"/>
        <v/>
      </c>
      <c r="D21" t="str">
        <f ca="1"/>
        <v>6417594763</v>
      </c>
      <c r="F21" t="str">
        <f ca="1"/>
        <v/>
      </c>
    </row>
    <row r="22" spans="1:6" x14ac:dyDescent="0.25">
      <c r="A22" t="str">
        <f ca="1"/>
        <v>Gefen Rodriguez</v>
      </c>
      <c r="B22" t="str">
        <f ca="1"/>
        <v>United States, Maryland, Baltimore, Vine St, 83, 73945</v>
      </c>
      <c r="C22" t="str">
        <f ca="1"/>
        <v/>
      </c>
      <c r="D22" t="str">
        <f ca="1"/>
        <v>4100221299</v>
      </c>
      <c r="F22" t="str">
        <f ca="1"/>
        <v/>
      </c>
    </row>
    <row r="23" spans="1:6" x14ac:dyDescent="0.25">
      <c r="A23" t="str">
        <f ca="1"/>
        <v>Lucas Anderson</v>
      </c>
      <c r="B23" t="str">
        <f ca="1"/>
        <v>United States, Arkansas, Jonesboro, 10th St, 26, 35628</v>
      </c>
      <c r="C23" t="str">
        <f ca="1"/>
        <v/>
      </c>
      <c r="D23" t="str">
        <f ca="1"/>
        <v>8704520282</v>
      </c>
      <c r="F23">
        <f ca="1"/>
        <v>23</v>
      </c>
    </row>
    <row r="24" spans="1:6" x14ac:dyDescent="0.25">
      <c r="A24" t="str">
        <f ca="1"/>
        <v>Julie Martinez</v>
      </c>
      <c r="B24" t="str">
        <f ca="1"/>
        <v>United States, Idaho, Coeur d’Alene, S Main St, 32, 29552</v>
      </c>
      <c r="C24" t="str">
        <f ca="1"/>
        <v>ParkPlace Properties</v>
      </c>
      <c r="D24" t="str">
        <f ca="1"/>
        <v>2080292311</v>
      </c>
      <c r="F24" t="str">
        <f ca="1"/>
        <v/>
      </c>
    </row>
    <row r="25" spans="1:6" x14ac:dyDescent="0.25">
      <c r="A25" t="str">
        <f ca="1"/>
        <v>Avery Williams</v>
      </c>
      <c r="B25" t="str">
        <f ca="1"/>
        <v>United States, Maryland, Germantown, Circle Dr, 88, 50959</v>
      </c>
      <c r="C25" t="str">
        <f ca="1"/>
        <v/>
      </c>
      <c r="D25" t="str">
        <f ca="1"/>
        <v>3012084969</v>
      </c>
      <c r="F25">
        <f ca="1"/>
        <v>25</v>
      </c>
    </row>
    <row r="26" spans="1:6" x14ac:dyDescent="0.25">
      <c r="A26" t="str">
        <f ca="1"/>
        <v>Ofri Harris</v>
      </c>
      <c r="B26" t="str">
        <f ca="1"/>
        <v>United States, Maine, Lewiston, 2nd Ave, 26, 48797</v>
      </c>
      <c r="C26" t="str">
        <f ca="1"/>
        <v>NatureNest Creators</v>
      </c>
      <c r="D26" t="str">
        <f ca="1"/>
        <v>2077082600</v>
      </c>
      <c r="F26">
        <f ca="1"/>
        <v>26</v>
      </c>
    </row>
    <row r="27" spans="1:6" x14ac:dyDescent="0.25">
      <c r="A27" t="str">
        <f ca="1"/>
        <v>Olivia Lee Brown</v>
      </c>
      <c r="B27" t="str">
        <f ca="1"/>
        <v>United States, Georgia, Savannah, 10th St, 78, 33031</v>
      </c>
      <c r="C27" t="str">
        <f ca="1"/>
        <v/>
      </c>
      <c r="D27" t="str">
        <f ca="1"/>
        <v>4787192838</v>
      </c>
      <c r="F27" t="str">
        <f ca="1"/>
        <v/>
      </c>
    </row>
    <row r="28" spans="1:6" x14ac:dyDescent="0.25">
      <c r="A28" t="str">
        <f ca="1"/>
        <v>Isabella Gonzalez</v>
      </c>
      <c r="B28" t="str">
        <f ca="1"/>
        <v>United States, Alabama, Dothan, Washington St, 106, 67868</v>
      </c>
      <c r="C28" t="str">
        <f ca="1"/>
        <v>GreenScape Innovators</v>
      </c>
      <c r="D28" t="str">
        <f ca="1"/>
        <v>3348728902</v>
      </c>
      <c r="F28">
        <f ca="1"/>
        <v>28</v>
      </c>
    </row>
    <row r="29" spans="1:6" x14ac:dyDescent="0.25">
      <c r="A29" t="str">
        <f ca="1"/>
        <v>Tom White</v>
      </c>
      <c r="B29" t="str">
        <f ca="1"/>
        <v>United States, Connecticut, New Haven, Maple Ave, 54, 22072</v>
      </c>
      <c r="C29" t="str">
        <f ca="1"/>
        <v/>
      </c>
      <c r="D29" t="str">
        <f ca="1"/>
        <v>8608901036</v>
      </c>
      <c r="F29" t="str">
        <f ca="1"/>
        <v/>
      </c>
    </row>
    <row r="30" spans="1:6" x14ac:dyDescent="0.25">
      <c r="A30" t="str">
        <f ca="1"/>
        <v>Lucas Garcia</v>
      </c>
      <c r="B30" t="str">
        <f ca="1"/>
        <v>United States, Nebraska, Scottsbluff, Willow St, 108, 63939</v>
      </c>
      <c r="C30" t="str">
        <f ca="1"/>
        <v/>
      </c>
      <c r="D30" t="str">
        <f ca="1"/>
        <v>4022273343</v>
      </c>
      <c r="F30" t="str">
        <f ca="1"/>
        <v/>
      </c>
    </row>
    <row r="31" spans="1:6" x14ac:dyDescent="0.25">
      <c r="A31" t="str">
        <f ca="1"/>
        <v>Evelyn Smith</v>
      </c>
      <c r="B31" t="str">
        <f ca="1"/>
        <v>United States, Arkansas, Fort Smith, Main St, 77, 09731</v>
      </c>
      <c r="C31" t="str">
        <f ca="1"/>
        <v/>
      </c>
      <c r="D31" t="str">
        <f ca="1"/>
        <v>4798277053</v>
      </c>
      <c r="F31" t="str">
        <f ca="1"/>
        <v/>
      </c>
    </row>
    <row r="32" spans="1:6" x14ac:dyDescent="0.25">
      <c r="A32" t="str">
        <f ca="1"/>
        <v>Gefen Lewis</v>
      </c>
      <c r="B32" t="str">
        <f ca="1"/>
        <v>United States, Alaska, Kenai, Chestnut St, 63, 59989</v>
      </c>
      <c r="C32" t="str">
        <f ca="1"/>
        <v/>
      </c>
      <c r="D32" t="str">
        <f ca="1"/>
        <v>9075564734</v>
      </c>
      <c r="F32">
        <f ca="1"/>
        <v>32</v>
      </c>
    </row>
    <row r="33" spans="1:6" x14ac:dyDescent="0.25">
      <c r="A33" t="str">
        <f ca="1"/>
        <v>Elijah Ramirez</v>
      </c>
      <c r="B33" t="str">
        <f ca="1"/>
        <v>United States, Louisiana, Lafayette, 4th Ave, 33, 18865</v>
      </c>
      <c r="C33" t="str">
        <f ca="1"/>
        <v>FloraFusion Enterprises</v>
      </c>
      <c r="D33" t="str">
        <f ca="1"/>
        <v>3187645456</v>
      </c>
      <c r="F33">
        <f ca="1"/>
        <v>33</v>
      </c>
    </row>
    <row r="34" spans="1:6" x14ac:dyDescent="0.25">
      <c r="A34" t="str">
        <f ca="1"/>
        <v>Gefen Jones</v>
      </c>
      <c r="B34" t="str">
        <f ca="1"/>
        <v>United States, Alaska, College, Jackson St, 10, 13808</v>
      </c>
      <c r="C34" t="str">
        <f ca="1"/>
        <v/>
      </c>
      <c r="D34" t="str">
        <f ca="1"/>
        <v>9071953801</v>
      </c>
      <c r="F34">
        <f ca="1"/>
        <v>34</v>
      </c>
    </row>
    <row r="35" spans="1:6" x14ac:dyDescent="0.25">
      <c r="A35" t="str">
        <f ca="1"/>
        <v>Emma Taylor</v>
      </c>
      <c r="B35" t="str">
        <f ca="1"/>
        <v>United States, Iowa, Sioux City, 10th St, 123, 26618</v>
      </c>
      <c r="C35" t="str">
        <f ca="1"/>
        <v/>
      </c>
      <c r="D35" t="str">
        <f ca="1"/>
        <v>5154438661</v>
      </c>
      <c r="F35">
        <f ca="1"/>
        <v>35</v>
      </c>
    </row>
    <row r="36" spans="1:6" x14ac:dyDescent="0.25">
      <c r="A36" t="str">
        <f ca="1"/>
        <v>James Geva</v>
      </c>
      <c r="B36" t="str">
        <f ca="1"/>
        <v>United States, Maryland, Bethesda, Washington Ave, 40, 71555</v>
      </c>
      <c r="C36" t="str">
        <f ca="1"/>
        <v/>
      </c>
      <c r="D36" t="str">
        <f ca="1"/>
        <v>4104174174</v>
      </c>
      <c r="F36">
        <f ca="1"/>
        <v>36</v>
      </c>
    </row>
    <row r="37" spans="1:6" x14ac:dyDescent="0.25">
      <c r="A37" t="str">
        <f ca="1"/>
        <v>Noah Dahan</v>
      </c>
      <c r="B37" t="str">
        <f ca="1"/>
        <v>United States, Maryland, Waldorf, Jefferson St, 125, 54681</v>
      </c>
      <c r="C37" t="str">
        <f ca="1"/>
        <v/>
      </c>
      <c r="D37" t="str">
        <f ca="1"/>
        <v>2404610177</v>
      </c>
      <c r="F37">
        <f ca="1"/>
        <v>37</v>
      </c>
    </row>
    <row r="38" spans="1:6" x14ac:dyDescent="0.25">
      <c r="A38" t="str">
        <f ca="1"/>
        <v>Evelyn Lopez</v>
      </c>
      <c r="B38" t="str">
        <f ca="1"/>
        <v>United States, Mississippi, Madison, Washington St, 102, 29477</v>
      </c>
      <c r="C38" t="str">
        <f ca="1"/>
        <v/>
      </c>
      <c r="D38" t="str">
        <f ca="1"/>
        <v>7696044571</v>
      </c>
      <c r="F38">
        <f ca="1"/>
        <v>38</v>
      </c>
    </row>
    <row r="39" spans="1:6" x14ac:dyDescent="0.25">
      <c r="A39" t="str">
        <f ca="1"/>
        <v>Liam Miller</v>
      </c>
      <c r="B39" t="str">
        <f ca="1"/>
        <v>United States, Maryland, Frederick, E Main St, 57, 87460</v>
      </c>
      <c r="C39" t="str">
        <f ca="1"/>
        <v/>
      </c>
      <c r="D39" t="str">
        <f ca="1"/>
        <v>2408597492</v>
      </c>
      <c r="F39" t="str">
        <f ca="1"/>
        <v/>
      </c>
    </row>
    <row r="40" spans="1:6" x14ac:dyDescent="0.25">
      <c r="A40" t="str">
        <f ca="1"/>
        <v>Abigail Ramirez</v>
      </c>
      <c r="B40" t="str">
        <f ca="1"/>
        <v>United States, Alabama, Tuscaloosa, Short St, 34, 75377</v>
      </c>
      <c r="C40" t="str">
        <f ca="1"/>
        <v>Verdant Ventures</v>
      </c>
      <c r="D40" t="str">
        <f ca="1"/>
        <v>2510176607</v>
      </c>
      <c r="F40">
        <f ca="1"/>
        <v>40</v>
      </c>
    </row>
    <row r="41" spans="1:6" x14ac:dyDescent="0.25">
      <c r="A41" t="str">
        <f ca="1"/>
        <v>Olivia Lopez</v>
      </c>
      <c r="B41" t="str">
        <f ca="1"/>
        <v>United States, Arizona, Tempe, 7th St, 58, 93282</v>
      </c>
      <c r="C41" t="str">
        <f ca="1"/>
        <v/>
      </c>
      <c r="D41" t="str">
        <f ca="1"/>
        <v>6232117922</v>
      </c>
      <c r="F41">
        <f ca="1"/>
        <v>41</v>
      </c>
    </row>
    <row r="42" spans="1:6" x14ac:dyDescent="0.25">
      <c r="A42" t="str">
        <f ca="1"/>
        <v>Ava Martinez</v>
      </c>
      <c r="B42" t="str">
        <f ca="1"/>
        <v>United States, Kansas, Topeka, Spruce St, 7, 23993</v>
      </c>
      <c r="C42" t="str">
        <f ca="1"/>
        <v>BloomWorks Landscaping</v>
      </c>
      <c r="D42" t="str">
        <f ca="1"/>
        <v>9133206112</v>
      </c>
      <c r="F42">
        <f ca="1"/>
        <v>42</v>
      </c>
    </row>
    <row r="43" spans="1:6" x14ac:dyDescent="0.25">
      <c r="A43" t="str">
        <f ca="1"/>
        <v>Mason Garcia</v>
      </c>
      <c r="B43" t="str">
        <f ca="1"/>
        <v>United States, Florida, Cape Coral, 3rd Ave, 80, 10243</v>
      </c>
      <c r="C43" t="str">
        <f ca="1"/>
        <v/>
      </c>
      <c r="D43" t="str">
        <f ca="1"/>
        <v>3059278941</v>
      </c>
      <c r="F43">
        <f ca="1"/>
        <v>43</v>
      </c>
    </row>
    <row r="44" spans="1:6" x14ac:dyDescent="0.25">
      <c r="A44" t="str">
        <f ca="1"/>
        <v>Ofri Gonzalez</v>
      </c>
      <c r="B44" t="str">
        <f ca="1"/>
        <v>United States, Illinois, Evanston, Lincoln St, 82, 93388</v>
      </c>
      <c r="C44" t="str">
        <f ca="1"/>
        <v>EdenEcho Developers</v>
      </c>
      <c r="D44" t="str">
        <f ca="1"/>
        <v>7080044458</v>
      </c>
      <c r="F44">
        <f ca="1"/>
        <v>44</v>
      </c>
    </row>
    <row r="45" spans="1:6" x14ac:dyDescent="0.25">
      <c r="A45" t="str">
        <f ca="1"/>
        <v>Alexander Rodriguez</v>
      </c>
      <c r="B45" t="str">
        <f ca="1"/>
        <v>United States, California, Oakland, Cedar Ln, 45, 53883</v>
      </c>
      <c r="C45" t="str">
        <f ca="1"/>
        <v>GardenGuild Holdings</v>
      </c>
      <c r="D45" t="str">
        <f ca="1"/>
        <v>8202482870</v>
      </c>
      <c r="F45" t="str">
        <f ca="1"/>
        <v/>
      </c>
    </row>
    <row r="46" spans="1:6" x14ac:dyDescent="0.25">
      <c r="A46" t="str">
        <f ca="1"/>
        <v>Michael Williams</v>
      </c>
      <c r="B46" t="str">
        <f ca="1"/>
        <v>United States, Maine, Biddeford, 1st Ave, 60, 50268</v>
      </c>
      <c r="C46" t="str">
        <f ca="1"/>
        <v/>
      </c>
      <c r="D46" t="str">
        <f ca="1"/>
        <v>2078799825</v>
      </c>
      <c r="F46">
        <f ca="1"/>
        <v>46</v>
      </c>
    </row>
    <row r="47" spans="1:6" x14ac:dyDescent="0.25">
      <c r="A47" t="str">
        <f ca="1"/>
        <v>Oliver Garcia</v>
      </c>
      <c r="B47" t="str">
        <f ca="1"/>
        <v>United States, Connecticut, West Haven, Shady Ln, 77, 02935</v>
      </c>
      <c r="C47" t="str">
        <f ca="1"/>
        <v/>
      </c>
      <c r="D47" t="str">
        <f ca="1"/>
        <v>8600748087</v>
      </c>
      <c r="F47">
        <f ca="1"/>
        <v>47</v>
      </c>
    </row>
    <row r="48" spans="1:6" x14ac:dyDescent="0.25">
      <c r="A48" t="str">
        <f ca="1"/>
        <v>Ofek Robinson</v>
      </c>
      <c r="B48" t="str">
        <f ca="1"/>
        <v>United States, Michigan, Detroit, Adams St, 66, 14946</v>
      </c>
      <c r="C48" t="str">
        <f ca="1"/>
        <v>BlossomBridge Corp.</v>
      </c>
      <c r="D48" t="str">
        <f ca="1"/>
        <v>9899485070</v>
      </c>
      <c r="F48">
        <f ca="1"/>
        <v>48</v>
      </c>
    </row>
    <row r="49" spans="1:6" x14ac:dyDescent="0.25">
      <c r="A49" t="str">
        <f ca="1"/>
        <v>Oliver Davis</v>
      </c>
      <c r="B49" t="str">
        <f ca="1"/>
        <v>United States, Nebraska, Grand Island, Maple Ave, 59, 07022</v>
      </c>
      <c r="C49" t="str">
        <f ca="1"/>
        <v/>
      </c>
      <c r="D49" t="str">
        <f ca="1"/>
        <v>4029125755</v>
      </c>
      <c r="F49" t="str">
        <f ca="1"/>
        <v/>
      </c>
    </row>
    <row r="50" spans="1:6" x14ac:dyDescent="0.25">
      <c r="A50" t="str">
        <f ca="1"/>
        <v>Amelia Katz</v>
      </c>
      <c r="B50" t="str">
        <f ca="1"/>
        <v>United States, Alaska, Wasilla, 4th Ave, 74, 02554</v>
      </c>
      <c r="C50" t="str">
        <f ca="1"/>
        <v>EcoGrove Developments</v>
      </c>
      <c r="D50" t="str">
        <f ca="1"/>
        <v>9071299660</v>
      </c>
      <c r="F50" t="str">
        <f ca="1"/>
        <v/>
      </c>
    </row>
    <row r="51" spans="1:6" x14ac:dyDescent="0.25">
      <c r="A51" t="str">
        <f ca="1"/>
        <v>Ethan Sanchez</v>
      </c>
      <c r="B51" t="str">
        <f ca="1"/>
        <v>United States, Louisiana, Shreveport, Walnut St, 63, 20396</v>
      </c>
      <c r="C51" t="str">
        <f ca="1"/>
        <v>PetalPro Partners</v>
      </c>
      <c r="D51" t="str">
        <f ca="1"/>
        <v>3187274175</v>
      </c>
      <c r="F51">
        <f ca="1"/>
        <v>51</v>
      </c>
    </row>
    <row r="52" spans="1:6" x14ac:dyDescent="0.25">
      <c r="A52" t="str">
        <f ca="1"/>
        <v>Emma Katz</v>
      </c>
      <c r="B52" t="str">
        <f ca="1"/>
        <v>United States, New Jersey, Clifton, Central Ave, 109, 49127</v>
      </c>
      <c r="C52" t="str">
        <f ca="1"/>
        <v/>
      </c>
      <c r="D52" t="str">
        <f ca="1"/>
        <v>8622758280</v>
      </c>
      <c r="F52">
        <f ca="1"/>
        <v>52</v>
      </c>
    </row>
    <row r="53" spans="1:6" x14ac:dyDescent="0.25">
      <c r="A53" t="str">
        <f ca="1"/>
        <v>Gefen Thompson</v>
      </c>
      <c r="B53" t="str">
        <f ca="1"/>
        <v>United States, Kansas, Wichita, Walnut St, 70, 24960</v>
      </c>
      <c r="C53" t="str">
        <f ca="1"/>
        <v/>
      </c>
      <c r="D53" t="str">
        <f ca="1"/>
        <v>7854147036</v>
      </c>
      <c r="F53">
        <f ca="1"/>
        <v>53</v>
      </c>
    </row>
    <row r="54" spans="1:6" x14ac:dyDescent="0.25">
      <c r="A54" t="str">
        <f ca="1"/>
        <v>Noah Thompson</v>
      </c>
      <c r="B54" t="str">
        <f ca="1"/>
        <v>United States, Nevada, Sun Valley, Vine St, 56, 92497</v>
      </c>
      <c r="C54" t="str">
        <f ca="1"/>
        <v>CultivateConsortium Agency</v>
      </c>
      <c r="D54" t="str">
        <f ca="1"/>
        <v>7751961227</v>
      </c>
      <c r="F54">
        <f ca="1"/>
        <v>54</v>
      </c>
    </row>
    <row r="55" spans="1:6" x14ac:dyDescent="0.25">
      <c r="A55" t="str">
        <f ca="1"/>
        <v>Isabella Charles Geva</v>
      </c>
      <c r="B55" t="str">
        <f ca="1"/>
        <v>United States, Illinois, Elgin, 8th St, 10, 22031</v>
      </c>
      <c r="C55" t="str">
        <f ca="1"/>
        <v/>
      </c>
      <c r="D55" t="str">
        <f ca="1"/>
        <v>3094506244</v>
      </c>
      <c r="F55">
        <f ca="1"/>
        <v>55</v>
      </c>
    </row>
    <row r="56" spans="1:6" x14ac:dyDescent="0.25">
      <c r="A56" t="str">
        <f ca="1"/>
        <v>Ofek Dahan</v>
      </c>
      <c r="B56" t="str">
        <f ca="1"/>
        <v>United States, Nevada, Winchester, Spring St, 86, 22704</v>
      </c>
      <c r="C56" t="str">
        <f ca="1"/>
        <v>NectarNetworks Company</v>
      </c>
      <c r="D56" t="str">
        <f ca="1"/>
        <v>7252640613</v>
      </c>
      <c r="F56" t="str">
        <f ca="1"/>
        <v/>
      </c>
    </row>
    <row r="57" spans="1:6" x14ac:dyDescent="0.25">
      <c r="A57" t="str">
        <f ca="1"/>
        <v>Ofek Marie Moore</v>
      </c>
      <c r="B57" t="str">
        <f ca="1"/>
        <v>United States, Indiana, Kokomo, Willow St, 91, 35017</v>
      </c>
      <c r="C57" t="str">
        <f ca="1"/>
        <v/>
      </c>
      <c r="D57" t="str">
        <f ca="1"/>
        <v>3171449076</v>
      </c>
      <c r="F57">
        <f ca="1"/>
        <v>57</v>
      </c>
    </row>
    <row r="58" spans="1:6" x14ac:dyDescent="0.25">
      <c r="A58" t="str">
        <f ca="1"/>
        <v>Elijah White</v>
      </c>
      <c r="B58" t="str">
        <f ca="1"/>
        <v>United States, Massachusetts, Quincy, South St, 84, 06705</v>
      </c>
      <c r="C58" t="str">
        <f ca="1"/>
        <v/>
      </c>
      <c r="D58" t="str">
        <f ca="1"/>
        <v>3395825088</v>
      </c>
      <c r="F58" t="str">
        <f ca="1"/>
        <v/>
      </c>
    </row>
    <row r="59" spans="1:6" x14ac:dyDescent="0.25">
      <c r="A59" t="str">
        <f ca="1"/>
        <v>Michael Robinson</v>
      </c>
      <c r="B59" t="str">
        <f ca="1"/>
        <v>United States, Nebraska, Lincoln, Short St, 94, 10555</v>
      </c>
      <c r="C59" t="str">
        <f ca="1"/>
        <v/>
      </c>
      <c r="D59" t="str">
        <f ca="1"/>
        <v>4021546065</v>
      </c>
      <c r="F59" t="str">
        <f ca="1"/>
        <v/>
      </c>
    </row>
    <row r="60" spans="1:6" x14ac:dyDescent="0.25">
      <c r="A60" t="str">
        <f ca="1"/>
        <v>Liam Rodriguez</v>
      </c>
      <c r="B60" t="str">
        <f ca="1"/>
        <v>United States, Kentucky, Owensboro, 5th St, 95, 88119</v>
      </c>
      <c r="C60" t="str">
        <f ca="1"/>
        <v/>
      </c>
      <c r="D60" t="str">
        <f ca="1"/>
        <v>6065500751</v>
      </c>
      <c r="F60" t="str">
        <f ca="1"/>
        <v/>
      </c>
    </row>
    <row r="61" spans="1:6" x14ac:dyDescent="0.25">
      <c r="A61" t="str">
        <f ca="1"/>
        <v>Jacob Hernandez</v>
      </c>
      <c r="B61" t="str">
        <f ca="1"/>
        <v>United States, Michigan, Lansing, Washington Ave, 3, 52892</v>
      </c>
      <c r="C61" t="str">
        <f ca="1"/>
        <v/>
      </c>
      <c r="D61" t="str">
        <f ca="1"/>
        <v>3132459488</v>
      </c>
      <c r="F61" t="str">
        <f ca="1"/>
        <v/>
      </c>
    </row>
    <row r="62" spans="1:6" x14ac:dyDescent="0.25">
      <c r="A62" t="str">
        <f ca="1"/>
        <v>Michael Martinez</v>
      </c>
      <c r="B62" t="str">
        <f ca="1"/>
        <v>United States, Iowa, Cedar Rapids, Spring St, 11, 20009</v>
      </c>
      <c r="C62" t="str">
        <f ca="1"/>
        <v/>
      </c>
      <c r="D62" t="str">
        <f ca="1"/>
        <v>6414554546</v>
      </c>
      <c r="F62" t="str">
        <f ca="1"/>
        <v/>
      </c>
    </row>
    <row r="63" spans="1:6" x14ac:dyDescent="0.25">
      <c r="A63" t="str">
        <f ca="1"/>
        <v>Abigail Jones</v>
      </c>
      <c r="B63" t="str">
        <f ca="1"/>
        <v>United States, Minnesota, Rochester, Mill St, 85, 66676</v>
      </c>
      <c r="C63" t="str">
        <f ca="1"/>
        <v/>
      </c>
      <c r="D63" t="str">
        <f ca="1"/>
        <v>9528211073</v>
      </c>
      <c r="F63">
        <f ca="1"/>
        <v>63</v>
      </c>
    </row>
    <row r="64" spans="1:6" x14ac:dyDescent="0.25">
      <c r="A64" t="str">
        <f ca="1"/>
        <v>Emma Taylor</v>
      </c>
      <c r="B64" t="str">
        <f ca="1"/>
        <v>United States, Alaska, Sterling, Highland Ave, 3, 96835</v>
      </c>
      <c r="C64" t="str">
        <f ca="1"/>
        <v>EcoGrove Developments</v>
      </c>
      <c r="D64" t="str">
        <f ca="1"/>
        <v>9078567942</v>
      </c>
      <c r="F64">
        <f ca="1"/>
        <v>64</v>
      </c>
    </row>
    <row r="65" spans="1:6" x14ac:dyDescent="0.25">
      <c r="A65" t="str">
        <f ca="1"/>
        <v>Gefen Lee</v>
      </c>
      <c r="B65" t="str">
        <f ca="1"/>
        <v>United States, Idaho, Ammon, Franklin St, 11, 09712</v>
      </c>
      <c r="C65" t="str">
        <f ca="1"/>
        <v>ParkPlace Properties</v>
      </c>
      <c r="D65" t="str">
        <f ca="1"/>
        <v>9861364627</v>
      </c>
      <c r="F65">
        <f ca="1"/>
        <v>65</v>
      </c>
    </row>
    <row r="66" spans="1:6" x14ac:dyDescent="0.25">
      <c r="A66" t="str">
        <f ca="1"/>
        <v>James Anderson</v>
      </c>
      <c r="B66" t="str">
        <f ca="1"/>
        <v>United States, Maine, Bangor, Park St, 80, 95488</v>
      </c>
      <c r="C66" t="str">
        <f ca="1"/>
        <v>NatureNest Creators</v>
      </c>
      <c r="D66" t="str">
        <f ca="1"/>
        <v>2076838632</v>
      </c>
      <c r="F66">
        <f ca="1"/>
        <v>66</v>
      </c>
    </row>
    <row r="67" spans="1:6" x14ac:dyDescent="0.25">
      <c r="A67" t="str">
        <f ca="1"/>
        <v>Sophia Ramirez</v>
      </c>
      <c r="B67" t="str">
        <f ca="1"/>
        <v>United States, Montana, Missoula, Jefferson St, 78, 70522</v>
      </c>
      <c r="C67" t="str">
        <f ca="1"/>
        <v/>
      </c>
      <c r="D67" t="str">
        <f ca="1"/>
        <v>4066103617</v>
      </c>
      <c r="F67" t="str">
        <f ca="1"/>
        <v/>
      </c>
    </row>
    <row r="68" spans="1:6" x14ac:dyDescent="0.25">
      <c r="A68" t="str">
        <f ca="1"/>
        <v>Oren Geva</v>
      </c>
      <c r="B68" t="str">
        <f ca="1"/>
        <v>United States, Massachusetts, Somerville, 1st St, 6, 43717</v>
      </c>
      <c r="C68" t="str">
        <f ca="1"/>
        <v/>
      </c>
      <c r="D68" t="str">
        <f ca="1"/>
        <v>7745576326</v>
      </c>
      <c r="F68">
        <f ca="1"/>
        <v>68</v>
      </c>
    </row>
    <row r="69" spans="1:6" x14ac:dyDescent="0.25">
      <c r="A69" t="str">
        <f ca="1"/>
        <v>Alexander Danilov</v>
      </c>
      <c r="B69" t="str">
        <f ca="1"/>
        <v>United States, Missouri, St. Charles, Ash St, 25, 01826</v>
      </c>
      <c r="C69" t="str">
        <f ca="1"/>
        <v/>
      </c>
      <c r="D69" t="str">
        <f ca="1"/>
        <v>6364728510</v>
      </c>
      <c r="F69" t="str">
        <f ca="1"/>
        <v/>
      </c>
    </row>
    <row r="70" spans="1:6" x14ac:dyDescent="0.25">
      <c r="A70" t="str">
        <f ca="1"/>
        <v>Emily Jackson</v>
      </c>
      <c r="B70" t="str">
        <f ca="1"/>
        <v>United States, Idaho, Kuna, 8th St, 115, 36125</v>
      </c>
      <c r="C70" t="str">
        <f ca="1"/>
        <v>ParkPlace Properties</v>
      </c>
      <c r="D70" t="str">
        <f ca="1"/>
        <v>2086453597</v>
      </c>
      <c r="F70" t="str">
        <f ca="1"/>
        <v/>
      </c>
    </row>
    <row r="71" spans="1:6" x14ac:dyDescent="0.25">
      <c r="A71" t="str">
        <f ca="1"/>
        <v>Oliver Weizman</v>
      </c>
      <c r="B71" t="str">
        <f ca="1"/>
        <v>United States, Maryland, Columbia, Mill St, 76, 32826</v>
      </c>
      <c r="C71" t="str">
        <f ca="1"/>
        <v/>
      </c>
      <c r="D71" t="str">
        <f ca="1"/>
        <v>2406058833</v>
      </c>
      <c r="F71">
        <f ca="1"/>
        <v>71</v>
      </c>
    </row>
    <row r="72" spans="1:6" x14ac:dyDescent="0.25">
      <c r="A72" t="str">
        <f ca="1"/>
        <v>Logan Katz</v>
      </c>
      <c r="B72" t="str">
        <f ca="1"/>
        <v>United States, Alabama, Montgomery, Main St, 74, 72492</v>
      </c>
      <c r="C72" t="str">
        <f ca="1"/>
        <v/>
      </c>
      <c r="D72" t="str">
        <f ca="1"/>
        <v>9384112669</v>
      </c>
      <c r="F72">
        <f ca="1"/>
        <v>72</v>
      </c>
    </row>
    <row r="73" spans="1:6" x14ac:dyDescent="0.25">
      <c r="A73" t="str">
        <f ca="1"/>
        <v>Abigail Harris</v>
      </c>
      <c r="B73" t="str">
        <f ca="1"/>
        <v>United States, Hawaii, Schofield Barracks, Center St, 61, 91110</v>
      </c>
      <c r="C73" t="str">
        <f ca="1"/>
        <v/>
      </c>
      <c r="D73" t="str">
        <f ca="1"/>
        <v>8082901747</v>
      </c>
      <c r="F73">
        <f ca="1"/>
        <v>73</v>
      </c>
    </row>
    <row r="74" spans="1:6" x14ac:dyDescent="0.25">
      <c r="A74" t="str">
        <f ca="1"/>
        <v>Michael Danilov</v>
      </c>
      <c r="B74" t="str">
        <f ca="1"/>
        <v>United States, Florida, Cape Coral, Lincoln St, 13, 77373</v>
      </c>
      <c r="C74" t="str">
        <f ca="1"/>
        <v/>
      </c>
      <c r="D74" t="str">
        <f ca="1"/>
        <v>9047068602</v>
      </c>
      <c r="F74">
        <f ca="1"/>
        <v>74</v>
      </c>
    </row>
    <row r="75" spans="1:6" x14ac:dyDescent="0.25">
      <c r="A75" t="str">
        <f ca="1"/>
        <v>Alexander Levy</v>
      </c>
      <c r="B75" t="str">
        <f ca="1"/>
        <v>United States, Nebraska, Grand Island, Sunset Dr, 43, 76248</v>
      </c>
      <c r="C75" t="str">
        <f ca="1"/>
        <v/>
      </c>
      <c r="D75" t="str">
        <f ca="1"/>
        <v>4026851415</v>
      </c>
      <c r="F75">
        <f ca="1"/>
        <v>75</v>
      </c>
    </row>
    <row r="76" spans="1:6" x14ac:dyDescent="0.25">
      <c r="A76" t="str">
        <f ca="1"/>
        <v>Isabella Thomas</v>
      </c>
      <c r="B76" t="str">
        <f ca="1"/>
        <v>United States, Louisiana, Lake Charles, 3rd Ave, 38, 17252</v>
      </c>
      <c r="C76" t="str">
        <f ca="1"/>
        <v>FloraFusion Enterprises</v>
      </c>
      <c r="D76" t="str">
        <f ca="1"/>
        <v>5044593669</v>
      </c>
      <c r="F76">
        <f ca="1"/>
        <v>76</v>
      </c>
    </row>
    <row r="77" spans="1:6" x14ac:dyDescent="0.25">
      <c r="A77" t="str">
        <f ca="1"/>
        <v>Amelia Miller</v>
      </c>
      <c r="B77" t="str">
        <f ca="1"/>
        <v>United States, Connecticut, Bridgeport, Cedar Ln, 106, 29349</v>
      </c>
      <c r="C77" t="str">
        <f ca="1"/>
        <v/>
      </c>
      <c r="D77" t="str">
        <f ca="1"/>
        <v>2037654581</v>
      </c>
      <c r="F77">
        <f ca="1"/>
        <v>77</v>
      </c>
    </row>
    <row r="78" spans="1:6" x14ac:dyDescent="0.25">
      <c r="A78" t="str">
        <f ca="1"/>
        <v>Dor Lynn Smith</v>
      </c>
      <c r="B78" t="str">
        <f ca="1"/>
        <v>United States, Maryland, Columbia, Elm St, 75, 09429</v>
      </c>
      <c r="C78" t="str">
        <f ca="1"/>
        <v/>
      </c>
      <c r="D78" t="str">
        <f ca="1"/>
        <v>4431660907</v>
      </c>
      <c r="F78">
        <f ca="1"/>
        <v>78</v>
      </c>
    </row>
    <row r="79" spans="1:6" x14ac:dyDescent="0.25">
      <c r="A79" t="str">
        <f ca="1"/>
        <v>Sofia Martinez</v>
      </c>
      <c r="B79" t="str">
        <f ca="1"/>
        <v>United States, Iowa, West Des Moines, Airport Rd, 118, 93276</v>
      </c>
      <c r="C79" t="str">
        <f ca="1"/>
        <v/>
      </c>
      <c r="D79" t="str">
        <f ca="1"/>
        <v>3190624327</v>
      </c>
      <c r="F79">
        <f ca="1"/>
        <v>79</v>
      </c>
    </row>
    <row r="80" spans="1:6" x14ac:dyDescent="0.25">
      <c r="A80" t="str">
        <f ca="1"/>
        <v>Avery Johnson</v>
      </c>
      <c r="B80" t="str">
        <f ca="1"/>
        <v>United States, Illinois, Elgin, School St, 41, 85772</v>
      </c>
      <c r="C80" t="str">
        <f ca="1"/>
        <v>EdenEcho Developers</v>
      </c>
      <c r="D80" t="str">
        <f ca="1"/>
        <v>6184452197</v>
      </c>
      <c r="F80" t="str">
        <f ca="1"/>
        <v/>
      </c>
    </row>
    <row r="81" spans="1:6" x14ac:dyDescent="0.25">
      <c r="A81" t="str">
        <f ca="1"/>
        <v>Jacob Lopez</v>
      </c>
      <c r="B81" t="str">
        <f ca="1"/>
        <v>United States, Massachusetts, Lowell, Meadow Ln, 79, 28692</v>
      </c>
      <c r="C81" t="str">
        <f ca="1"/>
        <v/>
      </c>
      <c r="D81" t="str">
        <f ca="1"/>
        <v>3512635448</v>
      </c>
      <c r="F81" t="str">
        <f ca="1"/>
        <v/>
      </c>
    </row>
    <row r="82" spans="1:6" x14ac:dyDescent="0.25">
      <c r="A82" t="str">
        <f ca="1"/>
        <v>Emily Mazal Martin</v>
      </c>
      <c r="B82" t="str">
        <f ca="1"/>
        <v>United States, Mississippi, Horn Lake, 7th St, 9, 48486</v>
      </c>
      <c r="C82" t="str">
        <f ca="1"/>
        <v>TerraTrove Traders</v>
      </c>
      <c r="D82" t="str">
        <f ca="1"/>
        <v>2281204216</v>
      </c>
      <c r="F82">
        <f ca="1"/>
        <v>82</v>
      </c>
    </row>
    <row r="83" spans="1:6" x14ac:dyDescent="0.25">
      <c r="A83" t="str">
        <f ca="1"/>
        <v>Isabella Marie Hernandez</v>
      </c>
      <c r="B83" t="str">
        <f ca="1"/>
        <v>United States, Maine, Orono, Ridge Rd, 63, 97164</v>
      </c>
      <c r="C83" t="str">
        <f ca="1"/>
        <v/>
      </c>
      <c r="D83" t="str">
        <f ca="1"/>
        <v>2078280153</v>
      </c>
      <c r="F83">
        <f ca="1"/>
        <v>83</v>
      </c>
    </row>
    <row r="84" spans="1:6" x14ac:dyDescent="0.25">
      <c r="A84" t="str">
        <f ca="1"/>
        <v>Oliver Davis</v>
      </c>
      <c r="B84" t="str">
        <f ca="1"/>
        <v>United States, Alabama, Opelika, 10th St, 20, 07899</v>
      </c>
      <c r="C84" t="str">
        <f ca="1"/>
        <v/>
      </c>
      <c r="D84" t="str">
        <f ca="1"/>
        <v>3342213156</v>
      </c>
      <c r="F84" t="str">
        <f ca="1"/>
        <v/>
      </c>
    </row>
    <row r="85" spans="1:6" x14ac:dyDescent="0.25">
      <c r="A85" t="str">
        <f ca="1"/>
        <v>Charlotte Rose Lopez</v>
      </c>
      <c r="B85" t="str">
        <f ca="1"/>
        <v>United States, Arkansas, Russellville, N Main St, 43, 82520</v>
      </c>
      <c r="C85" t="str">
        <f ca="1"/>
        <v/>
      </c>
      <c r="D85" t="str">
        <f ca="1"/>
        <v>8700948802</v>
      </c>
      <c r="F85">
        <f ca="1"/>
        <v>85</v>
      </c>
    </row>
    <row r="86" spans="1:6" x14ac:dyDescent="0.25">
      <c r="A86" t="str">
        <f ca="1"/>
        <v>Ofri Robinson</v>
      </c>
      <c r="B86" t="str">
        <f ca="1"/>
        <v>United States, Iowa, Bettendorf, Lincoln St, 71, 92489</v>
      </c>
      <c r="C86" t="str">
        <f ca="1"/>
        <v/>
      </c>
      <c r="D86" t="str">
        <f ca="1"/>
        <v>5635285387</v>
      </c>
      <c r="F86">
        <f ca="1"/>
        <v>86</v>
      </c>
    </row>
    <row r="87" spans="1:6" x14ac:dyDescent="0.25">
      <c r="A87" t="str">
        <f ca="1"/>
        <v>Evelyn Martinez</v>
      </c>
      <c r="B87" t="str">
        <f ca="1"/>
        <v>United States, Louisiana, Lafayette, Poplar St, 114, 63127</v>
      </c>
      <c r="C87" t="str">
        <f ca="1"/>
        <v>FloraFusion Enterprises</v>
      </c>
      <c r="D87" t="str">
        <f ca="1"/>
        <v>5042804501</v>
      </c>
      <c r="F87" t="str">
        <f ca="1"/>
        <v/>
      </c>
    </row>
    <row r="88" spans="1:6" x14ac:dyDescent="0.25">
      <c r="A88" t="str">
        <f ca="1"/>
        <v>Abigail Cohen</v>
      </c>
      <c r="B88" t="str">
        <f ca="1"/>
        <v>United States, Alabama, Opelika, 9th St, 122, 48541</v>
      </c>
      <c r="C88" t="str">
        <f ca="1"/>
        <v>GreenScape Innovators</v>
      </c>
      <c r="D88" t="str">
        <f ca="1"/>
        <v>2560089384</v>
      </c>
      <c r="F88" t="str">
        <f ca="1"/>
        <v/>
      </c>
    </row>
    <row r="89" spans="1:6" x14ac:dyDescent="0.25">
      <c r="A89" t="str">
        <f ca="1"/>
        <v>Ofek Marie Martinez</v>
      </c>
      <c r="B89" t="str">
        <f ca="1"/>
        <v>United States, Massachusetts, Fall River, 2nd St, 124, 30106</v>
      </c>
      <c r="C89" t="str">
        <f ca="1"/>
        <v>VistaVineyard Planners</v>
      </c>
      <c r="D89" t="str">
        <f ca="1"/>
        <v>5080788142</v>
      </c>
      <c r="F89" t="str">
        <f ca="1"/>
        <v/>
      </c>
    </row>
    <row r="90" spans="1:6" x14ac:dyDescent="0.25">
      <c r="A90" t="str">
        <f ca="1"/>
        <v>Evelyn Sanchez</v>
      </c>
      <c r="B90" t="str">
        <f ca="1"/>
        <v>United States, Idaho, Post Falls, North St, 124, 48859</v>
      </c>
      <c r="C90" t="str">
        <f ca="1"/>
        <v>SproutSphere Innovations</v>
      </c>
      <c r="D90" t="str">
        <f ca="1"/>
        <v>2083443672</v>
      </c>
      <c r="F90">
        <f ca="1"/>
        <v>90</v>
      </c>
    </row>
    <row r="91" spans="1:6" x14ac:dyDescent="0.25">
      <c r="A91" t="str">
        <f ca="1"/>
        <v>Ofek Williams</v>
      </c>
      <c r="B91" t="str">
        <f ca="1"/>
        <v>United States, Montana, Great Falls, Water St, 131, 48136</v>
      </c>
      <c r="C91" t="str">
        <f ca="1"/>
        <v/>
      </c>
      <c r="D91" t="str">
        <f ca="1"/>
        <v>4069201728</v>
      </c>
      <c r="F91" t="str">
        <f ca="1"/>
        <v/>
      </c>
    </row>
    <row r="92" spans="1:6" x14ac:dyDescent="0.25">
      <c r="A92" t="str">
        <f ca="1"/>
        <v>Ava Friedman</v>
      </c>
      <c r="B92" t="str">
        <f ca="1"/>
        <v>United States, Delaware, Dover, Railroad St, 117, 37343</v>
      </c>
      <c r="C92" t="str">
        <f ca="1"/>
        <v/>
      </c>
      <c r="D92" t="str">
        <f ca="1"/>
        <v>3028330056</v>
      </c>
      <c r="F92">
        <f ca="1"/>
        <v>92</v>
      </c>
    </row>
    <row r="93" spans="1:6" x14ac:dyDescent="0.25">
      <c r="A93" t="str">
        <f ca="1"/>
        <v>Ava Thompson</v>
      </c>
      <c r="B93" t="str">
        <f ca="1"/>
        <v>United States, Minnesota, Plymouth, 1st Ave, 88, 69395</v>
      </c>
      <c r="C93" t="str">
        <f ca="1"/>
        <v/>
      </c>
      <c r="D93" t="str">
        <f ca="1"/>
        <v>6124760418</v>
      </c>
      <c r="F93">
        <f ca="1"/>
        <v>93</v>
      </c>
    </row>
    <row r="94" spans="1:6" x14ac:dyDescent="0.25">
      <c r="A94" t="str">
        <f ca="1"/>
        <v>Tom Anderson</v>
      </c>
      <c r="B94" t="str">
        <f ca="1"/>
        <v>United States, Alabama, Mobile, Chestnut St, 107, 39716</v>
      </c>
      <c r="C94" t="str">
        <f ca="1"/>
        <v>GreenScape Innovators</v>
      </c>
      <c r="D94" t="str">
        <f ca="1"/>
        <v>3349831914</v>
      </c>
      <c r="F94">
        <f ca="1"/>
        <v>94</v>
      </c>
    </row>
    <row r="95" spans="1:6" x14ac:dyDescent="0.25">
      <c r="A95" t="str">
        <f ca="1"/>
        <v>Liam Lynn Lopez</v>
      </c>
      <c r="B95" t="str">
        <f ca="1"/>
        <v>United States, Illinois, Berwy, Ridge Rd, 10, 46959</v>
      </c>
      <c r="C95" t="str">
        <f ca="1"/>
        <v/>
      </c>
      <c r="D95" t="str">
        <f ca="1"/>
        <v>3120685409</v>
      </c>
      <c r="F95" t="str">
        <f ca="1"/>
        <v/>
      </c>
    </row>
    <row r="96" spans="1:6" x14ac:dyDescent="0.25">
      <c r="A96" t="str">
        <f ca="1"/>
        <v>Emily Danilov</v>
      </c>
      <c r="B96" t="str">
        <f ca="1"/>
        <v>United States, Iowa, Davenport, Jackson St, 37, 98752</v>
      </c>
      <c r="C96" t="str">
        <f ca="1"/>
        <v/>
      </c>
      <c r="D96" t="str">
        <f ca="1"/>
        <v>5631216203</v>
      </c>
      <c r="F96">
        <f ca="1"/>
        <v>96</v>
      </c>
    </row>
    <row r="97" spans="1:6" x14ac:dyDescent="0.25">
      <c r="A97" t="str">
        <f ca="1"/>
        <v>Harper Lee Geva</v>
      </c>
      <c r="B97" t="str">
        <f ca="1"/>
        <v>United States, Illinois, Naperville, Ash St, 11, 14276</v>
      </c>
      <c r="C97" t="str">
        <f ca="1"/>
        <v>EdenEcho Developers</v>
      </c>
      <c r="D97" t="str">
        <f ca="1"/>
        <v>6302725776</v>
      </c>
      <c r="F97" t="str">
        <f ca="1"/>
        <v/>
      </c>
    </row>
    <row r="98" spans="1:6" x14ac:dyDescent="0.25">
      <c r="A98" t="str">
        <f ca="1"/>
        <v>Dor Rodriguez</v>
      </c>
      <c r="B98" t="str">
        <f ca="1"/>
        <v>United States, Colorado, Thornton, Ash St, 22, 28687</v>
      </c>
      <c r="C98" t="str">
        <f ca="1"/>
        <v>HerbaceousHabitats LLC</v>
      </c>
      <c r="D98" t="str">
        <f ca="1"/>
        <v>7209683926</v>
      </c>
      <c r="F98" t="str">
        <f ca="1"/>
        <v/>
      </c>
    </row>
    <row r="99" spans="1:6" x14ac:dyDescent="0.25">
      <c r="A99" t="str">
        <f ca="1"/>
        <v>Dror Brown</v>
      </c>
      <c r="B99" t="str">
        <f ca="1"/>
        <v>United States, Florida, Kissimmee, Maple St, 117, 20698</v>
      </c>
      <c r="C99" t="str">
        <f ca="1"/>
        <v/>
      </c>
      <c r="D99" t="str">
        <f ca="1"/>
        <v>9040484101</v>
      </c>
      <c r="F99">
        <f ca="1"/>
        <v>99</v>
      </c>
    </row>
    <row r="100" spans="1:6" x14ac:dyDescent="0.25">
      <c r="A100" t="str">
        <f ca="1"/>
        <v>Olivia Lopez</v>
      </c>
      <c r="B100" t="str">
        <f ca="1"/>
        <v>United States, Arkansas, Jonesboro, Park St, 1, 80867</v>
      </c>
      <c r="C100" t="str">
        <f ca="1"/>
        <v/>
      </c>
      <c r="D100" t="str">
        <f ca="1"/>
        <v>8707709110</v>
      </c>
      <c r="F100" t="str">
        <f ca="1"/>
        <v/>
      </c>
    </row>
    <row r="101" spans="1:6" x14ac:dyDescent="0.25">
      <c r="A101" t="str">
        <f ca="1"/>
        <v>Isabella Rodriguez</v>
      </c>
      <c r="B101" t="str">
        <f ca="1"/>
        <v>United States, Colorado, Aurora, Spruce St, 125, 55698</v>
      </c>
      <c r="C101" t="str">
        <f ca="1"/>
        <v/>
      </c>
      <c r="D101" t="str">
        <f ca="1"/>
        <v>7201949887</v>
      </c>
      <c r="F101" t="str">
        <f ca="1"/>
        <v/>
      </c>
    </row>
    <row r="102" spans="1:6" x14ac:dyDescent="0.25">
      <c r="A102" t="str">
        <f ca="1"/>
        <v>Dor Rodriguez</v>
      </c>
      <c r="B102" t="str">
        <f ca="1"/>
        <v>United States, Connecticut, Bridgeport, 9th St, 67, 17133</v>
      </c>
      <c r="C102" t="str">
        <f ca="1"/>
        <v/>
      </c>
      <c r="D102" t="str">
        <f ca="1"/>
        <v>9596087391</v>
      </c>
      <c r="F102">
        <f ca="1"/>
        <v>102</v>
      </c>
    </row>
    <row r="103" spans="1:6" x14ac:dyDescent="0.25">
      <c r="A103" t="str">
        <f ca="1"/>
        <v>Dror Charles Jones</v>
      </c>
      <c r="B103" t="str">
        <f ca="1"/>
        <v>United States, Louisiana, Marrero, 1st Ave, 9, 21329</v>
      </c>
      <c r="C103" t="str">
        <f ca="1"/>
        <v>PetalPro Partners</v>
      </c>
      <c r="D103" t="str">
        <f ca="1"/>
        <v>3182095080</v>
      </c>
      <c r="F103">
        <f ca="1"/>
        <v>103</v>
      </c>
    </row>
    <row r="104" spans="1:6" x14ac:dyDescent="0.25">
      <c r="A104" t="str">
        <f ca="1"/>
        <v>Ethan John Brown</v>
      </c>
      <c r="B104" t="str">
        <f ca="1"/>
        <v>United States, Colorado, Castle Rock, Hill St, 61, 13487</v>
      </c>
      <c r="C104" t="str">
        <f ca="1"/>
        <v/>
      </c>
      <c r="D104" t="str">
        <f ca="1"/>
        <v>7190684765</v>
      </c>
      <c r="F104">
        <f ca="1"/>
        <v>104</v>
      </c>
    </row>
    <row r="105" spans="1:6" x14ac:dyDescent="0.25">
      <c r="A105" t="str">
        <f ca="1"/>
        <v>Dror Jackson</v>
      </c>
      <c r="B105" t="str">
        <f ca="1"/>
        <v>United States, Iowa, Dubuque, 1st Ave, 67, 13383</v>
      </c>
      <c r="C105" t="str">
        <f ca="1"/>
        <v/>
      </c>
      <c r="D105" t="str">
        <f ca="1"/>
        <v>5157984377</v>
      </c>
      <c r="F105">
        <f ca="1"/>
        <v>105</v>
      </c>
    </row>
    <row r="106" spans="1:6" x14ac:dyDescent="0.25">
      <c r="A106" t="str">
        <f ca="1"/>
        <v>Noah Thompson</v>
      </c>
      <c r="B106" t="str">
        <f ca="1"/>
        <v>United States, California, Anaheim, E Main St, 129, 72318</v>
      </c>
      <c r="C106" t="str">
        <f ca="1"/>
        <v>GardenGuild Holdings</v>
      </c>
      <c r="D106" t="str">
        <f ca="1"/>
        <v>3414536577</v>
      </c>
      <c r="F106" t="str">
        <f ca="1"/>
        <v/>
      </c>
    </row>
    <row r="107" spans="1:6" x14ac:dyDescent="0.25">
      <c r="A107" t="str">
        <f ca="1"/>
        <v>Sophia Lee</v>
      </c>
      <c r="B107" t="str">
        <f ca="1"/>
        <v>United States, New Hampshire, Londonderry, Airport Rd, 109, 87633</v>
      </c>
      <c r="C107" t="str">
        <f ca="1"/>
        <v>GroveGuardians Enterprise</v>
      </c>
      <c r="D107" t="str">
        <f ca="1"/>
        <v>6037092546</v>
      </c>
      <c r="F107">
        <f ca="1"/>
        <v>107</v>
      </c>
    </row>
    <row r="108" spans="1:6" x14ac:dyDescent="0.25">
      <c r="A108" t="str">
        <f ca="1"/>
        <v>Jackson Wilson</v>
      </c>
      <c r="B108" t="str">
        <f ca="1"/>
        <v>United States, Nebraska, Omaha, S Main St, 62, 79483</v>
      </c>
      <c r="C108" t="str">
        <f ca="1"/>
        <v/>
      </c>
      <c r="D108" t="str">
        <f ca="1"/>
        <v>3083213321</v>
      </c>
      <c r="F108">
        <f ca="1"/>
        <v>108</v>
      </c>
    </row>
    <row r="109" spans="1:6" x14ac:dyDescent="0.25">
      <c r="A109" t="str">
        <f ca="1"/>
        <v>Noah Friedman</v>
      </c>
      <c r="B109" t="str">
        <f ca="1"/>
        <v>United States, Montana, Missoula, Franklin St, 79, 84293</v>
      </c>
      <c r="C109" t="str">
        <f ca="1"/>
        <v/>
      </c>
      <c r="D109" t="str">
        <f ca="1"/>
        <v>4068606883</v>
      </c>
      <c r="F109">
        <f ca="1"/>
        <v>109</v>
      </c>
    </row>
    <row r="110" spans="1:6" x14ac:dyDescent="0.25">
      <c r="A110" t="str">
        <f ca="1"/>
        <v>Sofia Harris</v>
      </c>
      <c r="B110" t="str">
        <f ca="1"/>
        <v>United States, Arizona, Scottsdale, Willow St, 43, 96871</v>
      </c>
      <c r="C110" t="str">
        <f ca="1"/>
        <v/>
      </c>
      <c r="D110" t="str">
        <f ca="1"/>
        <v>6028209779</v>
      </c>
      <c r="F110">
        <f ca="1"/>
        <v>110</v>
      </c>
    </row>
    <row r="111" spans="1:6" x14ac:dyDescent="0.25">
      <c r="A111" t="str">
        <f ca="1"/>
        <v>James Hernandez</v>
      </c>
      <c r="B111" t="str">
        <f ca="1"/>
        <v>United States, Delaware, Seaford, Ridge Rd, 127, 79685</v>
      </c>
      <c r="C111" t="str">
        <f ca="1"/>
        <v/>
      </c>
      <c r="D111" t="str">
        <f ca="1"/>
        <v>3025344814</v>
      </c>
      <c r="F111">
        <f ca="1"/>
        <v>111</v>
      </c>
    </row>
    <row r="112" spans="1:6" x14ac:dyDescent="0.25">
      <c r="A112" t="str">
        <f ca="1"/>
        <v>Ethan Garcia</v>
      </c>
      <c r="B112" t="str">
        <f ca="1"/>
        <v>United States, Missouri, St. Charles, 3rd Ave, 116, 21019</v>
      </c>
      <c r="C112" t="str">
        <f ca="1"/>
        <v/>
      </c>
      <c r="D112" t="str">
        <f ca="1"/>
        <v>4178230656</v>
      </c>
      <c r="F112" t="str">
        <f ca="1"/>
        <v/>
      </c>
    </row>
    <row r="113" spans="1:6" x14ac:dyDescent="0.25">
      <c r="A113" t="str">
        <f ca="1"/>
        <v>Lucas Perez</v>
      </c>
      <c r="B113" t="str">
        <f ca="1"/>
        <v>United States, California, San Francisco, West St, 88, 83698</v>
      </c>
      <c r="C113" t="str">
        <f ca="1"/>
        <v>GardenGuild Holdings</v>
      </c>
      <c r="D113" t="str">
        <f ca="1"/>
        <v>5626309181</v>
      </c>
      <c r="F113">
        <f ca="1"/>
        <v>113</v>
      </c>
    </row>
    <row r="114" spans="1:6" x14ac:dyDescent="0.25">
      <c r="A114" t="str">
        <f ca="1"/>
        <v>Mia Garcia</v>
      </c>
      <c r="B114" t="str">
        <f ca="1"/>
        <v>United States, Minnesota, Woodbury, Vine St, 134, 40597</v>
      </c>
      <c r="C114" t="str">
        <f ca="1"/>
        <v/>
      </c>
      <c r="D114" t="str">
        <f ca="1"/>
        <v>3201259886</v>
      </c>
      <c r="F114">
        <f ca="1"/>
        <v>114</v>
      </c>
    </row>
    <row r="115" spans="1:6" x14ac:dyDescent="0.25">
      <c r="A115" t="str">
        <f ca="1"/>
        <v>Ofek Moore</v>
      </c>
      <c r="B115" t="str">
        <f ca="1"/>
        <v>United States, Connecticut, Waterbury, 9th St, 62, 63832</v>
      </c>
      <c r="C115" t="str">
        <f ca="1"/>
        <v/>
      </c>
      <c r="D115" t="str">
        <f ca="1"/>
        <v>9596178914</v>
      </c>
      <c r="F115">
        <f ca="1"/>
        <v>115</v>
      </c>
    </row>
    <row r="116" spans="1:6" x14ac:dyDescent="0.25">
      <c r="A116" t="str">
        <f ca="1"/>
        <v>Isabella Perez</v>
      </c>
      <c r="B116" t="str">
        <f ca="1"/>
        <v>United States, Alabama, Mobile, Mill St, 28, 04640</v>
      </c>
      <c r="C116" t="str">
        <f ca="1"/>
        <v/>
      </c>
      <c r="D116" t="str">
        <f ca="1"/>
        <v>2050493607</v>
      </c>
      <c r="F116">
        <f ca="1"/>
        <v>116</v>
      </c>
    </row>
    <row r="117" spans="1:6" x14ac:dyDescent="0.25">
      <c r="A117" t="str">
        <f ca="1"/>
        <v>Oren Mizrahi</v>
      </c>
      <c r="B117" t="str">
        <f ca="1"/>
        <v>United States, California, San Francisco, West St, 29, 77371</v>
      </c>
      <c r="C117" t="str">
        <f ca="1"/>
        <v>GardenGuild Holdings</v>
      </c>
      <c r="D117" t="str">
        <f ca="1"/>
        <v>4429992675</v>
      </c>
      <c r="F117">
        <f ca="1"/>
        <v>117</v>
      </c>
    </row>
    <row r="118" spans="1:6" x14ac:dyDescent="0.25">
      <c r="A118" t="str">
        <f ca="1"/>
        <v>Ethan Wilson</v>
      </c>
      <c r="B118" t="str">
        <f ca="1"/>
        <v>United States, Nebraska, Grand Island, Park Ave, 36, 53481</v>
      </c>
      <c r="C118" t="str">
        <f ca="1"/>
        <v/>
      </c>
      <c r="D118" t="str">
        <f ca="1"/>
        <v>3081379012</v>
      </c>
      <c r="F118">
        <f ca="1"/>
        <v>118</v>
      </c>
    </row>
    <row r="119" spans="1:6" x14ac:dyDescent="0.25">
      <c r="A119" t="str">
        <f ca="1"/>
        <v>Mia Robinson</v>
      </c>
      <c r="B119" t="str">
        <f ca="1"/>
        <v>United States, Arkansas, Jonesboro, Short St, 69, 57471</v>
      </c>
      <c r="C119" t="str">
        <f ca="1"/>
        <v/>
      </c>
      <c r="D119" t="str">
        <f ca="1"/>
        <v>8709333114</v>
      </c>
      <c r="F119">
        <f ca="1"/>
        <v>119</v>
      </c>
    </row>
    <row r="120" spans="1:6" x14ac:dyDescent="0.25">
      <c r="A120" t="str">
        <f ca="1"/>
        <v>Evelyn Wilson</v>
      </c>
      <c r="B120" t="str">
        <f ca="1"/>
        <v>United States, New Jersey, New Brunswick, Spruce St, 133, 51907</v>
      </c>
      <c r="C120" t="str">
        <f ca="1"/>
        <v/>
      </c>
      <c r="D120" t="str">
        <f ca="1"/>
        <v>6091674980</v>
      </c>
      <c r="F120">
        <f ca="1"/>
        <v>120</v>
      </c>
    </row>
    <row r="121" spans="1:6" x14ac:dyDescent="0.25">
      <c r="A121" t="str">
        <f ca="1"/>
        <v>Sophia Brown</v>
      </c>
      <c r="B121" t="str">
        <f ca="1"/>
        <v>United States, Arizona, Surprise, 5th St, 50, 78725</v>
      </c>
      <c r="C121" t="str">
        <f ca="1"/>
        <v/>
      </c>
      <c r="D121" t="str">
        <f ca="1"/>
        <v>9285152919</v>
      </c>
      <c r="F121">
        <f ca="1"/>
        <v>121</v>
      </c>
    </row>
    <row r="122" spans="1:6" x14ac:dyDescent="0.25">
      <c r="A122" t="str">
        <f ca="1"/>
        <v>Logan Lynn Jackson</v>
      </c>
      <c r="B122" t="str">
        <f ca="1"/>
        <v>United States, Minnesota, Bloomington, Jackson St, 133, 53199</v>
      </c>
      <c r="C122" t="str">
        <f ca="1"/>
        <v/>
      </c>
      <c r="D122" t="str">
        <f ca="1"/>
        <v>9526445807</v>
      </c>
      <c r="F122">
        <f ca="1"/>
        <v>122</v>
      </c>
    </row>
    <row r="123" spans="1:6" x14ac:dyDescent="0.25">
      <c r="A123" t="str">
        <f ca="1"/>
        <v>Ofri Lewis</v>
      </c>
      <c r="B123" t="str">
        <f ca="1"/>
        <v>United States, Alaska, Tanaina, Meadow Ln, 105, 92401</v>
      </c>
      <c r="C123" t="str">
        <f ca="1"/>
        <v>EcoGrove Developments</v>
      </c>
      <c r="D123" t="str">
        <f ca="1"/>
        <v>9074145496</v>
      </c>
      <c r="F123">
        <f ca="1"/>
        <v>123</v>
      </c>
    </row>
    <row r="124" spans="1:6" x14ac:dyDescent="0.25">
      <c r="A124" t="str">
        <f ca="1"/>
        <v>Elijah Joseph Hernandez</v>
      </c>
      <c r="B124" t="str">
        <f ca="1"/>
        <v>United States, Indiana, Noblesville, Pine St, 124, 04229</v>
      </c>
      <c r="C124" t="str">
        <f ca="1"/>
        <v>BudBounty Business</v>
      </c>
      <c r="D124" t="str">
        <f ca="1"/>
        <v>2198144555</v>
      </c>
      <c r="F124">
        <f ca="1"/>
        <v>124</v>
      </c>
    </row>
    <row r="125" spans="1:6" x14ac:dyDescent="0.25">
      <c r="A125" t="str">
        <f ca="1"/>
        <v>Amelia Lewis</v>
      </c>
      <c r="B125" t="str">
        <f ca="1"/>
        <v>United States, Missouri, Springfield, East St, 98, 34066</v>
      </c>
      <c r="C125" t="str">
        <f ca="1"/>
        <v/>
      </c>
      <c r="D125" t="str">
        <f ca="1"/>
        <v>6605442504</v>
      </c>
      <c r="F125">
        <f ca="1"/>
        <v>125</v>
      </c>
    </row>
    <row r="126" spans="1:6" x14ac:dyDescent="0.25">
      <c r="A126" t="str">
        <f ca="1"/>
        <v>Oren Smith</v>
      </c>
      <c r="B126" t="str">
        <f ca="1"/>
        <v>United States, Connecticut, New Haven, Cherry St, 29, 22592</v>
      </c>
      <c r="C126" t="str">
        <f ca="1"/>
        <v/>
      </c>
      <c r="D126" t="str">
        <f ca="1"/>
        <v>2033251307</v>
      </c>
      <c r="F126">
        <f ca="1"/>
        <v>126</v>
      </c>
    </row>
    <row r="127" spans="1:6" x14ac:dyDescent="0.25">
      <c r="A127" t="str">
        <f ca="1"/>
        <v>Emma Gonzalez</v>
      </c>
      <c r="B127" t="str">
        <f ca="1"/>
        <v>United States, Illinois, Peoria, W Main St, 20, 75533</v>
      </c>
      <c r="C127" t="str">
        <f ca="1"/>
        <v/>
      </c>
      <c r="D127" t="str">
        <f ca="1"/>
        <v>8473541877</v>
      </c>
      <c r="F127">
        <f ca="1"/>
        <v>127</v>
      </c>
    </row>
    <row r="128" spans="1:6" x14ac:dyDescent="0.25">
      <c r="A128" t="str">
        <f ca="1"/>
        <v>Oliver Geva</v>
      </c>
      <c r="B128" t="str">
        <f ca="1"/>
        <v>United States, Alaska, Steele Creek, Park Ave, 69, 68704</v>
      </c>
      <c r="C128" t="str">
        <f ca="1"/>
        <v/>
      </c>
      <c r="D128" t="str">
        <f ca="1"/>
        <v>9074249445</v>
      </c>
      <c r="F128">
        <f ca="1"/>
        <v>128</v>
      </c>
    </row>
    <row r="129" spans="1:6" x14ac:dyDescent="0.25">
      <c r="A129" t="str">
        <f ca="1"/>
        <v>Lucas Lopez</v>
      </c>
      <c r="B129" t="str">
        <f ca="1"/>
        <v>United States, Georgia, Warner Robins, Park St, 32, 21527</v>
      </c>
      <c r="C129" t="str">
        <f ca="1"/>
        <v>CanopyCrafters Market</v>
      </c>
      <c r="D129" t="str">
        <f ca="1"/>
        <v>6782108017</v>
      </c>
      <c r="F129">
        <f ca="1"/>
        <v>129</v>
      </c>
    </row>
    <row r="130" spans="1:6" x14ac:dyDescent="0.25">
      <c r="A130" t="str">
        <f ca="1"/>
        <v>Elijah Lopez</v>
      </c>
      <c r="B130" t="str">
        <f ca="1"/>
        <v>United States, Nevada, Henderson, Lincoln St, 119, 25430</v>
      </c>
      <c r="C130" t="str">
        <f ca="1"/>
        <v>NectarNetworks Company</v>
      </c>
      <c r="D130" t="str">
        <f ca="1"/>
        <v>7750910096</v>
      </c>
      <c r="F130">
        <f ca="1"/>
        <v>130</v>
      </c>
    </row>
    <row r="131" spans="1:6" x14ac:dyDescent="0.25">
      <c r="A131" t="str">
        <f ca="1"/>
        <v>Amelia Martin</v>
      </c>
      <c r="B131" t="str">
        <f ca="1"/>
        <v>United States, New Hampshire, Dover, Maple Ave, 22, 42253</v>
      </c>
      <c r="C131" t="str">
        <f ca="1"/>
        <v>PlantPioneers Organization</v>
      </c>
      <c r="D131" t="str">
        <f ca="1"/>
        <v>6035790404</v>
      </c>
      <c r="F131" t="str">
        <f ca="1"/>
        <v/>
      </c>
    </row>
    <row r="132" spans="1:6" x14ac:dyDescent="0.25">
      <c r="A132" t="str">
        <f ca="1"/>
        <v>Amelia Jackson</v>
      </c>
      <c r="B132" t="str">
        <f ca="1"/>
        <v>United States, Alaska, Ketchikan, 2nd Ave, 48, 82146</v>
      </c>
      <c r="C132" t="str">
        <f ca="1"/>
        <v>EcoGrove Developments</v>
      </c>
      <c r="D132" t="str">
        <f ca="1"/>
        <v>9073981080</v>
      </c>
      <c r="F132">
        <f ca="1"/>
        <v>132</v>
      </c>
    </row>
    <row r="133" spans="1:6" x14ac:dyDescent="0.25">
      <c r="A133" t="str">
        <f ca="1"/>
        <v>Elijah Davis</v>
      </c>
      <c r="B133" t="str">
        <f ca="1"/>
        <v>United States, Massachusetts, Framingham, Maple St, 44, 21100</v>
      </c>
      <c r="C133" t="str">
        <f ca="1"/>
        <v>SaplingSynergy Group</v>
      </c>
      <c r="D133" t="str">
        <f ca="1"/>
        <v>3518920899</v>
      </c>
      <c r="F133" t="str">
        <f ca="1"/>
        <v/>
      </c>
    </row>
    <row r="134" spans="1:6" x14ac:dyDescent="0.25">
      <c r="A134" t="str">
        <f ca="1"/>
        <v>Dror Lewis</v>
      </c>
      <c r="B134" t="str">
        <f ca="1"/>
        <v>United States, Florida, Tallahassee, Sunset Dr, 54, 46665</v>
      </c>
      <c r="C134" t="str">
        <f ca="1"/>
        <v/>
      </c>
      <c r="D134" t="str">
        <f ca="1"/>
        <v>9547487221</v>
      </c>
      <c r="F134">
        <f ca="1"/>
        <v>134</v>
      </c>
    </row>
    <row r="135" spans="1:6" x14ac:dyDescent="0.25">
      <c r="A135" t="str">
        <f ca="1"/>
        <v>Logan Rodriguez</v>
      </c>
      <c r="B135" t="str">
        <f ca="1"/>
        <v>United States, Delaware, Pike Creek Valley, North St, 93, 95167</v>
      </c>
      <c r="C135" t="str">
        <f ca="1"/>
        <v>RootedRealms Co.</v>
      </c>
      <c r="D135" t="str">
        <f ca="1"/>
        <v>3020071293</v>
      </c>
      <c r="F135" t="str">
        <f ca="1"/>
        <v/>
      </c>
    </row>
    <row r="136" spans="1:6" x14ac:dyDescent="0.25">
      <c r="A136" t="str">
        <f ca="1"/>
        <v>Ofri Martin</v>
      </c>
      <c r="B136" t="str">
        <f ca="1"/>
        <v>United States, Kansas, Leawood, West St, 86, 21434</v>
      </c>
      <c r="C136" t="str">
        <f ca="1"/>
        <v>BloomWorks Landscaping</v>
      </c>
      <c r="D136" t="str">
        <f ca="1"/>
        <v>7853917269</v>
      </c>
      <c r="F136">
        <f ca="1"/>
        <v>136</v>
      </c>
    </row>
    <row r="137" spans="1:6" x14ac:dyDescent="0.25">
      <c r="A137" t="str">
        <f ca="1"/>
        <v>Jacob Lee</v>
      </c>
      <c r="B137" t="str">
        <f ca="1"/>
        <v>United States, Missouri, St. Louis, Pine St, 105, 02376</v>
      </c>
      <c r="C137" t="str">
        <f ca="1"/>
        <v/>
      </c>
      <c r="D137" t="str">
        <f ca="1"/>
        <v>6362842097</v>
      </c>
      <c r="F137" t="str">
        <f ca="1"/>
        <v/>
      </c>
    </row>
    <row r="138" spans="1:6" x14ac:dyDescent="0.25">
      <c r="A138" t="str">
        <f ca="1"/>
        <v>Isabella Sanchez</v>
      </c>
      <c r="B138" t="str">
        <f ca="1"/>
        <v>United States, Michigan, Detroit, Maple Ave, 113, 39553</v>
      </c>
      <c r="C138" t="str">
        <f ca="1"/>
        <v>FoliageFrontiers Inc.</v>
      </c>
      <c r="D138" t="str">
        <f ca="1"/>
        <v>9891667561</v>
      </c>
      <c r="F138" t="str">
        <f ca="1"/>
        <v/>
      </c>
    </row>
    <row r="139" spans="1:6" x14ac:dyDescent="0.25">
      <c r="A139" t="str">
        <f ca="1"/>
        <v>Logan Lee Clark</v>
      </c>
      <c r="B139" t="str">
        <f ca="1"/>
        <v>United States, Colorado, Highlands Ranch, Railroad St, 52, 54021</v>
      </c>
      <c r="C139" t="str">
        <f ca="1"/>
        <v/>
      </c>
      <c r="D139" t="str">
        <f ca="1"/>
        <v>7199243611</v>
      </c>
      <c r="F139">
        <f ca="1"/>
        <v>139</v>
      </c>
    </row>
    <row r="140" spans="1:6" x14ac:dyDescent="0.25">
      <c r="A140" t="str">
        <f ca="1"/>
        <v>Jackson Thompson</v>
      </c>
      <c r="B140" t="str">
        <f ca="1"/>
        <v>United States, Michigan, Wyoming, East St, 10, 82377</v>
      </c>
      <c r="C140" t="str">
        <f ca="1"/>
        <v/>
      </c>
      <c r="D140" t="str">
        <f ca="1"/>
        <v>9471111979</v>
      </c>
      <c r="F140" t="str">
        <f ca="1"/>
        <v/>
      </c>
    </row>
    <row r="141" spans="1:6" x14ac:dyDescent="0.25">
      <c r="A141" t="str">
        <f ca="1"/>
        <v>James Vigdorovitch</v>
      </c>
      <c r="B141" t="str">
        <f ca="1"/>
        <v>United States, Iowa, Council Bluffs, Oak St, 130, 04414</v>
      </c>
      <c r="C141" t="str">
        <f ca="1"/>
        <v/>
      </c>
      <c r="D141" t="str">
        <f ca="1"/>
        <v>5631084552</v>
      </c>
      <c r="F141">
        <f ca="1"/>
        <v>141</v>
      </c>
    </row>
    <row r="142" spans="1:6" x14ac:dyDescent="0.25">
      <c r="A142" t="str">
        <f ca="1"/>
        <v>Jackson Thomas</v>
      </c>
      <c r="B142" t="str">
        <f ca="1"/>
        <v>United States, New Hampshire, Nashua, E Main St, 45, 19623</v>
      </c>
      <c r="C142" t="str">
        <f ca="1"/>
        <v/>
      </c>
      <c r="D142" t="str">
        <f ca="1"/>
        <v>6037164019</v>
      </c>
      <c r="F142">
        <f ca="1"/>
        <v>142</v>
      </c>
    </row>
    <row r="143" spans="1:6" x14ac:dyDescent="0.25">
      <c r="A143" t="str">
        <f ca="1"/>
        <v>Emma Gonzalez</v>
      </c>
      <c r="B143" t="str">
        <f ca="1"/>
        <v>United States, Florida, Tallahassee, Cherry St, 34, 20802</v>
      </c>
      <c r="C143" t="str">
        <f ca="1"/>
        <v/>
      </c>
      <c r="D143" t="str">
        <f ca="1"/>
        <v>8634238282</v>
      </c>
      <c r="F143" t="str">
        <f ca="1"/>
        <v/>
      </c>
    </row>
    <row r="144" spans="1:6" x14ac:dyDescent="0.25">
      <c r="A144" t="str">
        <f ca="1"/>
        <v>Mia Brown</v>
      </c>
      <c r="B144" t="str">
        <f ca="1"/>
        <v>United States, Alabama, Madison, Railroad Ave, 8, 04674</v>
      </c>
      <c r="C144" t="str">
        <f ca="1"/>
        <v/>
      </c>
      <c r="D144" t="str">
        <f ca="1"/>
        <v>2050644722</v>
      </c>
      <c r="F144" t="str">
        <f ca="1"/>
        <v/>
      </c>
    </row>
    <row r="145" spans="1:6" x14ac:dyDescent="0.25">
      <c r="A145" t="str">
        <f ca="1"/>
        <v>Aiden Anderson</v>
      </c>
      <c r="B145" t="str">
        <f ca="1"/>
        <v>United States, Missouri, Joplin, High St, 39, 45900</v>
      </c>
      <c r="C145" t="str">
        <f ca="1"/>
        <v/>
      </c>
      <c r="D145" t="str">
        <f ca="1"/>
        <v>4177873654</v>
      </c>
      <c r="F145">
        <f ca="1"/>
        <v>145</v>
      </c>
    </row>
    <row r="146" spans="1:6" x14ac:dyDescent="0.25">
      <c r="A146" t="str">
        <f ca="1"/>
        <v>Jacob Rose Katz</v>
      </c>
      <c r="B146" t="str">
        <f ca="1"/>
        <v>United States, Florida, Orlando, 4th Ave, 78, 00451</v>
      </c>
      <c r="C146" t="str">
        <f ca="1"/>
        <v/>
      </c>
      <c r="D146" t="str">
        <f ca="1"/>
        <v>8501215407</v>
      </c>
      <c r="F146">
        <f ca="1"/>
        <v>146</v>
      </c>
    </row>
    <row r="147" spans="1:6" x14ac:dyDescent="0.25">
      <c r="A147" t="str">
        <f ca="1"/>
        <v>Ofri Robinson</v>
      </c>
      <c r="B147" t="str">
        <f ca="1"/>
        <v>United States, Montana, Helena Valley West Central, Ridge Rd, 88, 47027</v>
      </c>
      <c r="C147" t="str">
        <f ca="1"/>
        <v/>
      </c>
      <c r="D147" t="str">
        <f ca="1"/>
        <v>4067458647</v>
      </c>
      <c r="F147">
        <f ca="1"/>
        <v>147</v>
      </c>
    </row>
    <row r="148" spans="1:6" x14ac:dyDescent="0.25">
      <c r="A148" t="str">
        <f ca="1"/>
        <v>Dor Lee</v>
      </c>
      <c r="B148" t="str">
        <f ca="1"/>
        <v>United States, Iowa, Dubuque, County Line Rd, 59, 59174</v>
      </c>
      <c r="C148" t="str">
        <f ca="1"/>
        <v/>
      </c>
      <c r="D148" t="str">
        <f ca="1"/>
        <v>5157997226</v>
      </c>
      <c r="F148">
        <f ca="1"/>
        <v>148</v>
      </c>
    </row>
    <row r="149" spans="1:6" x14ac:dyDescent="0.25">
      <c r="A149" t="str">
        <f ca="1"/>
        <v>Sofia Thompson</v>
      </c>
      <c r="B149" t="str">
        <f ca="1"/>
        <v>United States, Arkansas, Rogers, Railroad Ave, 23, 24785</v>
      </c>
      <c r="C149" t="str">
        <f ca="1"/>
        <v/>
      </c>
      <c r="D149" t="str">
        <f ca="1"/>
        <v>8702714975</v>
      </c>
      <c r="F149">
        <f ca="1"/>
        <v>149</v>
      </c>
    </row>
    <row r="150" spans="1:6" x14ac:dyDescent="0.25">
      <c r="A150" t="str">
        <f ca="1"/>
        <v>Isabella Sanchez</v>
      </c>
      <c r="B150" t="str">
        <f ca="1"/>
        <v>United States, Colorado, Lakewood, Maple Ave, 124, 20082</v>
      </c>
      <c r="C150" t="str">
        <f ca="1"/>
        <v/>
      </c>
      <c r="D150" t="str">
        <f ca="1"/>
        <v>7200037132</v>
      </c>
      <c r="F150" t="str">
        <f ca="1"/>
        <v/>
      </c>
    </row>
    <row r="151" spans="1:6" x14ac:dyDescent="0.25">
      <c r="A151" t="str">
        <f ca="1"/>
        <v>Charlotte Martin</v>
      </c>
      <c r="B151" t="str">
        <f ca="1"/>
        <v>United States, Missouri, St. Peters, 1st St, 61, 58978</v>
      </c>
      <c r="C151" t="str">
        <f ca="1"/>
        <v/>
      </c>
      <c r="D151" t="str">
        <f ca="1"/>
        <v>4173354987</v>
      </c>
      <c r="F151">
        <f ca="1"/>
        <v>151</v>
      </c>
    </row>
    <row r="152" spans="1:6" x14ac:dyDescent="0.25">
      <c r="A152" t="str">
        <f ca="1"/>
        <v>Charlotte Gonzalez</v>
      </c>
      <c r="B152" t="str">
        <f ca="1"/>
        <v>United States, New Jersey, Paterson, Short St, 106, 54931</v>
      </c>
      <c r="C152" t="str">
        <f ca="1"/>
        <v/>
      </c>
      <c r="D152" t="str">
        <f ca="1"/>
        <v>9081096960</v>
      </c>
      <c r="F152">
        <f ca="1"/>
        <v>152</v>
      </c>
    </row>
    <row r="153" spans="1:6" x14ac:dyDescent="0.25">
      <c r="A153" t="str">
        <f ca="1"/>
        <v>Ori Levy</v>
      </c>
      <c r="B153" t="str">
        <f ca="1"/>
        <v>United States, Alaska, Ketchikan, Vine St, 118, 55264</v>
      </c>
      <c r="C153" t="str">
        <f ca="1"/>
        <v>EcoGrove Developments</v>
      </c>
      <c r="D153" t="str">
        <f ca="1"/>
        <v>9078200032</v>
      </c>
      <c r="F153">
        <f ca="1"/>
        <v>153</v>
      </c>
    </row>
    <row r="154" spans="1:6" x14ac:dyDescent="0.25">
      <c r="A154" t="str">
        <f ca="1"/>
        <v>Noah Jackson</v>
      </c>
      <c r="B154" t="str">
        <f ca="1"/>
        <v>United States, Indiana, Noblesville, Washington Ave, 62, 81897</v>
      </c>
      <c r="C154" t="str">
        <f ca="1"/>
        <v/>
      </c>
      <c r="D154" t="str">
        <f ca="1"/>
        <v>5749178638</v>
      </c>
      <c r="F154" t="str">
        <f ca="1"/>
        <v/>
      </c>
    </row>
    <row r="155" spans="1:6" x14ac:dyDescent="0.25">
      <c r="A155" t="str">
        <f ca="1"/>
        <v>Jackson Ann Levy</v>
      </c>
      <c r="B155" t="str">
        <f ca="1"/>
        <v>United States, California, Long Beach, South St, 80, 71301</v>
      </c>
      <c r="C155" t="str">
        <f ca="1"/>
        <v/>
      </c>
      <c r="D155" t="str">
        <f ca="1"/>
        <v>3102753541</v>
      </c>
      <c r="F155">
        <f ca="1"/>
        <v>155</v>
      </c>
    </row>
    <row r="156" spans="1:6" x14ac:dyDescent="0.25">
      <c r="A156" t="str">
        <f ca="1"/>
        <v>Tom Taylor</v>
      </c>
      <c r="B156" t="str">
        <f ca="1"/>
        <v>United States, Arizona, Peoria, Railroad St, 50, 20112</v>
      </c>
      <c r="C156" t="str">
        <f ca="1"/>
        <v/>
      </c>
      <c r="D156" t="str">
        <f ca="1"/>
        <v>9280059647</v>
      </c>
      <c r="F156">
        <f ca="1"/>
        <v>156</v>
      </c>
    </row>
    <row r="157" spans="1:6" x14ac:dyDescent="0.25">
      <c r="A157" t="str">
        <f ca="1"/>
        <v>Logan Davis</v>
      </c>
      <c r="B157" t="str">
        <f ca="1"/>
        <v>United States, Connecticut, New Haven, West St, 80, 83265</v>
      </c>
      <c r="C157" t="str">
        <f ca="1"/>
        <v/>
      </c>
      <c r="D157" t="str">
        <f ca="1"/>
        <v>4759383323</v>
      </c>
      <c r="F157">
        <f ca="1"/>
        <v>157</v>
      </c>
    </row>
    <row r="158" spans="1:6" x14ac:dyDescent="0.25">
      <c r="A158" t="str">
        <f ca="1"/>
        <v>Elijah Miller</v>
      </c>
      <c r="B158" t="str">
        <f ca="1"/>
        <v>United States, Minnesota, Bloomington, Front St, 12, 16825</v>
      </c>
      <c r="C158" t="str">
        <f ca="1"/>
        <v/>
      </c>
      <c r="D158" t="str">
        <f ca="1"/>
        <v>6514381057</v>
      </c>
      <c r="F158" t="str">
        <f ca="1"/>
        <v/>
      </c>
    </row>
    <row r="159" spans="1:6" x14ac:dyDescent="0.25">
      <c r="A159" t="str">
        <f ca="1"/>
        <v>Lucas Martin</v>
      </c>
      <c r="B159" t="str">
        <f ca="1"/>
        <v>United States, Florida, St. Petersburg, 1st St, 30, 20018</v>
      </c>
      <c r="C159" t="str">
        <f ca="1"/>
        <v/>
      </c>
      <c r="D159" t="str">
        <f ca="1"/>
        <v>9544251510</v>
      </c>
      <c r="F159">
        <f ca="1"/>
        <v>159</v>
      </c>
    </row>
    <row r="160" spans="1:6" x14ac:dyDescent="0.25">
      <c r="A160" t="str">
        <f ca="1"/>
        <v>Noah Friedman</v>
      </c>
      <c r="B160" t="str">
        <f ca="1"/>
        <v>United States, New Jersey, Lakewood, Chestnut St, 38, 64628</v>
      </c>
      <c r="C160" t="str">
        <f ca="1"/>
        <v/>
      </c>
      <c r="D160" t="str">
        <f ca="1"/>
        <v>5518735741</v>
      </c>
      <c r="F160" t="str">
        <f ca="1"/>
        <v/>
      </c>
    </row>
    <row r="161" spans="1:6" x14ac:dyDescent="0.25">
      <c r="A161" t="str">
        <f ca="1"/>
        <v>Noah Elizabeth Johnson</v>
      </c>
      <c r="B161" t="str">
        <f ca="1"/>
        <v>United States, Indiana, Evansville, Maple Ave, 27, 87443</v>
      </c>
      <c r="C161" t="str">
        <f ca="1"/>
        <v>BudBounty Business</v>
      </c>
      <c r="D161" t="str">
        <f ca="1"/>
        <v>9306789109</v>
      </c>
      <c r="F161">
        <f ca="1"/>
        <v>161</v>
      </c>
    </row>
    <row r="162" spans="1:6" x14ac:dyDescent="0.25">
      <c r="A162" t="str">
        <f ca="1"/>
        <v>Evelyn Lopez</v>
      </c>
      <c r="B162" t="str">
        <f ca="1"/>
        <v>United States, Arkansas, Hot Springs, Sunset Dr, 33, 52560</v>
      </c>
      <c r="C162" t="str">
        <f ca="1"/>
        <v/>
      </c>
      <c r="D162" t="str">
        <f ca="1"/>
        <v>8707523955</v>
      </c>
      <c r="F162">
        <f ca="1"/>
        <v>162</v>
      </c>
    </row>
    <row r="163" spans="1:6" x14ac:dyDescent="0.25">
      <c r="A163" t="str">
        <f ca="1"/>
        <v>Madison Robinson</v>
      </c>
      <c r="B163" t="str">
        <f ca="1"/>
        <v>United States, Louisiana, Monroe, Airport Rd, 18, 98372</v>
      </c>
      <c r="C163" t="str">
        <f ca="1"/>
        <v>FloraFusion Enterprises</v>
      </c>
      <c r="D163" t="str">
        <f ca="1"/>
        <v>3183508061</v>
      </c>
      <c r="F163" t="str">
        <f ca="1"/>
        <v/>
      </c>
    </row>
    <row r="164" spans="1:6" x14ac:dyDescent="0.25">
      <c r="A164" t="str">
        <f ca="1"/>
        <v>Mia Joseph Johnson</v>
      </c>
      <c r="B164" t="str">
        <f ca="1"/>
        <v>United States, Kentucky, Owensboro, 4th St, 135, 41451</v>
      </c>
      <c r="C164" t="str">
        <f ca="1"/>
        <v/>
      </c>
      <c r="D164" t="str">
        <f ca="1"/>
        <v>8592693107</v>
      </c>
      <c r="F164" t="str">
        <f ca="1"/>
        <v/>
      </c>
    </row>
    <row r="165" spans="1:6" x14ac:dyDescent="0.25">
      <c r="A165" t="str">
        <f ca="1"/>
        <v>Olivia Weizman</v>
      </c>
      <c r="B165" t="str">
        <f ca="1"/>
        <v>United States, New Jersey, Jersey City, Elm St, 109, 10635</v>
      </c>
      <c r="C165" t="str">
        <f ca="1"/>
        <v/>
      </c>
      <c r="D165" t="str">
        <f ca="1"/>
        <v>9082837245</v>
      </c>
      <c r="F165" t="str">
        <f ca="1"/>
        <v/>
      </c>
    </row>
    <row r="166" spans="1:6" x14ac:dyDescent="0.25">
      <c r="A166" t="str">
        <f ca="1"/>
        <v>Oren Rodriguez</v>
      </c>
      <c r="B166" t="str">
        <f ca="1"/>
        <v>United States, Hawaii, Kailua, Spring St, 130, 72456</v>
      </c>
      <c r="C166" t="str">
        <f ca="1"/>
        <v/>
      </c>
      <c r="D166" t="str">
        <f ca="1"/>
        <v>8080131322</v>
      </c>
      <c r="F166" t="str">
        <f ca="1"/>
        <v/>
      </c>
    </row>
    <row r="167" spans="1:6" x14ac:dyDescent="0.25">
      <c r="A167" t="str">
        <f ca="1"/>
        <v>Jacob Elizabeth Vigdorovitch</v>
      </c>
      <c r="B167" t="str">
        <f ca="1"/>
        <v>United States, Arizona, Glendale, Front St, 69, 79745</v>
      </c>
      <c r="C167" t="str">
        <f ca="1"/>
        <v/>
      </c>
      <c r="D167" t="str">
        <f ca="1"/>
        <v>4805337214</v>
      </c>
      <c r="F167" t="str">
        <f ca="1"/>
        <v/>
      </c>
    </row>
    <row r="168" spans="1:6" x14ac:dyDescent="0.25">
      <c r="A168" t="str">
        <f ca="1"/>
        <v>Noah Moore</v>
      </c>
      <c r="B168" t="str">
        <f ca="1"/>
        <v>United States, Idaho, Nampa, 5th St, 48, 36272</v>
      </c>
      <c r="C168" t="str">
        <f ca="1"/>
        <v/>
      </c>
      <c r="D168" t="str">
        <f ca="1"/>
        <v>9866899751</v>
      </c>
      <c r="F168">
        <f ca="1"/>
        <v>168</v>
      </c>
    </row>
    <row r="169" spans="1:6" x14ac:dyDescent="0.25">
      <c r="A169" t="str">
        <f ca="1"/>
        <v>Benjamin White</v>
      </c>
      <c r="B169" t="str">
        <f ca="1"/>
        <v>United States, Nebraska, La Vista, Shady Ln, 30, 75896</v>
      </c>
      <c r="C169" t="str">
        <f ca="1"/>
        <v/>
      </c>
      <c r="D169" t="str">
        <f ca="1"/>
        <v>4027013993</v>
      </c>
      <c r="F169" t="str">
        <f ca="1"/>
        <v/>
      </c>
    </row>
    <row r="170" spans="1:6" x14ac:dyDescent="0.25">
      <c r="A170" t="str">
        <f ca="1"/>
        <v>Sophia Sara Vigdorovitch</v>
      </c>
      <c r="B170" t="str">
        <f ca="1"/>
        <v>United States, Colorado, Greeley, 9th St, 42, 82340</v>
      </c>
      <c r="C170" t="str">
        <f ca="1"/>
        <v>BotanicBuild Designers</v>
      </c>
      <c r="D170" t="str">
        <f ca="1"/>
        <v>7200555742</v>
      </c>
      <c r="F170">
        <f ca="1"/>
        <v>170</v>
      </c>
    </row>
    <row r="171" spans="1:6" x14ac:dyDescent="0.25">
      <c r="A171" t="str">
        <f ca="1"/>
        <v>James Gonzalez</v>
      </c>
      <c r="B171" t="str">
        <f ca="1"/>
        <v>United States, Georgia, Johns Creek, 3rd Ave, 69, 91314</v>
      </c>
      <c r="C171" t="str">
        <f ca="1"/>
        <v/>
      </c>
      <c r="D171" t="str">
        <f ca="1"/>
        <v>4705823933</v>
      </c>
      <c r="F171">
        <f ca="1"/>
        <v>171</v>
      </c>
    </row>
    <row r="172" spans="1:6" x14ac:dyDescent="0.25">
      <c r="A172" t="str">
        <f ca="1"/>
        <v>Evelyn Jones</v>
      </c>
      <c r="B172" t="str">
        <f ca="1"/>
        <v>United States, Alaska, Wasilla, Front St, 88, 25253</v>
      </c>
      <c r="C172" t="str">
        <f ca="1"/>
        <v>EcoGrove Developments</v>
      </c>
      <c r="D172" t="str">
        <f ca="1"/>
        <v>9077546870</v>
      </c>
      <c r="F172">
        <f ca="1"/>
        <v>172</v>
      </c>
    </row>
    <row r="173" spans="1:6" x14ac:dyDescent="0.25">
      <c r="A173" t="str">
        <f ca="1"/>
        <v>Noah Cohen</v>
      </c>
      <c r="B173" t="str">
        <f ca="1"/>
        <v>United States, Minnesota, Bloomington, East St, 109, 12737</v>
      </c>
      <c r="C173" t="str">
        <f ca="1"/>
        <v/>
      </c>
      <c r="D173" t="str">
        <f ca="1"/>
        <v>3200783634</v>
      </c>
      <c r="F173">
        <f ca="1"/>
        <v>173</v>
      </c>
    </row>
    <row r="174" spans="1:6" x14ac:dyDescent="0.25">
      <c r="A174" t="str">
        <f ca="1"/>
        <v>Harper Garcia</v>
      </c>
      <c r="B174" t="str">
        <f ca="1"/>
        <v>United States, Maine, Westbrook, Walnut St, 69, 28118</v>
      </c>
      <c r="C174" t="str">
        <f ca="1"/>
        <v/>
      </c>
      <c r="D174" t="str">
        <f ca="1"/>
        <v>2071950180</v>
      </c>
      <c r="F174" t="str">
        <f ca="1"/>
        <v/>
      </c>
    </row>
    <row r="175" spans="1:6" x14ac:dyDescent="0.25">
      <c r="A175" t="str">
        <f ca="1"/>
        <v>Jacob Garcia</v>
      </c>
      <c r="B175" t="str">
        <f ca="1"/>
        <v>United States, New Jersey, Paterson, Lincoln St, 99, 37429</v>
      </c>
      <c r="C175" t="str">
        <f ca="1"/>
        <v/>
      </c>
      <c r="D175" t="str">
        <f ca="1"/>
        <v>8561019094</v>
      </c>
      <c r="F175" t="str">
        <f ca="1"/>
        <v/>
      </c>
    </row>
    <row r="176" spans="1:6" x14ac:dyDescent="0.25">
      <c r="A176" t="str">
        <f ca="1"/>
        <v>Noah Clark</v>
      </c>
      <c r="B176" t="str">
        <f ca="1"/>
        <v>United States, Connecticut, New Haven, Jackson St, 81, 45712</v>
      </c>
      <c r="C176" t="str">
        <f ca="1"/>
        <v/>
      </c>
      <c r="D176" t="str">
        <f ca="1"/>
        <v>2033257888</v>
      </c>
      <c r="F176" t="str">
        <f ca="1"/>
        <v/>
      </c>
    </row>
    <row r="177" spans="1:6" x14ac:dyDescent="0.25">
      <c r="A177" t="str">
        <f ca="1"/>
        <v>Dor Joseph Hernandez</v>
      </c>
      <c r="B177" t="str">
        <f ca="1"/>
        <v>United States, Nebraska, Lincoln, 2nd St, 47, 01700</v>
      </c>
      <c r="C177" t="str">
        <f ca="1"/>
        <v/>
      </c>
      <c r="D177" t="str">
        <f ca="1"/>
        <v>3083849926</v>
      </c>
      <c r="F177">
        <f ca="1"/>
        <v>177</v>
      </c>
    </row>
    <row r="178" spans="1:6" x14ac:dyDescent="0.25">
      <c r="A178" t="str">
        <f ca="1"/>
        <v>Oren Jackson</v>
      </c>
      <c r="B178" t="str">
        <f ca="1"/>
        <v>United States, Hawaii, Kailua, N Main St, 93, 64703</v>
      </c>
      <c r="C178" t="str">
        <f ca="1"/>
        <v/>
      </c>
      <c r="D178" t="str">
        <f ca="1"/>
        <v>8084108185</v>
      </c>
      <c r="F178">
        <f ca="1"/>
        <v>178</v>
      </c>
    </row>
    <row r="179" spans="1:6" x14ac:dyDescent="0.25">
      <c r="A179" t="str">
        <f ca="1"/>
        <v>Ofri Williams</v>
      </c>
      <c r="B179" t="str">
        <f ca="1"/>
        <v>United States, Arkansas, Fayetteville, Park Ave, 135, 09108</v>
      </c>
      <c r="C179" t="str">
        <f ca="1"/>
        <v/>
      </c>
      <c r="D179" t="str">
        <f ca="1"/>
        <v>5015397655</v>
      </c>
      <c r="F179">
        <f ca="1"/>
        <v>179</v>
      </c>
    </row>
    <row r="180" spans="1:6" x14ac:dyDescent="0.25">
      <c r="A180" t="str">
        <f ca="1"/>
        <v>Ofek Geva</v>
      </c>
      <c r="B180" t="str">
        <f ca="1"/>
        <v>United States, Michigan, Troy, East St, 124, 64038</v>
      </c>
      <c r="C180" t="str">
        <f ca="1"/>
        <v>FoliageFrontiers Inc.</v>
      </c>
      <c r="D180" t="str">
        <f ca="1"/>
        <v>3136572535</v>
      </c>
      <c r="F180">
        <f ca="1"/>
        <v>180</v>
      </c>
    </row>
    <row r="181" spans="1:6" x14ac:dyDescent="0.25">
      <c r="A181" t="str">
        <f ca="1"/>
        <v>Lucas Brown</v>
      </c>
      <c r="B181" t="str">
        <f ca="1"/>
        <v>United States, California, San Diego, River Rd, 5, 49974</v>
      </c>
      <c r="C181" t="str">
        <f ca="1"/>
        <v>GardenGuild Holdings</v>
      </c>
      <c r="D181" t="str">
        <f ca="1"/>
        <v>9168239645</v>
      </c>
      <c r="F181">
        <f ca="1"/>
        <v>181</v>
      </c>
    </row>
    <row r="182" spans="1:6" x14ac:dyDescent="0.25">
      <c r="A182" t="str">
        <f ca="1"/>
        <v>Noah Geva</v>
      </c>
      <c r="B182" t="str">
        <f ca="1"/>
        <v>United States, Alabama, Mobile, Maple Ave, 64, 30842</v>
      </c>
      <c r="C182" t="str">
        <f ca="1"/>
        <v/>
      </c>
      <c r="D182" t="str">
        <f ca="1"/>
        <v>2055042879</v>
      </c>
      <c r="F182">
        <f ca="1"/>
        <v>182</v>
      </c>
    </row>
    <row r="183" spans="1:6" x14ac:dyDescent="0.25">
      <c r="A183" t="str">
        <f ca="1"/>
        <v>Madison Robinson</v>
      </c>
      <c r="B183" t="str">
        <f ca="1"/>
        <v>United States, Hawaii, Schofield Barracks, Front St, 6, 52239</v>
      </c>
      <c r="C183" t="str">
        <f ca="1"/>
        <v/>
      </c>
      <c r="D183" t="str">
        <f ca="1"/>
        <v>8083354470</v>
      </c>
      <c r="F183" t="str">
        <f ca="1"/>
        <v/>
      </c>
    </row>
    <row r="184" spans="1:6" x14ac:dyDescent="0.25">
      <c r="A184" t="str">
        <f ca="1"/>
        <v>Harper Wilson</v>
      </c>
      <c r="B184" t="str">
        <f ca="1"/>
        <v>United States, Delaware, Glasgow, Cedar Ln, 5, 86493</v>
      </c>
      <c r="C184" t="str">
        <f ca="1"/>
        <v>RootedRealms Co.</v>
      </c>
      <c r="D184" t="str">
        <f ca="1"/>
        <v>3023723779</v>
      </c>
      <c r="F184" t="str">
        <f ca="1"/>
        <v/>
      </c>
    </row>
    <row r="185" spans="1:6" x14ac:dyDescent="0.25">
      <c r="A185" t="str">
        <f ca="1"/>
        <v>Isabella Danilov</v>
      </c>
      <c r="B185" t="str">
        <f ca="1"/>
        <v>United States, Maine, Orono, Cedar Ln, 136, 82390</v>
      </c>
      <c r="C185" t="str">
        <f ca="1"/>
        <v/>
      </c>
      <c r="D185" t="str">
        <f ca="1"/>
        <v>2077036959</v>
      </c>
      <c r="F185">
        <f ca="1"/>
        <v>185</v>
      </c>
    </row>
    <row r="186" spans="1:6" x14ac:dyDescent="0.25">
      <c r="A186" t="str">
        <f ca="1"/>
        <v>Isabella Martinez</v>
      </c>
      <c r="B186" t="str">
        <f ca="1"/>
        <v>United States, Idaho, Twin Falls, Meadow Ln, 114, 70977</v>
      </c>
      <c r="C186" t="str">
        <f ca="1"/>
        <v/>
      </c>
      <c r="D186" t="str">
        <f ca="1"/>
        <v>9863455585</v>
      </c>
      <c r="F186" t="str">
        <f ca="1"/>
        <v/>
      </c>
    </row>
    <row r="187" spans="1:6" x14ac:dyDescent="0.25">
      <c r="A187" t="str">
        <f ca="1"/>
        <v>Avery Ramirez</v>
      </c>
      <c r="B187" t="str">
        <f ca="1"/>
        <v>United States, Montana, Anaconda-Deer Lodge County, Airport Rd, 35, 65854</v>
      </c>
      <c r="C187" t="str">
        <f ca="1"/>
        <v/>
      </c>
      <c r="D187" t="str">
        <f ca="1"/>
        <v>4060445397</v>
      </c>
      <c r="F187" t="str">
        <f ca="1"/>
        <v/>
      </c>
    </row>
    <row r="188" spans="1:6" x14ac:dyDescent="0.25">
      <c r="A188" t="str">
        <f ca="1"/>
        <v>Alexander Chai Friedman</v>
      </c>
      <c r="B188" t="str">
        <f ca="1"/>
        <v>United States, Indiana, Bloomington, Lakeview Dr, 33, 48014</v>
      </c>
      <c r="C188" t="str">
        <f ca="1"/>
        <v/>
      </c>
      <c r="D188" t="str">
        <f ca="1"/>
        <v>9308245572</v>
      </c>
      <c r="F188" t="str">
        <f ca="1"/>
        <v/>
      </c>
    </row>
    <row r="189" spans="1:6" x14ac:dyDescent="0.25">
      <c r="A189" t="str">
        <f ca="1"/>
        <v>Gefen Thompson</v>
      </c>
      <c r="B189" t="str">
        <f ca="1"/>
        <v>United States, Delaware, Middletown, 9th St, 36, 11449</v>
      </c>
      <c r="C189" t="str">
        <f ca="1"/>
        <v/>
      </c>
      <c r="D189" t="str">
        <f ca="1"/>
        <v>3024931923</v>
      </c>
      <c r="F189">
        <f ca="1"/>
        <v>189</v>
      </c>
    </row>
    <row r="190" spans="1:6" x14ac:dyDescent="0.25">
      <c r="A190" t="str">
        <f ca="1"/>
        <v>Gefen Lopez</v>
      </c>
      <c r="B190" t="str">
        <f ca="1"/>
        <v>United States, Arizona, Mesa, Jackson St, 21, 93182</v>
      </c>
      <c r="C190" t="str">
        <f ca="1"/>
        <v/>
      </c>
      <c r="D190" t="str">
        <f ca="1"/>
        <v>4804907879</v>
      </c>
      <c r="F190" t="str">
        <f ca="1"/>
        <v/>
      </c>
    </row>
    <row r="191" spans="1:6" x14ac:dyDescent="0.25">
      <c r="A191" t="str">
        <f ca="1"/>
        <v>Alexander Cohen</v>
      </c>
      <c r="B191" t="str">
        <f ca="1"/>
        <v>United States, Louisiana, Lake Charles, Ash St, 107, 72586</v>
      </c>
      <c r="C191" t="str">
        <f ca="1"/>
        <v>FloraFusion Enterprises</v>
      </c>
      <c r="D191" t="str">
        <f ca="1"/>
        <v>5043247719</v>
      </c>
      <c r="F191">
        <f ca="1"/>
        <v>191</v>
      </c>
    </row>
    <row r="192" spans="1:6" x14ac:dyDescent="0.25">
      <c r="A192" t="str">
        <f ca="1"/>
        <v>Ori Davis</v>
      </c>
      <c r="B192" t="str">
        <f ca="1"/>
        <v>United States, Idaho, Coeur d’Alene, County Line Rd, 34, 17983</v>
      </c>
      <c r="C192" t="str">
        <f ca="1"/>
        <v>SproutSphere Innovations</v>
      </c>
      <c r="D192" t="str">
        <f ca="1"/>
        <v>2089661958</v>
      </c>
      <c r="F192">
        <f ca="1"/>
        <v>192</v>
      </c>
    </row>
    <row r="193" spans="1:6" x14ac:dyDescent="0.25">
      <c r="A193" t="str">
        <f ca="1"/>
        <v>Charlotte Danilov</v>
      </c>
      <c r="B193" t="str">
        <f ca="1"/>
        <v>United States, Maine, Sanford, Pine St, 92, 03724</v>
      </c>
      <c r="C193" t="str">
        <f ca="1"/>
        <v>NatureNest Creators</v>
      </c>
      <c r="D193" t="str">
        <f ca="1"/>
        <v>2071862129</v>
      </c>
      <c r="F193" t="str">
        <f ca="1"/>
        <v/>
      </c>
    </row>
    <row r="194" spans="1:6" x14ac:dyDescent="0.25">
      <c r="A194" t="str">
        <f ca="1"/>
        <v>Logan Charles Moore</v>
      </c>
      <c r="B194" t="str">
        <f ca="1"/>
        <v>United States, Hawaii, Mililani Mauka, Railroad Ave, 87, 24218</v>
      </c>
      <c r="C194" t="str">
        <f ca="1"/>
        <v/>
      </c>
      <c r="D194" t="str">
        <f ca="1"/>
        <v>8080875865</v>
      </c>
      <c r="F194" t="str">
        <f ca="1"/>
        <v/>
      </c>
    </row>
    <row r="195" spans="1:6" x14ac:dyDescent="0.25">
      <c r="A195" t="str">
        <f ca="1"/>
        <v>Abigail Robinson</v>
      </c>
      <c r="B195" t="str">
        <f ca="1"/>
        <v>United States, Iowa, Bettendorf, South St, 116, 57975</v>
      </c>
      <c r="C195" t="str">
        <f ca="1"/>
        <v/>
      </c>
      <c r="D195" t="str">
        <f ca="1"/>
        <v>7122562666</v>
      </c>
      <c r="F195" t="str">
        <f ca="1"/>
        <v/>
      </c>
    </row>
    <row r="196" spans="1:6" x14ac:dyDescent="0.25">
      <c r="A196" t="str">
        <f ca="1"/>
        <v>Ava Anderson</v>
      </c>
      <c r="B196" t="str">
        <f ca="1"/>
        <v>United States, Indiana, Carmel, Mill St, 15, 74382</v>
      </c>
      <c r="C196" t="str">
        <f ca="1"/>
        <v>OrchardOrigin Outfitters</v>
      </c>
      <c r="D196" t="str">
        <f ca="1"/>
        <v>3173118894</v>
      </c>
      <c r="F196">
        <f ca="1"/>
        <v>196</v>
      </c>
    </row>
    <row r="197" spans="1:6" x14ac:dyDescent="0.25">
      <c r="A197" t="str">
        <f ca="1"/>
        <v>Noah Ramirez</v>
      </c>
      <c r="B197" t="str">
        <f ca="1"/>
        <v>United States, Maryland, Waldorf, N Main St, 48, 99329</v>
      </c>
      <c r="C197" t="str">
        <f ca="1"/>
        <v/>
      </c>
      <c r="D197" t="str">
        <f ca="1"/>
        <v>4104701575</v>
      </c>
      <c r="F197" t="str">
        <f ca="1"/>
        <v/>
      </c>
    </row>
    <row r="198" spans="1:6" x14ac:dyDescent="0.25">
      <c r="A198" t="str">
        <f ca="1"/>
        <v>Charlotte Johnson</v>
      </c>
      <c r="B198" t="str">
        <f ca="1"/>
        <v>United States, Mississippi, Horn Lake, 4th Ave, 96, 99674</v>
      </c>
      <c r="C198" t="str">
        <f ca="1"/>
        <v>TerraTrove Traders</v>
      </c>
      <c r="D198" t="str">
        <f ca="1"/>
        <v>7699121984</v>
      </c>
      <c r="F198" t="str">
        <f ca="1"/>
        <v/>
      </c>
    </row>
    <row r="199" spans="1:6" x14ac:dyDescent="0.25">
      <c r="A199" t="str">
        <f ca="1"/>
        <v>Harper Martinez</v>
      </c>
      <c r="B199" t="str">
        <f ca="1"/>
        <v>United States, California, Stockton, 6th St, 71, 62369</v>
      </c>
      <c r="C199" t="str">
        <f ca="1"/>
        <v/>
      </c>
      <c r="D199" t="str">
        <f ca="1"/>
        <v>7141297328</v>
      </c>
      <c r="F199">
        <f ca="1"/>
        <v>199</v>
      </c>
    </row>
    <row r="200" spans="1:6" x14ac:dyDescent="0.25">
      <c r="A200" t="str">
        <f ca="1"/>
        <v>Ava Cohen</v>
      </c>
      <c r="B200" t="str">
        <f ca="1"/>
        <v>United States, California, Long Beach, Park Ave, 63, 00414</v>
      </c>
      <c r="C200" t="str">
        <f ca="1"/>
        <v/>
      </c>
      <c r="D200" t="str">
        <f ca="1"/>
        <v>6266406062</v>
      </c>
      <c r="F200">
        <f ca="1"/>
        <v>200</v>
      </c>
    </row>
    <row r="201" spans="1:6" x14ac:dyDescent="0.25">
      <c r="A201" t="str">
        <f ca="1"/>
        <v>Sophia Dahan</v>
      </c>
      <c r="B201" t="str">
        <f ca="1"/>
        <v>United States, Indiana, Evansville, Maple Ave, 21, 27046</v>
      </c>
      <c r="C201" t="str">
        <f ca="1"/>
        <v/>
      </c>
      <c r="D201" t="str">
        <f ca="1"/>
        <v>9303218194</v>
      </c>
      <c r="F201">
        <f ca="1"/>
        <v>201</v>
      </c>
    </row>
    <row r="202" spans="1:6" x14ac:dyDescent="0.25">
      <c r="A202" t="str">
        <f ca="1"/>
        <v>Ofri Rodriguez</v>
      </c>
      <c r="B202" t="str">
        <f ca="1"/>
        <v>United States, Louisiana, Monroe, Pine St, 20, 20656</v>
      </c>
      <c r="C202" t="str">
        <f ca="1"/>
        <v>FloraFusion Enterprises</v>
      </c>
      <c r="D202" t="str">
        <f ca="1"/>
        <v>3182742289</v>
      </c>
      <c r="F202">
        <f ca="1"/>
        <v>202</v>
      </c>
    </row>
    <row r="203" spans="1:6" x14ac:dyDescent="0.25">
      <c r="A203" t="str">
        <f ca="1"/>
        <v>Jackson Vigdorovitch</v>
      </c>
      <c r="B203" t="str">
        <f ca="1"/>
        <v>United States, Arkansas, Pine Bluff, Adams St, 136, 56145</v>
      </c>
      <c r="C203" t="str">
        <f ca="1"/>
        <v/>
      </c>
      <c r="D203" t="str">
        <f ca="1"/>
        <v>5017717115</v>
      </c>
      <c r="F203">
        <f ca="1"/>
        <v>203</v>
      </c>
    </row>
    <row r="204" spans="1:6" x14ac:dyDescent="0.25">
      <c r="A204" t="str">
        <f ca="1"/>
        <v>Emma Gonzalez</v>
      </c>
      <c r="B204" t="str">
        <f ca="1"/>
        <v>United States, Alaska, Steele Creek, Cherry St, 125, 75858</v>
      </c>
      <c r="C204" t="str">
        <f ca="1"/>
        <v>EcoGrove Developments</v>
      </c>
      <c r="D204" t="str">
        <f ca="1"/>
        <v>9072012436</v>
      </c>
      <c r="F204" t="str">
        <f ca="1"/>
        <v/>
      </c>
    </row>
    <row r="205" spans="1:6" x14ac:dyDescent="0.25">
      <c r="A205" t="str">
        <f ca="1"/>
        <v>Ethan Jackson</v>
      </c>
      <c r="B205" t="str">
        <f ca="1"/>
        <v>United States, Alabama, Hoover, Chestnut St, 123, 50056</v>
      </c>
      <c r="C205" t="str">
        <f ca="1"/>
        <v/>
      </c>
      <c r="D205" t="str">
        <f ca="1"/>
        <v>2565818247</v>
      </c>
      <c r="F205">
        <f ca="1"/>
        <v>205</v>
      </c>
    </row>
    <row r="206" spans="1:6" x14ac:dyDescent="0.25">
      <c r="A206" t="str">
        <f ca="1"/>
        <v>Ethan Malca Jackson</v>
      </c>
      <c r="B206" t="str">
        <f ca="1"/>
        <v>United States, Mississippi, Southaven, Railroad St, 92, 99596</v>
      </c>
      <c r="C206" t="str">
        <f ca="1"/>
        <v>TerraTrove Traders</v>
      </c>
      <c r="D206" t="str">
        <f ca="1"/>
        <v>6629058173</v>
      </c>
      <c r="F206">
        <f ca="1"/>
        <v>206</v>
      </c>
    </row>
    <row r="207" spans="1:6" x14ac:dyDescent="0.25">
      <c r="A207" t="str">
        <f ca="1"/>
        <v>Emily Mizrahi</v>
      </c>
      <c r="B207" t="str">
        <f ca="1"/>
        <v>United States, Minnesota, Rochester, West St, 23, 29167</v>
      </c>
      <c r="C207" t="str">
        <f ca="1"/>
        <v/>
      </c>
      <c r="D207" t="str">
        <f ca="1"/>
        <v>5077416061</v>
      </c>
      <c r="F207" t="str">
        <f ca="1"/>
        <v/>
      </c>
    </row>
    <row r="208" spans="1:6" x14ac:dyDescent="0.25">
      <c r="A208" t="str">
        <f ca="1"/>
        <v>Dror Gonzalez</v>
      </c>
      <c r="B208" t="str">
        <f ca="1"/>
        <v>United States, Maryland, Gaithersburg, 10th St, 85, 14468</v>
      </c>
      <c r="C208" t="str">
        <f ca="1"/>
        <v/>
      </c>
      <c r="D208" t="str">
        <f ca="1"/>
        <v>4108741033</v>
      </c>
      <c r="F208">
        <f ca="1"/>
        <v>208</v>
      </c>
    </row>
    <row r="209" spans="1:6" x14ac:dyDescent="0.25">
      <c r="A209" t="str">
        <f ca="1"/>
        <v>Isabella Thompson</v>
      </c>
      <c r="B209" t="str">
        <f ca="1"/>
        <v>United States, Delaware, Claymont, 3rd St, 42, 49616</v>
      </c>
      <c r="C209" t="str">
        <f ca="1"/>
        <v>RootedRealms Co.</v>
      </c>
      <c r="D209" t="str">
        <f ca="1"/>
        <v>3025682594</v>
      </c>
      <c r="F209" t="str">
        <f ca="1"/>
        <v/>
      </c>
    </row>
    <row r="210" spans="1:6" x14ac:dyDescent="0.25">
      <c r="A210" t="str">
        <f ca="1"/>
        <v>Sofia John Mizrahi</v>
      </c>
      <c r="B210" t="str">
        <f ca="1"/>
        <v>United States, Iowa, Marion, Park St, 56, 19029</v>
      </c>
      <c r="C210" t="str">
        <f ca="1"/>
        <v/>
      </c>
      <c r="D210" t="str">
        <f ca="1"/>
        <v>5153810707</v>
      </c>
      <c r="F210">
        <f ca="1"/>
        <v>210</v>
      </c>
    </row>
    <row r="211" spans="1:6" x14ac:dyDescent="0.25">
      <c r="A211" t="str">
        <f ca="1"/>
        <v>Isabella Gonzalez</v>
      </c>
      <c r="B211" t="str">
        <f ca="1"/>
        <v>United States, Florida, Riverview, Central Ave, 37, 32700</v>
      </c>
      <c r="C211" t="str">
        <f ca="1"/>
        <v/>
      </c>
      <c r="D211" t="str">
        <f ca="1"/>
        <v>3865772562</v>
      </c>
      <c r="F211" t="str">
        <f ca="1"/>
        <v/>
      </c>
    </row>
    <row r="212" spans="1:6" x14ac:dyDescent="0.25">
      <c r="A212" t="str">
        <f ca="1"/>
        <v>Michael Vigdorovitch</v>
      </c>
      <c r="B212" t="str">
        <f ca="1"/>
        <v>United States, Kentucky, Louisville, Cedar St, 83, 59110</v>
      </c>
      <c r="C212" t="str">
        <f ca="1"/>
        <v/>
      </c>
      <c r="D212" t="str">
        <f ca="1"/>
        <v>5020862578</v>
      </c>
      <c r="F212" t="str">
        <f ca="1"/>
        <v/>
      </c>
    </row>
    <row r="213" spans="1:6" x14ac:dyDescent="0.25">
      <c r="A213" t="str">
        <f ca="1"/>
        <v>Abigail Taylor</v>
      </c>
      <c r="B213" t="str">
        <f ca="1"/>
        <v>United States, Illinois, Peoria, Elm St, 75, 96683</v>
      </c>
      <c r="C213" t="str">
        <f ca="1"/>
        <v>EdenEcho Developers</v>
      </c>
      <c r="D213" t="str">
        <f ca="1"/>
        <v>7082215787</v>
      </c>
      <c r="F213" t="str">
        <f ca="1"/>
        <v/>
      </c>
    </row>
    <row r="214" spans="1:6" x14ac:dyDescent="0.25">
      <c r="A214" t="str">
        <f ca="1"/>
        <v>Benjamin Ramirez</v>
      </c>
      <c r="B214" t="str">
        <f ca="1"/>
        <v>United States, Alabama, Auburn, Chestnut St, 132, 97131</v>
      </c>
      <c r="C214" t="str">
        <f ca="1"/>
        <v>GreenScape Innovators</v>
      </c>
      <c r="D214" t="str">
        <f ca="1"/>
        <v>6594793754</v>
      </c>
      <c r="F214" t="str">
        <f ca="1"/>
        <v/>
      </c>
    </row>
    <row r="215" spans="1:6" x14ac:dyDescent="0.25">
      <c r="A215" t="str">
        <f ca="1"/>
        <v>Sophia Lynn Robinson</v>
      </c>
      <c r="B215" t="str">
        <f ca="1"/>
        <v>United States, Maine, South Portland, 9th St, 105, 47560</v>
      </c>
      <c r="C215" t="str">
        <f ca="1"/>
        <v>NatureNest Creators</v>
      </c>
      <c r="D215" t="str">
        <f ca="1"/>
        <v>2075241329</v>
      </c>
      <c r="F215" t="str">
        <f ca="1"/>
        <v/>
      </c>
    </row>
    <row r="216" spans="1:6" x14ac:dyDescent="0.25">
      <c r="A216" t="str">
        <f ca="1"/>
        <v>Benjamin Sanchez</v>
      </c>
      <c r="B216" t="str">
        <f ca="1"/>
        <v>United States, Louisiana, Central, 5th St, 129, 75628</v>
      </c>
      <c r="C216" t="str">
        <f ca="1"/>
        <v/>
      </c>
      <c r="D216" t="str">
        <f ca="1"/>
        <v>3378477859</v>
      </c>
      <c r="F216">
        <f ca="1"/>
        <v>216</v>
      </c>
    </row>
    <row r="217" spans="1:6" x14ac:dyDescent="0.25">
      <c r="A217" t="str">
        <f ca="1"/>
        <v>Aiden Levy</v>
      </c>
      <c r="B217" t="str">
        <f ca="1"/>
        <v>United States, Georgia, South Fulton, W Main St, 64, 87308</v>
      </c>
      <c r="C217" t="str">
        <f ca="1"/>
        <v/>
      </c>
      <c r="D217" t="str">
        <f ca="1"/>
        <v>9121633454</v>
      </c>
      <c r="F217">
        <f ca="1"/>
        <v>217</v>
      </c>
    </row>
    <row r="218" spans="1:6" x14ac:dyDescent="0.25">
      <c r="A218" t="str">
        <f ca="1"/>
        <v>Elijah Martin</v>
      </c>
      <c r="B218" t="str">
        <f ca="1"/>
        <v>United States, Arizona, Tucson, Elm St, 114, 85775</v>
      </c>
      <c r="C218" t="str">
        <f ca="1"/>
        <v/>
      </c>
      <c r="D218" t="str">
        <f ca="1"/>
        <v>5206897792</v>
      </c>
      <c r="F218">
        <f ca="1"/>
        <v>218</v>
      </c>
    </row>
    <row r="219" spans="1:6" x14ac:dyDescent="0.25">
      <c r="A219" t="str">
        <f ca="1"/>
        <v>Emily Jackson</v>
      </c>
      <c r="B219" t="str">
        <f ca="1"/>
        <v>United States, Kentucky, Henderson, Center St, 40, 86491</v>
      </c>
      <c r="C219" t="str">
        <f ca="1"/>
        <v/>
      </c>
      <c r="D219" t="str">
        <f ca="1"/>
        <v>5021616899</v>
      </c>
      <c r="F219" t="str">
        <f ca="1"/>
        <v/>
      </c>
    </row>
    <row r="220" spans="1:6" x14ac:dyDescent="0.25">
      <c r="A220" t="str">
        <f ca="1"/>
        <v>Jackson Smith</v>
      </c>
      <c r="B220" t="str">
        <f ca="1"/>
        <v>United States, Iowa, Dubuque, Lincoln St, 95, 67037</v>
      </c>
      <c r="C220" t="str">
        <f ca="1"/>
        <v/>
      </c>
      <c r="D220" t="str">
        <f ca="1"/>
        <v>5637135704</v>
      </c>
      <c r="F220">
        <f ca="1"/>
        <v>220</v>
      </c>
    </row>
    <row r="221" spans="1:6" x14ac:dyDescent="0.25">
      <c r="A221" t="str">
        <f ca="1"/>
        <v>Sophia Lewis</v>
      </c>
      <c r="B221" t="str">
        <f ca="1"/>
        <v>United States, Nevada, Sunrise Manor, Lincoln St, 118, 61258</v>
      </c>
      <c r="C221" t="str">
        <f ca="1"/>
        <v/>
      </c>
      <c r="D221" t="str">
        <f ca="1"/>
        <v>7758609952</v>
      </c>
      <c r="F221" t="str">
        <f ca="1"/>
        <v/>
      </c>
    </row>
    <row r="222" spans="1:6" x14ac:dyDescent="0.25">
      <c r="A222" t="str">
        <f ca="1"/>
        <v>Michael Sanchez</v>
      </c>
      <c r="B222" t="str">
        <f ca="1"/>
        <v>United States, Florida, Orlando, Vine St, 14, 68867</v>
      </c>
      <c r="C222" t="str">
        <f ca="1"/>
        <v/>
      </c>
      <c r="D222" t="str">
        <f ca="1"/>
        <v>5613466019</v>
      </c>
      <c r="F222" t="str">
        <f ca="1"/>
        <v/>
      </c>
    </row>
    <row r="223" spans="1:6" x14ac:dyDescent="0.25">
      <c r="A223" t="str">
        <f ca="1"/>
        <v>Aiden Martin</v>
      </c>
      <c r="B223" t="str">
        <f ca="1"/>
        <v>United States, Nebraska, Papillion, Water St, 92, 25520</v>
      </c>
      <c r="C223" t="str">
        <f ca="1"/>
        <v/>
      </c>
      <c r="D223" t="str">
        <f ca="1"/>
        <v>4021131917</v>
      </c>
      <c r="F223" t="str">
        <f ca="1"/>
        <v/>
      </c>
    </row>
    <row r="224" spans="1:6" x14ac:dyDescent="0.25">
      <c r="A224" t="str">
        <f ca="1"/>
        <v>Ori Jones</v>
      </c>
      <c r="B224" t="str">
        <f ca="1"/>
        <v>United States, Nebraska, Fremont, River Rd, 90, 66051</v>
      </c>
      <c r="C224" t="str">
        <f ca="1"/>
        <v/>
      </c>
      <c r="D224" t="str">
        <f ca="1"/>
        <v>4024756542</v>
      </c>
      <c r="F224">
        <f ca="1"/>
        <v>224</v>
      </c>
    </row>
    <row r="225" spans="1:6" x14ac:dyDescent="0.25">
      <c r="A225" t="str">
        <f ca="1"/>
        <v>James Vigdorovitch</v>
      </c>
      <c r="B225" t="str">
        <f ca="1"/>
        <v>United States, Maryland, Annapolis, Washington St, 26, 44451</v>
      </c>
      <c r="C225" t="str">
        <f ca="1"/>
        <v/>
      </c>
      <c r="D225" t="str">
        <f ca="1"/>
        <v>4437005646</v>
      </c>
      <c r="F225">
        <f ca="1"/>
        <v>225</v>
      </c>
    </row>
    <row r="226" spans="1:6" x14ac:dyDescent="0.25">
      <c r="A226" t="str">
        <f ca="1"/>
        <v>Sofia Weizman</v>
      </c>
      <c r="B226" t="str">
        <f ca="1"/>
        <v>United States, Nebraska, North Platte, South St, 119, 82054</v>
      </c>
      <c r="C226" t="str">
        <f ca="1"/>
        <v/>
      </c>
      <c r="D226" t="str">
        <f ca="1"/>
        <v>5319879830</v>
      </c>
      <c r="F226" t="str">
        <f ca="1"/>
        <v/>
      </c>
    </row>
    <row r="227" spans="1:6" x14ac:dyDescent="0.25">
      <c r="A227" t="str">
        <f ca="1"/>
        <v>Charlotte John Anderson</v>
      </c>
      <c r="B227" t="str">
        <f ca="1"/>
        <v>United States, Hawaii, Ewa Gentry, Park St, 71, 01871</v>
      </c>
      <c r="C227" t="str">
        <f ca="1"/>
        <v/>
      </c>
      <c r="D227" t="str">
        <f ca="1"/>
        <v>8082479984</v>
      </c>
      <c r="F227">
        <f ca="1"/>
        <v>227</v>
      </c>
    </row>
    <row r="228" spans="1:6" x14ac:dyDescent="0.25">
      <c r="A228" t="str">
        <f ca="1"/>
        <v>Elijah Moore</v>
      </c>
      <c r="B228" t="str">
        <f ca="1"/>
        <v>United States, Indiana, Kokomo, Cherry St, 107, 63657</v>
      </c>
      <c r="C228" t="str">
        <f ca="1"/>
        <v>OrchardOrigin Outfitters</v>
      </c>
      <c r="D228" t="str">
        <f ca="1"/>
        <v>2604078927</v>
      </c>
      <c r="F228" t="str">
        <f ca="1"/>
        <v/>
      </c>
    </row>
    <row r="229" spans="1:6" x14ac:dyDescent="0.25">
      <c r="A229" t="str">
        <f ca="1"/>
        <v>Emily Garcia</v>
      </c>
      <c r="B229" t="str">
        <f ca="1"/>
        <v>United States, Kansas, Dodge City, E Main St, 6, 39642</v>
      </c>
      <c r="C229" t="str">
        <f ca="1"/>
        <v/>
      </c>
      <c r="D229" t="str">
        <f ca="1"/>
        <v>9136187202</v>
      </c>
      <c r="F229" t="str">
        <f ca="1"/>
        <v/>
      </c>
    </row>
    <row r="230" spans="1:6" x14ac:dyDescent="0.25">
      <c r="A230" t="str">
        <f ca="1"/>
        <v>Tom Williams</v>
      </c>
      <c r="B230" t="str">
        <f ca="1"/>
        <v>United States, Delaware, Hockessin, Locust St, 68, 79734</v>
      </c>
      <c r="C230" t="str">
        <f ca="1"/>
        <v>ArborArchitects Ltd.</v>
      </c>
      <c r="D230" t="str">
        <f ca="1"/>
        <v>3027350688</v>
      </c>
      <c r="F230">
        <f ca="1"/>
        <v>230</v>
      </c>
    </row>
    <row r="231" spans="1:6" x14ac:dyDescent="0.25">
      <c r="A231" t="str">
        <f ca="1"/>
        <v>Sofia Martin</v>
      </c>
      <c r="B231" t="str">
        <f ca="1"/>
        <v>United States, Florida, North Port, Washington St, 123, 67902</v>
      </c>
      <c r="C231" t="str">
        <f ca="1"/>
        <v/>
      </c>
      <c r="D231" t="str">
        <f ca="1"/>
        <v>9540444573</v>
      </c>
      <c r="F231" t="str">
        <f ca="1"/>
        <v/>
      </c>
    </row>
    <row r="232" spans="1:6" x14ac:dyDescent="0.25">
      <c r="A232" t="str">
        <f ca="1"/>
        <v>Elijah Ann Katz</v>
      </c>
      <c r="B232" t="str">
        <f ca="1"/>
        <v>United States, Kansas, Leavenworth, 4th Ave, 13, 91033</v>
      </c>
      <c r="C232" t="str">
        <f ca="1"/>
        <v>BloomWorks Landscaping</v>
      </c>
      <c r="D232" t="str">
        <f ca="1"/>
        <v>6200970740</v>
      </c>
      <c r="F232" t="str">
        <f ca="1"/>
        <v/>
      </c>
    </row>
    <row r="233" spans="1:6" x14ac:dyDescent="0.25">
      <c r="A233" t="str">
        <f ca="1"/>
        <v>Avery Hernandez</v>
      </c>
      <c r="B233" t="str">
        <f ca="1"/>
        <v>United States, Georgia, Warner Robins, Park St, 48, 39418</v>
      </c>
      <c r="C233" t="str">
        <f ca="1"/>
        <v>CanopyCrafters Market</v>
      </c>
      <c r="D233" t="str">
        <f ca="1"/>
        <v>4041390540</v>
      </c>
      <c r="F233" t="str">
        <f ca="1"/>
        <v/>
      </c>
    </row>
    <row r="234" spans="1:6" x14ac:dyDescent="0.25">
      <c r="A234" t="str">
        <f ca="1"/>
        <v>Sofia Danilov</v>
      </c>
      <c r="B234" t="str">
        <f ca="1"/>
        <v>United States, Maryland, Baltimore, School St, 111, 85983</v>
      </c>
      <c r="C234" t="str">
        <f ca="1"/>
        <v/>
      </c>
      <c r="D234" t="str">
        <f ca="1"/>
        <v>3010525434</v>
      </c>
      <c r="F234">
        <f ca="1"/>
        <v>234</v>
      </c>
    </row>
    <row r="235" spans="1:6" x14ac:dyDescent="0.25">
      <c r="A235" t="str">
        <f ca="1"/>
        <v>Evelyn Johnson</v>
      </c>
      <c r="B235" t="str">
        <f ca="1"/>
        <v>United States, Massachusetts, Worcester, Oak St, 31, 93459</v>
      </c>
      <c r="C235" t="str">
        <f ca="1"/>
        <v>SaplingSynergy Group</v>
      </c>
      <c r="D235" t="str">
        <f ca="1"/>
        <v>8576151921</v>
      </c>
      <c r="F235">
        <f ca="1"/>
        <v>235</v>
      </c>
    </row>
    <row r="236" spans="1:6" x14ac:dyDescent="0.25">
      <c r="A236" t="str">
        <f ca="1"/>
        <v>Abigail Martin</v>
      </c>
      <c r="B236" t="str">
        <f ca="1"/>
        <v>United States, Alaska, Tanaina, 10th St, 118, 16526</v>
      </c>
      <c r="C236" t="str">
        <f ca="1"/>
        <v/>
      </c>
      <c r="D236" t="str">
        <f ca="1"/>
        <v>9072296636</v>
      </c>
      <c r="F236">
        <f ca="1"/>
        <v>236</v>
      </c>
    </row>
    <row r="237" spans="1:6" x14ac:dyDescent="0.25">
      <c r="A237" t="str">
        <f ca="1"/>
        <v>Evelyn Davis</v>
      </c>
      <c r="B237" t="str">
        <f ca="1"/>
        <v>United States, Georgia, South Fulton, County Line Rd, 43, 47637</v>
      </c>
      <c r="C237" t="str">
        <f ca="1"/>
        <v>CanopyCrafters Market</v>
      </c>
      <c r="D237" t="str">
        <f ca="1"/>
        <v>6789349714</v>
      </c>
      <c r="F237" t="str">
        <f ca="1"/>
        <v/>
      </c>
    </row>
    <row r="238" spans="1:6" x14ac:dyDescent="0.25">
      <c r="A238" t="str">
        <f ca="1"/>
        <v>Emily Robinson</v>
      </c>
      <c r="B238" t="str">
        <f ca="1"/>
        <v>United States, Colorado, Colorado Springs, 2nd Ave, 86, 66408</v>
      </c>
      <c r="C238" t="str">
        <f ca="1"/>
        <v/>
      </c>
      <c r="D238" t="str">
        <f ca="1"/>
        <v>7190494494</v>
      </c>
      <c r="F238" t="str">
        <f ca="1"/>
        <v/>
      </c>
    </row>
    <row r="239" spans="1:6" x14ac:dyDescent="0.25">
      <c r="A239" t="str">
        <f ca="1"/>
        <v>Emma Smith</v>
      </c>
      <c r="B239" t="str">
        <f ca="1"/>
        <v>United States, Massachusetts, Cambridge, W Main St, 39, 64597</v>
      </c>
      <c r="C239" t="str">
        <f ca="1"/>
        <v/>
      </c>
      <c r="D239" t="str">
        <f ca="1"/>
        <v>8574946279</v>
      </c>
      <c r="F239">
        <f ca="1"/>
        <v>239</v>
      </c>
    </row>
    <row r="240" spans="1:6" x14ac:dyDescent="0.25">
      <c r="A240" t="str">
        <f ca="1"/>
        <v>Mason Brown</v>
      </c>
      <c r="B240" t="str">
        <f ca="1"/>
        <v>United States, California, Long Beach, 9th St, 42, 67368</v>
      </c>
      <c r="C240" t="str">
        <f ca="1"/>
        <v>GardenGuild Holdings</v>
      </c>
      <c r="D240" t="str">
        <f ca="1"/>
        <v>6286511131</v>
      </c>
      <c r="F240">
        <f ca="1"/>
        <v>240</v>
      </c>
    </row>
    <row r="241" spans="1:6" x14ac:dyDescent="0.25">
      <c r="A241" t="str">
        <f ca="1"/>
        <v>Avery Geva</v>
      </c>
      <c r="B241" t="str">
        <f ca="1"/>
        <v>United States, Hawaii, Ewa Gentry, Maple St, 69, 61666</v>
      </c>
      <c r="C241" t="str">
        <f ca="1"/>
        <v/>
      </c>
      <c r="D241" t="str">
        <f ca="1"/>
        <v>8081488167</v>
      </c>
      <c r="F241">
        <f ca="1"/>
        <v>241</v>
      </c>
    </row>
    <row r="242" spans="1:6" x14ac:dyDescent="0.25">
      <c r="A242" t="str">
        <f ca="1"/>
        <v>Avery Perez</v>
      </c>
      <c r="B242" t="str">
        <f ca="1"/>
        <v>United States, Mississippi, Horn Lake, Center St, 56, 27227</v>
      </c>
      <c r="C242" t="str">
        <f ca="1"/>
        <v/>
      </c>
      <c r="D242" t="str">
        <f ca="1"/>
        <v>6623495131</v>
      </c>
      <c r="F242" t="str">
        <f ca="1"/>
        <v/>
      </c>
    </row>
    <row r="243" spans="1:6" x14ac:dyDescent="0.25">
      <c r="A243" t="str">
        <f ca="1"/>
        <v>Ofri Sanchez</v>
      </c>
      <c r="B243" t="str">
        <f ca="1"/>
        <v>United States, Maine, Augusta, School St, 76, 33184</v>
      </c>
      <c r="C243" t="str">
        <f ca="1"/>
        <v/>
      </c>
      <c r="D243" t="str">
        <f ca="1"/>
        <v>2073540838</v>
      </c>
      <c r="F243" t="str">
        <f ca="1"/>
        <v/>
      </c>
    </row>
    <row r="244" spans="1:6" x14ac:dyDescent="0.25">
      <c r="A244" t="str">
        <f ca="1"/>
        <v>Harper Perez</v>
      </c>
      <c r="B244" t="str">
        <f ca="1"/>
        <v>United States, Alabama, Hoover, Cedar Ln, 29, 36832</v>
      </c>
      <c r="C244" t="str">
        <f ca="1"/>
        <v>GreenScape Innovators</v>
      </c>
      <c r="D244" t="str">
        <f ca="1"/>
        <v>2513598232</v>
      </c>
      <c r="F244" t="str">
        <f ca="1"/>
        <v/>
      </c>
    </row>
    <row r="245" spans="1:6" x14ac:dyDescent="0.25">
      <c r="A245" t="str">
        <f ca="1"/>
        <v>Lucas Anderson</v>
      </c>
      <c r="B245" t="str">
        <f ca="1"/>
        <v>United States, Colorado, Longmont, River Rd, 3, 86146</v>
      </c>
      <c r="C245" t="str">
        <f ca="1"/>
        <v>LeafyLuxury Spaces</v>
      </c>
      <c r="D245" t="str">
        <f ca="1"/>
        <v>7204629884</v>
      </c>
      <c r="F245">
        <f ca="1"/>
        <v>245</v>
      </c>
    </row>
    <row r="246" spans="1:6" x14ac:dyDescent="0.25">
      <c r="A246" t="str">
        <f ca="1"/>
        <v>Sophia White</v>
      </c>
      <c r="B246" t="str">
        <f ca="1"/>
        <v>United States, Alabama, Montgomery, Locust St, 8, 12729</v>
      </c>
      <c r="C246" t="str">
        <f ca="1"/>
        <v/>
      </c>
      <c r="D246" t="str">
        <f ca="1"/>
        <v>2056866049</v>
      </c>
      <c r="F246">
        <f ca="1"/>
        <v>246</v>
      </c>
    </row>
    <row r="247" spans="1:6" x14ac:dyDescent="0.25">
      <c r="A247" t="str">
        <f ca="1"/>
        <v>Olivia Brown</v>
      </c>
      <c r="B247" t="str">
        <f ca="1"/>
        <v>United States, Iowa, Marion, Park Ave, 2, 49856</v>
      </c>
      <c r="C247" t="str">
        <f ca="1"/>
        <v/>
      </c>
      <c r="D247" t="str">
        <f ca="1"/>
        <v>5635004840</v>
      </c>
      <c r="F247">
        <f ca="1"/>
        <v>247</v>
      </c>
    </row>
    <row r="248" spans="1:6" x14ac:dyDescent="0.25">
      <c r="A248" t="str">
        <f ca="1"/>
        <v>Alexander Gonzalez</v>
      </c>
      <c r="B248" t="str">
        <f ca="1"/>
        <v>United States, Colorado, Pueblo, Franklin St, 66, 01950</v>
      </c>
      <c r="C248" t="str">
        <f ca="1"/>
        <v>HerbaceousHabitats LLC</v>
      </c>
      <c r="D248" t="str">
        <f ca="1"/>
        <v>7192097133</v>
      </c>
      <c r="F248">
        <f ca="1"/>
        <v>248</v>
      </c>
    </row>
    <row r="249" spans="1:6" x14ac:dyDescent="0.25">
      <c r="A249" t="str">
        <f ca="1"/>
        <v>Liam Cohen</v>
      </c>
      <c r="B249" t="str">
        <f ca="1"/>
        <v>United States, Michigan, Lansing, 3rd St, 30, 62257</v>
      </c>
      <c r="C249" t="str">
        <f ca="1"/>
        <v/>
      </c>
      <c r="D249" t="str">
        <f ca="1"/>
        <v>5175714923</v>
      </c>
      <c r="F249" t="str">
        <f ca="1"/>
        <v/>
      </c>
    </row>
    <row r="250" spans="1:6" x14ac:dyDescent="0.25">
      <c r="A250" t="str">
        <f ca="1"/>
        <v>Evelyn Dahan</v>
      </c>
      <c r="B250" t="str">
        <f ca="1"/>
        <v>United States, Mississippi, Oxford, Maple St, 51, 44456</v>
      </c>
      <c r="C250" t="str">
        <f ca="1"/>
        <v>TerraTrove Traders</v>
      </c>
      <c r="D250" t="str">
        <f ca="1"/>
        <v>2287248264</v>
      </c>
      <c r="F250">
        <f ca="1"/>
        <v>250</v>
      </c>
    </row>
    <row r="251" spans="1:6" x14ac:dyDescent="0.25">
      <c r="A251" t="str">
        <f ca="1"/>
        <v>Sophia Garcia</v>
      </c>
      <c r="B251" t="str">
        <f ca="1"/>
        <v>United States, Idaho, Pocatello, Ridge Rd, 115, 03335</v>
      </c>
      <c r="C251" t="str">
        <f ca="1"/>
        <v/>
      </c>
      <c r="D251" t="str">
        <f ca="1"/>
        <v>9868361837</v>
      </c>
      <c r="F251" t="str">
        <f ca="1"/>
        <v/>
      </c>
    </row>
    <row r="252" spans="1:6" x14ac:dyDescent="0.25">
      <c r="A252" t="str">
        <f ca="1"/>
        <v>Emily Moore</v>
      </c>
      <c r="B252" t="str">
        <f ca="1"/>
        <v>United States, Maine, Portland, Elm St, 111, 77089</v>
      </c>
      <c r="C252" t="str">
        <f ca="1"/>
        <v>NatureNest Creators</v>
      </c>
      <c r="D252" t="str">
        <f ca="1"/>
        <v>2072944754</v>
      </c>
      <c r="F252">
        <f ca="1"/>
        <v>252</v>
      </c>
    </row>
    <row r="253" spans="1:6" x14ac:dyDescent="0.25">
      <c r="A253" t="str">
        <f ca="1"/>
        <v>Oren Harris</v>
      </c>
      <c r="B253" t="str">
        <f ca="1"/>
        <v>United States, Illinois, Naperville, Jackson St, 56, 20892</v>
      </c>
      <c r="C253" t="str">
        <f ca="1"/>
        <v/>
      </c>
      <c r="D253" t="str">
        <f ca="1"/>
        <v>8153974190</v>
      </c>
      <c r="F253" t="str">
        <f ca="1"/>
        <v/>
      </c>
    </row>
    <row r="254" spans="1:6" x14ac:dyDescent="0.25">
      <c r="A254" t="str">
        <f ca="1"/>
        <v>Dor Joseph Lewis</v>
      </c>
      <c r="B254" t="str">
        <f ca="1"/>
        <v>United States, California, Long Beach, 1st St, 72, 84428</v>
      </c>
      <c r="C254" t="str">
        <f ca="1"/>
        <v>GardenGuild Holdings</v>
      </c>
      <c r="D254" t="str">
        <f ca="1"/>
        <v>9515529462</v>
      </c>
      <c r="F254">
        <f ca="1"/>
        <v>254</v>
      </c>
    </row>
    <row r="255" spans="1:6" x14ac:dyDescent="0.25">
      <c r="A255" t="str">
        <f ca="1"/>
        <v>Elijah Katz</v>
      </c>
      <c r="B255" t="str">
        <f ca="1"/>
        <v>United States, Colorado, Castle Rock, Woodland Dr, 102, 75287</v>
      </c>
      <c r="C255" t="str">
        <f ca="1"/>
        <v>HerbaceousHabitats LLC</v>
      </c>
      <c r="D255" t="str">
        <f ca="1"/>
        <v>9702828279</v>
      </c>
      <c r="F255">
        <f ca="1"/>
        <v>255</v>
      </c>
    </row>
    <row r="256" spans="1:6" x14ac:dyDescent="0.25">
      <c r="A256" t="str">
        <f ca="1"/>
        <v>Noah Lewis</v>
      </c>
      <c r="B256" t="str">
        <f ca="1"/>
        <v>United States, Nevada, Las Vegas, Hillcrest Dr, 48, 49523</v>
      </c>
      <c r="C256" t="str">
        <f ca="1"/>
        <v/>
      </c>
      <c r="D256" t="str">
        <f ca="1"/>
        <v>7026666403</v>
      </c>
      <c r="F256" t="str">
        <f ca="1"/>
        <v/>
      </c>
    </row>
    <row r="257" spans="1:6" x14ac:dyDescent="0.25">
      <c r="A257" t="str">
        <f ca="1"/>
        <v>Abigail Perez</v>
      </c>
      <c r="B257" t="str">
        <f ca="1"/>
        <v>United States, Kentucky, Nicholasville, Airport Rd, 100, 17966</v>
      </c>
      <c r="C257" t="str">
        <f ca="1"/>
        <v/>
      </c>
      <c r="D257" t="str">
        <f ca="1"/>
        <v>5022664419</v>
      </c>
      <c r="F257">
        <f ca="1"/>
        <v>257</v>
      </c>
    </row>
    <row r="258" spans="1:6" x14ac:dyDescent="0.25">
      <c r="A258" t="str">
        <f ca="1"/>
        <v>Jackson Anderson</v>
      </c>
      <c r="B258" t="str">
        <f ca="1"/>
        <v>United States, Indiana, Gary, Franklin St, 118, 91507</v>
      </c>
      <c r="C258" t="str">
        <f ca="1"/>
        <v>OrchardOrigin Outfitters</v>
      </c>
      <c r="D258" t="str">
        <f ca="1"/>
        <v>8125422904</v>
      </c>
      <c r="F258">
        <f ca="1"/>
        <v>258</v>
      </c>
    </row>
    <row r="259" spans="1:6" x14ac:dyDescent="0.25">
      <c r="A259" t="str">
        <f ca="1"/>
        <v>Emily White</v>
      </c>
      <c r="B259" t="str">
        <f ca="1"/>
        <v>United States, Maryland, Germantown, Park Ave, 48, 36779</v>
      </c>
      <c r="C259" t="str">
        <f ca="1"/>
        <v/>
      </c>
      <c r="D259" t="str">
        <f ca="1"/>
        <v>2402289217</v>
      </c>
      <c r="F259" t="str">
        <f ca="1"/>
        <v/>
      </c>
    </row>
    <row r="260" spans="1:6" x14ac:dyDescent="0.25">
      <c r="A260" t="str">
        <f ca="1"/>
        <v>Sophia Weizman</v>
      </c>
      <c r="B260" t="str">
        <f ca="1"/>
        <v>United States, Colorado, Centennial, Shady Ln, 92, 00731</v>
      </c>
      <c r="C260" t="str">
        <f ca="1"/>
        <v>BotanicBuild Designers</v>
      </c>
      <c r="D260" t="str">
        <f ca="1"/>
        <v>7198604334</v>
      </c>
      <c r="F260">
        <f ca="1"/>
        <v>260</v>
      </c>
    </row>
    <row r="261" spans="1:6" x14ac:dyDescent="0.25">
      <c r="A261" t="str">
        <f ca="1"/>
        <v>Noah Miller</v>
      </c>
      <c r="B261" t="str">
        <f ca="1"/>
        <v>United States, Arkansas, Rogers, Spruce St, 89, 04063</v>
      </c>
      <c r="C261" t="str">
        <f ca="1"/>
        <v/>
      </c>
      <c r="D261" t="str">
        <f ca="1"/>
        <v>8706575181</v>
      </c>
      <c r="F261" t="str">
        <f ca="1"/>
        <v/>
      </c>
    </row>
    <row r="262" spans="1:6" x14ac:dyDescent="0.25">
      <c r="A262" t="str">
        <f ca="1"/>
        <v>Evelyn Charles Vigdorovitch</v>
      </c>
      <c r="B262" t="str">
        <f ca="1"/>
        <v>United States, Minnesota, Brooklyn Park, East St, 77, 56868</v>
      </c>
      <c r="C262" t="str">
        <f ca="1"/>
        <v/>
      </c>
      <c r="D262" t="str">
        <f ca="1"/>
        <v>6518209735</v>
      </c>
      <c r="F262" t="str">
        <f ca="1"/>
        <v/>
      </c>
    </row>
    <row r="263" spans="1:6" x14ac:dyDescent="0.25">
      <c r="A263" t="str">
        <f ca="1"/>
        <v>Ofek Ramirez</v>
      </c>
      <c r="B263" t="str">
        <f ca="1"/>
        <v>United States, Connecticut, Danbury, 6th St, 29, 60845</v>
      </c>
      <c r="C263" t="str">
        <f ca="1"/>
        <v/>
      </c>
      <c r="D263" t="str">
        <f ca="1"/>
        <v>4759292847</v>
      </c>
      <c r="F263" t="str">
        <f ca="1"/>
        <v/>
      </c>
    </row>
    <row r="264" spans="1:6" x14ac:dyDescent="0.25">
      <c r="A264" t="str">
        <f ca="1"/>
        <v>Isabella Miller</v>
      </c>
      <c r="B264" t="str">
        <f ca="1"/>
        <v>United States, Idaho, Post Falls, Sunset Dr, 2, 38122</v>
      </c>
      <c r="C264" t="str">
        <f ca="1"/>
        <v>ParkPlace Properties</v>
      </c>
      <c r="D264" t="str">
        <f ca="1"/>
        <v>9860355028</v>
      </c>
      <c r="F264">
        <f ca="1"/>
        <v>264</v>
      </c>
    </row>
    <row r="265" spans="1:6" x14ac:dyDescent="0.25">
      <c r="A265" t="str">
        <f ca="1"/>
        <v>Oliver Johnson</v>
      </c>
      <c r="B265" t="str">
        <f ca="1"/>
        <v>United States, Louisiana, Shreveport, Spruce St, 100, 22347</v>
      </c>
      <c r="C265" t="str">
        <f ca="1"/>
        <v/>
      </c>
      <c r="D265" t="str">
        <f ca="1"/>
        <v>3180332138</v>
      </c>
      <c r="F265">
        <f ca="1"/>
        <v>265</v>
      </c>
    </row>
    <row r="266" spans="1:6" x14ac:dyDescent="0.25">
      <c r="A266" t="str">
        <f ca="1"/>
        <v>Amelia Ann Vigdorovitch</v>
      </c>
      <c r="B266" t="str">
        <f ca="1"/>
        <v>United States, Michigan, Livonia, Cherry St, 20, 01243</v>
      </c>
      <c r="C266" t="str">
        <f ca="1"/>
        <v>BlossomBridge Corp.</v>
      </c>
      <c r="D266" t="str">
        <f ca="1"/>
        <v>8104088223</v>
      </c>
      <c r="F266">
        <f ca="1"/>
        <v>266</v>
      </c>
    </row>
    <row r="267" spans="1:6" x14ac:dyDescent="0.25">
      <c r="A267" t="str">
        <f ca="1"/>
        <v>Tom Miller</v>
      </c>
      <c r="B267" t="str">
        <f ca="1"/>
        <v>United States, Minnesota, Blaine, River Rd, 68, 88873</v>
      </c>
      <c r="C267" t="str">
        <f ca="1"/>
        <v/>
      </c>
      <c r="D267" t="str">
        <f ca="1"/>
        <v>6129031826</v>
      </c>
      <c r="F267">
        <f ca="1"/>
        <v>267</v>
      </c>
    </row>
    <row r="268" spans="1:6" x14ac:dyDescent="0.25">
      <c r="A268" t="str">
        <f ca="1"/>
        <v>Amelia Joseph Weizman</v>
      </c>
      <c r="B268" t="str">
        <f ca="1"/>
        <v>United States, Louisiana, Lake Charles, Cedar St, 135, 91681</v>
      </c>
      <c r="C268" t="str">
        <f ca="1"/>
        <v/>
      </c>
      <c r="D268" t="str">
        <f ca="1"/>
        <v>5044272596</v>
      </c>
      <c r="F268" t="str">
        <f ca="1"/>
        <v/>
      </c>
    </row>
    <row r="269" spans="1:6" x14ac:dyDescent="0.25">
      <c r="A269" t="str">
        <f ca="1"/>
        <v>Madison White</v>
      </c>
      <c r="B269" t="str">
        <f ca="1"/>
        <v>United States, Minnesota, Maple Grove, Pine St, 21, 52652</v>
      </c>
      <c r="C269" t="str">
        <f ca="1"/>
        <v/>
      </c>
      <c r="D269" t="str">
        <f ca="1"/>
        <v>5077705306</v>
      </c>
      <c r="F269">
        <f ca="1"/>
        <v>269</v>
      </c>
    </row>
    <row r="270" spans="1:6" x14ac:dyDescent="0.25">
      <c r="A270" t="str">
        <f ca="1"/>
        <v>Jacob Wilson</v>
      </c>
      <c r="B270" t="str">
        <f ca="1"/>
        <v>United States, Mississippi, Southaven, 7th St, 123, 13686</v>
      </c>
      <c r="C270" t="str">
        <f ca="1"/>
        <v>TerraTrove Traders</v>
      </c>
      <c r="D270" t="str">
        <f ca="1"/>
        <v>6627809732</v>
      </c>
      <c r="F270">
        <f ca="1"/>
        <v>270</v>
      </c>
    </row>
    <row r="271" spans="1:6" x14ac:dyDescent="0.25">
      <c r="A271" t="str">
        <f ca="1"/>
        <v>Abigail Moore</v>
      </c>
      <c r="B271" t="str">
        <f ca="1"/>
        <v>United States, Nebraska, Kearney, 6th St, 121, 67290</v>
      </c>
      <c r="C271" t="str">
        <f ca="1"/>
        <v/>
      </c>
      <c r="D271" t="str">
        <f ca="1"/>
        <v>5312922346</v>
      </c>
      <c r="F271" t="str">
        <f ca="1"/>
        <v/>
      </c>
    </row>
    <row r="272" spans="1:6" x14ac:dyDescent="0.25">
      <c r="A272" t="str">
        <f ca="1"/>
        <v>Tom Sanchez</v>
      </c>
      <c r="B272" t="str">
        <f ca="1"/>
        <v>United States, New Hampshire, Keene, 4th St, 96, 43739</v>
      </c>
      <c r="C272" t="str">
        <f ca="1"/>
        <v>PlantPioneers Organization</v>
      </c>
      <c r="D272" t="str">
        <f ca="1"/>
        <v>6031189332</v>
      </c>
      <c r="F272">
        <f ca="1"/>
        <v>272</v>
      </c>
    </row>
    <row r="273" spans="1:6" x14ac:dyDescent="0.25">
      <c r="A273" t="str">
        <f ca="1"/>
        <v>Sofia Geva</v>
      </c>
      <c r="B273" t="str">
        <f ca="1"/>
        <v>United States, Alabama, Opelika, High St, 44, 20580</v>
      </c>
      <c r="C273" t="str">
        <f ca="1"/>
        <v>Verdant Ventures</v>
      </c>
      <c r="D273" t="str">
        <f ca="1"/>
        <v>6596167293</v>
      </c>
      <c r="F273">
        <f ca="1"/>
        <v>273</v>
      </c>
    </row>
    <row r="274" spans="1:6" x14ac:dyDescent="0.25">
      <c r="A274" t="str">
        <f ca="1"/>
        <v>Harper Gonzalez</v>
      </c>
      <c r="B274" t="str">
        <f ca="1"/>
        <v>United States, Arkansas, Russellville, Locust St, 94, 67669</v>
      </c>
      <c r="C274" t="str">
        <f ca="1"/>
        <v/>
      </c>
      <c r="D274" t="str">
        <f ca="1"/>
        <v>8708716182</v>
      </c>
      <c r="F274">
        <f ca="1"/>
        <v>274</v>
      </c>
    </row>
    <row r="275" spans="1:6" x14ac:dyDescent="0.25">
      <c r="A275" t="str">
        <f ca="1"/>
        <v>Tom Lewis</v>
      </c>
      <c r="B275" t="str">
        <f ca="1"/>
        <v>United States, Alaska, Gateway, Spring St, 78, 18044</v>
      </c>
      <c r="C275" t="str">
        <f ca="1"/>
        <v>EcoGrove Developments</v>
      </c>
      <c r="D275" t="str">
        <f ca="1"/>
        <v>9070657176</v>
      </c>
      <c r="F275" t="str">
        <f ca="1"/>
        <v/>
      </c>
    </row>
    <row r="276" spans="1:6" x14ac:dyDescent="0.25">
      <c r="A276" t="str">
        <f ca="1"/>
        <v>Lucas Robinson</v>
      </c>
      <c r="B276" t="str">
        <f ca="1"/>
        <v>United States, Idaho, Twin Falls, Franklin St, 10, 89629</v>
      </c>
      <c r="C276" t="str">
        <f ca="1"/>
        <v>ParkPlace Properties</v>
      </c>
      <c r="D276" t="str">
        <f ca="1"/>
        <v>2084917904</v>
      </c>
      <c r="F276">
        <f ca="1"/>
        <v>276</v>
      </c>
    </row>
    <row r="277" spans="1:6" x14ac:dyDescent="0.25">
      <c r="A277" t="str">
        <f ca="1"/>
        <v>Michael Sanchez</v>
      </c>
      <c r="B277" t="str">
        <f ca="1"/>
        <v>United States, Alabama, Vestavia Hills, Pine St, 112, 17326</v>
      </c>
      <c r="C277" t="str">
        <f ca="1"/>
        <v>Verdant Ventures</v>
      </c>
      <c r="D277" t="str">
        <f ca="1"/>
        <v>2051171757</v>
      </c>
      <c r="F277">
        <f ca="1"/>
        <v>277</v>
      </c>
    </row>
    <row r="278" spans="1:6" x14ac:dyDescent="0.25">
      <c r="A278" t="str">
        <f ca="1"/>
        <v>Charlotte Cohen</v>
      </c>
      <c r="B278" t="str">
        <f ca="1"/>
        <v>United States, Iowa, Davenport, Shady Ln, 109, 79133</v>
      </c>
      <c r="C278" t="str">
        <f ca="1"/>
        <v/>
      </c>
      <c r="D278" t="str">
        <f ca="1"/>
        <v>5155665642</v>
      </c>
      <c r="F278">
        <f ca="1"/>
        <v>278</v>
      </c>
    </row>
    <row r="279" spans="1:6" x14ac:dyDescent="0.25">
      <c r="A279" t="str">
        <f ca="1"/>
        <v>Sophia James Sanchez</v>
      </c>
      <c r="B279" t="str">
        <f ca="1"/>
        <v>United States, Massachusetts, Lynn, Central Ave, 43, 78023</v>
      </c>
      <c r="C279" t="str">
        <f ca="1"/>
        <v/>
      </c>
      <c r="D279" t="str">
        <f ca="1"/>
        <v>6174231754</v>
      </c>
      <c r="F279" t="str">
        <f ca="1"/>
        <v/>
      </c>
    </row>
    <row r="280" spans="1:6" x14ac:dyDescent="0.25">
      <c r="A280" t="str">
        <f ca="1"/>
        <v>Lucas Williams</v>
      </c>
      <c r="B280" t="str">
        <f ca="1"/>
        <v>United States, Alaska, Ketchikan, Walnut St, 74, 77473</v>
      </c>
      <c r="C280" t="str">
        <f ca="1"/>
        <v/>
      </c>
      <c r="D280" t="str">
        <f ca="1"/>
        <v>9075826844</v>
      </c>
      <c r="F280" t="str">
        <f ca="1"/>
        <v/>
      </c>
    </row>
    <row r="281" spans="1:6" x14ac:dyDescent="0.25">
      <c r="A281" t="str">
        <f ca="1"/>
        <v>Aiden Clark</v>
      </c>
      <c r="B281" t="str">
        <f ca="1"/>
        <v>United States, Delaware, Seaford, 1st St, 84, 12658</v>
      </c>
      <c r="C281" t="str">
        <f ca="1"/>
        <v>ArborArchitects Ltd.</v>
      </c>
      <c r="D281" t="str">
        <f ca="1"/>
        <v>3025233716</v>
      </c>
      <c r="F281" t="str">
        <f ca="1"/>
        <v/>
      </c>
    </row>
    <row r="282" spans="1:6" x14ac:dyDescent="0.25">
      <c r="A282" t="str">
        <f ca="1"/>
        <v>Tom Anderson</v>
      </c>
      <c r="B282" t="str">
        <f ca="1"/>
        <v>United States, Louisiana, Baton Rouge, 2nd Ave, 64, 74722</v>
      </c>
      <c r="C282" t="str">
        <f ca="1"/>
        <v/>
      </c>
      <c r="D282" t="str">
        <f ca="1"/>
        <v>3373517810</v>
      </c>
      <c r="F282">
        <f ca="1"/>
        <v>282</v>
      </c>
    </row>
    <row r="283" spans="1:6" x14ac:dyDescent="0.25">
      <c r="A283" t="str">
        <f ca="1"/>
        <v>Benjamin John Robinson</v>
      </c>
      <c r="B283" t="str">
        <f ca="1"/>
        <v>United States, New Hampshire, Dover, Central Ave, 61, 00252</v>
      </c>
      <c r="C283" t="str">
        <f ca="1"/>
        <v>MeadowMakers Collective</v>
      </c>
      <c r="D283" t="str">
        <f ca="1"/>
        <v>6030615399</v>
      </c>
      <c r="F283">
        <f ca="1"/>
        <v>283</v>
      </c>
    </row>
    <row r="284" spans="1:6" x14ac:dyDescent="0.25">
      <c r="A284" t="str">
        <f ca="1"/>
        <v>Avery Miller</v>
      </c>
      <c r="B284" t="str">
        <f ca="1"/>
        <v>United States, Nevada, Summerlin South, 3rd Ave, 79, 00210</v>
      </c>
      <c r="C284" t="str">
        <f ca="1"/>
        <v>CultivateConsortium Agency</v>
      </c>
      <c r="D284" t="str">
        <f ca="1"/>
        <v>7755543554</v>
      </c>
      <c r="F284">
        <f ca="1"/>
        <v>284</v>
      </c>
    </row>
    <row r="285" spans="1:6" x14ac:dyDescent="0.25">
      <c r="A285" t="str">
        <f ca="1"/>
        <v>Evelyn Lopez</v>
      </c>
      <c r="B285" t="str">
        <f ca="1"/>
        <v>United States, Kansas, Wichita, Cedar Ln, 107, 90971</v>
      </c>
      <c r="C285" t="str">
        <f ca="1"/>
        <v/>
      </c>
      <c r="D285" t="str">
        <f ca="1"/>
        <v>9139626572</v>
      </c>
      <c r="F285">
        <f ca="1"/>
        <v>285</v>
      </c>
    </row>
    <row r="286" spans="1:6" x14ac:dyDescent="0.25">
      <c r="A286" t="str">
        <f ca="1"/>
        <v>James Williams</v>
      </c>
      <c r="B286" t="str">
        <f ca="1"/>
        <v>United States, Illinois, Peoria, 7th St, 67, 91835</v>
      </c>
      <c r="C286" t="str">
        <f ca="1"/>
        <v/>
      </c>
      <c r="D286" t="str">
        <f ca="1"/>
        <v>8158746369</v>
      </c>
      <c r="F286">
        <f ca="1"/>
        <v>286</v>
      </c>
    </row>
    <row r="287" spans="1:6" x14ac:dyDescent="0.25">
      <c r="A287" t="str">
        <f ca="1"/>
        <v>Madison Dahan</v>
      </c>
      <c r="B287" t="str">
        <f ca="1"/>
        <v>United States, Minnesota, Maple Grove, Railroad St, 57, 07271</v>
      </c>
      <c r="C287" t="str">
        <f ca="1"/>
        <v/>
      </c>
      <c r="D287" t="str">
        <f ca="1"/>
        <v>2189372095</v>
      </c>
      <c r="F287">
        <f ca="1"/>
        <v>287</v>
      </c>
    </row>
    <row r="288" spans="1:6" x14ac:dyDescent="0.25">
      <c r="A288" t="str">
        <f ca="1"/>
        <v>Avery Smith</v>
      </c>
      <c r="B288" t="str">
        <f ca="1"/>
        <v>United States, Illinois, Joliet, 4th Ave, 36, 69446</v>
      </c>
      <c r="C288" t="str">
        <f ca="1"/>
        <v/>
      </c>
      <c r="D288" t="str">
        <f ca="1"/>
        <v>8153822881</v>
      </c>
      <c r="F288" t="str">
        <f ca="1"/>
        <v/>
      </c>
    </row>
    <row r="289" spans="1:6" x14ac:dyDescent="0.25">
      <c r="A289" t="str">
        <f ca="1"/>
        <v>Noah Jones</v>
      </c>
      <c r="B289" t="str">
        <f ca="1"/>
        <v>United States, California, Los Angeles, North St, 48, 15346</v>
      </c>
      <c r="C289" t="str">
        <f ca="1"/>
        <v>GardenGuild Holdings</v>
      </c>
      <c r="D289" t="str">
        <f ca="1"/>
        <v>7602865587</v>
      </c>
      <c r="F289">
        <f ca="1"/>
        <v>289</v>
      </c>
    </row>
    <row r="290" spans="1:6" x14ac:dyDescent="0.25">
      <c r="A290" t="str">
        <f ca="1"/>
        <v>Mia Vigdorovitch</v>
      </c>
      <c r="B290" t="str">
        <f ca="1"/>
        <v>United States, Alaska, Sitka, Highland Ave, 37, 83989</v>
      </c>
      <c r="C290" t="str">
        <f ca="1"/>
        <v>EcoGrove Developments</v>
      </c>
      <c r="D290" t="str">
        <f ca="1"/>
        <v>9079071729</v>
      </c>
      <c r="F290">
        <f ca="1"/>
        <v>290</v>
      </c>
    </row>
    <row r="291" spans="1:6" x14ac:dyDescent="0.25">
      <c r="A291" t="str">
        <f ca="1"/>
        <v>Lucas Thomas</v>
      </c>
      <c r="B291" t="str">
        <f ca="1"/>
        <v>United States, Maine, Westbrook, School St, 108, 38396</v>
      </c>
      <c r="C291" t="str">
        <f ca="1"/>
        <v/>
      </c>
      <c r="D291" t="str">
        <f ca="1"/>
        <v>2070672238</v>
      </c>
      <c r="F291" t="str">
        <f ca="1"/>
        <v/>
      </c>
    </row>
    <row r="292" spans="1:6" x14ac:dyDescent="0.25">
      <c r="A292" t="str">
        <f ca="1"/>
        <v>James Jones</v>
      </c>
      <c r="B292" t="str">
        <f ca="1"/>
        <v>United States, Hawaii, Honolulu, Short St, 31, 12149</v>
      </c>
      <c r="C292" t="str">
        <f ca="1"/>
        <v/>
      </c>
      <c r="D292" t="str">
        <f ca="1"/>
        <v>8084180372</v>
      </c>
      <c r="F292">
        <f ca="1"/>
        <v>292</v>
      </c>
    </row>
    <row r="293" spans="1:6" x14ac:dyDescent="0.25">
      <c r="A293" t="str">
        <f ca="1"/>
        <v>Evelyn Lewis</v>
      </c>
      <c r="B293" t="str">
        <f ca="1"/>
        <v>United States, Maryland, Dundalk, Hill St, 95, 22747</v>
      </c>
      <c r="C293" t="str">
        <f ca="1"/>
        <v/>
      </c>
      <c r="D293" t="str">
        <f ca="1"/>
        <v>3017150163</v>
      </c>
      <c r="F293" t="str">
        <f ca="1"/>
        <v/>
      </c>
    </row>
    <row r="294" spans="1:6" x14ac:dyDescent="0.25">
      <c r="A294" t="str">
        <f ca="1"/>
        <v>Michael Clark</v>
      </c>
      <c r="B294" t="str">
        <f ca="1"/>
        <v>United States, Louisiana, Kenner, 1st Ave, 21, 21868</v>
      </c>
      <c r="C294" t="str">
        <f ca="1"/>
        <v>FloraFusion Enterprises</v>
      </c>
      <c r="D294" t="str">
        <f ca="1"/>
        <v>5047958176</v>
      </c>
      <c r="F294">
        <f ca="1"/>
        <v>294</v>
      </c>
    </row>
    <row r="295" spans="1:6" x14ac:dyDescent="0.25">
      <c r="A295" t="str">
        <f ca="1"/>
        <v>Emily Rose Dahan</v>
      </c>
      <c r="B295" t="str">
        <f ca="1"/>
        <v>United States, Delaware, Wilmingto, Walnut St, 127, 86706</v>
      </c>
      <c r="C295" t="str">
        <f ca="1"/>
        <v>RootedRealms Co.</v>
      </c>
      <c r="D295" t="str">
        <f ca="1"/>
        <v>3028247934</v>
      </c>
      <c r="F295" t="str">
        <f ca="1"/>
        <v/>
      </c>
    </row>
    <row r="296" spans="1:6" x14ac:dyDescent="0.25">
      <c r="A296" t="str">
        <f ca="1"/>
        <v>Lucas Thomas</v>
      </c>
      <c r="B296" t="str">
        <f ca="1"/>
        <v>United States, Montana, Butte-Silver Bow, Mill St, 47, 24459</v>
      </c>
      <c r="C296" t="str">
        <f ca="1"/>
        <v/>
      </c>
      <c r="D296" t="str">
        <f ca="1"/>
        <v>4060355280</v>
      </c>
      <c r="F296">
        <f ca="1"/>
        <v>296</v>
      </c>
    </row>
    <row r="297" spans="1:6" x14ac:dyDescent="0.25">
      <c r="A297" t="str">
        <f ca="1"/>
        <v>Alexander Gonzalez</v>
      </c>
      <c r="B297" t="str">
        <f ca="1"/>
        <v>United States, Arkansas, Hot Springs, W Main St, 75, 79639</v>
      </c>
      <c r="C297" t="str">
        <f ca="1"/>
        <v/>
      </c>
      <c r="D297" t="str">
        <f ca="1"/>
        <v>5010082589</v>
      </c>
      <c r="F297">
        <f ca="1"/>
        <v>297</v>
      </c>
    </row>
    <row r="298" spans="1:6" x14ac:dyDescent="0.25">
      <c r="A298" t="str">
        <f ca="1"/>
        <v>Mia Harris</v>
      </c>
      <c r="B298" t="str">
        <f ca="1"/>
        <v>United States, Georgia, South Fulton, School St, 135, 68954</v>
      </c>
      <c r="C298" t="str">
        <f ca="1"/>
        <v/>
      </c>
      <c r="D298" t="str">
        <f ca="1"/>
        <v>6784864090</v>
      </c>
      <c r="F298" t="str">
        <f ca="1"/>
        <v/>
      </c>
    </row>
    <row r="299" spans="1:6" x14ac:dyDescent="0.25">
      <c r="A299" t="str">
        <f ca="1"/>
        <v>Mia Dahan</v>
      </c>
      <c r="B299" t="str">
        <f ca="1"/>
        <v>United States, Connecticut, Milford city, E Main St, 6, 69733</v>
      </c>
      <c r="C299" t="str">
        <f ca="1"/>
        <v/>
      </c>
      <c r="D299" t="str">
        <f ca="1"/>
        <v>9593828390</v>
      </c>
      <c r="F299">
        <f ca="1"/>
        <v>299</v>
      </c>
    </row>
    <row r="300" spans="1:6" x14ac:dyDescent="0.25">
      <c r="A300" t="str">
        <f ca="1"/>
        <v>Michael Jackson</v>
      </c>
      <c r="B300" t="str">
        <f ca="1"/>
        <v>United States, Delaware, Dover, Meadow Ln, 86, 25924</v>
      </c>
      <c r="C300" t="str">
        <f ca="1"/>
        <v/>
      </c>
      <c r="D300" t="str">
        <f ca="1"/>
        <v>3021983905</v>
      </c>
      <c r="F300" t="str">
        <f ca="1"/>
        <v/>
      </c>
    </row>
    <row r="301" spans="1:6" x14ac:dyDescent="0.25">
      <c r="A301" t="str">
        <f ca="1"/>
        <v>Tom Gonzalez</v>
      </c>
      <c r="B301" t="str">
        <f ca="1"/>
        <v>United States, California, San Jose, Highland Ave, 35, 45007</v>
      </c>
      <c r="C301" t="str">
        <f ca="1"/>
        <v/>
      </c>
      <c r="D301" t="str">
        <f ca="1"/>
        <v>7140447706</v>
      </c>
      <c r="F301">
        <f ca="1"/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92DA-B1F6-419A-B27A-26CE02153B37}">
  <dimension ref="A1:H7"/>
  <sheetViews>
    <sheetView zoomScale="400" zoomScaleNormal="400" workbookViewId="0">
      <selection activeCell="E2" sqref="E2"/>
    </sheetView>
  </sheetViews>
  <sheetFormatPr defaultRowHeight="15" x14ac:dyDescent="0.25"/>
  <cols>
    <col min="2" max="2" width="7.28515625" bestFit="1" customWidth="1"/>
    <col min="3" max="3" width="11" bestFit="1" customWidth="1"/>
    <col min="4" max="4" width="12" bestFit="1" customWidth="1"/>
  </cols>
  <sheetData>
    <row r="1" spans="1:8" x14ac:dyDescent="0.25">
      <c r="B1" t="s">
        <v>535</v>
      </c>
      <c r="C1" t="s">
        <v>536</v>
      </c>
      <c r="D1" t="s">
        <v>544</v>
      </c>
      <c r="E1" t="s">
        <v>545</v>
      </c>
      <c r="G1" s="11" t="s">
        <v>1232</v>
      </c>
      <c r="H1" s="11"/>
    </row>
    <row r="2" spans="1:8" x14ac:dyDescent="0.25">
      <c r="B2">
        <f ca="1">SUM(_xlfn.ANCHORARRAY('names and emails gen'!$G$2))</f>
        <v>182</v>
      </c>
      <c r="C2">
        <f ca="1">ROUND('Order,Users,search,DetO amounts'!B2*2.3,0)</f>
        <v>419</v>
      </c>
      <c r="D2">
        <f ca="1">'Order,Users,search,DetO amounts'!B2+_xlfn.BINOM.INV($D$4,$D$5,RAND())</f>
        <v>578</v>
      </c>
      <c r="E2" cm="1">
        <f t="array" aca="1" ref="E2" ca="1">'Details amount'!$A$2-SUM(IF(_xlfn.ANCHORARRAY(DetailsData!$F$2)&lt;&gt;"",1,0))+_xlfn.BINOM.INV($E$4,$E$5,RAND())</f>
        <v>687</v>
      </c>
      <c r="G2" t="s">
        <v>1217</v>
      </c>
      <c r="H2" t="s">
        <v>1218</v>
      </c>
    </row>
    <row r="3" spans="1:8" x14ac:dyDescent="0.25">
      <c r="G3" s="7">
        <v>41925.5</v>
      </c>
      <c r="H3" s="7">
        <v>45351.5</v>
      </c>
    </row>
    <row r="4" spans="1:8" x14ac:dyDescent="0.25">
      <c r="A4" t="s">
        <v>1282</v>
      </c>
      <c r="D4">
        <v>500</v>
      </c>
      <c r="E4">
        <v>700</v>
      </c>
    </row>
    <row r="5" spans="1:8" x14ac:dyDescent="0.25">
      <c r="A5" t="s">
        <v>1283</v>
      </c>
      <c r="D5">
        <v>0.8</v>
      </c>
      <c r="E5">
        <v>0.8</v>
      </c>
      <c r="G5" s="11" t="s">
        <v>1239</v>
      </c>
      <c r="H5" s="11"/>
    </row>
    <row r="6" spans="1:8" x14ac:dyDescent="0.25">
      <c r="G6" t="s">
        <v>1217</v>
      </c>
      <c r="H6" t="s">
        <v>1218</v>
      </c>
    </row>
    <row r="7" spans="1:8" x14ac:dyDescent="0.25">
      <c r="G7" s="8">
        <v>41925</v>
      </c>
      <c r="H7" s="8">
        <v>45351</v>
      </c>
    </row>
  </sheetData>
  <mergeCells count="2">
    <mergeCell ref="G1:H1"/>
    <mergeCell ref="G5:H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FD8D-A1CF-47A4-B156-8B14E7711C74}">
  <sheetPr>
    <tabColor theme="8" tint="0.39997558519241921"/>
  </sheetPr>
  <dimension ref="A1:K2"/>
  <sheetViews>
    <sheetView workbookViewId="0">
      <selection activeCell="D3" sqref="D3"/>
    </sheetView>
  </sheetViews>
  <sheetFormatPr defaultRowHeight="15" x14ac:dyDescent="0.25"/>
  <cols>
    <col min="2" max="2" width="17.85546875" bestFit="1" customWidth="1"/>
    <col min="3" max="3" width="10" bestFit="1" customWidth="1"/>
    <col min="4" max="4" width="7.42578125" bestFit="1" customWidth="1"/>
    <col min="5" max="5" width="8.140625" bestFit="1" customWidth="1"/>
    <col min="13" max="14" width="15" bestFit="1" customWidth="1"/>
  </cols>
  <sheetData>
    <row r="1" spans="1:11" x14ac:dyDescent="0.25">
      <c r="B1" t="s">
        <v>990</v>
      </c>
      <c r="C1" t="s">
        <v>1220</v>
      </c>
      <c r="D1" t="s">
        <v>1219</v>
      </c>
      <c r="E1" t="s">
        <v>1221</v>
      </c>
      <c r="F1" t="s">
        <v>1211</v>
      </c>
      <c r="G1" t="s">
        <v>1212</v>
      </c>
      <c r="H1" t="s">
        <v>1213</v>
      </c>
      <c r="I1" t="s">
        <v>1214</v>
      </c>
      <c r="J1" t="s">
        <v>1215</v>
      </c>
      <c r="K1" t="s">
        <v>1216</v>
      </c>
    </row>
    <row r="2" spans="1:11" x14ac:dyDescent="0.25">
      <c r="A2" t="e" cm="1" vm="3">
        <f t="array" aca="1" ref="A2" ca="1">_xlfn.SEQUENCE('Order,Users,search,DetO amounts'!$C$2)</f>
        <v>#VALUE!</v>
      </c>
      <c r="B2" t="e" cm="1" vm="3">
        <f t="array" aca="1" ref="B2" ca="1">_xlfn.MAP(_xlfn.ANCHORARRAY($F$2),_xlfn.ANCHORARRAY($G$2),_xlfn.ANCHORARRAY($H$2),_xlfn.ANCHORARRAY($I$2),_xlfn.ANCHORARRAY($J$2),_xlfn.ANCHORARRAY($K$2),_xlfn.LAMBDA(_xlpm.a,_xlpm.b,_xlpm.c,_xlpm.d,_xlpm.e,_xlpm.f,_xlfn.CONCAT(_xlpm.a,"-",_xlpm.b,"-",_xlpm.c," ",_xlpm.d,":",_xlpm.e,":",_xlpm.f)))</f>
        <v>#VALUE!</v>
      </c>
      <c r="C2" t="e" cm="1" vm="3">
        <f t="array" aca="1" ref="C2" ca="1">_xlfn._xlws.SORT(_xlfn.ANCHORARRAY($D$2)+_xlfn.ANCHORARRAY($E$2))</f>
        <v>#VALUE!</v>
      </c>
      <c r="D2" t="e" cm="1" vm="3">
        <f t="array" aca="1" ref="D2" ca="1">_xlfn.MAP(_xlfn.ANCHORARRAY($A$2),_xlfn.LAMBDA(_xlpm.x,IF(_xlpm.x&gt;0,RANDBETWEEN('Order,Users,search,DetO amounts'!$G$3,'Order,Users,search,DetO amounts'!$H$3),"nope")))</f>
        <v>#VALUE!</v>
      </c>
      <c r="E2" t="e" cm="1" vm="3">
        <f t="array" aca="1" ref="E2" ca="1">_xlfn.MAP(_xlfn.ANCHORARRAY($D$2),_xlfn.LAMBDA(_xlpm.x,IF(_xlpm.x&gt;0,2/3*RAND()+0.25,"nope")))</f>
        <v>#VALUE!</v>
      </c>
      <c r="F2" t="e" cm="1" vm="3">
        <f t="array" aca="1" ref="F2" ca="1">_xlfn.MAP(_xlfn.ANCHORARRAY($C$2),_xlfn.LAMBDA(_xlpm.x,TEXT(YEAR(_xlpm.x),"0000")))</f>
        <v>#VALUE!</v>
      </c>
      <c r="G2" t="e" cm="1" vm="3">
        <f t="array" aca="1" ref="G2" ca="1">_xlfn.MAP(_xlfn.ANCHORARRAY($C$2),_xlfn.LAMBDA(_xlpm.x,TEXT(MONTH(_xlpm.x),"00")))</f>
        <v>#VALUE!</v>
      </c>
      <c r="H2" t="e" cm="1" vm="3">
        <f t="array" aca="1" ref="H2" ca="1">_xlfn.MAP(_xlfn.ANCHORARRAY($C$2),_xlfn.LAMBDA(_xlpm.x,TEXT(DAY(_xlpm.x),"00")))</f>
        <v>#VALUE!</v>
      </c>
      <c r="I2" t="e" cm="1" vm="3">
        <f t="array" aca="1" ref="I2" ca="1">_xlfn.MAP(_xlfn.ANCHORARRAY($C$2),_xlfn.LAMBDA(_xlpm.x,TEXT(HOUR(_xlpm.x),"00")))</f>
        <v>#VALUE!</v>
      </c>
      <c r="J2" t="e" cm="1" vm="3">
        <f t="array" aca="1" ref="J2" ca="1">_xlfn.MAP(_xlfn.ANCHORARRAY($C$2),_xlfn.LAMBDA(_xlpm.x,TEXT(MINUTE(_xlpm.x),"00")))</f>
        <v>#VALUE!</v>
      </c>
      <c r="K2" t="e" cm="1" vm="3">
        <f t="array" aca="1" ref="K2" ca="1">_xlfn.MAP(_xlfn.ANCHORARRAY($C$2),_xlfn.LAMBDA(_xlpm.x,TEXT(SECOND(_xlpm.x),"00")))</f>
        <v>#VALUE!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2F4B7-55B1-4C33-A6D9-8A8FDC53B546}">
  <sheetPr>
    <tabColor theme="8" tint="0.39997558519241921"/>
  </sheetPr>
  <dimension ref="A1:N2"/>
  <sheetViews>
    <sheetView workbookViewId="0">
      <selection activeCell="A2" sqref="A2"/>
    </sheetView>
  </sheetViews>
  <sheetFormatPr defaultRowHeight="15" x14ac:dyDescent="0.25"/>
  <cols>
    <col min="2" max="2" width="10.140625" bestFit="1" customWidth="1"/>
    <col min="3" max="4" width="10.140625" customWidth="1"/>
    <col min="5" max="5" width="10.85546875" bestFit="1" customWidth="1"/>
    <col min="10" max="10" width="9" customWidth="1"/>
    <col min="11" max="11" width="20.42578125" bestFit="1" customWidth="1"/>
    <col min="12" max="12" width="62.5703125" bestFit="1" customWidth="1"/>
    <col min="13" max="13" width="20.42578125" bestFit="1" customWidth="1"/>
    <col min="14" max="14" width="62.5703125" bestFit="1" customWidth="1"/>
  </cols>
  <sheetData>
    <row r="1" spans="1:14" x14ac:dyDescent="0.25">
      <c r="B1" t="s">
        <v>1236</v>
      </c>
      <c r="C1" t="s">
        <v>530</v>
      </c>
      <c r="D1" t="s">
        <v>529</v>
      </c>
      <c r="E1" t="s">
        <v>1240</v>
      </c>
      <c r="F1" t="s">
        <v>1241</v>
      </c>
      <c r="G1" t="s">
        <v>1211</v>
      </c>
      <c r="H1" t="s">
        <v>1212</v>
      </c>
      <c r="I1" t="s">
        <v>1213</v>
      </c>
      <c r="K1" s="11" t="s">
        <v>1257</v>
      </c>
      <c r="L1" s="11"/>
      <c r="M1" s="11" t="s">
        <v>1230</v>
      </c>
      <c r="N1" s="11"/>
    </row>
    <row r="2" spans="1:14" x14ac:dyDescent="0.25">
      <c r="A2" t="e" cm="1" vm="4">
        <f t="array" aca="1" ref="A2" ca="1">_xlfn.SEQUENCE('Order,Users,search,DetO amounts'!$E$2)</f>
        <v>#VALUE!</v>
      </c>
      <c r="B2" t="e" cm="1" vm="4">
        <f t="array" aca="1" ref="B2" ca="1">_xlfn.MAP(_xlfn.ANCHORARRAY($G$2),_xlfn.ANCHORARRAY($H$2),_xlfn.ANCHORARRAY($I$2),_xlfn.LAMBDA(_xlpm.a,_xlpm.b,_xlpm.c,_xlfn.CONCAT(_xlpm.a,"-",_xlpm.b,"-",_xlpm.c)))</f>
        <v>#VALUE!</v>
      </c>
      <c r="C2" t="e" cm="1" vm="4">
        <f t="array" aca="1" ref="C2" ca="1">_xlfn.SORTBY(_xlfn.ANCHORARRAY($K$2),_xlfn.ANCHORARRAY($F$2))</f>
        <v>#VALUE!</v>
      </c>
      <c r="D2" t="e" cm="1" vm="5">
        <f t="array" aca="1" ref="D2" ca="1">_xlfn.SORTBY(_xlfn.ANCHORARRAY(L2),_xlfn.ANCHORARRAY($F$2))</f>
        <v>#VALUE!</v>
      </c>
      <c r="E2" t="e" cm="1" vm="4">
        <f t="array" aca="1" ref="E2" ca="1">_xlfn._xlws.SORT(_xlfn.ANCHORARRAY($F$2))</f>
        <v>#VALUE!</v>
      </c>
      <c r="F2" t="e" cm="1" vm="4">
        <f t="array" aca="1" ref="F2" ca="1">_xlfn.MAP(_xlfn.ANCHORARRAY($A$2),_xlfn.LAMBDA(_xlpm.x,IF(_xlpm.x&gt;0,RANDBETWEEN('Order,Users,search,DetO amounts'!$G$7,'Order,Users,search,DetO amounts'!$H$7),"nope")))</f>
        <v>#VALUE!</v>
      </c>
      <c r="G2" t="e" cm="1" vm="4">
        <f t="array" aca="1" ref="G2" ca="1">_xlfn.MAP(_xlfn.ANCHORARRAY($E$2),_xlfn.LAMBDA(_xlpm.x,TEXT(YEAR(_xlpm.x),"0000")))</f>
        <v>#VALUE!</v>
      </c>
      <c r="H2" t="e" cm="1" vm="4">
        <f t="array" aca="1" ref="H2" ca="1">_xlfn.MAP(_xlfn.ANCHORARRAY($E$2),_xlfn.LAMBDA(_xlpm.x,TEXT(MONTH(_xlpm.x),"00")))</f>
        <v>#VALUE!</v>
      </c>
      <c r="I2" t="e" cm="1" vm="4">
        <f t="array" aca="1" ref="I2" ca="1">_xlfn.MAP(_xlfn.ANCHORARRAY($E$2),_xlfn.LAMBDA(_xlpm.x,TEXT(DAY(_xlpm.x),"00")))</f>
        <v>#VALUE!</v>
      </c>
      <c r="K2" t="e" cm="1" vm="4">
        <f t="array" aca="1" ref="K2" ca="1">_xlfn.MAP($M$2:INDEX($M:$M,COUNTA($B:$B)),_xlfn.LAMBDA(_xlpm.x,IF(_xlpm.x=0,"",_xlpm.x)))</f>
        <v>#VALUE!</v>
      </c>
      <c r="L2" t="e" cm="1" vm="6">
        <f t="array" aca="1" ref="L2" ca="1">_xlfn.MAP($N$2:INDEX($N:$N,COUNTA($B:$B)),_xlfn.LAMBDA(_xlpm.x,IF(_xlpm.x=0,"",_xlpm.x)))</f>
        <v>#VALUE!</v>
      </c>
      <c r="M2" t="e" cm="1" vm="7">
        <f t="array" aca="1" ref="M2" ca="1">_xlfn._xlws.FILTER(_xlfn.ANCHORARRAY(DetailsData!$A$2),_xlfn.ANCHORARRAY(DetailsData!$F$2)="")</f>
        <v>#VALUE!</v>
      </c>
      <c r="N2" t="e" cm="1" vm="8">
        <f t="array" aca="1" ref="N2" ca="1">_xlfn._xlws.FILTER(_xlfn.ANCHORARRAY(DetailsData!$B$2),_xlfn.ANCHORARRAY(DetailsData!$F$2)="")</f>
        <v>#VALUE!</v>
      </c>
    </row>
  </sheetData>
  <mergeCells count="2">
    <mergeCell ref="M1:N1"/>
    <mergeCell ref="K1:L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F08C-8A61-43B7-A1FA-FE51FA653A9A}">
  <sheetPr>
    <tabColor theme="9" tint="-0.249977111117893"/>
  </sheetPr>
  <dimension ref="A1:F2"/>
  <sheetViews>
    <sheetView topLeftCell="A556" workbookViewId="0">
      <selection activeCell="B2" sqref="B2:D590"/>
    </sheetView>
  </sheetViews>
  <sheetFormatPr defaultRowHeight="15" x14ac:dyDescent="0.25"/>
  <cols>
    <col min="2" max="2" width="25.5703125" bestFit="1" customWidth="1"/>
    <col min="3" max="3" width="25.42578125" bestFit="1" customWidth="1"/>
    <col min="4" max="4" width="56.85546875" bestFit="1" customWidth="1"/>
    <col min="5" max="5" width="19.5703125" bestFit="1" customWidth="1"/>
    <col min="6" max="6" width="21.42578125" bestFit="1" customWidth="1"/>
  </cols>
  <sheetData>
    <row r="1" spans="1:6" x14ac:dyDescent="0.25">
      <c r="B1" t="s">
        <v>531</v>
      </c>
      <c r="C1" t="s">
        <v>882</v>
      </c>
      <c r="D1" t="s">
        <v>660</v>
      </c>
      <c r="E1" t="s">
        <v>884</v>
      </c>
      <c r="F1" t="s">
        <v>885</v>
      </c>
    </row>
    <row r="2" spans="1:6" x14ac:dyDescent="0.25">
      <c r="A2" t="e" cm="1" vm="9">
        <f t="array" aca="1" ref="A2" ca="1">_xlfn.SEQUENCE('Order,Users,search,DetO amounts'!$D$2)</f>
        <v>#VALUE!</v>
      </c>
      <c r="B2" t="e" cm="1" vm="9">
        <f t="array" aca="1" ref="B2" ca="1">_xlfn.MAP(_xlfn.ANCHORARRAY($A$2),_xlfn.ANCHORARRAY($E$2),_xlfn.LAMBDA(_xlpm.x,_xlpm.y,IF(_xlpm.x&lt;='Order,Users,search,DetO amounts'!$B$2,INDEX(_xlfn.ANCHORARRAY(UsersData!$A$2),_xlpm.x),INDEX(_xlfn.ANCHORARRAY(UsersData!$A$2),_xlpm.y))))</f>
        <v>#VALUE!</v>
      </c>
      <c r="C2" t="e" cm="1" vm="9">
        <f t="array" aca="1" ref="C2" ca="1">_xlfn.MAP(_xlfn.ANCHORARRAY($A$2),_xlfn.ANCHORARRAY($F$2),_xlfn.LAMBDA(_xlpm.x,_xlpm.y,IF(_xlpm.x&lt;='Order,Users,search,DetO amounts'!$B$2,INDEX(_xlfn.ANCHORARRAY(UsersData!$D$2),_xlpm.x),INDEX(_xlfn.ANCHORARRAY(DetailsData!$A$2),_xlpm.y))))</f>
        <v>#VALUE!</v>
      </c>
      <c r="D2" t="e" cm="1" vm="9">
        <f t="array" aca="1" ref="D2" ca="1">_xlfn.MAP(_xlfn.ANCHORARRAY($A$2),_xlfn.ANCHORARRAY($F$2),_xlfn.LAMBDA(_xlpm.x,_xlpm.y,IF(_xlpm.x&lt;='Order,Users,search,DetO amounts'!$B$2,INDEX(_xlfn.ANCHORARRAY(UsersData!$E$2),_xlpm.x),INDEX(_xlfn.ANCHORARRAY(DetailsData!$B$2),_xlpm.y))))</f>
        <v>#VALUE!</v>
      </c>
      <c r="E2" t="e" cm="1" vm="9">
        <f t="array" aca="1" ref="E2" ca="1">_xlfn.MAP(_xlfn.ANCHORARRAY($A$2),_xlfn.LAMBDA(_xlpm.x,IF(_xlpm.x&lt;='Order,Users,search,DetO amounts'!$B$2,"",RANDBETWEEN(1,'Order,Users,search,DetO amounts'!$B$2))))</f>
        <v>#VALUE!</v>
      </c>
      <c r="F2" t="e" cm="1" vm="9">
        <f t="array" aca="1" ref="F2" ca="1">_xlfn.MAP(_xlfn.ANCHORARRAY($A$2),_xlfn.LAMBDA(_xlpm.x,IF(_xlpm.x&lt;='Order,Users,search,DetO amounts'!$B$2,"",RANDBETWEEN(1,'Details amount'!$A$2))))</f>
        <v>#VALUE!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8AAB-89CB-4F8C-83E2-A29DC5561FD5}">
  <sheetPr>
    <tabColor theme="9" tint="-0.249977111117893"/>
  </sheetPr>
  <dimension ref="A1:M12"/>
  <sheetViews>
    <sheetView workbookViewId="0">
      <selection activeCell="A2" sqref="A2:G697"/>
    </sheetView>
  </sheetViews>
  <sheetFormatPr defaultRowHeight="15" x14ac:dyDescent="0.25"/>
  <cols>
    <col min="2" max="2" width="25.7109375" bestFit="1" customWidth="1"/>
    <col min="3" max="3" width="21.85546875" bestFit="1" customWidth="1"/>
    <col min="4" max="4" width="64.85546875" bestFit="1" customWidth="1"/>
    <col min="5" max="5" width="10.140625" bestFit="1" customWidth="1"/>
    <col min="6" max="6" width="25" bestFit="1" customWidth="1"/>
    <col min="7" max="7" width="12.42578125" bestFit="1" customWidth="1"/>
    <col min="8" max="9" width="9" customWidth="1"/>
    <col min="11" max="11" width="25" bestFit="1" customWidth="1"/>
  </cols>
  <sheetData>
    <row r="1" spans="1:13" x14ac:dyDescent="0.25">
      <c r="A1" t="s">
        <v>1235</v>
      </c>
      <c r="B1" t="s">
        <v>531</v>
      </c>
      <c r="C1" t="s">
        <v>530</v>
      </c>
      <c r="D1" t="s">
        <v>529</v>
      </c>
      <c r="E1" t="s">
        <v>1236</v>
      </c>
      <c r="F1" t="s">
        <v>1237</v>
      </c>
      <c r="G1" t="s">
        <v>1238</v>
      </c>
      <c r="K1" t="s">
        <v>1242</v>
      </c>
      <c r="M1" t="s">
        <v>1254</v>
      </c>
    </row>
    <row r="2" spans="1:13" x14ac:dyDescent="0.25">
      <c r="A2" t="e" cm="1" vm="4">
        <f t="array" aca="1" ref="A2" ca="1">_xlfn.SEQUENCE('Order,Users,search,DetO amounts'!$E$2)</f>
        <v>#VALUE!</v>
      </c>
      <c r="B2" t="e" cm="1" vm="4">
        <f t="array" aca="1" ref="B2" ca="1">_xlfn.MAP(_xlfn.ANCHORARRAY($A$2),_xlfn.LAMBDA(_xlpm.x,IF(_xlpm.x&gt;0,INDEX(_xlfn.ANCHORARRAY(UsersData!$A$2),RANDBETWEEN(1,'Order,Users,search,DetO amounts'!$B$2)),"nope")))</f>
        <v>#VALUE!</v>
      </c>
      <c r="C2" t="e" cm="1" vm="6">
        <f t="array" aca="1" ref="C2" ca="1">_xlfn.MAP(_xlfn.ANCHORARRAY('OrderDate gen'!$C$2),_xlfn.LAMBDA(_xlpm.x,IF(_xlpm.x="",INDEX(_xlfn.ANCHORARRAY(DetailsData!$A$2),RANDBETWEEN(1,'Details amount'!$A$2)),_xlpm.x)))</f>
        <v>#VALUE!</v>
      </c>
      <c r="D2" t="e" cm="1" vm="5">
        <f t="array" aca="1" ref="D2" ca="1">_xlfn.MAP(_xlfn.ANCHORARRAY('OrderDate gen'!$D$2),_xlfn.LAMBDA(_xlpm.x,IF(_xlpm.x="",INDEX(_xlfn.ANCHORARRAY(DetailsData!$B$2),RANDBETWEEN(1,'Details amount'!$A$2)),_xlpm.x)))</f>
        <v>#VALUE!</v>
      </c>
      <c r="E2" t="e" cm="1" vm="4">
        <f t="array" aca="1" ref="E2" ca="1">_xlfn.ANCHORARRAY('OrderDate gen'!$B$2)</f>
        <v>#VALUE!</v>
      </c>
      <c r="F2" t="e" cm="1" vm="6">
        <f t="array" aca="1" ref="F2" ca="1">_xlfn.MAP(_xlfn.ANCHORARRAY($E$2),_xlfn.LAMBDA(_xlpm.x,IF(_xlpm.x&lt;&gt;"",INDEX($K$2:INDEX($K:$K,COUNTA($K:$K)), RANDBETWEEN(1,COUNTA($K:$K)-1)),"nope")))</f>
        <v>#VALUE!</v>
      </c>
      <c r="G2" t="e" cm="1" vm="4">
        <f t="array" aca="1" ref="G2" ca="1">_xlfn.MAP(_xlfn.ANCHORARRAY($E$2),_xlfn.LAMBDA(_xlpm.x,IF(_xlpm.x&lt;&gt;"",INDEX($M$2:INDEX($M:$M,COUNTA($M:$M)), RANDBETWEEN(1,COUNTA($M:$M)-1)),"nope")))</f>
        <v>#VALUE!</v>
      </c>
      <c r="K2" t="s">
        <v>1246</v>
      </c>
      <c r="M2" t="s">
        <v>1255</v>
      </c>
    </row>
    <row r="3" spans="1:13" x14ac:dyDescent="0.25">
      <c r="K3" t="s">
        <v>1244</v>
      </c>
      <c r="M3" t="s">
        <v>1255</v>
      </c>
    </row>
    <row r="4" spans="1:13" x14ac:dyDescent="0.25">
      <c r="K4" t="s">
        <v>1243</v>
      </c>
      <c r="M4" t="s">
        <v>1256</v>
      </c>
    </row>
    <row r="5" spans="1:13" x14ac:dyDescent="0.25">
      <c r="K5" t="s">
        <v>1245</v>
      </c>
    </row>
    <row r="6" spans="1:13" x14ac:dyDescent="0.25">
      <c r="K6" t="s">
        <v>1247</v>
      </c>
    </row>
    <row r="7" spans="1:13" x14ac:dyDescent="0.25">
      <c r="K7" t="s">
        <v>1248</v>
      </c>
    </row>
    <row r="8" spans="1:13" x14ac:dyDescent="0.25">
      <c r="K8" t="s">
        <v>1249</v>
      </c>
    </row>
    <row r="9" spans="1:13" x14ac:dyDescent="0.25">
      <c r="K9" t="s">
        <v>1250</v>
      </c>
    </row>
    <row r="10" spans="1:13" x14ac:dyDescent="0.25">
      <c r="K10" t="s">
        <v>1251</v>
      </c>
    </row>
    <row r="11" spans="1:13" x14ac:dyDescent="0.25">
      <c r="K11" t="s">
        <v>1252</v>
      </c>
    </row>
    <row r="12" spans="1:13" x14ac:dyDescent="0.25">
      <c r="K12" t="s">
        <v>1253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696B-DC39-4BCF-9483-9FCBEFB69FD7}">
  <sheetPr>
    <tabColor theme="9" tint="-0.249977111117893"/>
  </sheetPr>
  <dimension ref="A1:K368"/>
  <sheetViews>
    <sheetView topLeftCell="A390" workbookViewId="0">
      <selection activeCell="B2" sqref="B2:E424"/>
    </sheetView>
  </sheetViews>
  <sheetFormatPr defaultRowHeight="15" x14ac:dyDescent="0.25"/>
  <cols>
    <col min="2" max="2" width="17.85546875" bestFit="1" customWidth="1"/>
    <col min="3" max="3" width="14.42578125" bestFit="1" customWidth="1"/>
    <col min="4" max="4" width="24.85546875" bestFit="1" customWidth="1"/>
    <col min="5" max="5" width="26.140625" bestFit="1" customWidth="1"/>
    <col min="7" max="7" width="23.42578125" bestFit="1" customWidth="1"/>
    <col min="9" max="9" width="26.140625" bestFit="1" customWidth="1"/>
    <col min="11" max="11" width="44.28515625" bestFit="1" customWidth="1"/>
  </cols>
  <sheetData>
    <row r="1" spans="1:11" ht="15.75" thickBot="1" x14ac:dyDescent="0.3">
      <c r="B1" t="s">
        <v>990</v>
      </c>
      <c r="C1" t="s">
        <v>991</v>
      </c>
      <c r="D1" t="s">
        <v>531</v>
      </c>
      <c r="E1" t="s">
        <v>992</v>
      </c>
      <c r="G1" s="5" t="s">
        <v>993</v>
      </c>
      <c r="I1" t="s">
        <v>997</v>
      </c>
    </row>
    <row r="2" spans="1:11" x14ac:dyDescent="0.25">
      <c r="A2" t="e" cm="1" vm="3">
        <f t="array" aca="1" ref="A2" ca="1">_xlfn.SEQUENCE('Order,Users,search,DetO amounts'!$C$2)</f>
        <v>#VALUE!</v>
      </c>
      <c r="B2" t="e" cm="1" vm="3">
        <f t="array" aca="1" ref="B2" ca="1">_xlfn.ANCHORARRAY('SearchDT gen'!$B$2)</f>
        <v>#VALUE!</v>
      </c>
      <c r="C2" t="e" cm="1" vm="3">
        <f t="array" aca="1" ref="C2" ca="1">_xlfn.MAP(_xlfn.ANCHORARRAY($A$2),_xlfn.LAMBDA(_xlpm.x,IF(_xlpm.x&gt;0,_xlfn.CONCAT(TEXT(RANDBETWEEN(0,255),"#"),".",TEXT(RANDBETWEEN(0,255),"#"),".",TEXT(RANDBETWEEN(0,255),"#"),".",TEXT(RANDBETWEEN(0,255),"#")),"nope")))</f>
        <v>#VALUE!</v>
      </c>
      <c r="D2" t="e" cm="1" vm="3">
        <f t="array" aca="1" ref="D2" ca="1">_xlfn.MAP(_xlfn.ANCHORARRAY(A2),_xlfn.LAMBDA(_xlpm.x,IF(AND(_xlpm.x&gt;0,_xlfn.BINOM.INV(1,$G$2,RAND())),INDEX(_xlfn.ANCHORARRAY(UsersData!$A$2),RANDBETWEEN(1,'Order,Users,search,DetO amounts'!$B$2)),"")))</f>
        <v>#VALUE!</v>
      </c>
      <c r="E2" t="e" cm="1" vm="3">
        <f t="array" aca="1" ref="E2" ca="1">_xlfn.MAP(_xlfn.ANCHORARRAY($A$2),_xlfn.LAMBDA(_xlpm.x,IF(_xlpm.x&gt;0,INDEX($I$2:$I$368,RANDBETWEEN(1,COUNTA($I:$I))),"nope")))</f>
        <v>#VALUE!</v>
      </c>
      <c r="G2" s="4">
        <v>0.35</v>
      </c>
      <c r="I2" t="s">
        <v>995</v>
      </c>
      <c r="K2" t="s">
        <v>890</v>
      </c>
    </row>
    <row r="3" spans="1:11" x14ac:dyDescent="0.25">
      <c r="I3" t="s">
        <v>1059</v>
      </c>
      <c r="K3" t="s">
        <v>891</v>
      </c>
    </row>
    <row r="4" spans="1:11" x14ac:dyDescent="0.25">
      <c r="I4" t="s">
        <v>994</v>
      </c>
      <c r="K4" t="s">
        <v>892</v>
      </c>
    </row>
    <row r="5" spans="1:11" x14ac:dyDescent="0.25">
      <c r="I5" t="s">
        <v>996</v>
      </c>
      <c r="K5" t="s">
        <v>893</v>
      </c>
    </row>
    <row r="6" spans="1:11" x14ac:dyDescent="0.25">
      <c r="I6" t="s">
        <v>912</v>
      </c>
      <c r="K6" t="s">
        <v>894</v>
      </c>
    </row>
    <row r="7" spans="1:11" x14ac:dyDescent="0.25">
      <c r="I7" t="s">
        <v>913</v>
      </c>
      <c r="K7" t="s">
        <v>895</v>
      </c>
    </row>
    <row r="8" spans="1:11" x14ac:dyDescent="0.25">
      <c r="I8" t="s">
        <v>998</v>
      </c>
      <c r="K8" t="s">
        <v>896</v>
      </c>
    </row>
    <row r="9" spans="1:11" x14ac:dyDescent="0.25">
      <c r="I9" t="s">
        <v>914</v>
      </c>
      <c r="K9" t="s">
        <v>897</v>
      </c>
    </row>
    <row r="10" spans="1:11" x14ac:dyDescent="0.25">
      <c r="I10" t="s">
        <v>915</v>
      </c>
      <c r="K10" t="s">
        <v>898</v>
      </c>
    </row>
    <row r="11" spans="1:11" x14ac:dyDescent="0.25">
      <c r="I11" t="s">
        <v>916</v>
      </c>
      <c r="K11" t="s">
        <v>899</v>
      </c>
    </row>
    <row r="12" spans="1:11" x14ac:dyDescent="0.25">
      <c r="I12" t="s">
        <v>917</v>
      </c>
      <c r="K12" t="s">
        <v>900</v>
      </c>
    </row>
    <row r="13" spans="1:11" x14ac:dyDescent="0.25">
      <c r="I13" t="s">
        <v>918</v>
      </c>
      <c r="K13" t="s">
        <v>901</v>
      </c>
    </row>
    <row r="14" spans="1:11" x14ac:dyDescent="0.25">
      <c r="I14" t="s">
        <v>919</v>
      </c>
      <c r="K14" t="s">
        <v>902</v>
      </c>
    </row>
    <row r="15" spans="1:11" x14ac:dyDescent="0.25">
      <c r="I15" t="s">
        <v>920</v>
      </c>
      <c r="K15" t="s">
        <v>903</v>
      </c>
    </row>
    <row r="16" spans="1:11" x14ac:dyDescent="0.25">
      <c r="I16" t="s">
        <v>921</v>
      </c>
      <c r="K16" t="s">
        <v>904</v>
      </c>
    </row>
    <row r="17" spans="9:11" x14ac:dyDescent="0.25">
      <c r="I17" t="s">
        <v>922</v>
      </c>
      <c r="K17" t="s">
        <v>905</v>
      </c>
    </row>
    <row r="18" spans="9:11" x14ac:dyDescent="0.25">
      <c r="I18" t="s">
        <v>923</v>
      </c>
      <c r="K18" t="s">
        <v>906</v>
      </c>
    </row>
    <row r="19" spans="9:11" x14ac:dyDescent="0.25">
      <c r="I19" t="s">
        <v>924</v>
      </c>
      <c r="K19" t="s">
        <v>907</v>
      </c>
    </row>
    <row r="20" spans="9:11" x14ac:dyDescent="0.25">
      <c r="I20" t="s">
        <v>925</v>
      </c>
      <c r="K20" t="s">
        <v>909</v>
      </c>
    </row>
    <row r="21" spans="9:11" x14ac:dyDescent="0.25">
      <c r="I21" t="s">
        <v>926</v>
      </c>
      <c r="K21" t="s">
        <v>908</v>
      </c>
    </row>
    <row r="22" spans="9:11" x14ac:dyDescent="0.25">
      <c r="I22" t="s">
        <v>927</v>
      </c>
      <c r="K22" t="s">
        <v>910</v>
      </c>
    </row>
    <row r="23" spans="9:11" x14ac:dyDescent="0.25">
      <c r="I23" t="s">
        <v>928</v>
      </c>
      <c r="K23" t="s">
        <v>911</v>
      </c>
    </row>
    <row r="24" spans="9:11" x14ac:dyDescent="0.25">
      <c r="I24" t="s">
        <v>929</v>
      </c>
      <c r="K24" t="s">
        <v>912</v>
      </c>
    </row>
    <row r="25" spans="9:11" x14ac:dyDescent="0.25">
      <c r="I25" t="s">
        <v>930</v>
      </c>
      <c r="K25" t="s">
        <v>913</v>
      </c>
    </row>
    <row r="26" spans="9:11" x14ac:dyDescent="0.25">
      <c r="I26" t="s">
        <v>931</v>
      </c>
      <c r="K26" t="s">
        <v>914</v>
      </c>
    </row>
    <row r="27" spans="9:11" x14ac:dyDescent="0.25">
      <c r="I27" t="s">
        <v>932</v>
      </c>
      <c r="K27" t="s">
        <v>915</v>
      </c>
    </row>
    <row r="28" spans="9:11" x14ac:dyDescent="0.25">
      <c r="I28" t="s">
        <v>933</v>
      </c>
      <c r="K28" t="s">
        <v>916</v>
      </c>
    </row>
    <row r="29" spans="9:11" x14ac:dyDescent="0.25">
      <c r="I29" t="s">
        <v>934</v>
      </c>
      <c r="K29" t="s">
        <v>917</v>
      </c>
    </row>
    <row r="30" spans="9:11" x14ac:dyDescent="0.25">
      <c r="I30" t="s">
        <v>935</v>
      </c>
      <c r="K30" t="s">
        <v>918</v>
      </c>
    </row>
    <row r="31" spans="9:11" x14ac:dyDescent="0.25">
      <c r="I31" t="s">
        <v>936</v>
      </c>
      <c r="K31" t="s">
        <v>919</v>
      </c>
    </row>
    <row r="32" spans="9:11" x14ac:dyDescent="0.25">
      <c r="I32" t="s">
        <v>937</v>
      </c>
      <c r="K32" t="s">
        <v>920</v>
      </c>
    </row>
    <row r="33" spans="9:11" x14ac:dyDescent="0.25">
      <c r="I33" t="s">
        <v>938</v>
      </c>
      <c r="K33" t="s">
        <v>921</v>
      </c>
    </row>
    <row r="34" spans="9:11" x14ac:dyDescent="0.25">
      <c r="I34" t="s">
        <v>939</v>
      </c>
      <c r="K34" t="s">
        <v>922</v>
      </c>
    </row>
    <row r="35" spans="9:11" x14ac:dyDescent="0.25">
      <c r="I35" t="s">
        <v>940</v>
      </c>
      <c r="K35" t="s">
        <v>923</v>
      </c>
    </row>
    <row r="36" spans="9:11" x14ac:dyDescent="0.25">
      <c r="I36" t="s">
        <v>941</v>
      </c>
      <c r="K36" t="s">
        <v>924</v>
      </c>
    </row>
    <row r="37" spans="9:11" x14ac:dyDescent="0.25">
      <c r="I37" t="s">
        <v>942</v>
      </c>
      <c r="K37" t="s">
        <v>925</v>
      </c>
    </row>
    <row r="38" spans="9:11" x14ac:dyDescent="0.25">
      <c r="I38" t="s">
        <v>943</v>
      </c>
      <c r="K38" t="s">
        <v>926</v>
      </c>
    </row>
    <row r="39" spans="9:11" x14ac:dyDescent="0.25">
      <c r="I39" t="s">
        <v>947</v>
      </c>
      <c r="K39" t="s">
        <v>927</v>
      </c>
    </row>
    <row r="40" spans="9:11" x14ac:dyDescent="0.25">
      <c r="I40" t="s">
        <v>944</v>
      </c>
      <c r="K40" t="s">
        <v>928</v>
      </c>
    </row>
    <row r="41" spans="9:11" x14ac:dyDescent="0.25">
      <c r="I41" t="s">
        <v>945</v>
      </c>
      <c r="K41" t="s">
        <v>929</v>
      </c>
    </row>
    <row r="42" spans="9:11" x14ac:dyDescent="0.25">
      <c r="I42" t="s">
        <v>946</v>
      </c>
      <c r="K42" t="s">
        <v>930</v>
      </c>
    </row>
    <row r="43" spans="9:11" x14ac:dyDescent="0.25">
      <c r="I43" t="s">
        <v>948</v>
      </c>
      <c r="K43" t="s">
        <v>931</v>
      </c>
    </row>
    <row r="44" spans="9:11" x14ac:dyDescent="0.25">
      <c r="I44" t="s">
        <v>949</v>
      </c>
      <c r="K44" t="s">
        <v>932</v>
      </c>
    </row>
    <row r="45" spans="9:11" x14ac:dyDescent="0.25">
      <c r="I45" t="s">
        <v>950</v>
      </c>
      <c r="K45" t="s">
        <v>933</v>
      </c>
    </row>
    <row r="46" spans="9:11" x14ac:dyDescent="0.25">
      <c r="I46" t="s">
        <v>951</v>
      </c>
      <c r="K46" t="s">
        <v>934</v>
      </c>
    </row>
    <row r="47" spans="9:11" x14ac:dyDescent="0.25">
      <c r="I47" t="s">
        <v>952</v>
      </c>
      <c r="K47" t="s">
        <v>935</v>
      </c>
    </row>
    <row r="48" spans="9:11" x14ac:dyDescent="0.25">
      <c r="I48" t="s">
        <v>953</v>
      </c>
      <c r="K48" t="s">
        <v>936</v>
      </c>
    </row>
    <row r="49" spans="9:11" x14ac:dyDescent="0.25">
      <c r="I49" t="s">
        <v>954</v>
      </c>
      <c r="K49" t="s">
        <v>937</v>
      </c>
    </row>
    <row r="50" spans="9:11" x14ac:dyDescent="0.25">
      <c r="I50" t="s">
        <v>955</v>
      </c>
      <c r="K50" t="s">
        <v>938</v>
      </c>
    </row>
    <row r="51" spans="9:11" x14ac:dyDescent="0.25">
      <c r="I51" t="s">
        <v>956</v>
      </c>
      <c r="K51" t="s">
        <v>939</v>
      </c>
    </row>
    <row r="52" spans="9:11" x14ac:dyDescent="0.25">
      <c r="I52" t="s">
        <v>957</v>
      </c>
      <c r="K52" t="s">
        <v>940</v>
      </c>
    </row>
    <row r="53" spans="9:11" x14ac:dyDescent="0.25">
      <c r="I53" t="s">
        <v>958</v>
      </c>
      <c r="K53" t="s">
        <v>941</v>
      </c>
    </row>
    <row r="54" spans="9:11" x14ac:dyDescent="0.25">
      <c r="I54" t="s">
        <v>959</v>
      </c>
      <c r="K54" t="s">
        <v>942</v>
      </c>
    </row>
    <row r="55" spans="9:11" x14ac:dyDescent="0.25">
      <c r="I55" t="s">
        <v>960</v>
      </c>
      <c r="K55" t="s">
        <v>943</v>
      </c>
    </row>
    <row r="56" spans="9:11" x14ac:dyDescent="0.25">
      <c r="I56" t="s">
        <v>961</v>
      </c>
      <c r="K56" t="s">
        <v>947</v>
      </c>
    </row>
    <row r="57" spans="9:11" x14ac:dyDescent="0.25">
      <c r="I57" t="s">
        <v>962</v>
      </c>
      <c r="K57" t="s">
        <v>944</v>
      </c>
    </row>
    <row r="58" spans="9:11" x14ac:dyDescent="0.25">
      <c r="I58" t="s">
        <v>963</v>
      </c>
      <c r="K58" t="s">
        <v>945</v>
      </c>
    </row>
    <row r="59" spans="9:11" x14ac:dyDescent="0.25">
      <c r="I59" t="s">
        <v>964</v>
      </c>
      <c r="K59" t="s">
        <v>946</v>
      </c>
    </row>
    <row r="60" spans="9:11" x14ac:dyDescent="0.25">
      <c r="I60" t="s">
        <v>972</v>
      </c>
      <c r="K60" t="s">
        <v>948</v>
      </c>
    </row>
    <row r="61" spans="9:11" x14ac:dyDescent="0.25">
      <c r="I61" t="s">
        <v>965</v>
      </c>
      <c r="K61" t="s">
        <v>949</v>
      </c>
    </row>
    <row r="62" spans="9:11" x14ac:dyDescent="0.25">
      <c r="I62" t="s">
        <v>966</v>
      </c>
      <c r="K62" t="s">
        <v>950</v>
      </c>
    </row>
    <row r="63" spans="9:11" x14ac:dyDescent="0.25">
      <c r="I63" t="s">
        <v>967</v>
      </c>
      <c r="K63" t="s">
        <v>951</v>
      </c>
    </row>
    <row r="64" spans="9:11" x14ac:dyDescent="0.25">
      <c r="I64" t="s">
        <v>968</v>
      </c>
      <c r="K64" t="s">
        <v>952</v>
      </c>
    </row>
    <row r="65" spans="9:11" x14ac:dyDescent="0.25">
      <c r="I65" t="s">
        <v>969</v>
      </c>
      <c r="K65" t="s">
        <v>953</v>
      </c>
    </row>
    <row r="66" spans="9:11" x14ac:dyDescent="0.25">
      <c r="I66" t="s">
        <v>970</v>
      </c>
      <c r="K66" t="s">
        <v>954</v>
      </c>
    </row>
    <row r="67" spans="9:11" x14ac:dyDescent="0.25">
      <c r="I67" t="s">
        <v>971</v>
      </c>
      <c r="K67" t="s">
        <v>955</v>
      </c>
    </row>
    <row r="68" spans="9:11" x14ac:dyDescent="0.25">
      <c r="I68" t="s">
        <v>999</v>
      </c>
      <c r="K68" t="s">
        <v>956</v>
      </c>
    </row>
    <row r="69" spans="9:11" x14ac:dyDescent="0.25">
      <c r="I69" t="s">
        <v>1000</v>
      </c>
      <c r="K69" t="s">
        <v>957</v>
      </c>
    </row>
    <row r="70" spans="9:11" x14ac:dyDescent="0.25">
      <c r="I70" t="s">
        <v>1002</v>
      </c>
      <c r="K70" t="s">
        <v>958</v>
      </c>
    </row>
    <row r="71" spans="9:11" x14ac:dyDescent="0.25">
      <c r="I71" t="s">
        <v>1004</v>
      </c>
      <c r="K71" t="s">
        <v>959</v>
      </c>
    </row>
    <row r="72" spans="9:11" x14ac:dyDescent="0.25">
      <c r="I72" t="s">
        <v>1007</v>
      </c>
      <c r="K72" t="s">
        <v>960</v>
      </c>
    </row>
    <row r="73" spans="9:11" x14ac:dyDescent="0.25">
      <c r="I73" t="s">
        <v>1008</v>
      </c>
      <c r="K73" t="s">
        <v>961</v>
      </c>
    </row>
    <row r="74" spans="9:11" x14ac:dyDescent="0.25">
      <c r="I74" t="s">
        <v>1010</v>
      </c>
      <c r="K74" t="s">
        <v>962</v>
      </c>
    </row>
    <row r="75" spans="9:11" x14ac:dyDescent="0.25">
      <c r="I75" t="s">
        <v>1011</v>
      </c>
      <c r="K75" t="s">
        <v>963</v>
      </c>
    </row>
    <row r="76" spans="9:11" x14ac:dyDescent="0.25">
      <c r="I76" t="s">
        <v>1013</v>
      </c>
      <c r="K76" t="s">
        <v>964</v>
      </c>
    </row>
    <row r="77" spans="9:11" x14ac:dyDescent="0.25">
      <c r="I77" t="s">
        <v>1016</v>
      </c>
      <c r="K77" t="s">
        <v>972</v>
      </c>
    </row>
    <row r="78" spans="9:11" x14ac:dyDescent="0.25">
      <c r="I78" t="s">
        <v>1020</v>
      </c>
      <c r="K78" t="s">
        <v>965</v>
      </c>
    </row>
    <row r="79" spans="9:11" x14ac:dyDescent="0.25">
      <c r="I79" t="s">
        <v>1023</v>
      </c>
      <c r="K79" t="s">
        <v>966</v>
      </c>
    </row>
    <row r="80" spans="9:11" x14ac:dyDescent="0.25">
      <c r="I80" t="s">
        <v>1025</v>
      </c>
      <c r="K80" t="s">
        <v>967</v>
      </c>
    </row>
    <row r="81" spans="9:11" x14ac:dyDescent="0.25">
      <c r="I81" t="s">
        <v>1028</v>
      </c>
      <c r="K81" t="s">
        <v>968</v>
      </c>
    </row>
    <row r="82" spans="9:11" x14ac:dyDescent="0.25">
      <c r="I82" t="s">
        <v>1031</v>
      </c>
      <c r="K82" t="s">
        <v>969</v>
      </c>
    </row>
    <row r="83" spans="9:11" x14ac:dyDescent="0.25">
      <c r="I83" t="s">
        <v>1032</v>
      </c>
      <c r="K83" t="s">
        <v>970</v>
      </c>
    </row>
    <row r="84" spans="9:11" x14ac:dyDescent="0.25">
      <c r="I84" t="s">
        <v>1034</v>
      </c>
      <c r="K84" t="s">
        <v>971</v>
      </c>
    </row>
    <row r="85" spans="9:11" x14ac:dyDescent="0.25">
      <c r="I85" t="s">
        <v>1036</v>
      </c>
    </row>
    <row r="86" spans="9:11" x14ac:dyDescent="0.25">
      <c r="I86" t="s">
        <v>1014</v>
      </c>
    </row>
    <row r="87" spans="9:11" x14ac:dyDescent="0.25">
      <c r="I87" t="s">
        <v>1039</v>
      </c>
    </row>
    <row r="88" spans="9:11" x14ac:dyDescent="0.25">
      <c r="I88" t="s">
        <v>1041</v>
      </c>
    </row>
    <row r="89" spans="9:11" x14ac:dyDescent="0.25">
      <c r="I89" t="s">
        <v>1042</v>
      </c>
    </row>
    <row r="90" spans="9:11" x14ac:dyDescent="0.25">
      <c r="I90" t="s">
        <v>1044</v>
      </c>
    </row>
    <row r="91" spans="9:11" x14ac:dyDescent="0.25">
      <c r="I91" t="s">
        <v>1045</v>
      </c>
    </row>
    <row r="92" spans="9:11" x14ac:dyDescent="0.25">
      <c r="I92" t="s">
        <v>1047</v>
      </c>
    </row>
    <row r="93" spans="9:11" x14ac:dyDescent="0.25">
      <c r="I93" t="s">
        <v>1049</v>
      </c>
    </row>
    <row r="94" spans="9:11" x14ac:dyDescent="0.25">
      <c r="I94" t="s">
        <v>1050</v>
      </c>
    </row>
    <row r="95" spans="9:11" x14ac:dyDescent="0.25">
      <c r="I95" t="s">
        <v>1051</v>
      </c>
    </row>
    <row r="96" spans="9:11" x14ac:dyDescent="0.25">
      <c r="I96" t="s">
        <v>1053</v>
      </c>
    </row>
    <row r="97" spans="9:9" x14ac:dyDescent="0.25">
      <c r="I97" t="s">
        <v>1055</v>
      </c>
    </row>
    <row r="98" spans="9:9" x14ac:dyDescent="0.25">
      <c r="I98" t="s">
        <v>1056</v>
      </c>
    </row>
    <row r="99" spans="9:9" x14ac:dyDescent="0.25">
      <c r="I99" t="s">
        <v>1057</v>
      </c>
    </row>
    <row r="100" spans="9:9" x14ac:dyDescent="0.25">
      <c r="I100" t="s">
        <v>1001</v>
      </c>
    </row>
    <row r="101" spans="9:9" x14ac:dyDescent="0.25">
      <c r="I101" t="s">
        <v>1003</v>
      </c>
    </row>
    <row r="102" spans="9:9" x14ac:dyDescent="0.25">
      <c r="I102" t="s">
        <v>1005</v>
      </c>
    </row>
    <row r="103" spans="9:9" x14ac:dyDescent="0.25">
      <c r="I103" t="s">
        <v>1006</v>
      </c>
    </row>
    <row r="104" spans="9:9" x14ac:dyDescent="0.25">
      <c r="I104" t="s">
        <v>1009</v>
      </c>
    </row>
    <row r="105" spans="9:9" x14ac:dyDescent="0.25">
      <c r="I105" t="s">
        <v>1012</v>
      </c>
    </row>
    <row r="106" spans="9:9" x14ac:dyDescent="0.25">
      <c r="I106" t="s">
        <v>1017</v>
      </c>
    </row>
    <row r="107" spans="9:9" x14ac:dyDescent="0.25">
      <c r="I107" t="s">
        <v>1021</v>
      </c>
    </row>
    <row r="108" spans="9:9" x14ac:dyDescent="0.25">
      <c r="I108" t="s">
        <v>1024</v>
      </c>
    </row>
    <row r="109" spans="9:9" x14ac:dyDescent="0.25">
      <c r="I109" t="s">
        <v>1026</v>
      </c>
    </row>
    <row r="110" spans="9:9" x14ac:dyDescent="0.25">
      <c r="I110" t="s">
        <v>1027</v>
      </c>
    </row>
    <row r="111" spans="9:9" x14ac:dyDescent="0.25">
      <c r="I111" t="s">
        <v>1029</v>
      </c>
    </row>
    <row r="112" spans="9:9" x14ac:dyDescent="0.25">
      <c r="I112" t="s">
        <v>1033</v>
      </c>
    </row>
    <row r="113" spans="9:9" x14ac:dyDescent="0.25">
      <c r="I113" t="s">
        <v>1035</v>
      </c>
    </row>
    <row r="114" spans="9:9" x14ac:dyDescent="0.25">
      <c r="I114" t="s">
        <v>1038</v>
      </c>
    </row>
    <row r="115" spans="9:9" x14ac:dyDescent="0.25">
      <c r="I115" t="s">
        <v>1040</v>
      </c>
    </row>
    <row r="116" spans="9:9" x14ac:dyDescent="0.25">
      <c r="I116" t="s">
        <v>1043</v>
      </c>
    </row>
    <row r="117" spans="9:9" x14ac:dyDescent="0.25">
      <c r="I117" t="s">
        <v>1046</v>
      </c>
    </row>
    <row r="118" spans="9:9" x14ac:dyDescent="0.25">
      <c r="I118" t="s">
        <v>1048</v>
      </c>
    </row>
    <row r="119" spans="9:9" x14ac:dyDescent="0.25">
      <c r="I119" t="s">
        <v>1019</v>
      </c>
    </row>
    <row r="120" spans="9:9" x14ac:dyDescent="0.25">
      <c r="I120" t="s">
        <v>1052</v>
      </c>
    </row>
    <row r="121" spans="9:9" x14ac:dyDescent="0.25">
      <c r="I121" t="s">
        <v>1054</v>
      </c>
    </row>
    <row r="122" spans="9:9" x14ac:dyDescent="0.25">
      <c r="I122" t="s">
        <v>1018</v>
      </c>
    </row>
    <row r="123" spans="9:9" x14ac:dyDescent="0.25">
      <c r="I123" t="s">
        <v>1058</v>
      </c>
    </row>
    <row r="124" spans="9:9" x14ac:dyDescent="0.25">
      <c r="I124" t="s">
        <v>1015</v>
      </c>
    </row>
    <row r="125" spans="9:9" x14ac:dyDescent="0.25">
      <c r="I125" t="s">
        <v>1022</v>
      </c>
    </row>
    <row r="126" spans="9:9" x14ac:dyDescent="0.25">
      <c r="I126" t="s">
        <v>1030</v>
      </c>
    </row>
    <row r="127" spans="9:9" x14ac:dyDescent="0.25">
      <c r="I127" t="s">
        <v>1037</v>
      </c>
    </row>
    <row r="128" spans="9:9" x14ac:dyDescent="0.25">
      <c r="I128" t="s">
        <v>1060</v>
      </c>
    </row>
    <row r="129" spans="9:9" x14ac:dyDescent="0.25">
      <c r="I129" t="s">
        <v>1061</v>
      </c>
    </row>
    <row r="130" spans="9:9" x14ac:dyDescent="0.25">
      <c r="I130" t="s">
        <v>1062</v>
      </c>
    </row>
    <row r="131" spans="9:9" x14ac:dyDescent="0.25">
      <c r="I131" t="s">
        <v>1063</v>
      </c>
    </row>
    <row r="132" spans="9:9" x14ac:dyDescent="0.25">
      <c r="I132" t="s">
        <v>1064</v>
      </c>
    </row>
    <row r="133" spans="9:9" x14ac:dyDescent="0.25">
      <c r="I133" t="s">
        <v>1065</v>
      </c>
    </row>
    <row r="134" spans="9:9" x14ac:dyDescent="0.25">
      <c r="I134" t="s">
        <v>1066</v>
      </c>
    </row>
    <row r="135" spans="9:9" x14ac:dyDescent="0.25">
      <c r="I135" t="s">
        <v>1067</v>
      </c>
    </row>
    <row r="136" spans="9:9" x14ac:dyDescent="0.25">
      <c r="I136" t="s">
        <v>1068</v>
      </c>
    </row>
    <row r="137" spans="9:9" x14ac:dyDescent="0.25">
      <c r="I137" t="s">
        <v>1069</v>
      </c>
    </row>
    <row r="138" spans="9:9" x14ac:dyDescent="0.25">
      <c r="I138" t="s">
        <v>1070</v>
      </c>
    </row>
    <row r="139" spans="9:9" x14ac:dyDescent="0.25">
      <c r="I139" t="s">
        <v>1071</v>
      </c>
    </row>
    <row r="140" spans="9:9" x14ac:dyDescent="0.25">
      <c r="I140" t="s">
        <v>1072</v>
      </c>
    </row>
    <row r="141" spans="9:9" x14ac:dyDescent="0.25">
      <c r="I141" t="s">
        <v>1073</v>
      </c>
    </row>
    <row r="142" spans="9:9" x14ac:dyDescent="0.25">
      <c r="I142" t="s">
        <v>1074</v>
      </c>
    </row>
    <row r="143" spans="9:9" x14ac:dyDescent="0.25">
      <c r="I143" t="s">
        <v>1075</v>
      </c>
    </row>
    <row r="144" spans="9:9" x14ac:dyDescent="0.25">
      <c r="I144" t="s">
        <v>1076</v>
      </c>
    </row>
    <row r="145" spans="9:9" x14ac:dyDescent="0.25">
      <c r="I145" t="s">
        <v>1077</v>
      </c>
    </row>
    <row r="146" spans="9:9" x14ac:dyDescent="0.25">
      <c r="I146" t="s">
        <v>1078</v>
      </c>
    </row>
    <row r="147" spans="9:9" x14ac:dyDescent="0.25">
      <c r="I147" t="s">
        <v>1079</v>
      </c>
    </row>
    <row r="148" spans="9:9" x14ac:dyDescent="0.25">
      <c r="I148" t="s">
        <v>1080</v>
      </c>
    </row>
    <row r="149" spans="9:9" x14ac:dyDescent="0.25">
      <c r="I149" t="s">
        <v>1081</v>
      </c>
    </row>
    <row r="150" spans="9:9" x14ac:dyDescent="0.25">
      <c r="I150" t="s">
        <v>1082</v>
      </c>
    </row>
    <row r="151" spans="9:9" x14ac:dyDescent="0.25">
      <c r="I151" t="s">
        <v>1083</v>
      </c>
    </row>
    <row r="152" spans="9:9" x14ac:dyDescent="0.25">
      <c r="I152" t="s">
        <v>1084</v>
      </c>
    </row>
    <row r="153" spans="9:9" x14ac:dyDescent="0.25">
      <c r="I153" t="s">
        <v>1085</v>
      </c>
    </row>
    <row r="154" spans="9:9" x14ac:dyDescent="0.25">
      <c r="I154" t="s">
        <v>1086</v>
      </c>
    </row>
    <row r="155" spans="9:9" x14ac:dyDescent="0.25">
      <c r="I155" t="s">
        <v>1087</v>
      </c>
    </row>
    <row r="156" spans="9:9" x14ac:dyDescent="0.25">
      <c r="I156" t="s">
        <v>1088</v>
      </c>
    </row>
    <row r="157" spans="9:9" x14ac:dyDescent="0.25">
      <c r="I157" t="s">
        <v>1089</v>
      </c>
    </row>
    <row r="158" spans="9:9" x14ac:dyDescent="0.25">
      <c r="I158" t="s">
        <v>1090</v>
      </c>
    </row>
    <row r="159" spans="9:9" x14ac:dyDescent="0.25">
      <c r="I159" t="s">
        <v>986</v>
      </c>
    </row>
    <row r="160" spans="9:9" x14ac:dyDescent="0.25">
      <c r="I160" t="s">
        <v>1093</v>
      </c>
    </row>
    <row r="161" spans="9:9" x14ac:dyDescent="0.25">
      <c r="I161" t="s">
        <v>1096</v>
      </c>
    </row>
    <row r="162" spans="9:9" x14ac:dyDescent="0.25">
      <c r="I162" t="s">
        <v>1098</v>
      </c>
    </row>
    <row r="163" spans="9:9" x14ac:dyDescent="0.25">
      <c r="I163" t="s">
        <v>1100</v>
      </c>
    </row>
    <row r="164" spans="9:9" x14ac:dyDescent="0.25">
      <c r="I164" t="s">
        <v>1104</v>
      </c>
    </row>
    <row r="165" spans="9:9" x14ac:dyDescent="0.25">
      <c r="I165" t="s">
        <v>1106</v>
      </c>
    </row>
    <row r="166" spans="9:9" x14ac:dyDescent="0.25">
      <c r="I166" t="s">
        <v>987</v>
      </c>
    </row>
    <row r="167" spans="9:9" x14ac:dyDescent="0.25">
      <c r="I167" t="s">
        <v>1091</v>
      </c>
    </row>
    <row r="168" spans="9:9" x14ac:dyDescent="0.25">
      <c r="I168" t="s">
        <v>1092</v>
      </c>
    </row>
    <row r="169" spans="9:9" x14ac:dyDescent="0.25">
      <c r="I169" t="s">
        <v>1108</v>
      </c>
    </row>
    <row r="170" spans="9:9" x14ac:dyDescent="0.25">
      <c r="I170" t="s">
        <v>1114</v>
      </c>
    </row>
    <row r="171" spans="9:9" x14ac:dyDescent="0.25">
      <c r="I171" t="s">
        <v>1115</v>
      </c>
    </row>
    <row r="172" spans="9:9" x14ac:dyDescent="0.25">
      <c r="I172" t="s">
        <v>1116</v>
      </c>
    </row>
    <row r="173" spans="9:9" x14ac:dyDescent="0.25">
      <c r="I173" t="s">
        <v>1094</v>
      </c>
    </row>
    <row r="174" spans="9:9" x14ac:dyDescent="0.25">
      <c r="I174" t="s">
        <v>1095</v>
      </c>
    </row>
    <row r="175" spans="9:9" x14ac:dyDescent="0.25">
      <c r="I175" t="s">
        <v>1097</v>
      </c>
    </row>
    <row r="176" spans="9:9" x14ac:dyDescent="0.25">
      <c r="I176" t="s">
        <v>1099</v>
      </c>
    </row>
    <row r="177" spans="9:9" x14ac:dyDescent="0.25">
      <c r="I177" t="s">
        <v>1101</v>
      </c>
    </row>
    <row r="178" spans="9:9" x14ac:dyDescent="0.25">
      <c r="I178" t="s">
        <v>1102</v>
      </c>
    </row>
    <row r="179" spans="9:9" x14ac:dyDescent="0.25">
      <c r="I179" t="s">
        <v>1103</v>
      </c>
    </row>
    <row r="180" spans="9:9" x14ac:dyDescent="0.25">
      <c r="I180" t="s">
        <v>1105</v>
      </c>
    </row>
    <row r="181" spans="9:9" x14ac:dyDescent="0.25">
      <c r="I181" t="s">
        <v>1107</v>
      </c>
    </row>
    <row r="182" spans="9:9" x14ac:dyDescent="0.25">
      <c r="I182" t="s">
        <v>1109</v>
      </c>
    </row>
    <row r="183" spans="9:9" x14ac:dyDescent="0.25">
      <c r="I183" t="s">
        <v>1110</v>
      </c>
    </row>
    <row r="184" spans="9:9" x14ac:dyDescent="0.25">
      <c r="I184" t="s">
        <v>1111</v>
      </c>
    </row>
    <row r="185" spans="9:9" x14ac:dyDescent="0.25">
      <c r="I185" t="s">
        <v>1112</v>
      </c>
    </row>
    <row r="186" spans="9:9" x14ac:dyDescent="0.25">
      <c r="I186" t="s">
        <v>1113</v>
      </c>
    </row>
    <row r="187" spans="9:9" x14ac:dyDescent="0.25">
      <c r="I187" t="s">
        <v>1117</v>
      </c>
    </row>
    <row r="188" spans="9:9" x14ac:dyDescent="0.25">
      <c r="I188" t="s">
        <v>1118</v>
      </c>
    </row>
    <row r="189" spans="9:9" x14ac:dyDescent="0.25">
      <c r="I189" t="s">
        <v>1119</v>
      </c>
    </row>
    <row r="190" spans="9:9" x14ac:dyDescent="0.25">
      <c r="I190" t="s">
        <v>1120</v>
      </c>
    </row>
    <row r="191" spans="9:9" x14ac:dyDescent="0.25">
      <c r="I191" t="s">
        <v>1121</v>
      </c>
    </row>
    <row r="192" spans="9:9" x14ac:dyDescent="0.25">
      <c r="I192" t="s">
        <v>1122</v>
      </c>
    </row>
    <row r="193" spans="9:9" x14ac:dyDescent="0.25">
      <c r="I193" t="s">
        <v>1123</v>
      </c>
    </row>
    <row r="194" spans="9:9" x14ac:dyDescent="0.25">
      <c r="I194" t="s">
        <v>1124</v>
      </c>
    </row>
    <row r="195" spans="9:9" x14ac:dyDescent="0.25">
      <c r="I195" t="s">
        <v>1125</v>
      </c>
    </row>
    <row r="196" spans="9:9" x14ac:dyDescent="0.25">
      <c r="I196" t="s">
        <v>995</v>
      </c>
    </row>
    <row r="197" spans="9:9" x14ac:dyDescent="0.25">
      <c r="I197" t="s">
        <v>1059</v>
      </c>
    </row>
    <row r="198" spans="9:9" x14ac:dyDescent="0.25">
      <c r="I198" t="s">
        <v>994</v>
      </c>
    </row>
    <row r="199" spans="9:9" x14ac:dyDescent="0.25">
      <c r="I199" t="s">
        <v>996</v>
      </c>
    </row>
    <row r="200" spans="9:9" x14ac:dyDescent="0.25">
      <c r="I200" t="s">
        <v>995</v>
      </c>
    </row>
    <row r="201" spans="9:9" x14ac:dyDescent="0.25">
      <c r="I201" t="s">
        <v>1059</v>
      </c>
    </row>
    <row r="202" spans="9:9" x14ac:dyDescent="0.25">
      <c r="I202" t="s">
        <v>994</v>
      </c>
    </row>
    <row r="203" spans="9:9" x14ac:dyDescent="0.25">
      <c r="I203" t="s">
        <v>996</v>
      </c>
    </row>
    <row r="204" spans="9:9" x14ac:dyDescent="0.25">
      <c r="I204" t="s">
        <v>995</v>
      </c>
    </row>
    <row r="205" spans="9:9" x14ac:dyDescent="0.25">
      <c r="I205" t="s">
        <v>1059</v>
      </c>
    </row>
    <row r="206" spans="9:9" x14ac:dyDescent="0.25">
      <c r="I206" t="s">
        <v>994</v>
      </c>
    </row>
    <row r="207" spans="9:9" x14ac:dyDescent="0.25">
      <c r="I207" t="s">
        <v>996</v>
      </c>
    </row>
    <row r="208" spans="9:9" x14ac:dyDescent="0.25">
      <c r="I208" t="s">
        <v>995</v>
      </c>
    </row>
    <row r="209" spans="9:9" x14ac:dyDescent="0.25">
      <c r="I209" t="s">
        <v>1059</v>
      </c>
    </row>
    <row r="210" spans="9:9" x14ac:dyDescent="0.25">
      <c r="I210" t="s">
        <v>994</v>
      </c>
    </row>
    <row r="211" spans="9:9" x14ac:dyDescent="0.25">
      <c r="I211" t="s">
        <v>996</v>
      </c>
    </row>
    <row r="212" spans="9:9" x14ac:dyDescent="0.25">
      <c r="I212" t="s">
        <v>995</v>
      </c>
    </row>
    <row r="213" spans="9:9" x14ac:dyDescent="0.25">
      <c r="I213" t="s">
        <v>1059</v>
      </c>
    </row>
    <row r="214" spans="9:9" x14ac:dyDescent="0.25">
      <c r="I214" t="s">
        <v>994</v>
      </c>
    </row>
    <row r="215" spans="9:9" x14ac:dyDescent="0.25">
      <c r="I215" t="s">
        <v>996</v>
      </c>
    </row>
    <row r="216" spans="9:9" x14ac:dyDescent="0.25">
      <c r="I216" t="s">
        <v>995</v>
      </c>
    </row>
    <row r="217" spans="9:9" x14ac:dyDescent="0.25">
      <c r="I217" t="s">
        <v>1059</v>
      </c>
    </row>
    <row r="218" spans="9:9" x14ac:dyDescent="0.25">
      <c r="I218" t="s">
        <v>994</v>
      </c>
    </row>
    <row r="219" spans="9:9" x14ac:dyDescent="0.25">
      <c r="I219" t="s">
        <v>996</v>
      </c>
    </row>
    <row r="220" spans="9:9" x14ac:dyDescent="0.25">
      <c r="I220" t="s">
        <v>995</v>
      </c>
    </row>
    <row r="221" spans="9:9" x14ac:dyDescent="0.25">
      <c r="I221" t="s">
        <v>1059</v>
      </c>
    </row>
    <row r="222" spans="9:9" x14ac:dyDescent="0.25">
      <c r="I222" t="s">
        <v>994</v>
      </c>
    </row>
    <row r="223" spans="9:9" x14ac:dyDescent="0.25">
      <c r="I223" t="s">
        <v>996</v>
      </c>
    </row>
    <row r="224" spans="9:9" x14ac:dyDescent="0.25">
      <c r="I224" t="s">
        <v>995</v>
      </c>
    </row>
    <row r="225" spans="9:9" x14ac:dyDescent="0.25">
      <c r="I225" t="s">
        <v>1059</v>
      </c>
    </row>
    <row r="226" spans="9:9" x14ac:dyDescent="0.25">
      <c r="I226" t="s">
        <v>994</v>
      </c>
    </row>
    <row r="227" spans="9:9" x14ac:dyDescent="0.25">
      <c r="I227" t="s">
        <v>996</v>
      </c>
    </row>
    <row r="228" spans="9:9" x14ac:dyDescent="0.25">
      <c r="I228" t="s">
        <v>995</v>
      </c>
    </row>
    <row r="229" spans="9:9" x14ac:dyDescent="0.25">
      <c r="I229" t="s">
        <v>1059</v>
      </c>
    </row>
    <row r="230" spans="9:9" x14ac:dyDescent="0.25">
      <c r="I230" t="s">
        <v>994</v>
      </c>
    </row>
    <row r="231" spans="9:9" x14ac:dyDescent="0.25">
      <c r="I231" t="s">
        <v>996</v>
      </c>
    </row>
    <row r="232" spans="9:9" x14ac:dyDescent="0.25">
      <c r="I232" t="s">
        <v>995</v>
      </c>
    </row>
    <row r="233" spans="9:9" x14ac:dyDescent="0.25">
      <c r="I233" t="s">
        <v>1059</v>
      </c>
    </row>
    <row r="234" spans="9:9" x14ac:dyDescent="0.25">
      <c r="I234" t="s">
        <v>994</v>
      </c>
    </row>
    <row r="235" spans="9:9" x14ac:dyDescent="0.25">
      <c r="I235" t="s">
        <v>996</v>
      </c>
    </row>
    <row r="236" spans="9:9" x14ac:dyDescent="0.25">
      <c r="I236" t="s">
        <v>995</v>
      </c>
    </row>
    <row r="237" spans="9:9" x14ac:dyDescent="0.25">
      <c r="I237" t="s">
        <v>1059</v>
      </c>
    </row>
    <row r="238" spans="9:9" x14ac:dyDescent="0.25">
      <c r="I238" t="s">
        <v>994</v>
      </c>
    </row>
    <row r="239" spans="9:9" x14ac:dyDescent="0.25">
      <c r="I239" t="s">
        <v>996</v>
      </c>
    </row>
    <row r="240" spans="9:9" x14ac:dyDescent="0.25">
      <c r="I240" t="s">
        <v>995</v>
      </c>
    </row>
    <row r="241" spans="9:9" x14ac:dyDescent="0.25">
      <c r="I241" t="s">
        <v>1059</v>
      </c>
    </row>
    <row r="242" spans="9:9" x14ac:dyDescent="0.25">
      <c r="I242" t="s">
        <v>994</v>
      </c>
    </row>
    <row r="243" spans="9:9" x14ac:dyDescent="0.25">
      <c r="I243" t="s">
        <v>996</v>
      </c>
    </row>
    <row r="244" spans="9:9" x14ac:dyDescent="0.25">
      <c r="I244" t="s">
        <v>995</v>
      </c>
    </row>
    <row r="245" spans="9:9" x14ac:dyDescent="0.25">
      <c r="I245" t="s">
        <v>1059</v>
      </c>
    </row>
    <row r="246" spans="9:9" x14ac:dyDescent="0.25">
      <c r="I246" t="s">
        <v>994</v>
      </c>
    </row>
    <row r="247" spans="9:9" x14ac:dyDescent="0.25">
      <c r="I247" t="s">
        <v>996</v>
      </c>
    </row>
    <row r="248" spans="9:9" x14ac:dyDescent="0.25">
      <c r="I248" t="s">
        <v>995</v>
      </c>
    </row>
    <row r="249" spans="9:9" x14ac:dyDescent="0.25">
      <c r="I249" t="s">
        <v>1059</v>
      </c>
    </row>
    <row r="250" spans="9:9" x14ac:dyDescent="0.25">
      <c r="I250" t="s">
        <v>994</v>
      </c>
    </row>
    <row r="251" spans="9:9" x14ac:dyDescent="0.25">
      <c r="I251" t="s">
        <v>996</v>
      </c>
    </row>
    <row r="252" spans="9:9" x14ac:dyDescent="0.25">
      <c r="I252" t="s">
        <v>995</v>
      </c>
    </row>
    <row r="253" spans="9:9" x14ac:dyDescent="0.25">
      <c r="I253" t="s">
        <v>1059</v>
      </c>
    </row>
    <row r="254" spans="9:9" x14ac:dyDescent="0.25">
      <c r="I254" t="s">
        <v>994</v>
      </c>
    </row>
    <row r="255" spans="9:9" x14ac:dyDescent="0.25">
      <c r="I255" t="s">
        <v>996</v>
      </c>
    </row>
    <row r="256" spans="9:9" x14ac:dyDescent="0.25">
      <c r="I256" t="s">
        <v>995</v>
      </c>
    </row>
    <row r="257" spans="9:9" x14ac:dyDescent="0.25">
      <c r="I257" t="s">
        <v>1059</v>
      </c>
    </row>
    <row r="258" spans="9:9" x14ac:dyDescent="0.25">
      <c r="I258" t="s">
        <v>994</v>
      </c>
    </row>
    <row r="259" spans="9:9" x14ac:dyDescent="0.25">
      <c r="I259" t="s">
        <v>996</v>
      </c>
    </row>
    <row r="260" spans="9:9" x14ac:dyDescent="0.25">
      <c r="I260" t="s">
        <v>995</v>
      </c>
    </row>
    <row r="261" spans="9:9" x14ac:dyDescent="0.25">
      <c r="I261" t="s">
        <v>1059</v>
      </c>
    </row>
    <row r="262" spans="9:9" x14ac:dyDescent="0.25">
      <c r="I262" t="s">
        <v>994</v>
      </c>
    </row>
    <row r="263" spans="9:9" x14ac:dyDescent="0.25">
      <c r="I263" t="s">
        <v>996</v>
      </c>
    </row>
    <row r="264" spans="9:9" x14ac:dyDescent="0.25">
      <c r="I264" t="s">
        <v>995</v>
      </c>
    </row>
    <row r="265" spans="9:9" x14ac:dyDescent="0.25">
      <c r="I265" t="s">
        <v>1059</v>
      </c>
    </row>
    <row r="266" spans="9:9" x14ac:dyDescent="0.25">
      <c r="I266" t="s">
        <v>994</v>
      </c>
    </row>
    <row r="267" spans="9:9" x14ac:dyDescent="0.25">
      <c r="I267" t="s">
        <v>996</v>
      </c>
    </row>
    <row r="268" spans="9:9" x14ac:dyDescent="0.25">
      <c r="I268" t="s">
        <v>995</v>
      </c>
    </row>
    <row r="269" spans="9:9" x14ac:dyDescent="0.25">
      <c r="I269" t="s">
        <v>1059</v>
      </c>
    </row>
    <row r="270" spans="9:9" x14ac:dyDescent="0.25">
      <c r="I270" t="s">
        <v>994</v>
      </c>
    </row>
    <row r="271" spans="9:9" x14ac:dyDescent="0.25">
      <c r="I271" t="s">
        <v>996</v>
      </c>
    </row>
    <row r="272" spans="9:9" x14ac:dyDescent="0.25">
      <c r="I272" t="s">
        <v>995</v>
      </c>
    </row>
    <row r="273" spans="9:9" x14ac:dyDescent="0.25">
      <c r="I273" t="s">
        <v>1059</v>
      </c>
    </row>
    <row r="274" spans="9:9" x14ac:dyDescent="0.25">
      <c r="I274" t="s">
        <v>994</v>
      </c>
    </row>
    <row r="275" spans="9:9" x14ac:dyDescent="0.25">
      <c r="I275" t="s">
        <v>996</v>
      </c>
    </row>
    <row r="276" spans="9:9" x14ac:dyDescent="0.25">
      <c r="I276" t="s">
        <v>995</v>
      </c>
    </row>
    <row r="277" spans="9:9" x14ac:dyDescent="0.25">
      <c r="I277" t="s">
        <v>1059</v>
      </c>
    </row>
    <row r="278" spans="9:9" x14ac:dyDescent="0.25">
      <c r="I278" t="s">
        <v>994</v>
      </c>
    </row>
    <row r="279" spans="9:9" x14ac:dyDescent="0.25">
      <c r="I279" t="s">
        <v>996</v>
      </c>
    </row>
    <row r="280" spans="9:9" x14ac:dyDescent="0.25">
      <c r="I280" t="s">
        <v>1126</v>
      </c>
    </row>
    <row r="281" spans="9:9" x14ac:dyDescent="0.25">
      <c r="I281" t="s">
        <v>1127</v>
      </c>
    </row>
    <row r="282" spans="9:9" x14ac:dyDescent="0.25">
      <c r="I282" t="s">
        <v>1128</v>
      </c>
    </row>
    <row r="283" spans="9:9" x14ac:dyDescent="0.25">
      <c r="I283" t="s">
        <v>1129</v>
      </c>
    </row>
    <row r="284" spans="9:9" x14ac:dyDescent="0.25">
      <c r="I284" t="s">
        <v>1130</v>
      </c>
    </row>
    <row r="285" spans="9:9" x14ac:dyDescent="0.25">
      <c r="I285" t="s">
        <v>1131</v>
      </c>
    </row>
    <row r="286" spans="9:9" x14ac:dyDescent="0.25">
      <c r="I286" t="s">
        <v>1132</v>
      </c>
    </row>
    <row r="287" spans="9:9" x14ac:dyDescent="0.25">
      <c r="I287" t="s">
        <v>1133</v>
      </c>
    </row>
    <row r="288" spans="9:9" x14ac:dyDescent="0.25">
      <c r="I288" t="s">
        <v>1134</v>
      </c>
    </row>
    <row r="289" spans="9:9" x14ac:dyDescent="0.25">
      <c r="I289" t="s">
        <v>1135</v>
      </c>
    </row>
    <row r="290" spans="9:9" x14ac:dyDescent="0.25">
      <c r="I290" t="s">
        <v>1136</v>
      </c>
    </row>
    <row r="291" spans="9:9" x14ac:dyDescent="0.25">
      <c r="I291" t="s">
        <v>1137</v>
      </c>
    </row>
    <row r="292" spans="9:9" x14ac:dyDescent="0.25">
      <c r="I292" t="s">
        <v>1138</v>
      </c>
    </row>
    <row r="293" spans="9:9" x14ac:dyDescent="0.25">
      <c r="I293" t="s">
        <v>1139</v>
      </c>
    </row>
    <row r="294" spans="9:9" x14ac:dyDescent="0.25">
      <c r="I294" t="s">
        <v>1140</v>
      </c>
    </row>
    <row r="295" spans="9:9" x14ac:dyDescent="0.25">
      <c r="I295" t="s">
        <v>1141</v>
      </c>
    </row>
    <row r="296" spans="9:9" x14ac:dyDescent="0.25">
      <c r="I296" t="s">
        <v>1142</v>
      </c>
    </row>
    <row r="297" spans="9:9" x14ac:dyDescent="0.25">
      <c r="I297" t="s">
        <v>1143</v>
      </c>
    </row>
    <row r="298" spans="9:9" x14ac:dyDescent="0.25">
      <c r="I298" t="s">
        <v>1144</v>
      </c>
    </row>
    <row r="299" spans="9:9" x14ac:dyDescent="0.25">
      <c r="I299" t="s">
        <v>1145</v>
      </c>
    </row>
    <row r="300" spans="9:9" x14ac:dyDescent="0.25">
      <c r="I300" t="s">
        <v>1146</v>
      </c>
    </row>
    <row r="301" spans="9:9" x14ac:dyDescent="0.25">
      <c r="I301" t="s">
        <v>1147</v>
      </c>
    </row>
    <row r="302" spans="9:9" x14ac:dyDescent="0.25">
      <c r="I302" t="s">
        <v>1148</v>
      </c>
    </row>
    <row r="303" spans="9:9" x14ac:dyDescent="0.25">
      <c r="I303" t="s">
        <v>1149</v>
      </c>
    </row>
    <row r="304" spans="9:9" x14ac:dyDescent="0.25">
      <c r="I304" t="s">
        <v>1150</v>
      </c>
    </row>
    <row r="305" spans="9:9" x14ac:dyDescent="0.25">
      <c r="I305" t="s">
        <v>1151</v>
      </c>
    </row>
    <row r="306" spans="9:9" x14ac:dyDescent="0.25">
      <c r="I306" t="s">
        <v>1152</v>
      </c>
    </row>
    <row r="307" spans="9:9" x14ac:dyDescent="0.25">
      <c r="I307" t="s">
        <v>1153</v>
      </c>
    </row>
    <row r="308" spans="9:9" x14ac:dyDescent="0.25">
      <c r="I308" t="s">
        <v>1154</v>
      </c>
    </row>
    <row r="309" spans="9:9" x14ac:dyDescent="0.25">
      <c r="I309" t="s">
        <v>1155</v>
      </c>
    </row>
    <row r="310" spans="9:9" x14ac:dyDescent="0.25">
      <c r="I310" t="s">
        <v>1156</v>
      </c>
    </row>
    <row r="311" spans="9:9" x14ac:dyDescent="0.25">
      <c r="I311" t="s">
        <v>1157</v>
      </c>
    </row>
    <row r="312" spans="9:9" x14ac:dyDescent="0.25">
      <c r="I312" t="s">
        <v>1158</v>
      </c>
    </row>
    <row r="313" spans="9:9" x14ac:dyDescent="0.25">
      <c r="I313" t="s">
        <v>1159</v>
      </c>
    </row>
    <row r="314" spans="9:9" x14ac:dyDescent="0.25">
      <c r="I314" t="s">
        <v>1160</v>
      </c>
    </row>
    <row r="315" spans="9:9" x14ac:dyDescent="0.25">
      <c r="I315" t="s">
        <v>1161</v>
      </c>
    </row>
    <row r="316" spans="9:9" x14ac:dyDescent="0.25">
      <c r="I316" t="s">
        <v>1162</v>
      </c>
    </row>
    <row r="317" spans="9:9" x14ac:dyDescent="0.25">
      <c r="I317" t="s">
        <v>1163</v>
      </c>
    </row>
    <row r="318" spans="9:9" x14ac:dyDescent="0.25">
      <c r="I318" t="s">
        <v>1164</v>
      </c>
    </row>
    <row r="319" spans="9:9" x14ac:dyDescent="0.25">
      <c r="I319" t="s">
        <v>1165</v>
      </c>
    </row>
    <row r="320" spans="9:9" x14ac:dyDescent="0.25">
      <c r="I320" t="s">
        <v>1166</v>
      </c>
    </row>
    <row r="321" spans="9:9" x14ac:dyDescent="0.25">
      <c r="I321" t="s">
        <v>1167</v>
      </c>
    </row>
    <row r="322" spans="9:9" x14ac:dyDescent="0.25">
      <c r="I322" t="s">
        <v>1168</v>
      </c>
    </row>
    <row r="323" spans="9:9" x14ac:dyDescent="0.25">
      <c r="I323" t="s">
        <v>1169</v>
      </c>
    </row>
    <row r="324" spans="9:9" x14ac:dyDescent="0.25">
      <c r="I324" t="s">
        <v>1170</v>
      </c>
    </row>
    <row r="325" spans="9:9" x14ac:dyDescent="0.25">
      <c r="I325" t="s">
        <v>1171</v>
      </c>
    </row>
    <row r="326" spans="9:9" x14ac:dyDescent="0.25">
      <c r="I326" t="s">
        <v>1172</v>
      </c>
    </row>
    <row r="327" spans="9:9" x14ac:dyDescent="0.25">
      <c r="I327" t="s">
        <v>1173</v>
      </c>
    </row>
    <row r="328" spans="9:9" x14ac:dyDescent="0.25">
      <c r="I328" t="s">
        <v>1174</v>
      </c>
    </row>
    <row r="329" spans="9:9" x14ac:dyDescent="0.25">
      <c r="I329" t="s">
        <v>1175</v>
      </c>
    </row>
    <row r="330" spans="9:9" x14ac:dyDescent="0.25">
      <c r="I330" t="s">
        <v>1176</v>
      </c>
    </row>
    <row r="331" spans="9:9" x14ac:dyDescent="0.25">
      <c r="I331" t="s">
        <v>1177</v>
      </c>
    </row>
    <row r="332" spans="9:9" x14ac:dyDescent="0.25">
      <c r="I332" t="s">
        <v>1178</v>
      </c>
    </row>
    <row r="333" spans="9:9" x14ac:dyDescent="0.25">
      <c r="I333" t="s">
        <v>1149</v>
      </c>
    </row>
    <row r="334" spans="9:9" x14ac:dyDescent="0.25">
      <c r="I334" t="s">
        <v>1179</v>
      </c>
    </row>
    <row r="335" spans="9:9" x14ac:dyDescent="0.25">
      <c r="I335" t="s">
        <v>1180</v>
      </c>
    </row>
    <row r="336" spans="9:9" x14ac:dyDescent="0.25">
      <c r="I336" t="s">
        <v>1181</v>
      </c>
    </row>
    <row r="337" spans="9:9" x14ac:dyDescent="0.25">
      <c r="I337" t="s">
        <v>1182</v>
      </c>
    </row>
    <row r="338" spans="9:9" x14ac:dyDescent="0.25">
      <c r="I338" t="s">
        <v>1154</v>
      </c>
    </row>
    <row r="339" spans="9:9" x14ac:dyDescent="0.25">
      <c r="I339" t="s">
        <v>1183</v>
      </c>
    </row>
    <row r="340" spans="9:9" x14ac:dyDescent="0.25">
      <c r="I340" t="s">
        <v>1184</v>
      </c>
    </row>
    <row r="341" spans="9:9" x14ac:dyDescent="0.25">
      <c r="I341" t="s">
        <v>1185</v>
      </c>
    </row>
    <row r="342" spans="9:9" x14ac:dyDescent="0.25">
      <c r="I342" t="s">
        <v>1186</v>
      </c>
    </row>
    <row r="343" spans="9:9" x14ac:dyDescent="0.25">
      <c r="I343" t="s">
        <v>1187</v>
      </c>
    </row>
    <row r="344" spans="9:9" x14ac:dyDescent="0.25">
      <c r="I344" t="s">
        <v>1188</v>
      </c>
    </row>
    <row r="345" spans="9:9" x14ac:dyDescent="0.25">
      <c r="I345" t="s">
        <v>1189</v>
      </c>
    </row>
    <row r="346" spans="9:9" x14ac:dyDescent="0.25">
      <c r="I346" t="s">
        <v>1190</v>
      </c>
    </row>
    <row r="347" spans="9:9" x14ac:dyDescent="0.25">
      <c r="I347" t="s">
        <v>1191</v>
      </c>
    </row>
    <row r="348" spans="9:9" x14ac:dyDescent="0.25">
      <c r="I348" t="s">
        <v>1192</v>
      </c>
    </row>
    <row r="349" spans="9:9" x14ac:dyDescent="0.25">
      <c r="I349" t="s">
        <v>1193</v>
      </c>
    </row>
    <row r="350" spans="9:9" x14ac:dyDescent="0.25">
      <c r="I350" t="s">
        <v>1194</v>
      </c>
    </row>
    <row r="351" spans="9:9" x14ac:dyDescent="0.25">
      <c r="I351" t="s">
        <v>1195</v>
      </c>
    </row>
    <row r="352" spans="9:9" x14ac:dyDescent="0.25">
      <c r="I352" t="s">
        <v>1196</v>
      </c>
    </row>
    <row r="353" spans="9:9" x14ac:dyDescent="0.25">
      <c r="I353" t="s">
        <v>1197</v>
      </c>
    </row>
    <row r="354" spans="9:9" x14ac:dyDescent="0.25">
      <c r="I354" t="s">
        <v>1198</v>
      </c>
    </row>
    <row r="355" spans="9:9" x14ac:dyDescent="0.25">
      <c r="I355" t="s">
        <v>1199</v>
      </c>
    </row>
    <row r="356" spans="9:9" x14ac:dyDescent="0.25">
      <c r="I356" t="s">
        <v>1200</v>
      </c>
    </row>
    <row r="357" spans="9:9" x14ac:dyDescent="0.25">
      <c r="I357" t="s">
        <v>1201</v>
      </c>
    </row>
    <row r="358" spans="9:9" x14ac:dyDescent="0.25">
      <c r="I358" t="s">
        <v>1202</v>
      </c>
    </row>
    <row r="359" spans="9:9" x14ac:dyDescent="0.25">
      <c r="I359" t="s">
        <v>1203</v>
      </c>
    </row>
    <row r="360" spans="9:9" x14ac:dyDescent="0.25">
      <c r="I360" t="s">
        <v>1204</v>
      </c>
    </row>
    <row r="361" spans="9:9" x14ac:dyDescent="0.25">
      <c r="I361" t="s">
        <v>1126</v>
      </c>
    </row>
    <row r="362" spans="9:9" x14ac:dyDescent="0.25">
      <c r="I362" t="s">
        <v>1188</v>
      </c>
    </row>
    <row r="363" spans="9:9" x14ac:dyDescent="0.25">
      <c r="I363" t="s">
        <v>1205</v>
      </c>
    </row>
    <row r="364" spans="9:9" x14ac:dyDescent="0.25">
      <c r="I364" t="s">
        <v>1206</v>
      </c>
    </row>
    <row r="365" spans="9:9" x14ac:dyDescent="0.25">
      <c r="I365" t="s">
        <v>1207</v>
      </c>
    </row>
    <row r="366" spans="9:9" x14ac:dyDescent="0.25">
      <c r="I366" t="s">
        <v>1208</v>
      </c>
    </row>
    <row r="367" spans="9:9" x14ac:dyDescent="0.25">
      <c r="I367" t="s">
        <v>1209</v>
      </c>
    </row>
    <row r="368" spans="9:9" x14ac:dyDescent="0.25">
      <c r="I368" t="s">
        <v>1210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4240-0A2D-4286-A3F0-7E7369CEBC76}">
  <sheetPr>
    <tabColor theme="8" tint="0.39997558519241921"/>
  </sheetPr>
  <dimension ref="A1:K3"/>
  <sheetViews>
    <sheetView workbookViewId="0">
      <selection activeCell="E3" sqref="E3"/>
    </sheetView>
  </sheetViews>
  <sheetFormatPr defaultRowHeight="15" x14ac:dyDescent="0.25"/>
  <cols>
    <col min="4" max="4" width="16.28515625" bestFit="1" customWidth="1"/>
    <col min="5" max="5" width="44.28515625" bestFit="1" customWidth="1"/>
    <col min="6" max="6" width="17.85546875" bestFit="1" customWidth="1"/>
    <col min="7" max="7" width="14.42578125" bestFit="1" customWidth="1"/>
    <col min="8" max="8" width="16.28515625" bestFit="1" customWidth="1"/>
    <col min="11" max="11" width="44.28515625" bestFit="1" customWidth="1"/>
    <col min="12" max="12" width="17.85546875" bestFit="1" customWidth="1"/>
    <col min="13" max="13" width="14.42578125" bestFit="1" customWidth="1"/>
  </cols>
  <sheetData>
    <row r="1" spans="1:11" x14ac:dyDescent="0.25">
      <c r="B1" t="s">
        <v>1230</v>
      </c>
      <c r="C1" t="s">
        <v>1231</v>
      </c>
      <c r="D1" t="s">
        <v>1228</v>
      </c>
      <c r="E1" t="s">
        <v>882</v>
      </c>
      <c r="F1" t="s">
        <v>990</v>
      </c>
      <c r="G1" t="s">
        <v>991</v>
      </c>
      <c r="H1" t="s">
        <v>1229</v>
      </c>
    </row>
    <row r="2" spans="1:11" x14ac:dyDescent="0.25">
      <c r="E2" t="str">
        <f>""</f>
        <v/>
      </c>
      <c r="F2" t="str">
        <f>""</f>
        <v/>
      </c>
      <c r="G2" t="str">
        <f>""</f>
        <v/>
      </c>
    </row>
    <row r="3" spans="1:11" x14ac:dyDescent="0.25">
      <c r="A3" t="e" cm="1" vm="10">
        <f t="array" aca="1" ref="A3" ca="1">_xlfn.SEQUENCE(COUNTA('searchterm-results source'!$A:$A)*'Order,Users,search,DetO amounts'!$C$2)</f>
        <v>#VALUE!</v>
      </c>
      <c r="B3" t="e" cm="1" vm="10">
        <f t="array" aca="1" ref="B3" ca="1">_xlfn.MAP(_xlfn.ANCHORARRAY(A3),_xlfn.LAMBDA(_xlpm.x,MOD(_xlpm.x-1,COUNTA('searchterm-results source'!$A:$A))+1))</f>
        <v>#VALUE!</v>
      </c>
      <c r="C3" t="e" cm="1" vm="10">
        <f t="array" aca="1" ref="C3" ca="1">_xlfn.MAP(_xlfn.ANCHORARRAY($A$3),_xlfn.LAMBDA(_xlpm.x,ROUNDUP(_xlpm.x/COUNTA('searchterm-results source'!$A:$A),0)))</f>
        <v>#VALUE!</v>
      </c>
      <c r="D3" t="e" cm="1" vm="10">
        <f t="array" aca="1" ref="D3" ca="1">_xlfn.MAP(_xlfn.ANCHORARRAY($B$3),_xlfn.LAMBDA(_xlpm.x,INDEX('searchterm-results source'!$A:$A,_xlpm.x)))</f>
        <v>#VALUE!</v>
      </c>
      <c r="E3" t="e" cm="1" vm="10">
        <f t="array" aca="1" ref="E3" ca="1">_xlfn.MAP(_xlfn.ANCHORARRAY($B$3),_xlfn.ANCHORARRAY($D$3),_xlfn.ANCHORARRAY($H$3),_xlfn.LAMBDA(_xlpm.x,_xlpm.y,_xlpm.z,IF(_xlpm.y=_xlpm.z,INDEX('searchterm-results source'!$B:$B,_xlpm.x),"")))</f>
        <v>#VALUE!</v>
      </c>
      <c r="F3" t="e" cm="1" vm="10">
        <f t="array" aca="1" ref="F3" ca="1">_xlfn.MAP(_xlfn.ANCHORARRAY($C$3),_xlfn.ANCHORARRAY($D$3),_xlfn.ANCHORARRAY($H$3),_xlfn.LAMBDA(_xlpm.x,_xlpm.y,_xlpm.z,IF(_xlpm.y=_xlpm.z,INDEX(SearchesData!$B:$B,_xlpm.x+1),"")))</f>
        <v>#VALUE!</v>
      </c>
      <c r="G3" t="e" cm="1" vm="10">
        <f t="array" aca="1" ref="G3" ca="1">_xlfn.MAP(_xlfn.ANCHORARRAY($C$3),_xlfn.ANCHORARRAY($D$3),_xlfn.ANCHORARRAY($H$3),_xlfn.LAMBDA(_xlpm.x,_xlpm.y,_xlpm.z,IF(_xlpm.y=_xlpm.z,INDEX(SearchesData!$C:$C,_xlpm.x+1),"")))</f>
        <v>#VALUE!</v>
      </c>
      <c r="H3" t="e" cm="1" vm="10">
        <f t="array" aca="1" ref="H3" ca="1">_xlfn.MAP(_xlfn.ANCHORARRAY($C$3),_xlfn.LAMBDA(_xlpm.x,INDEX(SearchesData!$E:$E,_xlpm.x+1)))</f>
        <v>#VALUE!</v>
      </c>
      <c r="I3" t="e" cm="1" vm="10">
        <f t="array" aca="1" ref="I3" ca="1">_xlfn.MAP(_xlfn.ANCHORARRAY($D$3),_xlfn.ANCHORARRAY($H$3),_xlfn.LAMBDA(_xlpm.x,_xlpm.y,_xlpm.x=_xlpm.y))</f>
        <v>#VALUE!</v>
      </c>
      <c r="K3" t="e" cm="1" vm="11">
        <f t="array" aca="1" ref="K3" ca="1">_xlfn.UNIQUE($E$3:INDEX($G:$G,COUNTA($G:$G)))</f>
        <v>#VALUE!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7EF5-30D5-4512-84B7-37C967E4F632}">
  <sheetPr>
    <tabColor theme="9" tint="-0.249977111117893"/>
  </sheetPr>
  <dimension ref="A1:C2"/>
  <sheetViews>
    <sheetView topLeftCell="A3593" workbookViewId="0">
      <selection activeCell="A3" sqref="A3:C3627"/>
    </sheetView>
  </sheetViews>
  <sheetFormatPr defaultRowHeight="15" x14ac:dyDescent="0.25"/>
  <cols>
    <col min="1" max="1" width="44.28515625" bestFit="1" customWidth="1"/>
    <col min="2" max="2" width="17.85546875" bestFit="1" customWidth="1"/>
    <col min="3" max="3" width="14.42578125" bestFit="1" customWidth="1"/>
  </cols>
  <sheetData>
    <row r="1" spans="1:3" x14ac:dyDescent="0.25">
      <c r="A1" t="s">
        <v>530</v>
      </c>
      <c r="B1" t="s">
        <v>990</v>
      </c>
      <c r="C1" t="s">
        <v>991</v>
      </c>
    </row>
    <row r="2" spans="1:3" x14ac:dyDescent="0.25">
      <c r="A2" t="e" cm="1" vm="11">
        <f t="array" aca="1" ref="A2" ca="1">_xlfn.UNIQUE('cross join for results gen'!$E$2:INDEX('cross join for results gen'!$G:$G,COUNTA('cross join for results gen'!$G:$G)))</f>
        <v>#VALUE!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6B77-D4D7-478D-A24D-B3A1706B1F34}">
  <dimension ref="A1:G11"/>
  <sheetViews>
    <sheetView zoomScale="250" zoomScaleNormal="250" workbookViewId="0">
      <selection activeCell="F5" sqref="F5"/>
    </sheetView>
  </sheetViews>
  <sheetFormatPr defaultRowHeight="15" x14ac:dyDescent="0.25"/>
  <cols>
    <col min="1" max="1" width="22.42578125" bestFit="1" customWidth="1"/>
    <col min="2" max="2" width="10.140625" customWidth="1"/>
    <col min="3" max="3" width="9.42578125" bestFit="1" customWidth="1"/>
    <col min="4" max="4" width="12.140625" bestFit="1" customWidth="1"/>
    <col min="6" max="6" width="19" bestFit="1" customWidth="1"/>
  </cols>
  <sheetData>
    <row r="1" spans="1:7" x14ac:dyDescent="0.25">
      <c r="B1" t="s">
        <v>1225</v>
      </c>
      <c r="C1" t="s">
        <v>538</v>
      </c>
      <c r="D1" t="s">
        <v>546</v>
      </c>
      <c r="G1" t="s">
        <v>1258</v>
      </c>
    </row>
    <row r="2" spans="1:7" x14ac:dyDescent="0.25">
      <c r="B2">
        <f ca="1">_xlfn.BINOM.INV($B$4,$B$5,RAND())</f>
        <v>584</v>
      </c>
      <c r="C2">
        <f ca="1">COUNTA(ResultsData!$A:$A)-2</f>
        <v>0</v>
      </c>
      <c r="D2">
        <f ca="1">COUNTA(InclusionsData!$B:$B)-1</f>
        <v>1</v>
      </c>
      <c r="F2" t="s">
        <v>1289</v>
      </c>
      <c r="G2">
        <v>2</v>
      </c>
    </row>
    <row r="3" spans="1:7" x14ac:dyDescent="0.25">
      <c r="D3">
        <f ca="1">'Order,Users,search,DetO amounts'!$E$2+_xlfn.BINOM.INV($D$4,$D$5,RAND())</f>
        <v>2023</v>
      </c>
      <c r="F3" t="s">
        <v>1290</v>
      </c>
      <c r="G3">
        <v>1.5</v>
      </c>
    </row>
    <row r="4" spans="1:7" x14ac:dyDescent="0.25">
      <c r="A4" t="s">
        <v>886</v>
      </c>
      <c r="B4">
        <f ca="1">ROUND('Order,Users,search,DetO amounts'!$E$2*$B$9,0)+ROUND('Order,Users,search,DetO amounts'!$E$2*$B$10,0)*_xlfn.BINOM.INV(1,$B$6,RAND())+ROUND('Order,Users,search,DetO amounts'!$E$2*$B$11,0)*_xlfn.BINOM.INV(1,$B$7,RAND())</f>
        <v>733</v>
      </c>
      <c r="D4">
        <f ca="1">ROUND('Order,Users,search,DetO amounts'!$E$2*$D$9,0)+ROUND('Order,Users,search,DetO amounts'!$E$2*$D$10,0)*_xlfn.BINOM.INV(1,$D$6,RAND())+ROUND('Order,Users,search,DetO amounts'!$E$2*$D$11,0)*_xlfn.BINOM.INV(1,$D$7,RAND())</f>
        <v>1649</v>
      </c>
    </row>
    <row r="5" spans="1:7" x14ac:dyDescent="0.25">
      <c r="A5" t="s">
        <v>887</v>
      </c>
      <c r="B5">
        <v>0.8</v>
      </c>
      <c r="D5">
        <v>0.8</v>
      </c>
    </row>
    <row r="6" spans="1:7" x14ac:dyDescent="0.25">
      <c r="A6" t="s">
        <v>1287</v>
      </c>
      <c r="B6">
        <v>0.5</v>
      </c>
      <c r="D6">
        <v>0.7</v>
      </c>
    </row>
    <row r="7" spans="1:7" x14ac:dyDescent="0.25">
      <c r="A7" t="s">
        <v>1288</v>
      </c>
      <c r="B7">
        <v>0.2</v>
      </c>
      <c r="D7">
        <v>0.6</v>
      </c>
    </row>
    <row r="9" spans="1:7" x14ac:dyDescent="0.25">
      <c r="A9" t="s">
        <v>1286</v>
      </c>
      <c r="B9">
        <f>2/3</f>
        <v>0.66666666666666663</v>
      </c>
      <c r="D9">
        <v>0.9</v>
      </c>
    </row>
    <row r="10" spans="1:7" x14ac:dyDescent="0.25">
      <c r="A10" t="s">
        <v>1284</v>
      </c>
      <c r="B10">
        <v>0.6</v>
      </c>
      <c r="D10">
        <v>0.8</v>
      </c>
    </row>
    <row r="11" spans="1:7" x14ac:dyDescent="0.25">
      <c r="A11" t="s">
        <v>1285</v>
      </c>
      <c r="B11">
        <v>0.4</v>
      </c>
      <c r="D11">
        <v>0.7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C995-C4B5-45D9-A154-477E0522651E}">
  <sheetPr>
    <tabColor theme="8" tint="0.39997558519241921"/>
  </sheetPr>
  <dimension ref="A1:C2"/>
  <sheetViews>
    <sheetView tabSelected="1" workbookViewId="0">
      <selection activeCell="Q4" sqref="Q4"/>
    </sheetView>
  </sheetViews>
  <sheetFormatPr defaultRowHeight="15" x14ac:dyDescent="0.25"/>
  <cols>
    <col min="3" max="3" width="44.28515625" bestFit="1" customWidth="1"/>
  </cols>
  <sheetData>
    <row r="1" spans="1:3" x14ac:dyDescent="0.25">
      <c r="B1" t="s">
        <v>1235</v>
      </c>
      <c r="C1" t="s">
        <v>530</v>
      </c>
    </row>
    <row r="2" spans="1:3" x14ac:dyDescent="0.25">
      <c r="A2" t="e" cm="1" vm="12">
        <f t="array" aca="1" ref="A2" ca="1">_xlfn.SEQUENCE('Design,result,include amounts'!$D$3)</f>
        <v>#VALUE!</v>
      </c>
      <c r="B2" t="e" cm="1" vm="12">
        <f t="array" aca="1" ref="B2" ca="1">_xlfn._xlws.SORT(_xlfn.MAP(_xlfn.ANCHORARRAY($A$2),_xlfn.LAMBDA(_xlpm.x,INDEX(_xlfn.ANCHORARRAY(OrdersData!$A$2),IF(_xlpm.x&gt;'Order,Users,search,DetO amounts'!$E$2,RANDBETWEEN(1,'Order,Users,search,DetO amounts'!$E$2),_xlpm.x)))))</f>
        <v>#VALUE!</v>
      </c>
      <c r="C2" t="e" cm="1" vm="12">
        <f t="array" aca="1" ref="C2" ca="1">_xlfn.MAP(_xlfn.ANCHORARRAY($B$2),_xlfn.LAMBDA(_xlpm.x,IF(_xlpm.x&gt;0,INDEX(ProductsData!$A$5:INDEX(ProductsData!$A:$A,'static tables amounts'!$A$2+1),RANDBETWEEN(4,'static tables amounts'!$A$2)-3),"nope")))</f>
        <v>#VALUE!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6297-97DD-43A7-89F3-499B4A5C7CDC}">
  <sheetPr>
    <tabColor theme="9" tint="-0.249977111117893"/>
  </sheetPr>
  <dimension ref="B1:D2"/>
  <sheetViews>
    <sheetView topLeftCell="A1583" workbookViewId="0">
      <selection activeCell="G1599" sqref="G1599"/>
    </sheetView>
  </sheetViews>
  <sheetFormatPr defaultRowHeight="15" x14ac:dyDescent="0.25"/>
  <cols>
    <col min="2" max="2" width="7.42578125" bestFit="1" customWidth="1"/>
    <col min="3" max="3" width="44.28515625" bestFit="1" customWidth="1"/>
  </cols>
  <sheetData>
    <row r="1" spans="2:4" x14ac:dyDescent="0.25">
      <c r="B1" t="s">
        <v>1235</v>
      </c>
      <c r="C1" t="s">
        <v>530</v>
      </c>
      <c r="D1" t="s">
        <v>989</v>
      </c>
    </row>
    <row r="2" spans="2:4" x14ac:dyDescent="0.25">
      <c r="B2" t="e" cm="1" vm="13">
        <f t="array" aca="1" ref="B2" ca="1">_xlfn.UNIQUE('inclusions gen'!$B$2:INDEX('inclusions gen'!$C:$C,COUNTA('inclusions gen'!$C:$C)))</f>
        <v>#VALUE!</v>
      </c>
      <c r="D2" t="e" cm="1" vm="14">
        <f t="array" aca="1" ref="D2" ca="1">_xlfn.MAP($B$2:INDEX($B:$B,COUNTA($B:$B)),_xlfn.LAMBDA(_xlpm.x,IF(_xlpm.x&gt;0,1+ROUND(_xlfn.GAMMA.INV(RAND(),'Design,result,include amounts'!$G$2,'Design,result,include amounts'!$G$3),0),"nope")))</f>
        <v>#VALUE!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E4F-24D8-4C29-93B4-FDD2A727FCDE}">
  <sheetPr>
    <tabColor theme="9" tint="-0.249977111117893"/>
  </sheetPr>
  <dimension ref="A1:D2"/>
  <sheetViews>
    <sheetView topLeftCell="A667" workbookViewId="0">
      <selection activeCell="B2" sqref="B2:D701"/>
    </sheetView>
  </sheetViews>
  <sheetFormatPr defaultRowHeight="15" x14ac:dyDescent="0.25"/>
  <cols>
    <col min="2" max="2" width="11.85546875" bestFit="1" customWidth="1"/>
    <col min="3" max="4" width="11.7109375" bestFit="1" customWidth="1"/>
  </cols>
  <sheetData>
    <row r="1" spans="1:4" x14ac:dyDescent="0.25">
      <c r="B1" t="s">
        <v>530</v>
      </c>
      <c r="C1" t="s">
        <v>1233</v>
      </c>
      <c r="D1" t="s">
        <v>1234</v>
      </c>
    </row>
    <row r="2" spans="1:4" x14ac:dyDescent="0.25">
      <c r="A2" t="e" cm="1" vm="15">
        <f t="array" aca="1" ref="A2" ca="1">_xlfn.SEQUENCE(_xlfn.ANCHORARRAY('Design,result,include amounts'!$B$2))</f>
        <v>#VALUE!</v>
      </c>
      <c r="B2" t="e" cm="1" vm="15">
        <f t="array" aca="1" ref="B2" ca="1">_xlfn.MAP(_xlfn.ANCHORARRAY($A$2),_xlfn.LAMBDA(_xlpm.x,IF(_xlpm.x&gt;0,INDEX(GardensData!$A$2:$A$4,RANDBETWEEN(1,3)),"nope")))</f>
        <v>#VALUE!</v>
      </c>
      <c r="C2" t="e" cm="1" vm="15">
        <f t="array" aca="1" ref="C2" ca="1">_xlfn.MAP(_xlfn.ANCHORARRAY($B$2),_xlfn.LAMBDA(_xlpm.x,COUNTIF($B$2:INDEX($B:$B,ROW(_xlpm.x)),_xlpm.x)))</f>
        <v>#VALUE!</v>
      </c>
      <c r="D2" t="e" cm="1" vm="16">
        <f t="array" aca="1" ref="D2" ca="1">_xlfn._xlws.SORT(_xlfn.MAP(_xlfn.ANCHORARRAY($A$2),_xlfn.LAMBDA(_xlpm.x,IF(_xlpm.x&gt;0,INDEX(_xlfn.ANCHORARRAY(OrdersData!$A$2),RANDBETWEEN(1,'Order,Users,search,DetO amounts'!$E$2)),"nope"))))</f>
        <v>#VALUE!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8962-A8D6-4715-96C1-828869641438}">
  <sheetPr>
    <tabColor theme="8" tint="0.39997558519241921"/>
  </sheetPr>
  <dimension ref="A1:P45"/>
  <sheetViews>
    <sheetView workbookViewId="0">
      <selection activeCell="G2" sqref="G2"/>
    </sheetView>
  </sheetViews>
  <sheetFormatPr defaultRowHeight="15" x14ac:dyDescent="0.25"/>
  <cols>
    <col min="2" max="2" width="13.85546875" bestFit="1" customWidth="1"/>
    <col min="3" max="3" width="13.5703125" bestFit="1" customWidth="1"/>
    <col min="4" max="4" width="13" bestFit="1" customWidth="1"/>
    <col min="6" max="6" width="24.85546875" bestFit="1" customWidth="1"/>
    <col min="7" max="7" width="26.140625" bestFit="1" customWidth="1"/>
    <col min="9" max="9" width="16" bestFit="1" customWidth="1"/>
    <col min="10" max="10" width="11.85546875" bestFit="1" customWidth="1"/>
    <col min="11" max="12" width="5.42578125" bestFit="1" customWidth="1"/>
    <col min="13" max="13" width="12.140625" bestFit="1" customWidth="1"/>
    <col min="14" max="14" width="12.28515625" bestFit="1" customWidth="1"/>
    <col min="15" max="16" width="9.42578125" bestFit="1" customWidth="1"/>
  </cols>
  <sheetData>
    <row r="1" spans="1:16" x14ac:dyDescent="0.25">
      <c r="B1" t="s">
        <v>1260</v>
      </c>
      <c r="C1" t="s">
        <v>1261</v>
      </c>
      <c r="D1" t="s">
        <v>1262</v>
      </c>
      <c r="F1" s="13" t="s">
        <v>1291</v>
      </c>
      <c r="G1" s="13" t="str">
        <f>""</f>
        <v/>
      </c>
      <c r="I1" t="s">
        <v>1259</v>
      </c>
      <c r="K1" t="s">
        <v>983</v>
      </c>
      <c r="L1" t="s">
        <v>1051</v>
      </c>
      <c r="M1" t="s">
        <v>1264</v>
      </c>
      <c r="N1" t="s">
        <v>1265</v>
      </c>
      <c r="O1" t="s">
        <v>1266</v>
      </c>
      <c r="P1" t="s">
        <v>1267</v>
      </c>
    </row>
    <row r="2" spans="1:16" x14ac:dyDescent="0.25">
      <c r="A2" t="e" cm="1" vm="17">
        <f t="array" aca="1" ref="A2" ca="1">_xlfn.SEQUENCE(MAX('chosens gardens id''s and source'!I2:I4))</f>
        <v>#VALUE!</v>
      </c>
      <c r="B2" t="e" cm="1" vm="17">
        <f t="array" aca="1" ref="B2" ca="1">_xlfn.MAP($A$2:INDEX(_xlfn.ANCHORARRAY($A$2),'chosens gardens id''s and source'!$I$2),_xlfn.LAMBDA(_xlpm.x,MATCH(1,(_xlfn.ANCHORARRAY(DesignsData!$B$2)='chosens gardens id''s and source'!$J$2)*(_xlfn.ANCHORARRAY(DesignsData!$C$2)=_xlpm.x),0)))</f>
        <v>#VALUE!</v>
      </c>
      <c r="C2" t="e" cm="1" vm="18">
        <f t="array" aca="1" ref="C2" ca="1">_xlfn.MAP($A$2:INDEX(_xlfn.ANCHORARRAY($A$2),'chosens gardens id''s and source'!$I$3),_xlfn.LAMBDA(_xlpm.x,MATCH(1,(_xlfn.ANCHORARRAY(DesignsData!$B$2)='chosens gardens id''s and source'!$J$3)*(_xlfn.ANCHORARRAY(DesignsData!$C$2)=_xlpm.x),0)))</f>
        <v>#VALUE!</v>
      </c>
      <c r="D2" t="e" cm="1" vm="17">
        <f t="array" aca="1" ref="D2" ca="1">_xlfn.MAP($A$2:INDEX(_xlfn.ANCHORARRAY($A$2),'chosens gardens id''s and source'!$I$4),_xlfn.LAMBDA(_xlpm.x,MATCH(1,(_xlfn.ANCHORARRAY(DesignsData!$B$2)='chosens gardens id''s and source'!$J$4)*(_xlfn.ANCHORARRAY(DesignsData!$C$2)=_xlpm.x),0)))</f>
        <v>#VALUE!</v>
      </c>
      <c r="F2" s="9" t="s">
        <v>983</v>
      </c>
      <c r="G2" s="14" t="s">
        <v>1051</v>
      </c>
      <c r="I2">
        <f ca="1">COUNTIF(DesignsData!$B:$B,$J2)</f>
        <v>0</v>
      </c>
      <c r="J2" t="s">
        <v>896</v>
      </c>
      <c r="K2">
        <v>2</v>
      </c>
      <c r="L2">
        <v>2</v>
      </c>
      <c r="M2">
        <f ca="1">ROUND(I2*(1+(K2-1)*RAND()),0)</f>
        <v>0</v>
      </c>
      <c r="N2">
        <f ca="1">ROUND(I2*(1+(L2-1)*RAND()),0)</f>
        <v>0</v>
      </c>
      <c r="O2">
        <f ca="1">$I2*K2</f>
        <v>0</v>
      </c>
      <c r="P2">
        <f ca="1">$I2*L2</f>
        <v>0</v>
      </c>
    </row>
    <row r="3" spans="1:16" x14ac:dyDescent="0.25">
      <c r="F3" t="s">
        <v>912</v>
      </c>
      <c r="G3" t="s">
        <v>919</v>
      </c>
      <c r="I3">
        <f ca="1">COUNTIF(DesignsData!$B:$B,$J3)</f>
        <v>0</v>
      </c>
      <c r="J3" t="s">
        <v>897</v>
      </c>
      <c r="K3">
        <v>5</v>
      </c>
      <c r="L3">
        <v>1</v>
      </c>
      <c r="M3">
        <f ca="1">ROUND(I3*(1+(K3-1)*RAND()),0)</f>
        <v>0</v>
      </c>
      <c r="O3">
        <f ca="1">$I3*K3</f>
        <v>0</v>
      </c>
    </row>
    <row r="4" spans="1:16" x14ac:dyDescent="0.25">
      <c r="F4" t="s">
        <v>913</v>
      </c>
      <c r="G4" t="s">
        <v>924</v>
      </c>
      <c r="I4">
        <f ca="1">COUNTIF(DesignsData!$B:$B,$J4)</f>
        <v>0</v>
      </c>
      <c r="J4" t="s">
        <v>898</v>
      </c>
      <c r="K4">
        <v>8</v>
      </c>
      <c r="L4">
        <v>0</v>
      </c>
      <c r="M4">
        <f ca="1">ROUND(I4*(1+(K4-1)*RAND()),0)</f>
        <v>0</v>
      </c>
      <c r="O4">
        <f ca="1">$I4*K4</f>
        <v>0</v>
      </c>
    </row>
    <row r="5" spans="1:16" x14ac:dyDescent="0.25">
      <c r="F5" t="s">
        <v>914</v>
      </c>
      <c r="G5" t="s">
        <v>927</v>
      </c>
    </row>
    <row r="6" spans="1:16" x14ac:dyDescent="0.25">
      <c r="F6" t="s">
        <v>915</v>
      </c>
      <c r="G6" t="s">
        <v>933</v>
      </c>
    </row>
    <row r="7" spans="1:16" x14ac:dyDescent="0.25">
      <c r="F7" t="s">
        <v>916</v>
      </c>
      <c r="G7" t="s">
        <v>934</v>
      </c>
    </row>
    <row r="8" spans="1:16" x14ac:dyDescent="0.25">
      <c r="F8" t="s">
        <v>917</v>
      </c>
      <c r="G8" t="s">
        <v>960</v>
      </c>
    </row>
    <row r="9" spans="1:16" x14ac:dyDescent="0.25">
      <c r="F9" t="s">
        <v>918</v>
      </c>
      <c r="G9" t="s">
        <v>961</v>
      </c>
    </row>
    <row r="10" spans="1:16" x14ac:dyDescent="0.25">
      <c r="F10" t="s">
        <v>920</v>
      </c>
      <c r="G10" t="s">
        <v>962</v>
      </c>
    </row>
    <row r="11" spans="1:16" x14ac:dyDescent="0.25">
      <c r="F11" t="s">
        <v>921</v>
      </c>
      <c r="G11" t="s">
        <v>963</v>
      </c>
    </row>
    <row r="12" spans="1:16" x14ac:dyDescent="0.25">
      <c r="F12" t="s">
        <v>922</v>
      </c>
      <c r="G12" t="s">
        <v>964</v>
      </c>
    </row>
    <row r="13" spans="1:16" x14ac:dyDescent="0.25">
      <c r="F13" t="s">
        <v>923</v>
      </c>
      <c r="G13" t="s">
        <v>972</v>
      </c>
    </row>
    <row r="14" spans="1:16" x14ac:dyDescent="0.25">
      <c r="F14" t="s">
        <v>925</v>
      </c>
      <c r="G14" t="s">
        <v>965</v>
      </c>
    </row>
    <row r="15" spans="1:16" x14ac:dyDescent="0.25">
      <c r="F15" t="s">
        <v>926</v>
      </c>
      <c r="G15" t="s">
        <v>966</v>
      </c>
    </row>
    <row r="16" spans="1:16" x14ac:dyDescent="0.25">
      <c r="F16" t="s">
        <v>928</v>
      </c>
      <c r="G16" t="s">
        <v>967</v>
      </c>
    </row>
    <row r="17" spans="6:7" x14ac:dyDescent="0.25">
      <c r="F17" t="s">
        <v>929</v>
      </c>
      <c r="G17" t="s">
        <v>968</v>
      </c>
    </row>
    <row r="18" spans="6:7" x14ac:dyDescent="0.25">
      <c r="F18" t="s">
        <v>930</v>
      </c>
      <c r="G18" t="s">
        <v>969</v>
      </c>
    </row>
    <row r="19" spans="6:7" x14ac:dyDescent="0.25">
      <c r="F19" t="s">
        <v>931</v>
      </c>
      <c r="G19" t="s">
        <v>970</v>
      </c>
    </row>
    <row r="20" spans="6:7" x14ac:dyDescent="0.25">
      <c r="F20" t="s">
        <v>932</v>
      </c>
      <c r="G20" t="s">
        <v>971</v>
      </c>
    </row>
    <row r="21" spans="6:7" x14ac:dyDescent="0.25">
      <c r="F21" t="s">
        <v>935</v>
      </c>
    </row>
    <row r="22" spans="6:7" x14ac:dyDescent="0.25">
      <c r="F22" t="s">
        <v>936</v>
      </c>
    </row>
    <row r="23" spans="6:7" x14ac:dyDescent="0.25">
      <c r="F23" t="s">
        <v>937</v>
      </c>
    </row>
    <row r="24" spans="6:7" x14ac:dyDescent="0.25">
      <c r="F24" t="s">
        <v>938</v>
      </c>
    </row>
    <row r="25" spans="6:7" x14ac:dyDescent="0.25">
      <c r="F25" t="s">
        <v>939</v>
      </c>
    </row>
    <row r="26" spans="6:7" x14ac:dyDescent="0.25">
      <c r="F26" t="s">
        <v>940</v>
      </c>
    </row>
    <row r="27" spans="6:7" x14ac:dyDescent="0.25">
      <c r="F27" t="s">
        <v>941</v>
      </c>
    </row>
    <row r="28" spans="6:7" x14ac:dyDescent="0.25">
      <c r="F28" t="s">
        <v>942</v>
      </c>
    </row>
    <row r="29" spans="6:7" x14ac:dyDescent="0.25">
      <c r="F29" t="s">
        <v>943</v>
      </c>
    </row>
    <row r="30" spans="6:7" x14ac:dyDescent="0.25">
      <c r="F30" t="s">
        <v>947</v>
      </c>
    </row>
    <row r="31" spans="6:7" x14ac:dyDescent="0.25">
      <c r="F31" t="s">
        <v>944</v>
      </c>
    </row>
    <row r="32" spans="6:7" x14ac:dyDescent="0.25">
      <c r="F32" t="s">
        <v>945</v>
      </c>
    </row>
    <row r="33" spans="6:6" x14ac:dyDescent="0.25">
      <c r="F33" t="s">
        <v>946</v>
      </c>
    </row>
    <row r="34" spans="6:6" x14ac:dyDescent="0.25">
      <c r="F34" t="s">
        <v>948</v>
      </c>
    </row>
    <row r="35" spans="6:6" x14ac:dyDescent="0.25">
      <c r="F35" t="s">
        <v>949</v>
      </c>
    </row>
    <row r="36" spans="6:6" x14ac:dyDescent="0.25">
      <c r="F36" t="s">
        <v>950</v>
      </c>
    </row>
    <row r="37" spans="6:6" x14ac:dyDescent="0.25">
      <c r="F37" t="s">
        <v>951</v>
      </c>
    </row>
    <row r="38" spans="6:6" x14ac:dyDescent="0.25">
      <c r="F38" t="s">
        <v>952</v>
      </c>
    </row>
    <row r="39" spans="6:6" x14ac:dyDescent="0.25">
      <c r="F39" t="s">
        <v>953</v>
      </c>
    </row>
    <row r="40" spans="6:6" x14ac:dyDescent="0.25">
      <c r="F40" t="s">
        <v>954</v>
      </c>
    </row>
    <row r="41" spans="6:6" x14ac:dyDescent="0.25">
      <c r="F41" t="s">
        <v>955</v>
      </c>
    </row>
    <row r="42" spans="6:6" x14ac:dyDescent="0.25">
      <c r="F42" t="s">
        <v>956</v>
      </c>
    </row>
    <row r="43" spans="6:6" x14ac:dyDescent="0.25">
      <c r="F43" t="s">
        <v>957</v>
      </c>
    </row>
    <row r="44" spans="6:6" x14ac:dyDescent="0.25">
      <c r="F44" t="s">
        <v>958</v>
      </c>
    </row>
    <row r="45" spans="6:6" x14ac:dyDescent="0.25">
      <c r="F45" t="s">
        <v>959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92D5-2635-4E5C-8845-303E56FF5902}">
  <sheetPr>
    <tabColor theme="8" tint="0.39997558519241921"/>
  </sheetPr>
  <dimension ref="A1:T4"/>
  <sheetViews>
    <sheetView workbookViewId="0">
      <selection activeCell="E4" sqref="E4"/>
    </sheetView>
  </sheetViews>
  <sheetFormatPr defaultRowHeight="15" x14ac:dyDescent="0.25"/>
  <cols>
    <col min="1" max="1" width="11.85546875" customWidth="1"/>
    <col min="2" max="2" width="10" bestFit="1" customWidth="1"/>
    <col min="3" max="3" width="10" customWidth="1"/>
    <col min="4" max="4" width="26.140625" bestFit="1" customWidth="1"/>
    <col min="5" max="5" width="23.85546875" bestFit="1" customWidth="1"/>
    <col min="6" max="6" width="10" bestFit="1" customWidth="1"/>
    <col min="7" max="7" width="7.140625" bestFit="1" customWidth="1"/>
    <col min="8" max="8" width="24.85546875" bestFit="1" customWidth="1"/>
    <col min="9" max="9" width="23.85546875" bestFit="1" customWidth="1"/>
    <col min="10" max="10" width="10" bestFit="1" customWidth="1"/>
    <col min="11" max="11" width="7.140625" bestFit="1" customWidth="1"/>
    <col min="12" max="12" width="26.140625" bestFit="1" customWidth="1"/>
    <col min="13" max="13" width="26.140625" customWidth="1"/>
    <col min="14" max="14" width="7.140625" bestFit="1" customWidth="1"/>
    <col min="15" max="16" width="24.85546875" bestFit="1" customWidth="1"/>
    <col min="17" max="17" width="10" bestFit="1" customWidth="1"/>
    <col min="18" max="18" width="10" customWidth="1"/>
    <col min="19" max="19" width="24.85546875" bestFit="1" customWidth="1"/>
    <col min="20" max="20" width="24.85546875" customWidth="1"/>
  </cols>
  <sheetData>
    <row r="1" spans="1:20" x14ac:dyDescent="0.25">
      <c r="B1" s="11" t="s">
        <v>896</v>
      </c>
      <c r="C1" s="11"/>
      <c r="D1" s="11"/>
      <c r="E1" s="11"/>
      <c r="F1" s="11"/>
      <c r="G1" s="11"/>
      <c r="H1" s="11"/>
      <c r="I1" s="11"/>
      <c r="J1" s="11" t="s">
        <v>897</v>
      </c>
      <c r="K1" s="11"/>
      <c r="L1" s="11"/>
      <c r="M1" s="11"/>
      <c r="N1" s="11"/>
      <c r="O1" s="11"/>
      <c r="P1" s="11"/>
      <c r="Q1" s="12" t="s">
        <v>898</v>
      </c>
      <c r="R1" s="12"/>
      <c r="S1" s="12"/>
      <c r="T1" s="12"/>
    </row>
    <row r="2" spans="1:20" x14ac:dyDescent="0.25">
      <c r="B2" s="11" t="s">
        <v>1051</v>
      </c>
      <c r="C2" s="11"/>
      <c r="D2" s="11"/>
      <c r="E2" s="11"/>
      <c r="F2" s="11" t="s">
        <v>983</v>
      </c>
      <c r="G2" s="11"/>
      <c r="H2" s="11"/>
      <c r="I2" s="11"/>
      <c r="J2" s="11" t="s">
        <v>1051</v>
      </c>
      <c r="K2" s="11"/>
      <c r="L2" s="11"/>
      <c r="M2" s="11" t="s">
        <v>983</v>
      </c>
      <c r="N2" s="11"/>
      <c r="O2" s="11"/>
      <c r="P2" s="11"/>
      <c r="Q2" s="12"/>
      <c r="R2" s="12"/>
      <c r="S2" s="12"/>
      <c r="T2" s="12"/>
    </row>
    <row r="3" spans="1:20" x14ac:dyDescent="0.25">
      <c r="B3" t="s">
        <v>1263</v>
      </c>
      <c r="C3" t="s">
        <v>1269</v>
      </c>
      <c r="D3" t="s">
        <v>995</v>
      </c>
      <c r="E3" t="s">
        <v>1268</v>
      </c>
      <c r="F3" t="s">
        <v>1263</v>
      </c>
      <c r="G3" t="s">
        <v>1270</v>
      </c>
      <c r="H3" t="s">
        <v>995</v>
      </c>
      <c r="I3" t="s">
        <v>1268</v>
      </c>
      <c r="J3" t="s">
        <v>1263</v>
      </c>
      <c r="K3" t="s">
        <v>1270</v>
      </c>
      <c r="L3" t="s">
        <v>995</v>
      </c>
      <c r="M3" t="s">
        <v>1263</v>
      </c>
      <c r="N3" t="s">
        <v>1270</v>
      </c>
      <c r="O3" t="s">
        <v>995</v>
      </c>
      <c r="P3" t="s">
        <v>1268</v>
      </c>
      <c r="Q3" t="s">
        <v>1263</v>
      </c>
      <c r="R3" t="s">
        <v>1270</v>
      </c>
      <c r="S3" t="s">
        <v>995</v>
      </c>
      <c r="T3" t="s">
        <v>1268</v>
      </c>
    </row>
    <row r="4" spans="1:20" x14ac:dyDescent="0.25">
      <c r="A4" t="e" cm="1" vm="19">
        <f t="array" aca="1" ref="A4" ca="1">_xlfn.SEQUENCE(MAX('chosens gardens id''s and source'!$O$2:$O$4,'chosens gardens id''s and source'!$P$2:$P$3))</f>
        <v>#VALUE!</v>
      </c>
      <c r="B4" t="e" cm="1" vm="20">
        <f t="array" aca="1" ref="B4" ca="1">_xlfn.MAP($A$4:INDEX(_xlfn.ANCHORARRAY($A$4),'chosens gardens id''s and source'!$P$2),_xlfn.LAMBDA(_xlpm.x,INDEX(_xlfn.ANCHORARRAY('chosens gardens id''s and source'!$B$2),MOD(_xlpm.x-1,'chosens gardens id''s and source'!$I$2)+1)))</f>
        <v>#VALUE!</v>
      </c>
      <c r="C4" t="e" cm="1" vm="21">
        <f t="array" aca="1" ref="C4" ca="1">_xlfn.MAP($A$4:INDEX(_xlfn.ANCHORARRAY($A$4),'chosens gardens id''s and source'!$P$2),_xlfn.LAMBDA(_xlpm.x,INDEX('chosens gardens id''s and source'!$A$2:INDEX(_xlfn.ANCHORARRAY('chosens gardens id''s and source'!$A$2),'chosens gardens id''s and source'!$I$2),MOD(_xlpm.x-1,'chosens gardens id''s and source'!$I$2)+1)))</f>
        <v>#VALUE!</v>
      </c>
      <c r="D4" t="e" cm="1" vm="21">
        <f t="array" aca="1" ref="D4" ca="1">_xlfn.MAP(_xlfn.ANCHORARRAY(B$4),_xlfn.LAMBDA(_xlpm.x,INDEX('chosens gardens id''s and source'!$G$3:INDEX('chosens gardens id''s and source'!$G:$G,COUNTA('chosens gardens id''s and source'!$G:$G)),RANDBETWEEN(1,COUNTA('chosens gardens id''s and source'!$G:$G)-2))))</f>
        <v>#VALUE!</v>
      </c>
      <c r="E4" t="e" cm="1" vm="21">
        <f t="array" aca="1" ref="E4" ca="1">_xlfn.MAP($A$4:INDEX(_xlfn.ANCHORARRAY($A$4),'chosens gardens id''s and source'!$P$2),_xlfn.LAMBDA(_xlpm.x,IF(_xlpm.x&gt;'chosens gardens id''s and source'!$I$2,_xlfn.BINOM.INV(1,'chosens gardens id''s and source'!$N$2/'chosens gardens id''s and source'!$P$2,RAND()),0)))</f>
        <v>#VALUE!</v>
      </c>
      <c r="F4" t="e" cm="1" vm="20">
        <f t="array" aca="1" ref="F4" ca="1">_xlfn.MAP($A$4:INDEX(_xlfn.ANCHORARRAY($A$4),'chosens gardens id''s and source'!$O$2),_xlfn.LAMBDA(_xlpm.x,INDEX(_xlfn.ANCHORARRAY('chosens gardens id''s and source'!$B$2),MOD(_xlpm.x-1,'chosens gardens id''s and source'!$I$2)+1)))</f>
        <v>#VALUE!</v>
      </c>
      <c r="G4" t="e" cm="1" vm="21">
        <f t="array" aca="1" ref="G4" ca="1">_xlfn.MAP($A$4:INDEX(_xlfn.ANCHORARRAY($A$4),'chosens gardens id''s and source'!$O$2),_xlfn.LAMBDA(_xlpm.x,INDEX('chosens gardens id''s and source'!$A$2:INDEX(_xlfn.ANCHORARRAY('chosens gardens id''s and source'!$A$2),'chosens gardens id''s and source'!$I$2),MOD(_xlpm.x-1,'chosens gardens id''s and source'!$I$2)+1)))</f>
        <v>#VALUE!</v>
      </c>
      <c r="H4" t="e" cm="1" vm="21">
        <f t="array" aca="1" ref="H4" ca="1">_xlfn.MAP(_xlfn.ANCHORARRAY(F$4),_xlfn.LAMBDA(_xlpm.x,INDEX('chosens gardens id''s and source'!$F$3:INDEX('chosens gardens id''s and source'!$F:$F,COUNTA('chosens gardens id''s and source'!$F:$F)),RANDBETWEEN(1,COUNTA('chosens gardens id''s and source'!$F:$F)-2))))</f>
        <v>#VALUE!</v>
      </c>
      <c r="I4" t="e" cm="1" vm="20">
        <f t="array" aca="1" ref="I4" ca="1">_xlfn.MAP($A$4:INDEX(_xlfn.ANCHORARRAY($A$4),'chosens gardens id''s and source'!$O$2),_xlfn.LAMBDA(_xlpm.x,IF(_xlpm.x&gt;'chosens gardens id''s and source'!$I$2,_xlfn.BINOM.INV(1,'chosens gardens id''s and source'!$M$2/'chosens gardens id''s and source'!$O$2,RAND()),0)))</f>
        <v>#VALUE!</v>
      </c>
      <c r="J4" t="e" cm="1" vm="18">
        <f t="array" aca="1" ref="J4" ca="1">_xlfn.ANCHORARRAY('chosens gardens id''s and source'!$C$2)</f>
        <v>#VALUE!</v>
      </c>
      <c r="K4" t="e" cm="1" vm="22">
        <f t="array" aca="1" ref="K4" ca="1">_xlfn.MAP($A$4:INDEX(_xlfn.ANCHORARRAY($A$4),'chosens gardens id''s and source'!$I$3),_xlfn.LAMBDA(_xlpm.x,INDEX('chosens gardens id''s and source'!$A$2:INDEX(_xlfn.ANCHORARRAY('chosens gardens id''s and source'!$A$2),'chosens gardens id''s and source'!$I$3),MOD(_xlpm.x-1,'chosens gardens id''s and source'!$I$3)+1)))</f>
        <v>#VALUE!</v>
      </c>
      <c r="L4" t="e" cm="1" vm="18">
        <f t="array" aca="1" ref="L4" ca="1">_xlfn.MAP(_xlfn.ANCHORARRAY(J$4),_xlfn.LAMBDA(_xlpm.x,INDEX('chosens gardens id''s and source'!$G$3:INDEX('chosens gardens id''s and source'!$G:$G,COUNTA('chosens gardens id''s and source'!$G:$G)),RANDBETWEEN(1,COUNTA('chosens gardens id''s and source'!$G:$G)-2))))</f>
        <v>#VALUE!</v>
      </c>
      <c r="M4" t="e" cm="1" vm="23">
        <f t="array" aca="1" ref="M4" ca="1">_xlfn.MAP($A$4:INDEX(_xlfn.ANCHORARRAY($A$4),'chosens gardens id''s and source'!$O$3),_xlfn.LAMBDA(_xlpm.x,INDEX(_xlfn.ANCHORARRAY('chosens gardens id''s and source'!$C$2),MOD(_xlpm.x-1,'chosens gardens id''s and source'!$I$3)+1)))</f>
        <v>#VALUE!</v>
      </c>
      <c r="N4" t="e" cm="1" vm="23">
        <f t="array" aca="1" ref="N4" ca="1">_xlfn.MAP($A$4:INDEX(_xlfn.ANCHORARRAY($A$4),'chosens gardens id''s and source'!$O$3),_xlfn.LAMBDA(_xlpm.x,INDEX('chosens gardens id''s and source'!$A$2:INDEX(_xlfn.ANCHORARRAY('chosens gardens id''s and source'!$A$2),'chosens gardens id''s and source'!$I$3),MOD(_xlpm.x-1,'chosens gardens id''s and source'!$I$3)+1)))</f>
        <v>#VALUE!</v>
      </c>
      <c r="O4" t="str" cm="1">
        <f t="array" aca="1" ref="O4" ca="1">_xlfn.MAP(_xlfn.ANCHORARRAY(M$4),_xlfn.LAMBDA(_xlpm.x,INDEX('chosens gardens id''s and source'!$F$3:INDEX('chosens gardens id''s and source'!$F:$F,COUNTA('chosens gardens id''s and source'!$F:$F)),RANDBETWEEN(1,COUNTA('chosens gardens id''s and source'!$F:$F)-2))))</f>
        <v>Kale</v>
      </c>
      <c r="P4" t="e" cm="1" vm="23">
        <f t="array" aca="1" ref="P4" ca="1">_xlfn.MAP($A$4:INDEX(_xlfn.ANCHORARRAY($A$4),'chosens gardens id''s and source'!$O$3),_xlfn.LAMBDA(_xlpm.x,IF(_xlpm.x&gt;'chosens gardens id''s and source'!$I$3,_xlfn.BINOM.INV(1,'chosens gardens id''s and source'!$M$3/'chosens gardens id''s and source'!$O$3,RAND()),0)))</f>
        <v>#VALUE!</v>
      </c>
      <c r="Q4" t="e" cm="1" vm="19">
        <f t="array" aca="1" ref="Q4" ca="1">_xlfn.MAP($A$4:INDEX(_xlfn.ANCHORARRAY($A$4),'chosens gardens id''s and source'!$O$4),_xlfn.LAMBDA(_xlpm.x,INDEX(_xlfn.ANCHORARRAY('chosens gardens id''s and source'!$D$2),MOD(_xlpm.x-1,'chosens gardens id''s and source'!$I$4)+1)))</f>
        <v>#VALUE!</v>
      </c>
      <c r="R4" t="e" cm="1" vm="19">
        <f t="array" aca="1" ref="R4" ca="1">_xlfn.MAP($A$4:INDEX(_xlfn.ANCHORARRAY($A$4),'chosens gardens id''s and source'!$O$4),_xlfn.LAMBDA(_xlpm.x,INDEX('chosens gardens id''s and source'!$A$2:INDEX(_xlfn.ANCHORARRAY('chosens gardens id''s and source'!$A$2),'chosens gardens id''s and source'!$I$4),MOD(_xlpm.x-1,'chosens gardens id''s and source'!$I$4)+1)))</f>
        <v>#VALUE!</v>
      </c>
      <c r="S4" t="e" cm="1" vm="19">
        <f t="array" aca="1" ref="S4" ca="1">_xlfn.MAP(_xlfn.ANCHORARRAY(Q$4),_xlfn.LAMBDA(_xlpm.x,INDEX('chosens gardens id''s and source'!$F$3:INDEX('chosens gardens id''s and source'!$F:$F,COUNTA('chosens gardens id''s and source'!$F:$F)),RANDBETWEEN(1,COUNTA('chosens gardens id''s and source'!$F:$F)-2))))</f>
        <v>#VALUE!</v>
      </c>
      <c r="T4" t="e" cm="1" vm="19">
        <f t="array" aca="1" ref="T4" ca="1">_xlfn.MAP($A$4:INDEX(_xlfn.ANCHORARRAY($A$4),'chosens gardens id''s and source'!$O$4),_xlfn.LAMBDA(_xlpm.x,IF(_xlpm.x&gt;'chosens gardens id''s and source'!$I$4,_xlfn.BINOM.INV(1,'chosens gardens id''s and source'!$M$4/'chosens gardens id''s and source'!$O$4,RAND()),0)))</f>
        <v>#VALUE!</v>
      </c>
    </row>
  </sheetData>
  <mergeCells count="7">
    <mergeCell ref="B2:E2"/>
    <mergeCell ref="F2:I2"/>
    <mergeCell ref="M2:P2"/>
    <mergeCell ref="J2:L2"/>
    <mergeCell ref="Q1:T2"/>
    <mergeCell ref="B1:I1"/>
    <mergeCell ref="J1:P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E02CA-9DB1-480B-ABB1-A8D87F893BCB}">
  <sheetPr>
    <tabColor theme="8" tint="0.39997558519241921"/>
  </sheetPr>
  <dimension ref="A1:E4"/>
  <sheetViews>
    <sheetView workbookViewId="0">
      <selection activeCell="D4" sqref="D4"/>
    </sheetView>
  </sheetViews>
  <sheetFormatPr defaultRowHeight="15" x14ac:dyDescent="0.25"/>
  <cols>
    <col min="1" max="4" width="13.28515625" customWidth="1"/>
    <col min="5" max="5" width="26.140625" bestFit="1" customWidth="1"/>
  </cols>
  <sheetData>
    <row r="1" spans="1:5" x14ac:dyDescent="0.25">
      <c r="A1" t="s">
        <v>1263</v>
      </c>
      <c r="B1" t="s">
        <v>1271</v>
      </c>
      <c r="C1" t="s">
        <v>1059</v>
      </c>
      <c r="D1" t="s">
        <v>1270</v>
      </c>
      <c r="E1" t="s">
        <v>995</v>
      </c>
    </row>
    <row r="2" spans="1:5" x14ac:dyDescent="0.25">
      <c r="A2" t="str">
        <f>""</f>
        <v/>
      </c>
      <c r="B2" t="str">
        <f>"Small"</f>
        <v>Small</v>
      </c>
      <c r="C2" t="str">
        <f>""</f>
        <v/>
      </c>
      <c r="D2" t="str">
        <f>""</f>
        <v/>
      </c>
      <c r="E2" t="str">
        <f>""</f>
        <v/>
      </c>
    </row>
    <row r="3" spans="1:5" x14ac:dyDescent="0.25">
      <c r="A3" t="str">
        <f>""</f>
        <v/>
      </c>
      <c r="B3" t="str">
        <f>"Large"</f>
        <v>Large</v>
      </c>
      <c r="C3" t="str">
        <f>""</f>
        <v/>
      </c>
      <c r="D3" t="str">
        <f>""</f>
        <v/>
      </c>
      <c r="E3" t="str">
        <f>""</f>
        <v/>
      </c>
    </row>
    <row r="4" spans="1:5" x14ac:dyDescent="0.25">
      <c r="A4" t="e" cm="1" vm="24">
        <f t="array" aca="1" ref="A4" ca="1">_xlfn.VSTACK(_xlfn.MAP(_xlfn.ANCHORARRAY('max design seed capacity gen'!$B$4),_xlfn.ANCHORARRAY('max design seed capacity gen'!$E$4),_xlfn.LAMBDA(_xlpm.x,_xlpm.y,IF(_xlpm.y=1,"",_xlpm.x))),_xlfn.MAP(_xlfn.ANCHORARRAY('max design seed capacity gen'!$F$4),_xlfn.ANCHORARRAY('max design seed capacity gen'!$I$4),_xlfn.LAMBDA(_xlpm.x,_xlpm.y,IF(_xlpm.y=1,"",_xlpm.x))),_xlfn.ANCHORARRAY('max design seed capacity gen'!$J$4),_xlfn.MAP(_xlfn.ANCHORARRAY('max design seed capacity gen'!$M$4),_xlfn.ANCHORARRAY('max design seed capacity gen'!$P$4),_xlfn.LAMBDA(_xlpm.x,_xlpm.y,IF(_xlpm.y=1,"",_xlpm.x))),_xlfn.MAP(_xlfn.ANCHORARRAY('max design seed capacity gen'!$Q$4),_xlfn.ANCHORARRAY('max design seed capacity gen'!$T$4),_xlfn.LAMBDA(_xlpm.x,_xlpm.y,IF(_xlpm.y=1,"",_xlpm.x))))</f>
        <v>#VALUE!</v>
      </c>
      <c r="B4" t="e" cm="1" vm="25">
        <f t="array" aca="1" ref="B4" ca="1">_xlfn.VSTACK(_xlfn.MAP(_xlfn.SEQUENCE('chosens gardens id''s and source'!$P$2),_xlfn.LAMBDA(_xlpm.x,"Large")),_xlfn.MAP(_xlfn.SEQUENCE('chosens gardens id''s and source'!$O$2),_xlfn.LAMBDA(_xlpm.x,"Small")),_xlfn.MAP(_xlfn.SEQUENCE('chosens gardens id''s and source'!$I$3),_xlfn.LAMBDA(_xlpm.x,"Large")),_xlfn.MAP(_xlfn.SEQUENCE('chosens gardens id''s and source'!$O$3+'chosens gardens id''s and source'!$O$4),_xlfn.LAMBDA(_xlpm.x,"Small")))</f>
        <v>#VALUE!</v>
      </c>
      <c r="C4" t="e" cm="1" vm="24">
        <f t="array" aca="1" ref="C4" ca="1">_xlfn.MAP(_xlfn.VSTACK(_xlfn.MAP(_xlfn.SEQUENCE(SUM('chosens gardens id''s and source'!$O$2:$P$2)),_xlfn.LAMBDA(_xlpm.x,"Huge Harvest")),_xlfn.MAP(_xlfn.SEQUENCE(SUM('chosens gardens id''s and source'!$O$3,'chosens gardens id''s and source'!$I$3)),_xlfn.LAMBDA(_xlpm.x,"Mixed Medley")),_xlfn.MAP(_xlfn.SEQUENCE('chosens gardens id''s and source'!$O$4),_xlfn.LAMBDA(_xlpm.x,"Salad Ballad"))),_xlfn.VSTACK(_xlfn.ANCHORARRAY('max design seed capacity gen'!$E$4),_xlfn.ANCHORARRAY('max design seed capacity gen'!$I$4),_xlfn.MAP(_xlfn.SEQUENCE('chosens gardens id''s and source'!I3),_xlfn.LAMBDA(_xlpm.x,0)),_xlfn.ANCHORARRAY('max design seed capacity gen'!$P$4),_xlfn.ANCHORARRAY('max design seed capacity gen'!$T$4)),_xlfn.LAMBDA(_xlpm.x,_xlpm.y,IF(_xlpm.y=1,"",_xlpm.x)))</f>
        <v>#VALUE!</v>
      </c>
      <c r="D4" t="e" cm="1" vm="24">
        <f t="array" aca="1" ref="D4" ca="1">_xlfn.VSTACK(_xlfn.MAP(_xlfn.ANCHORARRAY('max design seed capacity gen'!C4),_xlfn.ANCHORARRAY('max design seed capacity gen'!$E$4),_xlfn.LAMBDA(_xlpm.x,_xlpm.y,IF(_xlpm.y=1,"",_xlpm.x))),_xlfn.MAP(_xlfn.ANCHORARRAY('max design seed capacity gen'!G4),_xlfn.ANCHORARRAY('max design seed capacity gen'!$I$4),_xlfn.LAMBDA(_xlpm.x,_xlpm.y,IF(_xlpm.y=1,"",_xlpm.x))),_xlfn.ANCHORARRAY('max design seed capacity gen'!K4),_xlfn.MAP(_xlfn.ANCHORARRAY('max design seed capacity gen'!N4),_xlfn.ANCHORARRAY('max design seed capacity gen'!$P$4),_xlfn.LAMBDA(_xlpm.x,_xlpm.y,IF(_xlpm.y=1,"",_xlpm.x))),_xlfn.MAP(_xlfn.ANCHORARRAY('max design seed capacity gen'!R4),_xlfn.ANCHORARRAY('max design seed capacity gen'!$T$4),_xlfn.LAMBDA(_xlpm.x,_xlpm.y,IF(_xlpm.y=1,"",_xlpm.x))))</f>
        <v>#VALUE!</v>
      </c>
      <c r="E4" t="e" cm="1" vm="24">
        <f t="array" aca="1" ref="E4" ca="1">_xlfn.VSTACK(_xlfn.MAP(_xlfn.ANCHORARRAY('max design seed capacity gen'!D4),_xlfn.ANCHORARRAY('max design seed capacity gen'!$E$4),_xlfn.LAMBDA(_xlpm.x,_xlpm.y,IF(_xlpm.y=1,"",_xlpm.x))),_xlfn.MAP(_xlfn.ANCHORARRAY('max design seed capacity gen'!H4),_xlfn.ANCHORARRAY('max design seed capacity gen'!$I$4),_xlfn.LAMBDA(_xlpm.x,_xlpm.y,IF(_xlpm.y=1,"",_xlpm.x))),_xlfn.ANCHORARRAY('max design seed capacity gen'!L4),_xlfn.MAP(_xlfn.ANCHORARRAY('max design seed capacity gen'!O4),_xlfn.ANCHORARRAY('max design seed capacity gen'!$P$4),_xlfn.LAMBDA(_xlpm.x,_xlpm.y,IF(_xlpm.y=1,"",_xlpm.x))),_xlfn.MAP(_xlfn.ANCHORARRAY('max design seed capacity gen'!S4),_xlfn.ANCHORARRAY('max design seed capacity gen'!$T$4),_xlfn.LAMBDA(_xlpm.x,_xlpm.y,IF(_xlpm.y=1,"",_xlpm.x))))</f>
        <v>#VALUE!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941-2E65-469B-8FB3-942EF78A3DB3}">
  <sheetPr>
    <tabColor theme="8" tint="0.39997558519241921"/>
  </sheetPr>
  <dimension ref="A1:I4"/>
  <sheetViews>
    <sheetView workbookViewId="0">
      <selection activeCell="F54" sqref="F54"/>
    </sheetView>
  </sheetViews>
  <sheetFormatPr defaultRowHeight="15" x14ac:dyDescent="0.25"/>
  <cols>
    <col min="1" max="1" width="10" bestFit="1" customWidth="1"/>
    <col min="2" max="2" width="5.42578125" bestFit="1" customWidth="1"/>
    <col min="3" max="3" width="11.85546875" bestFit="1" customWidth="1"/>
    <col min="4" max="4" width="7.140625" bestFit="1" customWidth="1"/>
    <col min="5" max="5" width="26.140625" bestFit="1" customWidth="1"/>
    <col min="6" max="6" width="26.140625" customWidth="1"/>
    <col min="7" max="9" width="13.28515625" customWidth="1"/>
  </cols>
  <sheetData>
    <row r="1" spans="1:9" x14ac:dyDescent="0.25">
      <c r="A1" t="s">
        <v>1263</v>
      </c>
      <c r="B1" t="s">
        <v>1271</v>
      </c>
      <c r="C1" t="s">
        <v>1059</v>
      </c>
      <c r="D1" t="s">
        <v>1270</v>
      </c>
      <c r="E1" t="s">
        <v>995</v>
      </c>
      <c r="F1" t="s">
        <v>989</v>
      </c>
    </row>
    <row r="2" spans="1:9" x14ac:dyDescent="0.25">
      <c r="A2" t="e" cm="1" vm="26">
        <f t="array" aca="1" ref="A2" ca="1">_xlfn.UNIQUE('reducing design seed kinds amnt'!$A$2:INDEX('reducing design seed kinds amnt'!$E:$E,COUNTA('reducing design seed kinds amnt'!$E:$E)))</f>
        <v>#VALUE!</v>
      </c>
      <c r="F2" t="str">
        <f>""</f>
        <v/>
      </c>
    </row>
    <row r="3" spans="1:9" x14ac:dyDescent="0.25">
      <c r="F3" t="str">
        <f>""</f>
        <v/>
      </c>
    </row>
    <row r="4" spans="1:9" x14ac:dyDescent="0.25">
      <c r="F4" t="e" cm="1" vm="27">
        <f t="array" aca="1" ref="F4" ca="1">_xlfn.MAP($C$4:INDEX($C:$C,COUNTA($B:$B)),$B$4:INDEX($B:$B,COUNTA($B:$B)),_xlfn.LAMBDA(_xlpm.x,_xlpm.y,IF(_xlpm.x="Huge Harvest",IF(_xlpm.y="Large",RANDBETWEEN(1,'chosens gardens id''s and source'!$L$2),RANDBETWEEN(1,'chosens gardens id''s and source'!$K$2)),IF(_xlpm.x="Mixed Medley",IF(_xlpm.y="Large",1,RANDBETWEEN(1,'chosens gardens id''s and source'!$K$3)),IF(_xlpm.x="Salad Ballad",RANDBETWEEN(1,'chosens gardens id''s and source'!$K$4),"")))))</f>
        <v>#VALUE!</v>
      </c>
      <c r="G4" t="e" cm="1" vm="27">
        <f t="array" aca="1" ref="G4" ca="1">_xlfn.MAP($B$4:INDEX($B:$B,COUNTA($F:$F)),$C$4:INDEX($C:$C,COUNTA($F:$F)),$D$4:INDEX($D:$D,COUNTA($F:$F)),_xlfn.LAMBDA(_xlpm.a,_xlpm.b,_xlpm.c,SUMIFS($F$4:INDEX($F:$F,COUNTA($F:$F)),$B$4:INDEX($B:$B,COUNTA($F:$F)),_xlpm.a,$C$4:INDEX($C:$C,COUNTA($F:$F)),_xlpm.b,$D$4:INDEX($D:$D,COUNTA($F:$F)),_xlpm.c)))</f>
        <v>#VALUE!</v>
      </c>
      <c r="H4" t="e" cm="1" vm="27">
        <f t="array" aca="1" ref="H4" ca="1">_xlfn.MAP($C$4:INDEX($C:$C,COUNTA($B:$B)),$B$4:INDEX($B:$B,COUNTA($B:$B)),_xlfn.LAMBDA(_xlpm.x,_xlpm.y,IF(_xlpm.x="Huge Harvest",IF(_xlpm.y="Large",'chosens gardens id''s and source'!$L$2,'chosens gardens id''s and source'!$K$2),IF(_xlpm.x="Mixed Medley",IF(_xlpm.y="Large",1,'chosens gardens id''s and source'!$K$3),IF(_xlpm.x="Salad Ballad",'chosens gardens id''s and source'!$K$4,"")))))</f>
        <v>#VALUE!</v>
      </c>
      <c r="I4" t="e" cm="1" vm="27">
        <f t="array" aca="1" ref="I4" ca="1">_xlfn.MAP(_xlfn.ANCHORARRAY($F$4),_xlfn.ANCHORARRAY($G$4),_xlfn.ANCHORARRAY($H$4),_xlfn.LAMBDA(_xlpm.a,_xlpm.b,_xlpm.c,ROUNDDOWN(_xlpm.a/_xlpm.b*_xlpm.c,0)))</f>
        <v>#VALUE!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0349-10FA-434C-B7E3-8561ABFE8300}">
  <sheetPr>
    <tabColor theme="8" tint="0.39997558519241921"/>
  </sheetPr>
  <dimension ref="A1:K2"/>
  <sheetViews>
    <sheetView topLeftCell="A4" workbookViewId="0">
      <selection activeCell="E1" sqref="E1:E1048576"/>
    </sheetView>
  </sheetViews>
  <sheetFormatPr defaultRowHeight="15" x14ac:dyDescent="0.25"/>
  <cols>
    <col min="2" max="3" width="13.28515625" customWidth="1"/>
    <col min="4" max="4" width="26.140625" bestFit="1" customWidth="1"/>
    <col min="5" max="5" width="12.5703125" bestFit="1" customWidth="1"/>
    <col min="11" max="11" width="13.28515625" customWidth="1"/>
  </cols>
  <sheetData>
    <row r="1" spans="1:11" x14ac:dyDescent="0.25">
      <c r="A1" t="s">
        <v>1271</v>
      </c>
      <c r="B1" t="s">
        <v>1059</v>
      </c>
      <c r="C1" t="s">
        <v>1270</v>
      </c>
      <c r="D1" t="s">
        <v>995</v>
      </c>
      <c r="E1" t="s">
        <v>1292</v>
      </c>
      <c r="K1" t="s">
        <v>989</v>
      </c>
    </row>
    <row r="2" spans="1:11" x14ac:dyDescent="0.25">
      <c r="A2" t="e" cm="1" vm="27">
        <f t="array" aca="1" ref="A2" ca="1">_xlfn.SORTBY('design seed quantity in gen'!$B$4:INDEX('design seed quantity in gen'!$B:$B,COUNTA('design seed quantity in gen'!$A:$A)),'design seed quantity in gen'!$A$4:INDEX('design seed quantity in gen'!$A:$A,COUNTA('design seed quantity in gen'!$A:$A)))</f>
        <v>#VALUE!</v>
      </c>
      <c r="B2" t="e" cm="1" vm="27">
        <f t="array" aca="1" ref="B2" ca="1">_xlfn.SORTBY('design seed quantity in gen'!$C$4:INDEX('design seed quantity in gen'!$C:$C,COUNTA('design seed quantity in gen'!$A:$A)),'design seed quantity in gen'!$A$4:INDEX('design seed quantity in gen'!$A:$A,COUNTA('design seed quantity in gen'!$A:$A)))</f>
        <v>#VALUE!</v>
      </c>
      <c r="C2" t="e" cm="1" vm="27">
        <f t="array" aca="1" ref="C2" ca="1">_xlfn.SORTBY('design seed quantity in gen'!$D$4:INDEX('design seed quantity in gen'!$D:$D,COUNTA('design seed quantity in gen'!$A:$A)),'design seed quantity in gen'!$A$4:INDEX('design seed quantity in gen'!$A:$A,COUNTA('design seed quantity in gen'!$A:$A)))</f>
        <v>#VALUE!</v>
      </c>
      <c r="D2" t="e" cm="1" vm="27">
        <f t="array" aca="1" ref="D2" ca="1">_xlfn.SORTBY('design seed quantity in gen'!$E$4:INDEX('design seed quantity in gen'!$E:$E,COUNTA('design seed quantity in gen'!$A:$A)),'design seed quantity in gen'!$A$4:INDEX('design seed quantity in gen'!$A:$A,COUNTA('design seed quantity in gen'!$A:$A)))</f>
        <v>#VALUE!</v>
      </c>
      <c r="E2" t="e" cm="1" vm="27">
        <f t="array" aca="1" ref="E2" ca="1">IF(_xlfn.ANCHORARRAY(I2)=1,_xlfn.ANCHORARRAY(K2)+_xlfn.ANCHORARRAY(H2),_xlfn.ANCHORARRAY(K2))</f>
        <v>#VALUE!</v>
      </c>
      <c r="F2" t="e" cm="1" vm="27">
        <f t="array" aca="1" ref="F2" ca="1">_xlfn.MAP($A$2:INDEX($A:$A,COUNTA($A:$A)),$B$2:INDEX($B:$B,COUNTA($B:$B)),$C$2:INDEX($C:$C,COUNTA($C:$C)),_xlfn.LAMBDA(_xlpm.a,_xlpm.b,_xlpm.c,SUMIFS($K$2:INDEX($K:$K,COUNTA($K:$K)),$A$2:INDEX($A:$A,COUNTA($A:$A)),_xlpm.a,$B$2:INDEX($B:$B,COUNTA($B:$B)),_xlpm.b,$C$2:INDEX($C:$C,COUNTA($C:$C)),_xlpm.c)))</f>
        <v>#VALUE!</v>
      </c>
      <c r="G2" t="e" cm="1" vm="27">
        <f t="array" aca="1" ref="G2" ca="1">_xlfn.MAP($A$2:INDEX($A:$A,COUNTA($A:$A)),$B$2:INDEX($B:$B,COUNTA($B:$B)),_xlfn.LAMBDA(_xlpm.x,_xlpm.y,IF(_xlpm.y="Mixed Medley",IF(_xlpm.x="Large",1,5),IF(_xlpm.y="Huge Harvest",2,8))))</f>
        <v>#VALUE!</v>
      </c>
      <c r="H2" t="e" cm="1" vm="27">
        <f t="array" aca="1" ref="H2" ca="1">_xlfn.MAP(_xlfn.ANCHORARRAY($F$2),_xlfn.ANCHORARRAY($G$2),_xlfn.LAMBDA(_xlpm.x,_xlpm.y,_xlpm.y-_xlpm.x))</f>
        <v>#VALUE!</v>
      </c>
      <c r="I2" t="e" cm="1" vm="27">
        <f t="array" aca="1" ref="I2" ca="1">_xlfn.MAP(_xlfn.ANCHORARRAY($A$2),_xlfn.ANCHORARRAY($B$2),_xlfn.ANCHORARRAY($C$2),_xlfn.LAMBDA(_xlpm.a,_xlpm.b,_xlpm.c,IF(OR(_xlpm.a&lt;&gt;INDEX($A:$A,ROW(_xlpm.a)-1),_xlpm.b&lt;&gt;INDEX($B:$B,ROW(_xlpm.b)-1),_xlpm.c&lt;&gt;INDEX($C:$C,ROW(_xlpm.c)-1)),1,0)))</f>
        <v>#VALUE!</v>
      </c>
      <c r="K2" t="e" cm="1" vm="27">
        <f t="array" aca="1" ref="K2" ca="1">_xlfn.SORTBY('design seed quantity in gen'!$I$4:INDEX('design seed quantity in gen'!$I:$I,COUNTA('design seed quantity in gen'!$A:$A)),'design seed quantity in gen'!$A$4:INDEX('design seed quantity in gen'!$A:$A,COUNTA('design seed quantity in gen'!$A:$A)))</f>
        <v>#VALUE!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9E45-01E8-401D-AAC8-5CFEF6E7A46D}">
  <sheetPr>
    <tabColor theme="9" tint="-0.249977111117893"/>
  </sheetPr>
  <dimension ref="A1:BF2"/>
  <sheetViews>
    <sheetView topLeftCell="A2190" workbookViewId="0">
      <selection activeCell="A2" sqref="A2:D2224"/>
    </sheetView>
  </sheetViews>
  <sheetFormatPr defaultRowHeight="15" x14ac:dyDescent="0.25"/>
  <cols>
    <col min="1" max="1" width="12.7109375" bestFit="1" customWidth="1"/>
    <col min="2" max="2" width="7" bestFit="1" customWidth="1"/>
    <col min="3" max="3" width="28.28515625" bestFit="1" customWidth="1"/>
    <col min="6" max="6" width="13.28515625" customWidth="1"/>
    <col min="11" max="11" width="13.28515625" customWidth="1"/>
    <col min="21" max="22" width="13.28515625" customWidth="1"/>
    <col min="28" max="28" width="13.28515625" customWidth="1"/>
    <col min="29" max="29" width="16" bestFit="1" customWidth="1"/>
    <col min="30" max="30" width="11.85546875" bestFit="1" customWidth="1"/>
    <col min="31" max="32" width="5.42578125" bestFit="1" customWidth="1"/>
    <col min="33" max="33" width="12.140625" bestFit="1" customWidth="1"/>
    <col min="34" max="34" width="12.28515625" bestFit="1" customWidth="1"/>
    <col min="35" max="37" width="11.85546875" customWidth="1"/>
    <col min="58" max="58" width="24.85546875" customWidth="1"/>
    <col min="59" max="59" width="13.85546875" bestFit="1" customWidth="1"/>
    <col min="60" max="60" width="13.5703125" bestFit="1" customWidth="1"/>
    <col min="61" max="61" width="13" bestFit="1" customWidth="1"/>
  </cols>
  <sheetData>
    <row r="1" spans="1:58" x14ac:dyDescent="0.25">
      <c r="A1" t="s">
        <v>986</v>
      </c>
      <c r="B1" t="s">
        <v>988</v>
      </c>
      <c r="C1" t="s">
        <v>987</v>
      </c>
      <c r="D1" t="s">
        <v>989</v>
      </c>
      <c r="BF1" s="10"/>
    </row>
    <row r="2" spans="1:58" x14ac:dyDescent="0.25">
      <c r="A2" t="e" cm="1" vm="28">
        <f t="array" aca="1" ref="A2" ca="1">_xlfn._xlws.FILTER('design seed quantity calc'!$B$2:INDEX('design seed quantity calc'!$E:$E,COUNTA('design seed quantity calc'!$E:$E)),_xlfn.MAP('design seed quantity calc'!$E$2:INDEX('design seed quantity calc'!$E:$E,COUNTA('design seed quantity calc'!$E:$E)),_xlfn.LAMBDA(_xlpm.x,_xlpm.x&lt;&gt;0)))</f>
        <v>#VALUE!</v>
      </c>
      <c r="BF2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DA46-6A69-4FCC-BF1E-F7E0EE16F0D0}">
  <dimension ref="A1:A2"/>
  <sheetViews>
    <sheetView zoomScale="355" zoomScaleNormal="355" workbookViewId="0">
      <selection activeCell="A3" sqref="A3"/>
    </sheetView>
  </sheetViews>
  <sheetFormatPr defaultRowHeight="15" x14ac:dyDescent="0.25"/>
  <sheetData>
    <row r="1" spans="1:1" x14ac:dyDescent="0.25">
      <c r="A1" t="s">
        <v>542</v>
      </c>
    </row>
    <row r="2" spans="1:1" x14ac:dyDescent="0.25">
      <c r="A2">
        <f ca="1">COUNTA(ChosensData!$A:$A)-1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static tables amounts</vt:lpstr>
      <vt:lpstr>ProductsData</vt:lpstr>
      <vt:lpstr>RelationsData</vt:lpstr>
      <vt:lpstr>GardensData</vt:lpstr>
      <vt:lpstr>SeedsData</vt:lpstr>
      <vt:lpstr>Seed_typesData</vt:lpstr>
      <vt:lpstr>PlantedData</vt:lpstr>
      <vt:lpstr>searchterm-results source</vt:lpstr>
      <vt:lpstr>Details amount</vt:lpstr>
      <vt:lpstr>names and emails gen</vt:lpstr>
      <vt:lpstr>address&amp;company&amp;phone# data gen</vt:lpstr>
      <vt:lpstr>UsersData</vt:lpstr>
      <vt:lpstr>DetailsData</vt:lpstr>
      <vt:lpstr>Order,Users,search,DetO amounts</vt:lpstr>
      <vt:lpstr>SearchDT gen</vt:lpstr>
      <vt:lpstr>OrderDate gen</vt:lpstr>
      <vt:lpstr>Details_ofData</vt:lpstr>
      <vt:lpstr>OrdersData</vt:lpstr>
      <vt:lpstr>SearchesData</vt:lpstr>
      <vt:lpstr>cross join for results gen</vt:lpstr>
      <vt:lpstr>ResultsData</vt:lpstr>
      <vt:lpstr>Design,result,include amounts</vt:lpstr>
      <vt:lpstr>inclusions gen</vt:lpstr>
      <vt:lpstr>InclusionsData</vt:lpstr>
      <vt:lpstr>DesignsData</vt:lpstr>
      <vt:lpstr>chosens gardens id's and source</vt:lpstr>
      <vt:lpstr>max design seed capacity gen</vt:lpstr>
      <vt:lpstr>reducing design seed kinds amnt</vt:lpstr>
      <vt:lpstr>design seed quantity in gen</vt:lpstr>
      <vt:lpstr>design seed quantity calc</vt:lpstr>
      <vt:lpstr>ChosensData</vt:lpstr>
      <vt:lpstr>Chosens amounts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יולי ויגדרוביץ'</dc:creator>
  <cp:lastModifiedBy>tom geva</cp:lastModifiedBy>
  <dcterms:created xsi:type="dcterms:W3CDTF">2024-02-28T12:54:34Z</dcterms:created>
  <dcterms:modified xsi:type="dcterms:W3CDTF">2024-03-04T18:24:28Z</dcterms:modified>
</cp:coreProperties>
</file>