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 files\GitHub\university\DB_project\part 3\excel generation of names\"/>
    </mc:Choice>
  </mc:AlternateContent>
  <xr:revisionPtr revIDLastSave="0" documentId="8_{FAC33E16-CE34-4F15-B78C-852FDD0E9AA5}" xr6:coauthVersionLast="47" xr6:coauthVersionMax="47" xr10:uidLastSave="{00000000-0000-0000-0000-000000000000}"/>
  <bookViews>
    <workbookView xWindow="8880" yWindow="5415" windowWidth="17985" windowHeight="9285" tabRatio="805" firstSheet="21" activeTab="30" xr2:uid="{3271E52A-7C13-454F-9A80-D72A13A39B58}"/>
  </bookViews>
  <sheets>
    <sheet name="static tables amounts" sheetId="29" r:id="rId1"/>
    <sheet name="ProductsData" sheetId="9" r:id="rId2"/>
    <sheet name="RelationsData" sheetId="7" r:id="rId3"/>
    <sheet name="GardensData" sheetId="16" r:id="rId4"/>
    <sheet name="SeedsData" sheetId="11" r:id="rId5"/>
    <sheet name="Seed_typesData" sheetId="12" r:id="rId6"/>
    <sheet name="PlantedData" sheetId="17" r:id="rId7"/>
    <sheet name="searchterm-results source" sheetId="21" r:id="rId8"/>
    <sheet name="Details amount" sheetId="27" r:id="rId9"/>
    <sheet name="names and emails gen" sheetId="4" r:id="rId10"/>
    <sheet name="address&amp;company&amp;phone# data gen" sheetId="1" r:id="rId11"/>
    <sheet name="UsersData" sheetId="5" r:id="rId12"/>
    <sheet name="DetailsData" sheetId="3" r:id="rId13"/>
    <sheet name="SearchesData" sheetId="8" r:id="rId14"/>
    <sheet name="Order,Users,search,DetO amounts" sheetId="28" r:id="rId15"/>
    <sheet name="SearchDT gen" sheetId="19" r:id="rId16"/>
    <sheet name="Details_ofData" sheetId="13" r:id="rId17"/>
    <sheet name="OrderDate gen" sheetId="25" r:id="rId18"/>
    <sheet name="cross join for results gen" sheetId="23" r:id="rId19"/>
    <sheet name="OrdersData" sheetId="14" r:id="rId20"/>
    <sheet name="ResultsData" sheetId="10" r:id="rId21"/>
    <sheet name="Design,result,include amounts" sheetId="31" r:id="rId22"/>
    <sheet name="InclusionsData" sheetId="15" r:id="rId23"/>
    <sheet name="DesignsData" sheetId="20" r:id="rId24"/>
    <sheet name="chosens gardens id's and source" sheetId="33" r:id="rId25"/>
    <sheet name="max design seed capacity gen" sheetId="34" r:id="rId26"/>
    <sheet name="reducing design seed kinds amnt" sheetId="35" r:id="rId27"/>
    <sheet name="design seed quantity in gen" sheetId="36" r:id="rId28"/>
    <sheet name="design seed quantity calc" sheetId="37" r:id="rId29"/>
    <sheet name="design seed quantity correction" sheetId="38" r:id="rId30"/>
    <sheet name="ChosensData" sheetId="18" r:id="rId31"/>
    <sheet name="Chosens amounts" sheetId="32" r:id="rId32"/>
  </sheets>
  <definedNames>
    <definedName name="_xlnm._FilterDatabase" localSheetId="5" hidden="1">Seed_typesData!$A$1:$B$66</definedName>
  </definedName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6" l="1"/>
  <c r="F2" i="36"/>
  <c r="E3" i="35"/>
  <c r="D3" i="35"/>
  <c r="C3" i="35"/>
  <c r="B3" i="35"/>
  <c r="A3" i="35"/>
  <c r="E2" i="35"/>
  <c r="D2" i="35"/>
  <c r="C2" i="35"/>
  <c r="B2" i="35"/>
  <c r="A2" i="35"/>
  <c r="B9" i="31"/>
  <c r="G2" i="23"/>
  <c r="F2" i="23"/>
  <c r="E2" i="23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G2" i="1" a="1"/>
  <c r="G2" i="1" s="1"/>
  <c r="F2" i="1" a="1"/>
  <c r="F2" i="1" s="1"/>
  <c r="E2" i="1" a="1"/>
  <c r="E2" i="1" s="1"/>
  <c r="C2" i="1" a="1"/>
  <c r="C2" i="1" s="1"/>
  <c r="B2" i="1"/>
  <c r="B2" i="1" a="1"/>
  <c r="L12" i="4"/>
  <c r="G2" i="4" a="1"/>
  <c r="G2" i="4" s="1"/>
  <c r="F2" i="4" a="1"/>
  <c r="F2" i="4" s="1"/>
  <c r="H2" i="4" s="1" a="1"/>
  <c r="H2" i="4" s="1"/>
  <c r="E2" i="4"/>
  <c r="E2" i="4" a="1"/>
  <c r="F2" i="29"/>
  <c r="E2" i="29"/>
  <c r="D2" i="29"/>
  <c r="C2" i="29"/>
  <c r="B2" i="29"/>
  <c r="A2" i="29"/>
  <c r="B2" i="28" l="1"/>
  <c r="N2" i="4" a="1"/>
  <c r="N2" i="4" s="1"/>
  <c r="I2" i="1" a="1"/>
  <c r="I2" i="1" s="1"/>
  <c r="C2" i="3" s="1" a="1"/>
  <c r="C2" i="3" s="1"/>
  <c r="J2" i="1" a="1"/>
  <c r="J2" i="1" s="1"/>
  <c r="D2" i="3" s="1" a="1"/>
  <c r="D2" i="3" s="1"/>
  <c r="D2" i="1" a="1"/>
  <c r="D2" i="1" s="1"/>
  <c r="H2" i="1" s="1" a="1"/>
  <c r="H2" i="1" s="1"/>
  <c r="A2" i="3" a="1"/>
  <c r="A2" i="3" s="1"/>
  <c r="I2" i="4" a="1"/>
  <c r="I2" i="4" s="1"/>
  <c r="D2" i="5" s="1" a="1"/>
  <c r="D2" i="5" s="1"/>
  <c r="E2" i="5" l="1" a="1"/>
  <c r="E2" i="5" s="1"/>
  <c r="B2" i="3" a="1"/>
  <c r="B2" i="3" s="1"/>
  <c r="N2" i="25" s="1" a="1"/>
  <c r="N2" i="25" s="1"/>
  <c r="F2" i="3" a="1"/>
  <c r="F2" i="3" s="1"/>
  <c r="E2" i="28" s="1" a="1"/>
  <c r="E2" i="28" s="1"/>
  <c r="A2" i="5" a="1"/>
  <c r="A2" i="5" s="1"/>
  <c r="R2" i="4" a="1"/>
  <c r="R2" i="4" s="1"/>
  <c r="Q2" i="4" a="1"/>
  <c r="Q2" i="4" s="1"/>
  <c r="V2" i="4" a="1"/>
  <c r="V2" i="4" s="1"/>
  <c r="P2" i="4" a="1"/>
  <c r="P2" i="4" s="1"/>
  <c r="U2" i="4" a="1"/>
  <c r="U2" i="4" s="1"/>
  <c r="O2" i="4" a="1"/>
  <c r="O2" i="4" s="1"/>
  <c r="T2" i="4" a="1"/>
  <c r="T2" i="4" s="1"/>
  <c r="S2" i="4" a="1"/>
  <c r="S2" i="4" s="1"/>
  <c r="D2" i="28"/>
  <c r="A2" i="13" s="1" a="1"/>
  <c r="A2" i="13" s="1"/>
  <c r="C2" i="28"/>
  <c r="F2" i="13" l="1" a="1"/>
  <c r="F2" i="13" s="1"/>
  <c r="E2" i="13" a="1"/>
  <c r="E2" i="13" s="1"/>
  <c r="B2" i="13" s="1" a="1"/>
  <c r="B2" i="13" s="1"/>
  <c r="J2" i="4" a="1"/>
  <c r="J2" i="4" s="1"/>
  <c r="B2" i="5" s="1" a="1"/>
  <c r="B2" i="5" s="1"/>
  <c r="M2" i="25" a="1"/>
  <c r="M2" i="25" s="1"/>
  <c r="A2" i="8" a="1"/>
  <c r="A2" i="8" s="1"/>
  <c r="A3" i="23" a="1"/>
  <c r="A3" i="23" s="1"/>
  <c r="A2" i="19" a="1"/>
  <c r="A2" i="19" s="1"/>
  <c r="D2" i="19" s="1" a="1"/>
  <c r="D2" i="19" s="1"/>
  <c r="A2" i="14" a="1"/>
  <c r="A2" i="14" s="1"/>
  <c r="B2" i="14" s="1" a="1"/>
  <c r="B2" i="14" s="1"/>
  <c r="A2" i="25" a="1"/>
  <c r="A2" i="25" s="1"/>
  <c r="F2" i="25" s="1" a="1"/>
  <c r="F2" i="25" s="1"/>
  <c r="E2" i="25" s="1" a="1"/>
  <c r="E2" i="25" s="1"/>
  <c r="D4" i="31"/>
  <c r="D3" i="31" s="1"/>
  <c r="A2" i="15" s="1" a="1"/>
  <c r="A2" i="15" s="1"/>
  <c r="F2" i="15" s="1" a="1"/>
  <c r="F2" i="15" s="1"/>
  <c r="G2" i="15" s="1" a="1"/>
  <c r="G2" i="15" s="1"/>
  <c r="B2" i="15" s="1" a="1"/>
  <c r="B2" i="15" s="1"/>
  <c r="B4" i="31"/>
  <c r="B2" i="31" s="1"/>
  <c r="A2" i="20" s="1" a="1"/>
  <c r="A2" i="20" s="1"/>
  <c r="D2" i="15" l="1" a="1"/>
  <c r="D2" i="15" s="1"/>
  <c r="D2" i="31"/>
  <c r="G2" i="25" a="1"/>
  <c r="G2" i="25" s="1"/>
  <c r="I2" i="25" a="1"/>
  <c r="I2" i="25" s="1"/>
  <c r="H2" i="25" a="1"/>
  <c r="H2" i="25" s="1"/>
  <c r="E2" i="19" a="1"/>
  <c r="E2" i="19" s="1"/>
  <c r="C2" i="19" s="1" a="1"/>
  <c r="C2" i="19" s="1"/>
  <c r="C3" i="23" a="1"/>
  <c r="C3" i="23" s="1"/>
  <c r="B3" i="23" a="1"/>
  <c r="B3" i="23" s="1"/>
  <c r="B2" i="20" a="1"/>
  <c r="B2" i="20" s="1"/>
  <c r="D2" i="20" a="1"/>
  <c r="D2" i="20" s="1"/>
  <c r="D2" i="8" a="1"/>
  <c r="D2" i="8" s="1"/>
  <c r="E2" i="8" a="1"/>
  <c r="E2" i="8" s="1"/>
  <c r="C2" i="8" a="1"/>
  <c r="C2" i="8" s="1"/>
  <c r="D2" i="13" a="1"/>
  <c r="D2" i="13" s="1"/>
  <c r="C2" i="13" a="1"/>
  <c r="C2" i="13" s="1"/>
  <c r="B2" i="25" l="1" a="1"/>
  <c r="B2" i="25" s="1"/>
  <c r="F2" i="19" a="1"/>
  <c r="F2" i="19" s="1"/>
  <c r="K2" i="19" a="1"/>
  <c r="K2" i="19" s="1"/>
  <c r="J2" i="19" a="1"/>
  <c r="J2" i="19" s="1"/>
  <c r="I2" i="19" a="1"/>
  <c r="I2" i="19" s="1"/>
  <c r="H2" i="19" a="1"/>
  <c r="H2" i="19" s="1"/>
  <c r="G2" i="19" a="1"/>
  <c r="G2" i="19" s="1"/>
  <c r="I3" i="33"/>
  <c r="I4" i="33"/>
  <c r="C2" i="20" a="1"/>
  <c r="C2" i="20" s="1"/>
  <c r="I2" i="33"/>
  <c r="D3" i="23" a="1"/>
  <c r="D3" i="23" s="1"/>
  <c r="H3" i="23" a="1"/>
  <c r="H3" i="23" s="1"/>
  <c r="E2" i="14" l="1" a="1"/>
  <c r="E2" i="14" s="1"/>
  <c r="L2" i="25" a="1"/>
  <c r="L2" i="25" s="1"/>
  <c r="D2" i="25" s="1" a="1"/>
  <c r="D2" i="25" s="1"/>
  <c r="D2" i="14" s="1" a="1"/>
  <c r="D2" i="14" s="1"/>
  <c r="K2" i="25" a="1"/>
  <c r="K2" i="25" s="1"/>
  <c r="C2" i="25" s="1" a="1"/>
  <c r="C2" i="25" s="1"/>
  <c r="C2" i="14" s="1" a="1"/>
  <c r="C2" i="14" s="1"/>
  <c r="B2" i="19" a="1"/>
  <c r="B2" i="19" s="1"/>
  <c r="B2" i="8" s="1" a="1"/>
  <c r="B2" i="8" s="1"/>
  <c r="F3" i="23" s="1" a="1"/>
  <c r="F3" i="23" s="1"/>
  <c r="I3" i="23" a="1"/>
  <c r="I3" i="23" s="1"/>
  <c r="G3" i="23" a="1"/>
  <c r="G3" i="23" s="1"/>
  <c r="E3" i="23" a="1"/>
  <c r="E3" i="23" s="1"/>
  <c r="O4" i="33"/>
  <c r="M4" i="33"/>
  <c r="P2" i="33"/>
  <c r="A2" i="33" a="1"/>
  <c r="A2" i="33" s="1"/>
  <c r="O2" i="33"/>
  <c r="N2" i="33"/>
  <c r="M2" i="33"/>
  <c r="O3" i="33"/>
  <c r="M3" i="33"/>
  <c r="G2" i="14" l="1" a="1"/>
  <c r="G2" i="14" s="1"/>
  <c r="F2" i="14" a="1"/>
  <c r="F2" i="14" s="1"/>
  <c r="D2" i="33" a="1"/>
  <c r="D2" i="33" s="1"/>
  <c r="C2" i="33" a="1"/>
  <c r="C2" i="33" s="1"/>
  <c r="J4" i="34" s="1" a="1"/>
  <c r="J4" i="34" s="1"/>
  <c r="L4" i="34" s="1" a="1"/>
  <c r="L4" i="34" s="1"/>
  <c r="B2" i="33" a="1"/>
  <c r="B2" i="33" s="1"/>
  <c r="K3" i="23" a="1"/>
  <c r="K3" i="23" s="1"/>
  <c r="A2" i="10" a="1"/>
  <c r="A2" i="10" s="1"/>
  <c r="C2" i="31" s="1"/>
  <c r="A4" i="34" a="1"/>
  <c r="A4" i="34" s="1"/>
  <c r="B4" i="35" a="1"/>
  <c r="B4" i="35" s="1"/>
  <c r="M4" i="34" l="1" a="1"/>
  <c r="M4" i="34" s="1"/>
  <c r="O4" i="34" s="1" a="1"/>
  <c r="O4" i="34" s="1"/>
  <c r="G4" i="34" a="1"/>
  <c r="G4" i="34" s="1"/>
  <c r="P4" i="34" a="1"/>
  <c r="P4" i="34" s="1"/>
  <c r="R4" i="34" a="1"/>
  <c r="R4" i="34" s="1"/>
  <c r="F4" i="34" a="1"/>
  <c r="F4" i="34" s="1"/>
  <c r="H4" i="34" s="1" a="1"/>
  <c r="H4" i="34" s="1"/>
  <c r="Q4" i="34" a="1"/>
  <c r="Q4" i="34" s="1"/>
  <c r="S4" i="34" s="1" a="1"/>
  <c r="S4" i="34" s="1"/>
  <c r="K4" i="34" a="1"/>
  <c r="K4" i="34" s="1"/>
  <c r="E4" i="34" a="1"/>
  <c r="E4" i="34" s="1"/>
  <c r="C4" i="35" s="1" a="1"/>
  <c r="C4" i="35" s="1"/>
  <c r="I4" i="34" a="1"/>
  <c r="I4" i="34" s="1"/>
  <c r="C4" i="34" a="1"/>
  <c r="C4" i="34" s="1"/>
  <c r="T4" i="34" a="1"/>
  <c r="T4" i="34" s="1"/>
  <c r="N4" i="34" a="1"/>
  <c r="N4" i="34" s="1"/>
  <c r="B4" i="34" a="1"/>
  <c r="B4" i="34" s="1"/>
  <c r="D4" i="35" l="1" a="1"/>
  <c r="D4" i="35" s="1"/>
  <c r="D4" i="34" a="1"/>
  <c r="D4" i="34" s="1"/>
  <c r="E4" i="35" s="1" a="1"/>
  <c r="E4" i="35" s="1"/>
  <c r="A2" i="36" s="1" a="1"/>
  <c r="A4" i="35" a="1"/>
  <c r="A4" i="35" s="1"/>
  <c r="H4" i="36" l="1" a="1"/>
  <c r="H4" i="36" s="1"/>
  <c r="F4" i="36" a="1"/>
  <c r="F4" i="36" s="1"/>
  <c r="A2" i="36"/>
  <c r="G4" i="36" l="1" a="1"/>
  <c r="G4" i="36" s="1"/>
  <c r="I4" i="36" s="1" a="1"/>
  <c r="I4" i="36" s="1"/>
  <c r="D2" i="37" s="1" a="1"/>
  <c r="D2" i="37" s="1"/>
  <c r="A2" i="38" s="1" a="1"/>
  <c r="A2" i="38" s="1"/>
  <c r="A2" i="37" a="1"/>
  <c r="A2" i="37" s="1"/>
  <c r="C2" i="37" a="1"/>
  <c r="C2" i="37" s="1"/>
  <c r="B2" i="37" a="1"/>
  <c r="B2" i="37" s="1"/>
  <c r="A2" i="32" l="1"/>
  <c r="E2" i="38" a="1"/>
  <c r="E2" i="3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</futureMetadata>
  <cellMetadata count="1">
    <bk>
      <rc t="1" v="0"/>
    </bk>
  </cellMetadata>
  <valueMetadata count="30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</valueMetadata>
</metadata>
</file>

<file path=xl/sharedStrings.xml><?xml version="1.0" encoding="utf-8"?>
<sst xmlns="http://schemas.openxmlformats.org/spreadsheetml/2006/main" count="3104" uniqueCount="1293">
  <si>
    <t>Arizona</t>
  </si>
  <si>
    <t>Nevada</t>
  </si>
  <si>
    <t>California</t>
  </si>
  <si>
    <t>Florida</t>
  </si>
  <si>
    <t>Alabama</t>
  </si>
  <si>
    <t>Alaska</t>
  </si>
  <si>
    <t>Arkansas</t>
  </si>
  <si>
    <t>Colorado</t>
  </si>
  <si>
    <t>Connecticut</t>
  </si>
  <si>
    <t>Delaware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</si>
  <si>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</si>
  <si>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</si>
  <si>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</si>
  <si>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</si>
  <si>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</si>
  <si>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</si>
  <si>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</si>
  <si>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</si>
  <si>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</si>
  <si>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</si>
  <si>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</si>
  <si>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</si>
  <si>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</si>
  <si>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</si>
  <si>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</si>
  <si>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</si>
  <si>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</si>
  <si>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</si>
  <si>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Hampshire</t>
  </si>
  <si>
    <t>New Jersey</t>
  </si>
  <si>
    <t>Huntsville</t>
  </si>
  <si>
    <t>Birmingham</t>
  </si>
  <si>
    <t>Montgomery</t>
  </si>
  <si>
    <t>Mobile</t>
  </si>
  <si>
    <t>Tuscaloosa</t>
  </si>
  <si>
    <t>Hoover</t>
  </si>
  <si>
    <t>Auburn</t>
  </si>
  <si>
    <t>Dothan</t>
  </si>
  <si>
    <t>Madison</t>
  </si>
  <si>
    <t>Decatur</t>
  </si>
  <si>
    <t>Florence</t>
  </si>
  <si>
    <t>Prattville</t>
  </si>
  <si>
    <t>Phenix City</t>
  </si>
  <si>
    <t>Vestavia Hills</t>
  </si>
  <si>
    <t>Opelika</t>
  </si>
  <si>
    <t>Anchorage</t>
  </si>
  <si>
    <t>Fairbanks</t>
  </si>
  <si>
    <t>Juneau</t>
  </si>
  <si>
    <t>Badger</t>
  </si>
  <si>
    <t>Knik-Fairview</t>
  </si>
  <si>
    <t>College</t>
  </si>
  <si>
    <t>Tanaina</t>
  </si>
  <si>
    <t>Wasilla</t>
  </si>
  <si>
    <t>Sitka</t>
  </si>
  <si>
    <t>Ketchikan</t>
  </si>
  <si>
    <t>Kenai</t>
  </si>
  <si>
    <t>Palmer</t>
  </si>
  <si>
    <t>Steele Creek</t>
  </si>
  <si>
    <t>Sterling</t>
  </si>
  <si>
    <t>Gateway</t>
  </si>
  <si>
    <t>Phoenix</t>
  </si>
  <si>
    <t>Tucson</t>
  </si>
  <si>
    <t>Mesa</t>
  </si>
  <si>
    <t>Chandler</t>
  </si>
  <si>
    <t>Scottsdale</t>
  </si>
  <si>
    <t>Glendale</t>
  </si>
  <si>
    <t>Gilbert</t>
  </si>
  <si>
    <t>Tempe</t>
  </si>
  <si>
    <t>Peoria</t>
  </si>
  <si>
    <t>Surprise</t>
  </si>
  <si>
    <t>San Tan Valley</t>
  </si>
  <si>
    <t>Yuma</t>
  </si>
  <si>
    <t>Avondale</t>
  </si>
  <si>
    <t>Goodyear</t>
  </si>
  <si>
    <t>Buckeye</t>
  </si>
  <si>
    <t>Little Rock</t>
  </si>
  <si>
    <t>Fort Smith</t>
  </si>
  <si>
    <t>Fayetteville</t>
  </si>
  <si>
    <t>Springdale</t>
  </si>
  <si>
    <t>Jonesboro</t>
  </si>
  <si>
    <t>Rogers</t>
  </si>
  <si>
    <t>Conway</t>
  </si>
  <si>
    <t>North Little Rock</t>
  </si>
  <si>
    <t>Bentonville</t>
  </si>
  <si>
    <t>Pine Bluff</t>
  </si>
  <si>
    <t>Hot Springs</t>
  </si>
  <si>
    <t>Benton</t>
  </si>
  <si>
    <t>Sherwood</t>
  </si>
  <si>
    <t>Texarkana</t>
  </si>
  <si>
    <t>Russellville</t>
  </si>
  <si>
    <t>Los Angeles</t>
  </si>
  <si>
    <t>San Diego</t>
  </si>
  <si>
    <t>San Jose</t>
  </si>
  <si>
    <t>San Francisco</t>
  </si>
  <si>
    <t>Fresno</t>
  </si>
  <si>
    <t>Sacramento</t>
  </si>
  <si>
    <t>Long Beach</t>
  </si>
  <si>
    <t>Oakland</t>
  </si>
  <si>
    <t>Bakersfield</t>
  </si>
  <si>
    <t>Anaheim</t>
  </si>
  <si>
    <t>Santa Ana</t>
  </si>
  <si>
    <t>Riverside</t>
  </si>
  <si>
    <t>Stockton</t>
  </si>
  <si>
    <t>Irvine</t>
  </si>
  <si>
    <t>Chula Vista</t>
  </si>
  <si>
    <t>Denver</t>
  </si>
  <si>
    <t>Colorado Springs</t>
  </si>
  <si>
    <t>Aurora</t>
  </si>
  <si>
    <t>Fort Collins</t>
  </si>
  <si>
    <t>Lakewood</t>
  </si>
  <si>
    <t>Thornton</t>
  </si>
  <si>
    <t>Arvada</t>
  </si>
  <si>
    <t>Westminster</t>
  </si>
  <si>
    <t>Pueblo</t>
  </si>
  <si>
    <t>Greeley</t>
  </si>
  <si>
    <t>Boulder</t>
  </si>
  <si>
    <t>Centennial</t>
  </si>
  <si>
    <t>Highlands Ranch</t>
  </si>
  <si>
    <t>Longmont</t>
  </si>
  <si>
    <t>Castle Rock</t>
  </si>
  <si>
    <t>Bridgeport</t>
  </si>
  <si>
    <t>New Haven</t>
  </si>
  <si>
    <t>Stamford</t>
  </si>
  <si>
    <t>Hartford</t>
  </si>
  <si>
    <t>Waterbury</t>
  </si>
  <si>
    <t>Norwalk</t>
  </si>
  <si>
    <t>Danbury</t>
  </si>
  <si>
    <t>New Britain</t>
  </si>
  <si>
    <t>West Hartford</t>
  </si>
  <si>
    <t>Bristol</t>
  </si>
  <si>
    <t>Meriden</t>
  </si>
  <si>
    <t>West Haven</t>
  </si>
  <si>
    <t>Milford city</t>
  </si>
  <si>
    <t>Stratford</t>
  </si>
  <si>
    <t>East Hartford</t>
  </si>
  <si>
    <t>Wilmington</t>
  </si>
  <si>
    <t>Dover</t>
  </si>
  <si>
    <t>Newark</t>
  </si>
  <si>
    <t>Middletown</t>
  </si>
  <si>
    <t>Bear</t>
  </si>
  <si>
    <t>Glasgow</t>
  </si>
  <si>
    <t>Hockessin</t>
  </si>
  <si>
    <t>Brookside</t>
  </si>
  <si>
    <t>Smyrna</t>
  </si>
  <si>
    <t>Milford</t>
  </si>
  <si>
    <t>Pike Creek Valley</t>
  </si>
  <si>
    <t>Claymont</t>
  </si>
  <si>
    <t>Wilmingto</t>
  </si>
  <si>
    <t>Seaford</t>
  </si>
  <si>
    <t>North Star</t>
  </si>
  <si>
    <t>Jacksonville</t>
  </si>
  <si>
    <t>Miami</t>
  </si>
  <si>
    <t>Tampa</t>
  </si>
  <si>
    <t>Orlando</t>
  </si>
  <si>
    <t>St. Petersburg</t>
  </si>
  <si>
    <t>Port St. Lucie</t>
  </si>
  <si>
    <t>Cape Coral</t>
  </si>
  <si>
    <t>Hialeah</t>
  </si>
  <si>
    <t>Tallahassee</t>
  </si>
  <si>
    <t>Fort Lauderdale</t>
  </si>
  <si>
    <t>Daytona Beach</t>
  </si>
  <si>
    <t>Kissimmee</t>
  </si>
  <si>
    <t>Riverview</t>
  </si>
  <si>
    <t>North Port</t>
  </si>
  <si>
    <t>Brandon</t>
  </si>
  <si>
    <t>Atlanta</t>
  </si>
  <si>
    <t>Augusta</t>
  </si>
  <si>
    <t>Columbus</t>
  </si>
  <si>
    <t>Macon</t>
  </si>
  <si>
    <t>Savannah</t>
  </si>
  <si>
    <t>Athens</t>
  </si>
  <si>
    <t>South Fulton</t>
  </si>
  <si>
    <t>Sandy Springs</t>
  </si>
  <si>
    <t>Roswell</t>
  </si>
  <si>
    <t>Warner Robins</t>
  </si>
  <si>
    <t>Albany</t>
  </si>
  <si>
    <t>Johns Creek</t>
  </si>
  <si>
    <t>Alpharetta</t>
  </si>
  <si>
    <t>Marietta</t>
  </si>
  <si>
    <t>Valdosta</t>
  </si>
  <si>
    <t>Honolulu</t>
  </si>
  <si>
    <t>East Honolulu</t>
  </si>
  <si>
    <t>Hilo</t>
  </si>
  <si>
    <t>Pearl City</t>
  </si>
  <si>
    <t>Waipahu</t>
  </si>
  <si>
    <t>Kailua</t>
  </si>
  <si>
    <t>Kaneohe</t>
  </si>
  <si>
    <t>Kahului</t>
  </si>
  <si>
    <t>Mililani Town</t>
  </si>
  <si>
    <t>Ewa Gentry</t>
  </si>
  <si>
    <t>Kihei</t>
  </si>
  <si>
    <t>Kapolei</t>
  </si>
  <si>
    <t>Mililani Mauka</t>
  </si>
  <si>
    <t>Makakilo</t>
  </si>
  <si>
    <t>Schofield Barracks</t>
  </si>
  <si>
    <t>Chicago</t>
  </si>
  <si>
    <t>Rockford</t>
  </si>
  <si>
    <t>Joliet</t>
  </si>
  <si>
    <t>Naperville</t>
  </si>
  <si>
    <t>Springfield</t>
  </si>
  <si>
    <t>Elgin</t>
  </si>
  <si>
    <t>Waukegan</t>
  </si>
  <si>
    <t>Champaign</t>
  </si>
  <si>
    <t>Bloomington</t>
  </si>
  <si>
    <t>Evanston</t>
  </si>
  <si>
    <t>Des Plaines</t>
  </si>
  <si>
    <t>Berwy</t>
  </si>
  <si>
    <t>Boise</t>
  </si>
  <si>
    <t>Meridian</t>
  </si>
  <si>
    <t>Nampa</t>
  </si>
  <si>
    <t>Idaho Falls</t>
  </si>
  <si>
    <t>Caldwell</t>
  </si>
  <si>
    <t>Pocatello</t>
  </si>
  <si>
    <t>Coeur d’Alene</t>
  </si>
  <si>
    <t>Twin Falls</t>
  </si>
  <si>
    <t>Post Falls</t>
  </si>
  <si>
    <t>Lewiston</t>
  </si>
  <si>
    <t>Rexburg</t>
  </si>
  <si>
    <t>Eagle</t>
  </si>
  <si>
    <t>Moscow</t>
  </si>
  <si>
    <t>Kuna</t>
  </si>
  <si>
    <t>Ammon</t>
  </si>
  <si>
    <t>Indianapolis</t>
  </si>
  <si>
    <t>Fort Wayne</t>
  </si>
  <si>
    <t>Evansville</t>
  </si>
  <si>
    <t>South Bend</t>
  </si>
  <si>
    <t>Carmel</t>
  </si>
  <si>
    <t>Fishers</t>
  </si>
  <si>
    <t>Hammond</t>
  </si>
  <si>
    <t>Gary</t>
  </si>
  <si>
    <t>Lafayette</t>
  </si>
  <si>
    <t>Muncie</t>
  </si>
  <si>
    <t>Terre Haute</t>
  </si>
  <si>
    <t>Kokomo</t>
  </si>
  <si>
    <t>Noblesville</t>
  </si>
  <si>
    <t>Anderson</t>
  </si>
  <si>
    <t>Des Moines</t>
  </si>
  <si>
    <t>Cedar Rapids</t>
  </si>
  <si>
    <t>Davenport</t>
  </si>
  <si>
    <t>Sioux City</t>
  </si>
  <si>
    <t>Iowa City</t>
  </si>
  <si>
    <t>Waterloo</t>
  </si>
  <si>
    <t>Council Bluffs</t>
  </si>
  <si>
    <t>Ames</t>
  </si>
  <si>
    <t>Dubuque</t>
  </si>
  <si>
    <t>West Des Moines</t>
  </si>
  <si>
    <t>Ankeny</t>
  </si>
  <si>
    <t>Urbandale</t>
  </si>
  <si>
    <t>Cedar Falls</t>
  </si>
  <si>
    <t>Marion</t>
  </si>
  <si>
    <t>Bettendorf</t>
  </si>
  <si>
    <t>Wichita</t>
  </si>
  <si>
    <t>Overland Park</t>
  </si>
  <si>
    <t>Kansas City</t>
  </si>
  <si>
    <t>Olathe</t>
  </si>
  <si>
    <t>Topeka</t>
  </si>
  <si>
    <t>Lawrence</t>
  </si>
  <si>
    <t>Shawnee</t>
  </si>
  <si>
    <t>Manhattan</t>
  </si>
  <si>
    <t>Lenexa</t>
  </si>
  <si>
    <t>Salina</t>
  </si>
  <si>
    <t>Hutchinson</t>
  </si>
  <si>
    <t>Leavenworth</t>
  </si>
  <si>
    <t>Leawood</t>
  </si>
  <si>
    <t>Dodge City</t>
  </si>
  <si>
    <t>Garden City</t>
  </si>
  <si>
    <t>Louisville</t>
  </si>
  <si>
    <t>Lexington</t>
  </si>
  <si>
    <t>Bowling Green</t>
  </si>
  <si>
    <t>Owensboro</t>
  </si>
  <si>
    <t>Covington</t>
  </si>
  <si>
    <t>Georgetown</t>
  </si>
  <si>
    <t>Richmond</t>
  </si>
  <si>
    <t>Nicholasville</t>
  </si>
  <si>
    <t>Elizabethtown</t>
  </si>
  <si>
    <t>Henderson</t>
  </si>
  <si>
    <t>Jeffersontown</t>
  </si>
  <si>
    <t>Frankfort</t>
  </si>
  <si>
    <t>Paducah</t>
  </si>
  <si>
    <t>Independence</t>
  </si>
  <si>
    <t>Jersey City</t>
  </si>
  <si>
    <t>Paterson</t>
  </si>
  <si>
    <t>Elizabeth</t>
  </si>
  <si>
    <t>Toms River</t>
  </si>
  <si>
    <t>Clifton</t>
  </si>
  <si>
    <t>Trenton</t>
  </si>
  <si>
    <t>Camden</t>
  </si>
  <si>
    <t>Passaic</t>
  </si>
  <si>
    <t>Union City</t>
  </si>
  <si>
    <t>Bayonne</t>
  </si>
  <si>
    <t>East Orange</t>
  </si>
  <si>
    <t>Vineland</t>
  </si>
  <si>
    <t>New Brunswick</t>
  </si>
  <si>
    <t>New Orleans</t>
  </si>
  <si>
    <t>Baton Rouge</t>
  </si>
  <si>
    <t>Shreveport</t>
  </si>
  <si>
    <t>Metairie</t>
  </si>
  <si>
    <t>Lake Charles</t>
  </si>
  <si>
    <t>Bossier City</t>
  </si>
  <si>
    <t>Kenner</t>
  </si>
  <si>
    <t>Monroe</t>
  </si>
  <si>
    <t>Alexandria</t>
  </si>
  <si>
    <t>Prairieville</t>
  </si>
  <si>
    <t>Houma</t>
  </si>
  <si>
    <t>Marrero</t>
  </si>
  <si>
    <t>Central</t>
  </si>
  <si>
    <t>Laplace</t>
  </si>
  <si>
    <t>Portland</t>
  </si>
  <si>
    <t>Bangor</t>
  </si>
  <si>
    <t>South Portland</t>
  </si>
  <si>
    <t>Biddeford</t>
  </si>
  <si>
    <t>Sanford</t>
  </si>
  <si>
    <t>Saco</t>
  </si>
  <si>
    <t>Westbrook</t>
  </si>
  <si>
    <t>Waterville</t>
  </si>
  <si>
    <t>Brunswick</t>
  </si>
  <si>
    <t>Orono</t>
  </si>
  <si>
    <t>Presque Isle</t>
  </si>
  <si>
    <t>Brewer</t>
  </si>
  <si>
    <t>Manchester</t>
  </si>
  <si>
    <t>Nashua</t>
  </si>
  <si>
    <t>Concord</t>
  </si>
  <si>
    <t>Rochester</t>
  </si>
  <si>
    <t>Derry</t>
  </si>
  <si>
    <t>Keene</t>
  </si>
  <si>
    <t>Portsmouth</t>
  </si>
  <si>
    <t>Laconia</t>
  </si>
  <si>
    <t>Lebanon</t>
  </si>
  <si>
    <t>Claremont</t>
  </si>
  <si>
    <t>Londonderry</t>
  </si>
  <si>
    <t>Somersworth</t>
  </si>
  <si>
    <t>Durham</t>
  </si>
  <si>
    <t>Berlin</t>
  </si>
  <si>
    <t>Baltimore</t>
  </si>
  <si>
    <t>Columbia</t>
  </si>
  <si>
    <t>Germantown</t>
  </si>
  <si>
    <t>Silver Spring</t>
  </si>
  <si>
    <t>Waldorf</t>
  </si>
  <si>
    <t>Frederick</t>
  </si>
  <si>
    <t>Ellicott City</t>
  </si>
  <si>
    <t>Glen Burnie</t>
  </si>
  <si>
    <t>Gaithersburg</t>
  </si>
  <si>
    <t>Dundalk</t>
  </si>
  <si>
    <t>Rockville</t>
  </si>
  <si>
    <t>Bethesda</t>
  </si>
  <si>
    <t>Annapolis</t>
  </si>
  <si>
    <t>Bowie</t>
  </si>
  <si>
    <t>Hagerstown</t>
  </si>
  <si>
    <t>Boston</t>
  </si>
  <si>
    <t>Worcester</t>
  </si>
  <si>
    <t>Cambridge</t>
  </si>
  <si>
    <t>Lowell</t>
  </si>
  <si>
    <t>Brockton</t>
  </si>
  <si>
    <t>Quincy</t>
  </si>
  <si>
    <t>New Bedford</t>
  </si>
  <si>
    <t>Lynn</t>
  </si>
  <si>
    <t>Fall River</t>
  </si>
  <si>
    <t>Newton</t>
  </si>
  <si>
    <t>Somerville</t>
  </si>
  <si>
    <t>Framingham</t>
  </si>
  <si>
    <t>Haverhill</t>
  </si>
  <si>
    <t>Las Vegas</t>
  </si>
  <si>
    <t>Reno</t>
  </si>
  <si>
    <t>North Las Vegas</t>
  </si>
  <si>
    <t>Spring Valley</t>
  </si>
  <si>
    <t>Enterprise</t>
  </si>
  <si>
    <t>Sunrise Manor</t>
  </si>
  <si>
    <t>Paradise</t>
  </si>
  <si>
    <t>Sparks</t>
  </si>
  <si>
    <t>Carson City</t>
  </si>
  <si>
    <t>Whitney</t>
  </si>
  <si>
    <t>Pahrump</t>
  </si>
  <si>
    <t>Winchester</t>
  </si>
  <si>
    <t>Summerlin South</t>
  </si>
  <si>
    <t>Sun Valley</t>
  </si>
  <si>
    <t>Detroit</t>
  </si>
  <si>
    <t>Grand Rapids</t>
  </si>
  <si>
    <t>Warren</t>
  </si>
  <si>
    <t>Sterling Heights</t>
  </si>
  <si>
    <t>Ann Arbor</t>
  </si>
  <si>
    <t>Lansing</t>
  </si>
  <si>
    <t>Flint</t>
  </si>
  <si>
    <t>Dearborn</t>
  </si>
  <si>
    <t>Livonia</t>
  </si>
  <si>
    <t>Troy</t>
  </si>
  <si>
    <t>Westland</t>
  </si>
  <si>
    <t>Farmington Hills</t>
  </si>
  <si>
    <t>Kalamazoo</t>
  </si>
  <si>
    <t>Wyoming</t>
  </si>
  <si>
    <t>Rochester Hills</t>
  </si>
  <si>
    <t>Minneapolis</t>
  </si>
  <si>
    <t>St. Paul</t>
  </si>
  <si>
    <t>Duluth</t>
  </si>
  <si>
    <t>Brooklyn Park</t>
  </si>
  <si>
    <t>Plymouth</t>
  </si>
  <si>
    <t>Maple Grove</t>
  </si>
  <si>
    <t>Woodbury</t>
  </si>
  <si>
    <t>St. Cloud</t>
  </si>
  <si>
    <t>Eagan</t>
  </si>
  <si>
    <t>Lakeville</t>
  </si>
  <si>
    <t>Blaine</t>
  </si>
  <si>
    <t>Eden Prairie</t>
  </si>
  <si>
    <t>Coon Rapids</t>
  </si>
  <si>
    <t>Jackson</t>
  </si>
  <si>
    <t>Gulfport</t>
  </si>
  <si>
    <t>Southaven</t>
  </si>
  <si>
    <t>Biloxi</t>
  </si>
  <si>
    <t>Hattiesburg</t>
  </si>
  <si>
    <t>Olive Branch</t>
  </si>
  <si>
    <t>Tupelo</t>
  </si>
  <si>
    <t>Greenville</t>
  </si>
  <si>
    <t>Oxford</t>
  </si>
  <si>
    <t>Horn Lake</t>
  </si>
  <si>
    <t>Pearl</t>
  </si>
  <si>
    <t>Starkville</t>
  </si>
  <si>
    <t>Clinton</t>
  </si>
  <si>
    <t>St. Louis</t>
  </si>
  <si>
    <t>Lee’s Summit</t>
  </si>
  <si>
    <t>O’Fallon</t>
  </si>
  <si>
    <t>St. Joseph</t>
  </si>
  <si>
    <t>St. Charles</t>
  </si>
  <si>
    <t>St. Peters</t>
  </si>
  <si>
    <t>Blue Springs</t>
  </si>
  <si>
    <t>Florissant</t>
  </si>
  <si>
    <t>Joplin</t>
  </si>
  <si>
    <t>Chesterfield</t>
  </si>
  <si>
    <t>Jefferson City</t>
  </si>
  <si>
    <t>Billings</t>
  </si>
  <si>
    <t>Missoula</t>
  </si>
  <si>
    <t>Great Falls</t>
  </si>
  <si>
    <t>Bozeman</t>
  </si>
  <si>
    <t>Butte-Silver Bow</t>
  </si>
  <si>
    <t>Helena</t>
  </si>
  <si>
    <t>Kalispell</t>
  </si>
  <si>
    <t>Havre</t>
  </si>
  <si>
    <t>Belgrade</t>
  </si>
  <si>
    <t>Anaconda-Deer Lodge County</t>
  </si>
  <si>
    <t>Helena Valley Southeast</t>
  </si>
  <si>
    <t>Evergreen</t>
  </si>
  <si>
    <t>Miles City</t>
  </si>
  <si>
    <t>Lockwood</t>
  </si>
  <si>
    <t>Helena Valley West Central</t>
  </si>
  <si>
    <t>Omaha</t>
  </si>
  <si>
    <t>Lincoln</t>
  </si>
  <si>
    <t>Bellevue</t>
  </si>
  <si>
    <t>Grand Island</t>
  </si>
  <si>
    <t>Kearney</t>
  </si>
  <si>
    <t>Fremont</t>
  </si>
  <si>
    <t>Norfolk</t>
  </si>
  <si>
    <t>Hastings</t>
  </si>
  <si>
    <t>Papillion</t>
  </si>
  <si>
    <t>North Platte</t>
  </si>
  <si>
    <t>La Vista</t>
  </si>
  <si>
    <t>Scottsbluff</t>
  </si>
  <si>
    <t>South Sioux City</t>
  </si>
  <si>
    <t>Beatrice</t>
  </si>
  <si>
    <t>Main St</t>
  </si>
  <si>
    <t>2nd St</t>
  </si>
  <si>
    <t>3rd St</t>
  </si>
  <si>
    <t>1st St</t>
  </si>
  <si>
    <t>Oak St</t>
  </si>
  <si>
    <t>4th St</t>
  </si>
  <si>
    <t>Elm St</t>
  </si>
  <si>
    <t>Pine St</t>
  </si>
  <si>
    <t>Church St</t>
  </si>
  <si>
    <t>Maple St</t>
  </si>
  <si>
    <t>Walnut St</t>
  </si>
  <si>
    <t>5th St</t>
  </si>
  <si>
    <t>N Main St</t>
  </si>
  <si>
    <t>S Main St</t>
  </si>
  <si>
    <t>Washington St</t>
  </si>
  <si>
    <t>6th St</t>
  </si>
  <si>
    <t>E Main St</t>
  </si>
  <si>
    <t>W Main St</t>
  </si>
  <si>
    <t>Center St</t>
  </si>
  <si>
    <t>High St</t>
  </si>
  <si>
    <t>Park Ave</t>
  </si>
  <si>
    <t>Cedar St</t>
  </si>
  <si>
    <t>North St</t>
  </si>
  <si>
    <t>7th St</t>
  </si>
  <si>
    <t>Park St</t>
  </si>
  <si>
    <t>Sunset Dr</t>
  </si>
  <si>
    <t>River Rd</t>
  </si>
  <si>
    <t>South St</t>
  </si>
  <si>
    <t>Chestnut St</t>
  </si>
  <si>
    <t>Ridge Rd</t>
  </si>
  <si>
    <t>Mill St</t>
  </si>
  <si>
    <t>Cherry St</t>
  </si>
  <si>
    <t>Lakeview Dr</t>
  </si>
  <si>
    <t>Spring St</t>
  </si>
  <si>
    <t>Railroad St</t>
  </si>
  <si>
    <t>Meadow Ln</t>
  </si>
  <si>
    <t>School St</t>
  </si>
  <si>
    <t>Circle Dr</t>
  </si>
  <si>
    <t>West St</t>
  </si>
  <si>
    <t>8th St</t>
  </si>
  <si>
    <t>Spruce St</t>
  </si>
  <si>
    <t>2nd Ave</t>
  </si>
  <si>
    <t>1st Ave</t>
  </si>
  <si>
    <t>Jackson St</t>
  </si>
  <si>
    <t>Shady Ln</t>
  </si>
  <si>
    <t>Jefferson St</t>
  </si>
  <si>
    <t>Hill St</t>
  </si>
  <si>
    <t>Lincoln St</t>
  </si>
  <si>
    <t>3rd Ave</t>
  </si>
  <si>
    <t>Short St</t>
  </si>
  <si>
    <t>Railroad Ave</t>
  </si>
  <si>
    <t>Water St</t>
  </si>
  <si>
    <t>Maple Ave</t>
  </si>
  <si>
    <t>9th St</t>
  </si>
  <si>
    <t>Locust St</t>
  </si>
  <si>
    <t>Ash St</t>
  </si>
  <si>
    <t>Poplar St</t>
  </si>
  <si>
    <t>County Line Rd</t>
  </si>
  <si>
    <t>Airport Rd</t>
  </si>
  <si>
    <t>Central Ave</t>
  </si>
  <si>
    <t>Front St</t>
  </si>
  <si>
    <t>Willow St</t>
  </si>
  <si>
    <t>Highland Ave</t>
  </si>
  <si>
    <t>Hillcrest Dr</t>
  </si>
  <si>
    <t>Woodland Dr</t>
  </si>
  <si>
    <t>East St</t>
  </si>
  <si>
    <t>Franklin St</t>
  </si>
  <si>
    <t>Cedar Ln</t>
  </si>
  <si>
    <t>10th St</t>
  </si>
  <si>
    <t>Adams St</t>
  </si>
  <si>
    <t>Vine St</t>
  </si>
  <si>
    <t>Washington Ave</t>
  </si>
  <si>
    <t>4th Ave</t>
  </si>
  <si>
    <t>Address</t>
  </si>
  <si>
    <t>Name</t>
  </si>
  <si>
    <t>Email</t>
  </si>
  <si>
    <t>Password</t>
  </si>
  <si>
    <t xml:space="preserve"> </t>
  </si>
  <si>
    <t>PRODUCTS</t>
  </si>
  <si>
    <t>USERS</t>
  </si>
  <si>
    <t>SEARCHES</t>
  </si>
  <si>
    <t>REALTIONS</t>
  </si>
  <si>
    <t>RESULTS</t>
  </si>
  <si>
    <t>GARDENS</t>
  </si>
  <si>
    <t>SEEDS</t>
  </si>
  <si>
    <t>SEED_TYPES</t>
  </si>
  <si>
    <t>CHOSENS</t>
  </si>
  <si>
    <t>DETAILS</t>
  </si>
  <si>
    <t>DEATILS_OF</t>
  </si>
  <si>
    <t>ORDERS</t>
  </si>
  <si>
    <t>INCLUSIONS</t>
  </si>
  <si>
    <t>Emma</t>
  </si>
  <si>
    <t>Liam</t>
  </si>
  <si>
    <t>Olivia</t>
  </si>
  <si>
    <t>Noah</t>
  </si>
  <si>
    <t>Ava</t>
  </si>
  <si>
    <t>Ethan</t>
  </si>
  <si>
    <t>Sophia</t>
  </si>
  <si>
    <t>Mason</t>
  </si>
  <si>
    <t>Isabella</t>
  </si>
  <si>
    <t>Logan</t>
  </si>
  <si>
    <t>Mia</t>
  </si>
  <si>
    <t>Lucas</t>
  </si>
  <si>
    <t>Amelia</t>
  </si>
  <si>
    <t>Harper</t>
  </si>
  <si>
    <t>Aiden</t>
  </si>
  <si>
    <t>Evelyn</t>
  </si>
  <si>
    <t>Oliver</t>
  </si>
  <si>
    <t>Abigail</t>
  </si>
  <si>
    <t>Jacob</t>
  </si>
  <si>
    <t>Emily</t>
  </si>
  <si>
    <t>Elijah</t>
  </si>
  <si>
    <t>James</t>
  </si>
  <si>
    <t>Charlotte</t>
  </si>
  <si>
    <t>Benjamin</t>
  </si>
  <si>
    <t>Sofia</t>
  </si>
  <si>
    <t>Alexander</t>
  </si>
  <si>
    <t>Avery</t>
  </si>
  <si>
    <t>Michael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</si>
  <si>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</si>
  <si>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</si>
  <si>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</si>
  <si>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</si>
  <si>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</si>
  <si>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</si>
  <si>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</si>
  <si>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</si>
  <si>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</si>
  <si>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</si>
  <si>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</si>
  <si>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</si>
  <si>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</si>
  <si>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</si>
  <si>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Thomas</t>
  </si>
  <si>
    <t>Taylor</t>
  </si>
  <si>
    <t>Moore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</si>
  <si>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</si>
  <si>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</si>
  <si>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</si>
  <si>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</si>
  <si>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</si>
  <si>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</si>
  <si>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</si>
  <si>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</si>
  <si>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</si>
  <si>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</si>
  <si>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</si>
  <si>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first names</t>
  </si>
  <si>
    <t>last names</t>
  </si>
  <si>
    <t>Marie</t>
  </si>
  <si>
    <t>Ann</t>
  </si>
  <si>
    <t>Grace</t>
  </si>
  <si>
    <t>Joseph</t>
  </si>
  <si>
    <t>Rose</t>
  </si>
  <si>
    <t>John</t>
  </si>
  <si>
    <t>middle names</t>
  </si>
  <si>
    <t>random names</t>
  </si>
  <si>
    <t>middle name (yes/no)</t>
  </si>
  <si>
    <t>chance for middle name:</t>
  </si>
  <si>
    <t>email address</t>
  </si>
  <si>
    <t>has a user</t>
  </si>
  <si>
    <t>chance for having a user</t>
  </si>
  <si>
    <t>passwords</t>
  </si>
  <si>
    <t>special characters</t>
  </si>
  <si>
    <t>*</t>
  </si>
  <si>
    <t>+</t>
  </si>
  <si>
    <t>@</t>
  </si>
  <si>
    <t>#</t>
  </si>
  <si>
    <t>$</t>
  </si>
  <si>
    <t>%</t>
  </si>
  <si>
    <t>&amp;</t>
  </si>
  <si>
    <t>?</t>
  </si>
  <si>
    <t>first letter big,the rest small</t>
  </si>
  <si>
    <t>chance for amount of letters in password</t>
  </si>
  <si>
    <t>Tom</t>
  </si>
  <si>
    <t>Geva</t>
  </si>
  <si>
    <t>Chai</t>
  </si>
  <si>
    <t>Danilov</t>
  </si>
  <si>
    <t>Julie</t>
  </si>
  <si>
    <t>Vigdorovitch</t>
  </si>
  <si>
    <t>Dor</t>
  </si>
  <si>
    <t>Cohen</t>
  </si>
  <si>
    <t>Ori</t>
  </si>
  <si>
    <t>Weizman</t>
  </si>
  <si>
    <t>Ofri</t>
  </si>
  <si>
    <t>Gefen</t>
  </si>
  <si>
    <t>Levy</t>
  </si>
  <si>
    <t>Dahan</t>
  </si>
  <si>
    <t>Oren</t>
  </si>
  <si>
    <t>Friedman</t>
  </si>
  <si>
    <t>Dror</t>
  </si>
  <si>
    <t>Katz</t>
  </si>
  <si>
    <t>Ofek</t>
  </si>
  <si>
    <t>Mizrahi</t>
  </si>
  <si>
    <t>Sara</t>
  </si>
  <si>
    <t>Mazal</t>
  </si>
  <si>
    <t>Malca</t>
  </si>
  <si>
    <t>Charles</t>
  </si>
  <si>
    <t>special character at the and or the middle</t>
  </si>
  <si>
    <t>state</t>
  </si>
  <si>
    <t>city</t>
  </si>
  <si>
    <t>street</t>
  </si>
  <si>
    <t>street number</t>
  </si>
  <si>
    <t>zip</t>
  </si>
  <si>
    <t>address</t>
  </si>
  <si>
    <t>GreenScape Innovators</t>
  </si>
  <si>
    <t>BloomWorks Landscaping</t>
  </si>
  <si>
    <t>EcoGrove Developments</t>
  </si>
  <si>
    <t>FloraFusion Enterprises</t>
  </si>
  <si>
    <t>Verdant Ventures</t>
  </si>
  <si>
    <t>PetalPro Partners</t>
  </si>
  <si>
    <t>BotanicBuild Designers</t>
  </si>
  <si>
    <t>NatureNest Creators</t>
  </si>
  <si>
    <t>GardenGuild Holdings</t>
  </si>
  <si>
    <t>VistaVineyard Planners</t>
  </si>
  <si>
    <t>LeafyLuxury Spaces</t>
  </si>
  <si>
    <t>SaplingSynergy Group</t>
  </si>
  <si>
    <t>RootedRealms Co.</t>
  </si>
  <si>
    <t>BlossomBridge Corp.</t>
  </si>
  <si>
    <t>ArborArchitects Ltd.</t>
  </si>
  <si>
    <t>FoliageFrontiers Inc.</t>
  </si>
  <si>
    <t>HerbaceousHabitats LLC</t>
  </si>
  <si>
    <t>TerraTrove Traders</t>
  </si>
  <si>
    <t>CanopyCrafters Market</t>
  </si>
  <si>
    <t>SeedlingSolutions Firm</t>
  </si>
  <si>
    <t>ParkPlace Properties</t>
  </si>
  <si>
    <t>CultivateConsortium Agency</t>
  </si>
  <si>
    <t>SproutSphere Innovations</t>
  </si>
  <si>
    <t>MeadowMakers Collective</t>
  </si>
  <si>
    <t>EdenEcho Developers</t>
  </si>
  <si>
    <t>NectarNetworks Company</t>
  </si>
  <si>
    <t>OrchardOrigin Outfitters</t>
  </si>
  <si>
    <t>GroveGuardians Enterprise</t>
  </si>
  <si>
    <t>BudBounty Business</t>
  </si>
  <si>
    <t>PlantPioneers Organization</t>
  </si>
  <si>
    <t>company</t>
  </si>
  <si>
    <t>chance to have company</t>
  </si>
  <si>
    <t>Company</t>
  </si>
  <si>
    <t>205</t>
  </si>
  <si>
    <t>251</t>
  </si>
  <si>
    <t>256</t>
  </si>
  <si>
    <t>334</t>
  </si>
  <si>
    <t>659</t>
  </si>
  <si>
    <t>938</t>
  </si>
  <si>
    <t>907</t>
  </si>
  <si>
    <t>480</t>
  </si>
  <si>
    <t>520</t>
  </si>
  <si>
    <t>602</t>
  </si>
  <si>
    <t>623</t>
  </si>
  <si>
    <t>928</t>
  </si>
  <si>
    <t>479</t>
  </si>
  <si>
    <t>501</t>
  </si>
  <si>
    <t>870</t>
  </si>
  <si>
    <t>209</t>
  </si>
  <si>
    <t>213</t>
  </si>
  <si>
    <t>279</t>
  </si>
  <si>
    <t>310</t>
  </si>
  <si>
    <t>323</t>
  </si>
  <si>
    <t>341</t>
  </si>
  <si>
    <t>408</t>
  </si>
  <si>
    <t>415</t>
  </si>
  <si>
    <t>424</t>
  </si>
  <si>
    <t>442</t>
  </si>
  <si>
    <t>510</t>
  </si>
  <si>
    <t>530</t>
  </si>
  <si>
    <t>559</t>
  </si>
  <si>
    <t>562</t>
  </si>
  <si>
    <t>619</t>
  </si>
  <si>
    <t>626</t>
  </si>
  <si>
    <t>628</t>
  </si>
  <si>
    <t>650</t>
  </si>
  <si>
    <t>657</t>
  </si>
  <si>
    <t>661</t>
  </si>
  <si>
    <t>669</t>
  </si>
  <si>
    <t>707</t>
  </si>
  <si>
    <t>714</t>
  </si>
  <si>
    <t>747</t>
  </si>
  <si>
    <t>760</t>
  </si>
  <si>
    <t>805</t>
  </si>
  <si>
    <t>818</t>
  </si>
  <si>
    <t>820</t>
  </si>
  <si>
    <t>831</t>
  </si>
  <si>
    <t>858</t>
  </si>
  <si>
    <t>909</t>
  </si>
  <si>
    <t>916</t>
  </si>
  <si>
    <t>925</t>
  </si>
  <si>
    <t>949</t>
  </si>
  <si>
    <t>951</t>
  </si>
  <si>
    <t>719</t>
  </si>
  <si>
    <t>720</t>
  </si>
  <si>
    <t>970</t>
  </si>
  <si>
    <t>203</t>
  </si>
  <si>
    <t>475</t>
  </si>
  <si>
    <t>860</t>
  </si>
  <si>
    <t>959</t>
  </si>
  <si>
    <t>302</t>
  </si>
  <si>
    <t>239</t>
  </si>
  <si>
    <t>305</t>
  </si>
  <si>
    <t>321</t>
  </si>
  <si>
    <t>352</t>
  </si>
  <si>
    <t>386</t>
  </si>
  <si>
    <t>407</t>
  </si>
  <si>
    <t>561</t>
  </si>
  <si>
    <t>689</t>
  </si>
  <si>
    <t>727</t>
  </si>
  <si>
    <t>754</t>
  </si>
  <si>
    <t>772</t>
  </si>
  <si>
    <t>786</t>
  </si>
  <si>
    <t>813</t>
  </si>
  <si>
    <t>850</t>
  </si>
  <si>
    <t>863</t>
  </si>
  <si>
    <t>904</t>
  </si>
  <si>
    <t>941</t>
  </si>
  <si>
    <t>954</t>
  </si>
  <si>
    <t>229</t>
  </si>
  <si>
    <t>404</t>
  </si>
  <si>
    <t>470</t>
  </si>
  <si>
    <t>478</t>
  </si>
  <si>
    <t>678</t>
  </si>
  <si>
    <t>706</t>
  </si>
  <si>
    <t>762</t>
  </si>
  <si>
    <t>770</t>
  </si>
  <si>
    <t>912</t>
  </si>
  <si>
    <t>808</t>
  </si>
  <si>
    <t>208</t>
  </si>
  <si>
    <t>986</t>
  </si>
  <si>
    <t>217</t>
  </si>
  <si>
    <t>224</t>
  </si>
  <si>
    <t>309</t>
  </si>
  <si>
    <t>312</t>
  </si>
  <si>
    <t>331</t>
  </si>
  <si>
    <t>618</t>
  </si>
  <si>
    <t>630</t>
  </si>
  <si>
    <t>708</t>
  </si>
  <si>
    <t>773</t>
  </si>
  <si>
    <t>779</t>
  </si>
  <si>
    <t>815</t>
  </si>
  <si>
    <t>847</t>
  </si>
  <si>
    <t>872</t>
  </si>
  <si>
    <t>219</t>
  </si>
  <si>
    <t>260</t>
  </si>
  <si>
    <t>317</t>
  </si>
  <si>
    <t>463</t>
  </si>
  <si>
    <t>574</t>
  </si>
  <si>
    <t>765</t>
  </si>
  <si>
    <t>812</t>
  </si>
  <si>
    <t>930</t>
  </si>
  <si>
    <t>319</t>
  </si>
  <si>
    <t>515</t>
  </si>
  <si>
    <t>563</t>
  </si>
  <si>
    <t>641</t>
  </si>
  <si>
    <t>712</t>
  </si>
  <si>
    <t>316</t>
  </si>
  <si>
    <t>620</t>
  </si>
  <si>
    <t>785</t>
  </si>
  <si>
    <t>913</t>
  </si>
  <si>
    <t>270</t>
  </si>
  <si>
    <t>364</t>
  </si>
  <si>
    <t>502</t>
  </si>
  <si>
    <t>606</t>
  </si>
  <si>
    <t>859</t>
  </si>
  <si>
    <t>318</t>
  </si>
  <si>
    <t>337</t>
  </si>
  <si>
    <t>504</t>
  </si>
  <si>
    <t>207</t>
  </si>
  <si>
    <t>240</t>
  </si>
  <si>
    <t>301</t>
  </si>
  <si>
    <t>410</t>
  </si>
  <si>
    <t>443</t>
  </si>
  <si>
    <t>339</t>
  </si>
  <si>
    <t>351</t>
  </si>
  <si>
    <t>413</t>
  </si>
  <si>
    <t>508</t>
  </si>
  <si>
    <t>617</t>
  </si>
  <si>
    <t>774</t>
  </si>
  <si>
    <t>781</t>
  </si>
  <si>
    <t>857</t>
  </si>
  <si>
    <t>978</t>
  </si>
  <si>
    <t>231</t>
  </si>
  <si>
    <t>248</t>
  </si>
  <si>
    <t>269</t>
  </si>
  <si>
    <t>313</t>
  </si>
  <si>
    <t>517</t>
  </si>
  <si>
    <t>586</t>
  </si>
  <si>
    <t>616</t>
  </si>
  <si>
    <t>734</t>
  </si>
  <si>
    <t>810</t>
  </si>
  <si>
    <t>906</t>
  </si>
  <si>
    <t>947</t>
  </si>
  <si>
    <t>989</t>
  </si>
  <si>
    <t>218</t>
  </si>
  <si>
    <t>320</t>
  </si>
  <si>
    <t>507</t>
  </si>
  <si>
    <t>612</t>
  </si>
  <si>
    <t>651</t>
  </si>
  <si>
    <t>763</t>
  </si>
  <si>
    <t>952</t>
  </si>
  <si>
    <t>228</t>
  </si>
  <si>
    <t>601</t>
  </si>
  <si>
    <t>662</t>
  </si>
  <si>
    <t>769</t>
  </si>
  <si>
    <t>314</t>
  </si>
  <si>
    <t>417</t>
  </si>
  <si>
    <t>573</t>
  </si>
  <si>
    <t>636</t>
  </si>
  <si>
    <t>660</t>
  </si>
  <si>
    <t>816</t>
  </si>
  <si>
    <t>406</t>
  </si>
  <si>
    <t>308</t>
  </si>
  <si>
    <t>402</t>
  </si>
  <si>
    <t>531</t>
  </si>
  <si>
    <t>702</t>
  </si>
  <si>
    <t>725</t>
  </si>
  <si>
    <t>775</t>
  </si>
  <si>
    <t>603</t>
  </si>
  <si>
    <t>201</t>
  </si>
  <si>
    <t>551</t>
  </si>
  <si>
    <t>609</t>
  </si>
  <si>
    <t>640</t>
  </si>
  <si>
    <t>732</t>
  </si>
  <si>
    <t>848</t>
  </si>
  <si>
    <t>856</t>
  </si>
  <si>
    <t>862</t>
  </si>
  <si>
    <t>908</t>
  </si>
  <si>
    <t>973</t>
  </si>
  <si>
    <t>phone#</t>
  </si>
  <si>
    <t>name</t>
  </si>
  <si>
    <t>id in users</t>
  </si>
  <si>
    <t>(additionals) id for user</t>
  </si>
  <si>
    <t>(additionals) id for details</t>
  </si>
  <si>
    <t>binomial variable limit</t>
  </si>
  <si>
    <t>binomial variable prob</t>
  </si>
  <si>
    <t>Price</t>
  </si>
  <si>
    <t>Discount</t>
  </si>
  <si>
    <t>SUPER Fertilizer</t>
  </si>
  <si>
    <t>Seedsheet Organic Bio-Insecticide</t>
  </si>
  <si>
    <t>Raised Bed Trellis Net</t>
  </si>
  <si>
    <t>Telescoping Water Wand</t>
  </si>
  <si>
    <t>Pruning &amp; Harvesting Scissors</t>
  </si>
  <si>
    <t>Biodegradable Planting Stakes (10-pack)</t>
  </si>
  <si>
    <t>Huge Harvest</t>
  </si>
  <si>
    <t>Mixed Medley</t>
  </si>
  <si>
    <t>Salad Ballad</t>
  </si>
  <si>
    <t>Expeditious Delicious Raised Bed Seedsheet</t>
  </si>
  <si>
    <t>Easy Breeazy caprese Raised Bed Seedsheet</t>
  </si>
  <si>
    <t>Roots and Shoots Fall Garden</t>
  </si>
  <si>
    <t>Picture Perfect Pickling Fall Garden</t>
  </si>
  <si>
    <t>Kaleidoscope Cut Flowers Raised Bed Seedsheet</t>
  </si>
  <si>
    <t>Summer Three Sisters Raised Bed Seedsheet</t>
  </si>
  <si>
    <t>Summer Southern Comforts Raised Bed Seedsheet</t>
  </si>
  <si>
    <t>Summer Pad Thai Raised Bed Seedsheet</t>
  </si>
  <si>
    <t>Fresh Salsa Raised Bed Seedsheet</t>
  </si>
  <si>
    <t>Summer Saver Garden Kit</t>
  </si>
  <si>
    <t>Summer Supreme Garden Kit</t>
  </si>
  <si>
    <t>Summer Starter Garden Kit</t>
  </si>
  <si>
    <t>Summer Salads Raised Bed Seedsheet</t>
  </si>
  <si>
    <t>Arugula</t>
  </si>
  <si>
    <t>Basil</t>
  </si>
  <si>
    <t>Dragon Bean</t>
  </si>
  <si>
    <t>French Green Bean</t>
  </si>
  <si>
    <t>Provider Bush Bean</t>
  </si>
  <si>
    <t>Beets</t>
  </si>
  <si>
    <t>Borage</t>
  </si>
  <si>
    <t>Broccoli</t>
  </si>
  <si>
    <t>Broccolini</t>
  </si>
  <si>
    <t>Butterhead Lettuce</t>
  </si>
  <si>
    <t>Dragon Carrot</t>
  </si>
  <si>
    <t>Fall Carrot</t>
  </si>
  <si>
    <t>Cauliflower</t>
  </si>
  <si>
    <t>Rainbow Chard</t>
  </si>
  <si>
    <t>Cilantro</t>
  </si>
  <si>
    <t>Lemon Cucumber</t>
  </si>
  <si>
    <t>Dill</t>
  </si>
  <si>
    <t>Fennel</t>
  </si>
  <si>
    <t>Kale</t>
  </si>
  <si>
    <t>Salad Blend Lettuce</t>
  </si>
  <si>
    <t>Dark Orange Marigold</t>
  </si>
  <si>
    <t>Sun Gold Cherry Tomato</t>
  </si>
  <si>
    <t>Heirloom Medium Red Tomato</t>
  </si>
  <si>
    <t>Golden Sunflower</t>
  </si>
  <si>
    <t>Spinach</t>
  </si>
  <si>
    <t>Scallions</t>
  </si>
  <si>
    <t>Sage</t>
  </si>
  <si>
    <t>Watermelon Radish</t>
  </si>
  <si>
    <t>French Breakfast Radish</t>
  </si>
  <si>
    <t>Suger Snap Pea</t>
  </si>
  <si>
    <t>Parsley</t>
  </si>
  <si>
    <t>Corn</t>
  </si>
  <si>
    <t>Jalapeno Pepper</t>
  </si>
  <si>
    <t>Edamame</t>
  </si>
  <si>
    <t>Deep Purple Carrot</t>
  </si>
  <si>
    <t>Spring Carrot</t>
  </si>
  <si>
    <t>Eggplant</t>
  </si>
  <si>
    <t>Giant Purple Zinnia</t>
  </si>
  <si>
    <t>Cucamelon</t>
  </si>
  <si>
    <t>Orange Calendula</t>
  </si>
  <si>
    <t>Strawberry Blonde Sunflower</t>
  </si>
  <si>
    <t>Shishito Pepper</t>
  </si>
  <si>
    <t>Tangerine Gem Marigold</t>
  </si>
  <si>
    <t>Cayenne Pepper</t>
  </si>
  <si>
    <t>Mustard</t>
  </si>
  <si>
    <t>Buzz Buttons</t>
  </si>
  <si>
    <t>Chives</t>
  </si>
  <si>
    <t>Thyme</t>
  </si>
  <si>
    <t>Mini Sweet Pepper</t>
  </si>
  <si>
    <t>Glacier Tomato</t>
  </si>
  <si>
    <t>Zucchini</t>
  </si>
  <si>
    <t>Baby Watermelon</t>
  </si>
  <si>
    <t>Large Bell Pepper</t>
  </si>
  <si>
    <t>Cantaloupe</t>
  </si>
  <si>
    <t>Cucumber</t>
  </si>
  <si>
    <t>Yellow Squash</t>
  </si>
  <si>
    <t>Spaghetti Squash</t>
  </si>
  <si>
    <t>Nastrutium</t>
  </si>
  <si>
    <t>Husk Cherry</t>
  </si>
  <si>
    <t>Racer Pumpkin</t>
  </si>
  <si>
    <t>Tomatillo</t>
  </si>
  <si>
    <t>Type</t>
  </si>
  <si>
    <t>greens</t>
  </si>
  <si>
    <t>herbs</t>
  </si>
  <si>
    <t>fruiting</t>
  </si>
  <si>
    <t>flowers</t>
  </si>
  <si>
    <t>root vegetables</t>
  </si>
  <si>
    <t>heirloom</t>
  </si>
  <si>
    <t>Size</t>
  </si>
  <si>
    <t>Season</t>
  </si>
  <si>
    <t>Sun_amount</t>
  </si>
  <si>
    <t>Small</t>
  </si>
  <si>
    <t>Small_count</t>
  </si>
  <si>
    <t>Large_count</t>
  </si>
  <si>
    <t>Garden</t>
  </si>
  <si>
    <t>Seed</t>
  </si>
  <si>
    <t>Design</t>
  </si>
  <si>
    <t>Quantity</t>
  </si>
  <si>
    <t>SearchDT</t>
  </si>
  <si>
    <t>IP_address</t>
  </si>
  <si>
    <t>Search_text</t>
  </si>
  <si>
    <t>chance of search by a user</t>
  </si>
  <si>
    <t>seeds</t>
  </si>
  <si>
    <t>seed</t>
  </si>
  <si>
    <t>gardens</t>
  </si>
  <si>
    <t>search terms</t>
  </si>
  <si>
    <t>Bean</t>
  </si>
  <si>
    <t>Dragon</t>
  </si>
  <si>
    <t>French</t>
  </si>
  <si>
    <t>Green</t>
  </si>
  <si>
    <t>Provider</t>
  </si>
  <si>
    <t>Bush</t>
  </si>
  <si>
    <t>Butterhead</t>
  </si>
  <si>
    <t>Lettuce</t>
  </si>
  <si>
    <t>Carrot</t>
  </si>
  <si>
    <t>Fall</t>
  </si>
  <si>
    <t>Rainbow</t>
  </si>
  <si>
    <t>Chard</t>
  </si>
  <si>
    <t>Lemon</t>
  </si>
  <si>
    <t>Salad</t>
  </si>
  <si>
    <t>Blend</t>
  </si>
  <si>
    <t>Dark</t>
  </si>
  <si>
    <t>Orange</t>
  </si>
  <si>
    <t>Marigold</t>
  </si>
  <si>
    <t>Sun</t>
  </si>
  <si>
    <t>Gold</t>
  </si>
  <si>
    <t>Cherry</t>
  </si>
  <si>
    <t>Tomato</t>
  </si>
  <si>
    <t>Heirloom</t>
  </si>
  <si>
    <t>Medium</t>
  </si>
  <si>
    <t>Red</t>
  </si>
  <si>
    <t>Golden</t>
  </si>
  <si>
    <t>Sunflower</t>
  </si>
  <si>
    <t>Watermelon</t>
  </si>
  <si>
    <t>Radish</t>
  </si>
  <si>
    <t>Breakfast</t>
  </si>
  <si>
    <t>Suger</t>
  </si>
  <si>
    <t>Snap</t>
  </si>
  <si>
    <t>Pea</t>
  </si>
  <si>
    <t>Spring</t>
  </si>
  <si>
    <t>Jalapeno</t>
  </si>
  <si>
    <t>Pepper</t>
  </si>
  <si>
    <t>Deep</t>
  </si>
  <si>
    <t>Purple</t>
  </si>
  <si>
    <t>Giant</t>
  </si>
  <si>
    <t>Zinnia</t>
  </si>
  <si>
    <t>Calendula</t>
  </si>
  <si>
    <t>Strawberry</t>
  </si>
  <si>
    <t>Blonde</t>
  </si>
  <si>
    <t>Shishito</t>
  </si>
  <si>
    <t>Tangerine</t>
  </si>
  <si>
    <t>Gem</t>
  </si>
  <si>
    <t>Cayenne</t>
  </si>
  <si>
    <t>Buzz</t>
  </si>
  <si>
    <t>Buttons</t>
  </si>
  <si>
    <t>Mini</t>
  </si>
  <si>
    <t>Sweet</t>
  </si>
  <si>
    <t>Glacier</t>
  </si>
  <si>
    <t>Baby</t>
  </si>
  <si>
    <t>Large</t>
  </si>
  <si>
    <t>Bell</t>
  </si>
  <si>
    <t>Yellow</t>
  </si>
  <si>
    <t>Squash</t>
  </si>
  <si>
    <t>Spaghetti</t>
  </si>
  <si>
    <t>Husk</t>
  </si>
  <si>
    <t>Racer</t>
  </si>
  <si>
    <t>Pumpkin</t>
  </si>
  <si>
    <t>garden</t>
  </si>
  <si>
    <t>Trowel</t>
  </si>
  <si>
    <t>Pruning Shears</t>
  </si>
  <si>
    <t>Garden Fork</t>
  </si>
  <si>
    <t>Spade</t>
  </si>
  <si>
    <t>Rake</t>
  </si>
  <si>
    <t>Hoe</t>
  </si>
  <si>
    <t>Gloves</t>
  </si>
  <si>
    <t>Wheelbarrow</t>
  </si>
  <si>
    <t>Watering Can</t>
  </si>
  <si>
    <t>Garden Hose</t>
  </si>
  <si>
    <t>Sprinkler</t>
  </si>
  <si>
    <t>Lawn Mower</t>
  </si>
  <si>
    <t>Leaf Blower</t>
  </si>
  <si>
    <t>Edger</t>
  </si>
  <si>
    <t>Cultivator</t>
  </si>
  <si>
    <t>Soil Knife</t>
  </si>
  <si>
    <t>Dibber</t>
  </si>
  <si>
    <t>Secateurs</t>
  </si>
  <si>
    <t>Loppers</t>
  </si>
  <si>
    <t>Garden Cart</t>
  </si>
  <si>
    <t>Weeder</t>
  </si>
  <si>
    <t>Garden Sprayer</t>
  </si>
  <si>
    <t>Chainsaw</t>
  </si>
  <si>
    <t>Mulching Machine</t>
  </si>
  <si>
    <t>Post Hole Digger</t>
  </si>
  <si>
    <t>Lawn Aerator</t>
  </si>
  <si>
    <t>Garden Roller</t>
  </si>
  <si>
    <t>Seed Spreader</t>
  </si>
  <si>
    <t>Garden Shredder</t>
  </si>
  <si>
    <t>Soil pH Tester</t>
  </si>
  <si>
    <t>Pruning</t>
  </si>
  <si>
    <t>Shears</t>
  </si>
  <si>
    <t>Fork</t>
  </si>
  <si>
    <t>Watering</t>
  </si>
  <si>
    <t>Can</t>
  </si>
  <si>
    <t>Hose</t>
  </si>
  <si>
    <t>Lawn</t>
  </si>
  <si>
    <t>Mower</t>
  </si>
  <si>
    <t>Leaf</t>
  </si>
  <si>
    <t>Blower</t>
  </si>
  <si>
    <t>Soil</t>
  </si>
  <si>
    <t>Knife</t>
  </si>
  <si>
    <t>Cart</t>
  </si>
  <si>
    <t>Sprayer</t>
  </si>
  <si>
    <t>Mulching</t>
  </si>
  <si>
    <t>Machine</t>
  </si>
  <si>
    <t>Post</t>
  </si>
  <si>
    <t>Hole</t>
  </si>
  <si>
    <t>Digger</t>
  </si>
  <si>
    <t>Aerator</t>
  </si>
  <si>
    <t>Roller</t>
  </si>
  <si>
    <t>Spreader</t>
  </si>
  <si>
    <t>Shredder</t>
  </si>
  <si>
    <t>pH</t>
  </si>
  <si>
    <t>Tester</t>
  </si>
  <si>
    <t>wheel</t>
  </si>
  <si>
    <t>barrow</t>
  </si>
  <si>
    <t>fertilizer</t>
  </si>
  <si>
    <t>organic</t>
  </si>
  <si>
    <t>bed</t>
  </si>
  <si>
    <t>net</t>
  </si>
  <si>
    <t>water</t>
  </si>
  <si>
    <t>wand</t>
  </si>
  <si>
    <t>water wand</t>
  </si>
  <si>
    <t>harvesting</t>
  </si>
  <si>
    <t>stakes</t>
  </si>
  <si>
    <t>DIY</t>
  </si>
  <si>
    <t>Sci-Fi Films</t>
  </si>
  <si>
    <t>Tire Change</t>
  </si>
  <si>
    <t>NYC Eateries</t>
  </si>
  <si>
    <t>Roman History</t>
  </si>
  <si>
    <t>Quantum Basics</t>
  </si>
  <si>
    <t>Yoga Stress-Relief</t>
  </si>
  <si>
    <t>Credit Tips</t>
  </si>
  <si>
    <t>Resume Writing</t>
  </si>
  <si>
    <t>Butterfly Lifecycle</t>
  </si>
  <si>
    <t>Stock Investment</t>
  </si>
  <si>
    <t>Paris Landmarks</t>
  </si>
  <si>
    <t>Language Learning</t>
  </si>
  <si>
    <t>Social Media</t>
  </si>
  <si>
    <t>Japanese Recipes</t>
  </si>
  <si>
    <t>Carbon Footprint</t>
  </si>
  <si>
    <t>Web Coding</t>
  </si>
  <si>
    <t>Marathon Training</t>
  </si>
  <si>
    <t>Universe Theories</t>
  </si>
  <si>
    <t>Smartphone Photography</t>
  </si>
  <si>
    <t>Meditation Benefits</t>
  </si>
  <si>
    <t>Home DIY</t>
  </si>
  <si>
    <t>Jazz History</t>
  </si>
  <si>
    <t>Podcasting</t>
  </si>
  <si>
    <t>Caffeine Effects</t>
  </si>
  <si>
    <t>Traveling Pets</t>
  </si>
  <si>
    <t>Budget Planning</t>
  </si>
  <si>
    <t>Dream Psychology</t>
  </si>
  <si>
    <t>Cybersecurity</t>
  </si>
  <si>
    <t>Memory Improvement</t>
  </si>
  <si>
    <t>Tattoo Culture</t>
  </si>
  <si>
    <t>Sci-Fi</t>
  </si>
  <si>
    <t>Tire</t>
  </si>
  <si>
    <t>NYC</t>
  </si>
  <si>
    <t>Roman</t>
  </si>
  <si>
    <t>Quantum</t>
  </si>
  <si>
    <t>Yoga</t>
  </si>
  <si>
    <t>Credit</t>
  </si>
  <si>
    <t>Resume</t>
  </si>
  <si>
    <t>Butterfly</t>
  </si>
  <si>
    <t>Stock</t>
  </si>
  <si>
    <t>Paris</t>
  </si>
  <si>
    <t>Language</t>
  </si>
  <si>
    <t>Social</t>
  </si>
  <si>
    <t>Japanese</t>
  </si>
  <si>
    <t>Carbon</t>
  </si>
  <si>
    <t>Web</t>
  </si>
  <si>
    <t>Marathon</t>
  </si>
  <si>
    <t>Universe</t>
  </si>
  <si>
    <t>Smartphone</t>
  </si>
  <si>
    <t>Meditation</t>
  </si>
  <si>
    <t>Home</t>
  </si>
  <si>
    <t>Jazz</t>
  </si>
  <si>
    <t>Caffeine</t>
  </si>
  <si>
    <t>Traveling</t>
  </si>
  <si>
    <t>Budget</t>
  </si>
  <si>
    <t>Dream</t>
  </si>
  <si>
    <t>Memory</t>
  </si>
  <si>
    <t>Tattoo</t>
  </si>
  <si>
    <t>Films</t>
  </si>
  <si>
    <t>Change</t>
  </si>
  <si>
    <t>Eateries</t>
  </si>
  <si>
    <t>History</t>
  </si>
  <si>
    <t>Basics</t>
  </si>
  <si>
    <t>Stress-Relief</t>
  </si>
  <si>
    <t>Tips</t>
  </si>
  <si>
    <t>Writing</t>
  </si>
  <si>
    <t>Lifecycle</t>
  </si>
  <si>
    <t>Investment</t>
  </si>
  <si>
    <t>Landmarks</t>
  </si>
  <si>
    <t>Learning</t>
  </si>
  <si>
    <t>Media</t>
  </si>
  <si>
    <t>Recipes</t>
  </si>
  <si>
    <t>Footprint</t>
  </si>
  <si>
    <t>Coding</t>
  </si>
  <si>
    <t>Training</t>
  </si>
  <si>
    <t>Theories</t>
  </si>
  <si>
    <t>Photography</t>
  </si>
  <si>
    <t>Benefits</t>
  </si>
  <si>
    <t>Effects</t>
  </si>
  <si>
    <t>Pets</t>
  </si>
  <si>
    <t>Planning</t>
  </si>
  <si>
    <t>Psychology</t>
  </si>
  <si>
    <t>Improvement</t>
  </si>
  <si>
    <t>Culture</t>
  </si>
  <si>
    <t>year</t>
  </si>
  <si>
    <t>month</t>
  </si>
  <si>
    <t>day</t>
  </si>
  <si>
    <t>hour</t>
  </si>
  <si>
    <t>minute</t>
  </si>
  <si>
    <t>seconds</t>
  </si>
  <si>
    <t>start date</t>
  </si>
  <si>
    <t>end date</t>
  </si>
  <si>
    <t>date</t>
  </si>
  <si>
    <t>sorted date</t>
  </si>
  <si>
    <t>hour part</t>
  </si>
  <si>
    <t>Product1</t>
  </si>
  <si>
    <t>Product2</t>
  </si>
  <si>
    <t>PLANTEDS</t>
  </si>
  <si>
    <t>DESIGNES</t>
  </si>
  <si>
    <t>tool</t>
  </si>
  <si>
    <t>tools</t>
  </si>
  <si>
    <t>sourceSearchterm</t>
  </si>
  <si>
    <t>searchSearchterm</t>
  </si>
  <si>
    <t>source</t>
  </si>
  <si>
    <t>search</t>
  </si>
  <si>
    <t>SearchDT control</t>
  </si>
  <si>
    <t>DesignID</t>
  </si>
  <si>
    <t>Designed_for</t>
  </si>
  <si>
    <t>OrderID</t>
  </si>
  <si>
    <t>OrderDate</t>
  </si>
  <si>
    <t>Shipping_method</t>
  </si>
  <si>
    <t>Payment_type</t>
  </si>
  <si>
    <t>OrderDate control</t>
  </si>
  <si>
    <t>sortedDates</t>
  </si>
  <si>
    <t>Date</t>
  </si>
  <si>
    <t>shipping_method options</t>
  </si>
  <si>
    <t>USPS</t>
  </si>
  <si>
    <t>Amazon Prime Shipping</t>
  </si>
  <si>
    <t>UPS</t>
  </si>
  <si>
    <t>FedEx</t>
  </si>
  <si>
    <t>DHL</t>
  </si>
  <si>
    <t>Click &amp; Collect</t>
  </si>
  <si>
    <t>Freight Shipping</t>
  </si>
  <si>
    <t>Regional Carriers</t>
  </si>
  <si>
    <t>Amtrak Express Shipping</t>
  </si>
  <si>
    <t>Greyhound Package Express</t>
  </si>
  <si>
    <t>Air Cargo</t>
  </si>
  <si>
    <t>payment types</t>
  </si>
  <si>
    <t>ShopPay</t>
  </si>
  <si>
    <t>Klarna</t>
  </si>
  <si>
    <t>formated to appropriate length</t>
  </si>
  <si>
    <t>inclusions gamma quantity control</t>
  </si>
  <si>
    <t>amount of designs</t>
  </si>
  <si>
    <t>id Huge Harvest</t>
  </si>
  <si>
    <t>id Mixed Medley</t>
  </si>
  <si>
    <t>id Salad Ballad</t>
  </si>
  <si>
    <t>id in design</t>
  </si>
  <si>
    <t>amount Small</t>
  </si>
  <si>
    <t>Amount Large</t>
  </si>
  <si>
    <t>max Small</t>
  </si>
  <si>
    <t>max Large</t>
  </si>
  <si>
    <t>chance of remove from final</t>
  </si>
  <si>
    <t>id original</t>
  </si>
  <si>
    <t>id origin</t>
  </si>
  <si>
    <t>type</t>
  </si>
  <si>
    <t>Summer</t>
  </si>
  <si>
    <t>Winter</t>
  </si>
  <si>
    <t>Partial Shade</t>
  </si>
  <si>
    <t>Partial Shade / Shade</t>
  </si>
  <si>
    <t>Full Sun / Partial Shade</t>
  </si>
  <si>
    <t>Prefers Shade</t>
  </si>
  <si>
    <t>Shade</t>
  </si>
  <si>
    <t>Prefers Partial Shade</t>
  </si>
  <si>
    <t>Full Sun</t>
  </si>
  <si>
    <t>Prefers Full Sun</t>
  </si>
  <si>
    <t>binomial variable amount</t>
  </si>
  <si>
    <t>binomial variable probability</t>
  </si>
  <si>
    <t>ratio of additional amount1</t>
  </si>
  <si>
    <t>ratio of additional amount2</t>
  </si>
  <si>
    <t>ratio of base amount</t>
  </si>
  <si>
    <t>binary prob of amount1</t>
  </si>
  <si>
    <t>binary prob of amount2</t>
  </si>
  <si>
    <t>gamma variable alpha</t>
  </si>
  <si>
    <t>gamma variable beta</t>
  </si>
  <si>
    <t>seeds data</t>
  </si>
  <si>
    <t>need to 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</si>
</sst>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i/>
      <sz val="11"/>
      <color rgb="FF333333"/>
      <name val="Segoe UI"/>
      <family val="2"/>
    </font>
    <font>
      <sz val="11"/>
      <color rgb="FF333333"/>
      <name val="Courier New"/>
      <family val="3"/>
    </font>
    <font>
      <sz val="11"/>
      <color theme="1"/>
      <name val="Segoe UI"/>
      <family val="2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 applyAlignment="1">
      <alignment vertical="center"/>
    </xf>
    <xf numFmtId="0" fontId="0" fillId="0" borderId="2" xfId="0" applyBorder="1"/>
    <xf numFmtId="0" fontId="0" fillId="0" borderId="1" xfId="0" applyBorder="1"/>
    <xf numFmtId="0" fontId="4" fillId="0" borderId="0" xfId="0" applyFont="1"/>
    <xf numFmtId="22" fontId="0" fillId="0" borderId="0" xfId="0" applyNumberFormat="1"/>
    <xf numFmtId="14" fontId="0" fillId="0" borderId="0" xfId="0" applyNumberFormat="1"/>
    <xf numFmtId="0" fontId="5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microsoft.com/office/2017/06/relationships/rdRichValueTypes" Target="richData/rdRichValueTypes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microsoft.com/office/2017/06/relationships/rdRichValue" Target="richData/rdrichvalue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0">
  <rv s="0">
    <v>0</v>
    <v>8</v>
    <v>272</v>
    <v>2</v>
  </rv>
  <rv s="0">
    <v>0</v>
    <v>8</v>
    <v>627</v>
    <v>2</v>
  </rv>
  <rv s="0">
    <v>0</v>
    <v>8</v>
    <v>661</v>
    <v>2</v>
  </rv>
  <rv s="1">
    <v>8</v>
    <v>1</v>
  </rv>
  <rv s="0">
    <v>0</v>
    <v>8</v>
    <v>662</v>
    <v>2</v>
  </rv>
  <rv s="0">
    <v>0</v>
    <v>8</v>
    <v>759</v>
    <v>2</v>
  </rv>
  <rv s="0">
    <v>0</v>
    <v>8</v>
    <v>724</v>
    <v>2</v>
  </rv>
  <rv s="0">
    <v>0</v>
    <v>8</v>
    <v>176</v>
    <v>2</v>
  </rv>
  <rv s="0">
    <v>0</v>
    <v>8</v>
    <v>221055</v>
    <v>2</v>
  </rv>
  <rv s="0">
    <v>0</v>
    <v>8</v>
    <v>233023</v>
    <v>2</v>
  </rv>
  <rv s="0">
    <v>2</v>
    <v>8</v>
    <v>6800</v>
    <v>2</v>
  </rv>
  <rv s="0">
    <v>0</v>
    <v>8</v>
    <v>1813</v>
    <v>2</v>
  </rv>
  <rv s="0">
    <v>1</v>
    <v>8</v>
    <v>1786</v>
    <v>2</v>
  </rv>
  <rv s="0">
    <v>0</v>
    <v>8</v>
    <v>2081</v>
    <v>2</v>
  </rv>
  <rv s="0">
    <v>0</v>
    <v>8</v>
    <v>761</v>
    <v>2</v>
  </rv>
  <rv s="0">
    <v>0</v>
    <v>8</v>
    <v>404</v>
    <v>2</v>
  </rv>
  <rv s="0">
    <v>0</v>
    <v>8</v>
    <v>140</v>
    <v>2</v>
  </rv>
  <rv s="0">
    <v>0</v>
    <v>8</v>
    <v>232</v>
    <v>2</v>
  </rv>
  <rv s="0">
    <v>0</v>
    <v>8</v>
    <v>192</v>
    <v>2</v>
  </rv>
  <rv s="0">
    <v>0</v>
    <v>8</v>
    <v>199</v>
    <v>2</v>
  </rv>
  <rv s="0">
    <v>0</v>
    <v>8</v>
    <v>1055</v>
    <v>2</v>
  </rv>
  <rv s="0">
    <v>0</v>
    <v>8</v>
    <v>263</v>
    <v>2</v>
  </rv>
  <rv s="0">
    <v>0</v>
    <v>8</v>
    <v>465</v>
    <v>2</v>
  </rv>
  <rv s="0">
    <v>0</v>
    <v>8</v>
    <v>964</v>
    <v>2</v>
  </rv>
  <rv s="0">
    <v>0</v>
    <v>8</v>
    <v>704</v>
    <v>2</v>
  </rv>
  <rv s="0">
    <v>0</v>
    <v>8</v>
    <v>1599</v>
    <v>2</v>
  </rv>
  <rv s="0">
    <v>0</v>
    <v>8</v>
    <v>3689</v>
    <v>2</v>
  </rv>
  <rv s="0">
    <v>4</v>
    <v>8</v>
    <v>1053</v>
    <v>2</v>
  </rv>
  <rv s="0">
    <v>0</v>
    <v>8</v>
    <v>1051</v>
    <v>2</v>
  </rv>
  <rv s="0">
    <v>3</v>
    <v>8</v>
    <v>1051</v>
    <v>2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List_of_cities_in_Nevada" TargetMode="External"/><Relationship Id="rId1" Type="http://schemas.openxmlformats.org/officeDocument/2006/relationships/hyperlink" Target="https://www.areavibes.com/n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2414-5027-4017-807A-FA838F5407E9}">
  <dimension ref="A1:F2"/>
  <sheetViews>
    <sheetView zoomScale="265" zoomScaleNormal="265" workbookViewId="0">
      <selection activeCell="I9" sqref="I9"/>
    </sheetView>
  </sheetViews>
  <sheetFormatPr defaultRowHeight="14.25" x14ac:dyDescent="0.2"/>
  <cols>
    <col min="1" max="1" width="11.375" bestFit="1" customWidth="1"/>
    <col min="2" max="2" width="11.125" bestFit="1" customWidth="1"/>
    <col min="3" max="3" width="9.875" bestFit="1" customWidth="1"/>
    <col min="4" max="4" width="7.25" bestFit="1" customWidth="1"/>
    <col min="5" max="5" width="13.125" bestFit="1" customWidth="1"/>
    <col min="6" max="6" width="10.5" bestFit="1" customWidth="1"/>
  </cols>
  <sheetData>
    <row r="1" spans="1:6" x14ac:dyDescent="0.2">
      <c r="A1" t="s">
        <v>534</v>
      </c>
      <c r="B1" t="s">
        <v>537</v>
      </c>
      <c r="C1" t="s">
        <v>539</v>
      </c>
      <c r="D1" t="s">
        <v>540</v>
      </c>
      <c r="E1" t="s">
        <v>541</v>
      </c>
      <c r="F1" t="s">
        <v>1224</v>
      </c>
    </row>
    <row r="2" spans="1:6" x14ac:dyDescent="0.2">
      <c r="A2">
        <f>COUNTA(ProductsData!$A:$A)-1</f>
        <v>83</v>
      </c>
      <c r="B2">
        <f>COUNTA(RelationsData!$A:$A)-1</f>
        <v>96</v>
      </c>
      <c r="C2">
        <f>COUNTA(Seed_typesData!$A:$A)-1</f>
        <v>65</v>
      </c>
      <c r="D2">
        <f>COUNTA(SeedsData!$A:$A)-1</f>
        <v>61</v>
      </c>
      <c r="E2">
        <f>COUNTA(Seed_typesData!$A:$A)-1</f>
        <v>65</v>
      </c>
      <c r="F2">
        <f>COUNTA(PlantedData!$A:$A)-1</f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6030-4DD9-45A4-82BC-CF0771CC9404}">
  <sheetPr>
    <tabColor theme="9" tint="-0.249977111117893"/>
  </sheetPr>
  <dimension ref="A1:C84"/>
  <sheetViews>
    <sheetView topLeftCell="A30" zoomScaleNormal="100" workbookViewId="0">
      <selection activeCell="A11" sqref="A11"/>
    </sheetView>
  </sheetViews>
  <sheetFormatPr defaultRowHeight="14.25" x14ac:dyDescent="0.2"/>
  <cols>
    <col min="1" max="1" width="44.25" bestFit="1" customWidth="1"/>
  </cols>
  <sheetData>
    <row r="1" spans="1:3" x14ac:dyDescent="0.2">
      <c r="A1" t="s">
        <v>530</v>
      </c>
      <c r="B1" t="s">
        <v>888</v>
      </c>
      <c r="C1" t="s">
        <v>889</v>
      </c>
    </row>
    <row r="2" spans="1:3" x14ac:dyDescent="0.2">
      <c r="A2" t="s">
        <v>896</v>
      </c>
      <c r="B2">
        <v>159.99</v>
      </c>
      <c r="C2">
        <v>30</v>
      </c>
    </row>
    <row r="3" spans="1:3" x14ac:dyDescent="0.2">
      <c r="A3" t="s">
        <v>897</v>
      </c>
      <c r="B3">
        <v>159.99</v>
      </c>
      <c r="C3">
        <v>20</v>
      </c>
    </row>
    <row r="4" spans="1:3" x14ac:dyDescent="0.2">
      <c r="A4" t="s">
        <v>898</v>
      </c>
      <c r="B4">
        <v>159.99</v>
      </c>
      <c r="C4">
        <v>10</v>
      </c>
    </row>
    <row r="5" spans="1:3" x14ac:dyDescent="0.2">
      <c r="A5" t="s">
        <v>890</v>
      </c>
      <c r="B5">
        <v>34.99</v>
      </c>
      <c r="C5">
        <v>3.75</v>
      </c>
    </row>
    <row r="6" spans="1:3" x14ac:dyDescent="0.2">
      <c r="A6" t="s">
        <v>891</v>
      </c>
      <c r="B6">
        <v>32.99</v>
      </c>
      <c r="C6">
        <v>9</v>
      </c>
    </row>
    <row r="7" spans="1:3" x14ac:dyDescent="0.2">
      <c r="A7" t="s">
        <v>892</v>
      </c>
      <c r="B7">
        <v>26.99</v>
      </c>
      <c r="C7">
        <v>9</v>
      </c>
    </row>
    <row r="8" spans="1:3" x14ac:dyDescent="0.2">
      <c r="A8" t="s">
        <v>893</v>
      </c>
      <c r="B8">
        <v>59.99</v>
      </c>
      <c r="C8">
        <v>15</v>
      </c>
    </row>
    <row r="9" spans="1:3" x14ac:dyDescent="0.2">
      <c r="A9" t="s">
        <v>894</v>
      </c>
      <c r="B9">
        <v>39.99</v>
      </c>
      <c r="C9">
        <v>10</v>
      </c>
    </row>
    <row r="10" spans="1:3" x14ac:dyDescent="0.2">
      <c r="A10" t="s">
        <v>895</v>
      </c>
      <c r="B10">
        <v>12.99</v>
      </c>
      <c r="C10">
        <v>3</v>
      </c>
    </row>
    <row r="11" spans="1:3" x14ac:dyDescent="0.2">
      <c r="A11" t="s">
        <v>899</v>
      </c>
      <c r="B11">
        <v>149.99</v>
      </c>
      <c r="C11">
        <v>30</v>
      </c>
    </row>
    <row r="12" spans="1:3" x14ac:dyDescent="0.2">
      <c r="A12" t="s">
        <v>900</v>
      </c>
      <c r="B12">
        <v>119.99</v>
      </c>
      <c r="C12">
        <v>20</v>
      </c>
    </row>
    <row r="13" spans="1:3" x14ac:dyDescent="0.2">
      <c r="A13" t="s">
        <v>901</v>
      </c>
      <c r="B13">
        <v>129.99</v>
      </c>
      <c r="C13">
        <v>25</v>
      </c>
    </row>
    <row r="14" spans="1:3" x14ac:dyDescent="0.2">
      <c r="A14" t="s">
        <v>902</v>
      </c>
      <c r="B14">
        <v>129.99</v>
      </c>
      <c r="C14">
        <v>25</v>
      </c>
    </row>
    <row r="15" spans="1:3" x14ac:dyDescent="0.2">
      <c r="A15" t="s">
        <v>903</v>
      </c>
      <c r="B15">
        <v>129.99</v>
      </c>
      <c r="C15">
        <v>20</v>
      </c>
    </row>
    <row r="16" spans="1:3" x14ac:dyDescent="0.2">
      <c r="A16" t="s">
        <v>904</v>
      </c>
      <c r="B16">
        <v>119.99</v>
      </c>
      <c r="C16">
        <v>20</v>
      </c>
    </row>
    <row r="17" spans="1:3" x14ac:dyDescent="0.2">
      <c r="A17" t="s">
        <v>905</v>
      </c>
      <c r="B17">
        <v>119.99</v>
      </c>
      <c r="C17">
        <v>20</v>
      </c>
    </row>
    <row r="18" spans="1:3" x14ac:dyDescent="0.2">
      <c r="A18" t="s">
        <v>906</v>
      </c>
      <c r="B18">
        <v>129.99</v>
      </c>
      <c r="C18">
        <v>20</v>
      </c>
    </row>
    <row r="19" spans="1:3" x14ac:dyDescent="0.2">
      <c r="A19" t="s">
        <v>907</v>
      </c>
      <c r="B19">
        <v>119.99</v>
      </c>
      <c r="C19">
        <v>20</v>
      </c>
    </row>
    <row r="20" spans="1:3" x14ac:dyDescent="0.2">
      <c r="A20" t="s">
        <v>909</v>
      </c>
      <c r="B20">
        <v>499.99</v>
      </c>
      <c r="C20">
        <v>111</v>
      </c>
    </row>
    <row r="21" spans="1:3" x14ac:dyDescent="0.2">
      <c r="A21" t="s">
        <v>908</v>
      </c>
      <c r="B21">
        <v>324.99</v>
      </c>
      <c r="C21">
        <v>86</v>
      </c>
    </row>
    <row r="22" spans="1:3" x14ac:dyDescent="0.2">
      <c r="A22" t="s">
        <v>910</v>
      </c>
      <c r="B22">
        <v>149.99</v>
      </c>
      <c r="C22">
        <v>124.99</v>
      </c>
    </row>
    <row r="23" spans="1:3" x14ac:dyDescent="0.2">
      <c r="A23" t="s">
        <v>911</v>
      </c>
      <c r="B23">
        <v>139.99</v>
      </c>
      <c r="C23">
        <v>20</v>
      </c>
    </row>
    <row r="24" spans="1:3" x14ac:dyDescent="0.2">
      <c r="A24" t="s">
        <v>912</v>
      </c>
      <c r="B24">
        <v>15</v>
      </c>
      <c r="C24">
        <v>0</v>
      </c>
    </row>
    <row r="25" spans="1:3" x14ac:dyDescent="0.2">
      <c r="A25" t="s">
        <v>913</v>
      </c>
      <c r="B25">
        <v>15</v>
      </c>
      <c r="C25">
        <v>0</v>
      </c>
    </row>
    <row r="26" spans="1:3" x14ac:dyDescent="0.2">
      <c r="A26" t="s">
        <v>914</v>
      </c>
      <c r="B26">
        <v>12</v>
      </c>
      <c r="C26">
        <v>0</v>
      </c>
    </row>
    <row r="27" spans="1:3" x14ac:dyDescent="0.2">
      <c r="A27" t="s">
        <v>915</v>
      </c>
      <c r="B27">
        <v>15</v>
      </c>
      <c r="C27">
        <v>0</v>
      </c>
    </row>
    <row r="28" spans="1:3" x14ac:dyDescent="0.2">
      <c r="A28" t="s">
        <v>916</v>
      </c>
      <c r="B28">
        <v>15</v>
      </c>
      <c r="C28">
        <v>0</v>
      </c>
    </row>
    <row r="29" spans="1:3" x14ac:dyDescent="0.2">
      <c r="A29" t="s">
        <v>917</v>
      </c>
      <c r="B29">
        <v>15</v>
      </c>
      <c r="C29">
        <v>0</v>
      </c>
    </row>
    <row r="30" spans="1:3" x14ac:dyDescent="0.2">
      <c r="A30" t="s">
        <v>918</v>
      </c>
      <c r="B30">
        <v>15</v>
      </c>
      <c r="C30">
        <v>0</v>
      </c>
    </row>
    <row r="31" spans="1:3" x14ac:dyDescent="0.2">
      <c r="A31" t="s">
        <v>919</v>
      </c>
      <c r="B31">
        <v>10</v>
      </c>
      <c r="C31">
        <v>0</v>
      </c>
    </row>
    <row r="32" spans="1:3" x14ac:dyDescent="0.2">
      <c r="A32" t="s">
        <v>920</v>
      </c>
      <c r="B32">
        <v>12</v>
      </c>
      <c r="C32">
        <v>0</v>
      </c>
    </row>
    <row r="33" spans="1:3" x14ac:dyDescent="0.2">
      <c r="A33" t="s">
        <v>921</v>
      </c>
      <c r="B33">
        <v>12</v>
      </c>
      <c r="C33">
        <v>0</v>
      </c>
    </row>
    <row r="34" spans="1:3" x14ac:dyDescent="0.2">
      <c r="A34" t="s">
        <v>922</v>
      </c>
      <c r="B34">
        <v>12</v>
      </c>
      <c r="C34">
        <v>0</v>
      </c>
    </row>
    <row r="35" spans="1:3" x14ac:dyDescent="0.2">
      <c r="A35" t="s">
        <v>923</v>
      </c>
      <c r="B35">
        <v>15</v>
      </c>
      <c r="C35">
        <v>0</v>
      </c>
    </row>
    <row r="36" spans="1:3" x14ac:dyDescent="0.2">
      <c r="A36" t="s">
        <v>924</v>
      </c>
      <c r="B36">
        <v>10</v>
      </c>
      <c r="C36">
        <v>0</v>
      </c>
    </row>
    <row r="37" spans="1:3" x14ac:dyDescent="0.2">
      <c r="A37" t="s">
        <v>925</v>
      </c>
      <c r="B37">
        <v>15</v>
      </c>
      <c r="C37">
        <v>0</v>
      </c>
    </row>
    <row r="38" spans="1:3" x14ac:dyDescent="0.2">
      <c r="A38" t="s">
        <v>926</v>
      </c>
      <c r="B38">
        <v>15</v>
      </c>
      <c r="C38">
        <v>0</v>
      </c>
    </row>
    <row r="39" spans="1:3" x14ac:dyDescent="0.2">
      <c r="A39" t="s">
        <v>927</v>
      </c>
      <c r="B39">
        <v>10</v>
      </c>
      <c r="C39">
        <v>0</v>
      </c>
    </row>
    <row r="40" spans="1:3" x14ac:dyDescent="0.2">
      <c r="A40" t="s">
        <v>928</v>
      </c>
      <c r="B40">
        <v>15</v>
      </c>
      <c r="C40">
        <v>0</v>
      </c>
    </row>
    <row r="41" spans="1:3" x14ac:dyDescent="0.2">
      <c r="A41" t="s">
        <v>929</v>
      </c>
      <c r="B41">
        <v>12</v>
      </c>
      <c r="C41">
        <v>0</v>
      </c>
    </row>
    <row r="42" spans="1:3" x14ac:dyDescent="0.2">
      <c r="A42" t="s">
        <v>930</v>
      </c>
      <c r="B42">
        <v>12</v>
      </c>
      <c r="C42">
        <v>0</v>
      </c>
    </row>
    <row r="43" spans="1:3" x14ac:dyDescent="0.2">
      <c r="A43" t="s">
        <v>931</v>
      </c>
      <c r="B43">
        <v>15</v>
      </c>
      <c r="C43">
        <v>0</v>
      </c>
    </row>
    <row r="44" spans="1:3" x14ac:dyDescent="0.2">
      <c r="A44" t="s">
        <v>932</v>
      </c>
      <c r="B44">
        <v>12</v>
      </c>
      <c r="C44">
        <v>0</v>
      </c>
    </row>
    <row r="45" spans="1:3" x14ac:dyDescent="0.2">
      <c r="A45" t="s">
        <v>933</v>
      </c>
      <c r="B45">
        <v>10</v>
      </c>
      <c r="C45">
        <v>0</v>
      </c>
    </row>
    <row r="46" spans="1:3" x14ac:dyDescent="0.2">
      <c r="A46" t="s">
        <v>934</v>
      </c>
      <c r="B46">
        <v>10</v>
      </c>
      <c r="C46">
        <v>0</v>
      </c>
    </row>
    <row r="47" spans="1:3" x14ac:dyDescent="0.2">
      <c r="A47" t="s">
        <v>935</v>
      </c>
      <c r="B47">
        <v>12</v>
      </c>
      <c r="C47">
        <v>0</v>
      </c>
    </row>
    <row r="48" spans="1:3" x14ac:dyDescent="0.2">
      <c r="A48" t="s">
        <v>936</v>
      </c>
      <c r="B48">
        <v>15</v>
      </c>
      <c r="C48">
        <v>0</v>
      </c>
    </row>
    <row r="49" spans="1:3" x14ac:dyDescent="0.2">
      <c r="A49" t="s">
        <v>937</v>
      </c>
      <c r="B49">
        <v>10</v>
      </c>
      <c r="C49">
        <v>0</v>
      </c>
    </row>
    <row r="50" spans="1:3" x14ac:dyDescent="0.2">
      <c r="A50" t="s">
        <v>938</v>
      </c>
      <c r="B50">
        <v>10</v>
      </c>
      <c r="C50">
        <v>0</v>
      </c>
    </row>
    <row r="51" spans="1:3" x14ac:dyDescent="0.2">
      <c r="A51" t="s">
        <v>939</v>
      </c>
      <c r="B51">
        <v>15</v>
      </c>
      <c r="C51">
        <v>0</v>
      </c>
    </row>
    <row r="52" spans="1:3" x14ac:dyDescent="0.2">
      <c r="A52" t="s">
        <v>940</v>
      </c>
      <c r="B52">
        <v>15</v>
      </c>
      <c r="C52">
        <v>0</v>
      </c>
    </row>
    <row r="53" spans="1:3" x14ac:dyDescent="0.2">
      <c r="A53" t="s">
        <v>941</v>
      </c>
      <c r="B53">
        <v>15</v>
      </c>
      <c r="C53">
        <v>0</v>
      </c>
    </row>
    <row r="54" spans="1:3" x14ac:dyDescent="0.2">
      <c r="A54" t="s">
        <v>942</v>
      </c>
      <c r="B54">
        <v>15</v>
      </c>
      <c r="C54">
        <v>0</v>
      </c>
    </row>
    <row r="55" spans="1:3" x14ac:dyDescent="0.2">
      <c r="A55" t="s">
        <v>943</v>
      </c>
      <c r="B55">
        <v>15</v>
      </c>
      <c r="C55">
        <v>0</v>
      </c>
    </row>
    <row r="56" spans="1:3" x14ac:dyDescent="0.2">
      <c r="A56" t="s">
        <v>947</v>
      </c>
      <c r="B56">
        <v>15</v>
      </c>
      <c r="C56">
        <v>0</v>
      </c>
    </row>
    <row r="57" spans="1:3" x14ac:dyDescent="0.2">
      <c r="A57" t="s">
        <v>944</v>
      </c>
      <c r="B57">
        <v>12</v>
      </c>
      <c r="C57">
        <v>0</v>
      </c>
    </row>
    <row r="58" spans="1:3" x14ac:dyDescent="0.2">
      <c r="A58" t="s">
        <v>945</v>
      </c>
      <c r="B58">
        <v>12</v>
      </c>
      <c r="C58">
        <v>0</v>
      </c>
    </row>
    <row r="59" spans="1:3" x14ac:dyDescent="0.2">
      <c r="A59" t="s">
        <v>946</v>
      </c>
      <c r="B59">
        <v>15</v>
      </c>
      <c r="C59">
        <v>0</v>
      </c>
    </row>
    <row r="60" spans="1:3" x14ac:dyDescent="0.2">
      <c r="A60" t="s">
        <v>948</v>
      </c>
      <c r="B60">
        <v>15</v>
      </c>
      <c r="C60">
        <v>0</v>
      </c>
    </row>
    <row r="61" spans="1:3" x14ac:dyDescent="0.2">
      <c r="A61" t="s">
        <v>949</v>
      </c>
      <c r="B61">
        <v>12</v>
      </c>
      <c r="C61">
        <v>0</v>
      </c>
    </row>
    <row r="62" spans="1:3" x14ac:dyDescent="0.2">
      <c r="A62" t="s">
        <v>950</v>
      </c>
      <c r="B62">
        <v>12</v>
      </c>
      <c r="C62">
        <v>0</v>
      </c>
    </row>
    <row r="63" spans="1:3" x14ac:dyDescent="0.2">
      <c r="A63" t="s">
        <v>951</v>
      </c>
      <c r="B63">
        <v>12</v>
      </c>
      <c r="C63">
        <v>0</v>
      </c>
    </row>
    <row r="64" spans="1:3" x14ac:dyDescent="0.2">
      <c r="A64" t="s">
        <v>952</v>
      </c>
      <c r="B64">
        <v>12</v>
      </c>
      <c r="C64">
        <v>0</v>
      </c>
    </row>
    <row r="65" spans="1:3" x14ac:dyDescent="0.2">
      <c r="A65" t="s">
        <v>953</v>
      </c>
      <c r="B65">
        <v>12</v>
      </c>
      <c r="C65">
        <v>0</v>
      </c>
    </row>
    <row r="66" spans="1:3" x14ac:dyDescent="0.2">
      <c r="A66" t="s">
        <v>954</v>
      </c>
      <c r="B66">
        <v>12</v>
      </c>
      <c r="C66">
        <v>0</v>
      </c>
    </row>
    <row r="67" spans="1:3" x14ac:dyDescent="0.2">
      <c r="A67" t="s">
        <v>955</v>
      </c>
      <c r="B67">
        <v>12</v>
      </c>
      <c r="C67">
        <v>0</v>
      </c>
    </row>
    <row r="68" spans="1:3" x14ac:dyDescent="0.2">
      <c r="A68" t="s">
        <v>956</v>
      </c>
      <c r="B68">
        <v>10</v>
      </c>
      <c r="C68">
        <v>0</v>
      </c>
    </row>
    <row r="69" spans="1:3" x14ac:dyDescent="0.2">
      <c r="A69" t="s">
        <v>957</v>
      </c>
      <c r="B69">
        <v>12</v>
      </c>
      <c r="C69">
        <v>0</v>
      </c>
    </row>
    <row r="70" spans="1:3" x14ac:dyDescent="0.2">
      <c r="A70" t="s">
        <v>958</v>
      </c>
      <c r="B70">
        <v>10</v>
      </c>
      <c r="C70">
        <v>0</v>
      </c>
    </row>
    <row r="71" spans="1:3" x14ac:dyDescent="0.2">
      <c r="A71" t="s">
        <v>959</v>
      </c>
      <c r="B71">
        <v>10</v>
      </c>
      <c r="C71">
        <v>0</v>
      </c>
    </row>
    <row r="72" spans="1:3" x14ac:dyDescent="0.2">
      <c r="A72" t="s">
        <v>960</v>
      </c>
      <c r="B72">
        <v>12</v>
      </c>
      <c r="C72">
        <v>0</v>
      </c>
    </row>
    <row r="73" spans="1:3" x14ac:dyDescent="0.2">
      <c r="A73" t="s">
        <v>961</v>
      </c>
      <c r="B73">
        <v>10</v>
      </c>
      <c r="C73">
        <v>0</v>
      </c>
    </row>
    <row r="74" spans="1:3" x14ac:dyDescent="0.2">
      <c r="A74" t="s">
        <v>962</v>
      </c>
      <c r="B74">
        <v>12</v>
      </c>
      <c r="C74">
        <v>0</v>
      </c>
    </row>
    <row r="75" spans="1:3" x14ac:dyDescent="0.2">
      <c r="A75" t="s">
        <v>963</v>
      </c>
      <c r="B75">
        <v>15</v>
      </c>
      <c r="C75">
        <v>0</v>
      </c>
    </row>
    <row r="76" spans="1:3" x14ac:dyDescent="0.2">
      <c r="A76" t="s">
        <v>964</v>
      </c>
      <c r="B76">
        <v>12</v>
      </c>
      <c r="C76">
        <v>0</v>
      </c>
    </row>
    <row r="77" spans="1:3" x14ac:dyDescent="0.2">
      <c r="A77" t="s">
        <v>972</v>
      </c>
      <c r="B77">
        <v>10</v>
      </c>
      <c r="C77">
        <v>0</v>
      </c>
    </row>
    <row r="78" spans="1:3" x14ac:dyDescent="0.2">
      <c r="A78" t="s">
        <v>965</v>
      </c>
      <c r="B78">
        <v>15</v>
      </c>
      <c r="C78">
        <v>0</v>
      </c>
    </row>
    <row r="79" spans="1:3" x14ac:dyDescent="0.2">
      <c r="A79" t="s">
        <v>966</v>
      </c>
      <c r="B79">
        <v>10</v>
      </c>
      <c r="C79">
        <v>0</v>
      </c>
    </row>
    <row r="80" spans="1:3" x14ac:dyDescent="0.2">
      <c r="A80" t="s">
        <v>967</v>
      </c>
      <c r="B80">
        <v>12</v>
      </c>
      <c r="C80">
        <v>0</v>
      </c>
    </row>
    <row r="81" spans="1:3" x14ac:dyDescent="0.2">
      <c r="A81" t="s">
        <v>968</v>
      </c>
      <c r="B81">
        <v>12</v>
      </c>
      <c r="C81">
        <v>0</v>
      </c>
    </row>
    <row r="82" spans="1:3" x14ac:dyDescent="0.2">
      <c r="A82" t="s">
        <v>969</v>
      </c>
      <c r="B82">
        <v>12</v>
      </c>
      <c r="C82">
        <v>0</v>
      </c>
    </row>
    <row r="83" spans="1:3" x14ac:dyDescent="0.2">
      <c r="A83" t="s">
        <v>970</v>
      </c>
      <c r="B83">
        <v>10</v>
      </c>
      <c r="C83">
        <v>0</v>
      </c>
    </row>
    <row r="84" spans="1:3" x14ac:dyDescent="0.2">
      <c r="A84" t="s">
        <v>971</v>
      </c>
      <c r="B84">
        <v>15</v>
      </c>
      <c r="C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E6B9-CC9E-4806-BA59-DE66D1AB075A}">
  <sheetPr>
    <tabColor theme="9" tint="-0.249977111117893"/>
  </sheetPr>
  <dimension ref="A1:B97"/>
  <sheetViews>
    <sheetView workbookViewId="0">
      <selection activeCell="A5" sqref="A5:A17"/>
    </sheetView>
  </sheetViews>
  <sheetFormatPr defaultRowHeight="14.25" x14ac:dyDescent="0.2"/>
  <cols>
    <col min="1" max="1" width="34.625" bestFit="1" customWidth="1"/>
    <col min="2" max="2" width="44.25" bestFit="1" customWidth="1"/>
  </cols>
  <sheetData>
    <row r="1" spans="1:2" x14ac:dyDescent="0.2">
      <c r="A1" t="s">
        <v>1222</v>
      </c>
      <c r="B1" t="s">
        <v>1223</v>
      </c>
    </row>
    <row r="2" spans="1:2" x14ac:dyDescent="0.2">
      <c r="A2" t="s">
        <v>890</v>
      </c>
      <c r="B2" t="s">
        <v>896</v>
      </c>
    </row>
    <row r="3" spans="1:2" x14ac:dyDescent="0.2">
      <c r="A3" t="s">
        <v>890</v>
      </c>
      <c r="B3" t="s">
        <v>897</v>
      </c>
    </row>
    <row r="4" spans="1:2" x14ac:dyDescent="0.2">
      <c r="A4" t="s">
        <v>890</v>
      </c>
      <c r="B4" t="s">
        <v>898</v>
      </c>
    </row>
    <row r="5" spans="1:2" x14ac:dyDescent="0.2">
      <c r="A5" t="s">
        <v>890</v>
      </c>
      <c r="B5" t="s">
        <v>899</v>
      </c>
    </row>
    <row r="6" spans="1:2" x14ac:dyDescent="0.2">
      <c r="A6" t="s">
        <v>890</v>
      </c>
      <c r="B6" t="s">
        <v>900</v>
      </c>
    </row>
    <row r="7" spans="1:2" x14ac:dyDescent="0.2">
      <c r="A7" t="s">
        <v>890</v>
      </c>
      <c r="B7" t="s">
        <v>901</v>
      </c>
    </row>
    <row r="8" spans="1:2" x14ac:dyDescent="0.2">
      <c r="A8" t="s">
        <v>890</v>
      </c>
      <c r="B8" t="s">
        <v>902</v>
      </c>
    </row>
    <row r="9" spans="1:2" x14ac:dyDescent="0.2">
      <c r="A9" t="s">
        <v>890</v>
      </c>
      <c r="B9" t="s">
        <v>903</v>
      </c>
    </row>
    <row r="10" spans="1:2" x14ac:dyDescent="0.2">
      <c r="A10" t="s">
        <v>890</v>
      </c>
      <c r="B10" t="s">
        <v>904</v>
      </c>
    </row>
    <row r="11" spans="1:2" x14ac:dyDescent="0.2">
      <c r="A11" t="s">
        <v>890</v>
      </c>
      <c r="B11" t="s">
        <v>905</v>
      </c>
    </row>
    <row r="12" spans="1:2" x14ac:dyDescent="0.2">
      <c r="A12" t="s">
        <v>890</v>
      </c>
      <c r="B12" t="s">
        <v>906</v>
      </c>
    </row>
    <row r="13" spans="1:2" x14ac:dyDescent="0.2">
      <c r="A13" t="s">
        <v>890</v>
      </c>
      <c r="B13" t="s">
        <v>907</v>
      </c>
    </row>
    <row r="14" spans="1:2" x14ac:dyDescent="0.2">
      <c r="A14" t="s">
        <v>890</v>
      </c>
      <c r="B14" t="s">
        <v>909</v>
      </c>
    </row>
    <row r="15" spans="1:2" x14ac:dyDescent="0.2">
      <c r="A15" t="s">
        <v>890</v>
      </c>
      <c r="B15" t="s">
        <v>908</v>
      </c>
    </row>
    <row r="16" spans="1:2" x14ac:dyDescent="0.2">
      <c r="A16" t="s">
        <v>890</v>
      </c>
      <c r="B16" t="s">
        <v>910</v>
      </c>
    </row>
    <row r="17" spans="1:2" x14ac:dyDescent="0.2">
      <c r="A17" t="s">
        <v>890</v>
      </c>
      <c r="B17" t="s">
        <v>911</v>
      </c>
    </row>
    <row r="18" spans="1:2" x14ac:dyDescent="0.2">
      <c r="A18" t="s">
        <v>891</v>
      </c>
      <c r="B18" t="s">
        <v>896</v>
      </c>
    </row>
    <row r="19" spans="1:2" x14ac:dyDescent="0.2">
      <c r="A19" t="s">
        <v>891</v>
      </c>
      <c r="B19" t="s">
        <v>897</v>
      </c>
    </row>
    <row r="20" spans="1:2" x14ac:dyDescent="0.2">
      <c r="A20" t="s">
        <v>891</v>
      </c>
      <c r="B20" t="s">
        <v>898</v>
      </c>
    </row>
    <row r="21" spans="1:2" x14ac:dyDescent="0.2">
      <c r="A21" t="s">
        <v>891</v>
      </c>
      <c r="B21" t="s">
        <v>899</v>
      </c>
    </row>
    <row r="22" spans="1:2" x14ac:dyDescent="0.2">
      <c r="A22" t="s">
        <v>891</v>
      </c>
      <c r="B22" t="s">
        <v>900</v>
      </c>
    </row>
    <row r="23" spans="1:2" x14ac:dyDescent="0.2">
      <c r="A23" t="s">
        <v>891</v>
      </c>
      <c r="B23" t="s">
        <v>901</v>
      </c>
    </row>
    <row r="24" spans="1:2" x14ac:dyDescent="0.2">
      <c r="A24" t="s">
        <v>891</v>
      </c>
      <c r="B24" t="s">
        <v>902</v>
      </c>
    </row>
    <row r="25" spans="1:2" x14ac:dyDescent="0.2">
      <c r="A25" t="s">
        <v>891</v>
      </c>
      <c r="B25" t="s">
        <v>903</v>
      </c>
    </row>
    <row r="26" spans="1:2" x14ac:dyDescent="0.2">
      <c r="A26" t="s">
        <v>891</v>
      </c>
      <c r="B26" t="s">
        <v>904</v>
      </c>
    </row>
    <row r="27" spans="1:2" x14ac:dyDescent="0.2">
      <c r="A27" t="s">
        <v>891</v>
      </c>
      <c r="B27" t="s">
        <v>905</v>
      </c>
    </row>
    <row r="28" spans="1:2" x14ac:dyDescent="0.2">
      <c r="A28" t="s">
        <v>891</v>
      </c>
      <c r="B28" t="s">
        <v>906</v>
      </c>
    </row>
    <row r="29" spans="1:2" x14ac:dyDescent="0.2">
      <c r="A29" t="s">
        <v>891</v>
      </c>
      <c r="B29" t="s">
        <v>907</v>
      </c>
    </row>
    <row r="30" spans="1:2" x14ac:dyDescent="0.2">
      <c r="A30" t="s">
        <v>891</v>
      </c>
      <c r="B30" t="s">
        <v>909</v>
      </c>
    </row>
    <row r="31" spans="1:2" x14ac:dyDescent="0.2">
      <c r="A31" t="s">
        <v>891</v>
      </c>
      <c r="B31" t="s">
        <v>908</v>
      </c>
    </row>
    <row r="32" spans="1:2" x14ac:dyDescent="0.2">
      <c r="A32" t="s">
        <v>891</v>
      </c>
      <c r="B32" t="s">
        <v>910</v>
      </c>
    </row>
    <row r="33" spans="1:2" x14ac:dyDescent="0.2">
      <c r="A33" t="s">
        <v>891</v>
      </c>
      <c r="B33" t="s">
        <v>911</v>
      </c>
    </row>
    <row r="34" spans="1:2" x14ac:dyDescent="0.2">
      <c r="A34" t="s">
        <v>892</v>
      </c>
      <c r="B34" t="s">
        <v>896</v>
      </c>
    </row>
    <row r="35" spans="1:2" x14ac:dyDescent="0.2">
      <c r="A35" t="s">
        <v>892</v>
      </c>
      <c r="B35" t="s">
        <v>897</v>
      </c>
    </row>
    <row r="36" spans="1:2" x14ac:dyDescent="0.2">
      <c r="A36" t="s">
        <v>892</v>
      </c>
      <c r="B36" t="s">
        <v>898</v>
      </c>
    </row>
    <row r="37" spans="1:2" x14ac:dyDescent="0.2">
      <c r="A37" t="s">
        <v>892</v>
      </c>
      <c r="B37" t="s">
        <v>899</v>
      </c>
    </row>
    <row r="38" spans="1:2" x14ac:dyDescent="0.2">
      <c r="A38" t="s">
        <v>892</v>
      </c>
      <c r="B38" t="s">
        <v>900</v>
      </c>
    </row>
    <row r="39" spans="1:2" x14ac:dyDescent="0.2">
      <c r="A39" t="s">
        <v>892</v>
      </c>
      <c r="B39" t="s">
        <v>901</v>
      </c>
    </row>
    <row r="40" spans="1:2" x14ac:dyDescent="0.2">
      <c r="A40" t="s">
        <v>892</v>
      </c>
      <c r="B40" t="s">
        <v>902</v>
      </c>
    </row>
    <row r="41" spans="1:2" x14ac:dyDescent="0.2">
      <c r="A41" t="s">
        <v>892</v>
      </c>
      <c r="B41" t="s">
        <v>903</v>
      </c>
    </row>
    <row r="42" spans="1:2" x14ac:dyDescent="0.2">
      <c r="A42" t="s">
        <v>892</v>
      </c>
      <c r="B42" t="s">
        <v>904</v>
      </c>
    </row>
    <row r="43" spans="1:2" x14ac:dyDescent="0.2">
      <c r="A43" t="s">
        <v>892</v>
      </c>
      <c r="B43" t="s">
        <v>905</v>
      </c>
    </row>
    <row r="44" spans="1:2" x14ac:dyDescent="0.2">
      <c r="A44" t="s">
        <v>892</v>
      </c>
      <c r="B44" t="s">
        <v>906</v>
      </c>
    </row>
    <row r="45" spans="1:2" x14ac:dyDescent="0.2">
      <c r="A45" t="s">
        <v>892</v>
      </c>
      <c r="B45" t="s">
        <v>907</v>
      </c>
    </row>
    <row r="46" spans="1:2" x14ac:dyDescent="0.2">
      <c r="A46" t="s">
        <v>892</v>
      </c>
      <c r="B46" t="s">
        <v>909</v>
      </c>
    </row>
    <row r="47" spans="1:2" x14ac:dyDescent="0.2">
      <c r="A47" t="s">
        <v>892</v>
      </c>
      <c r="B47" t="s">
        <v>908</v>
      </c>
    </row>
    <row r="48" spans="1:2" x14ac:dyDescent="0.2">
      <c r="A48" t="s">
        <v>892</v>
      </c>
      <c r="B48" t="s">
        <v>910</v>
      </c>
    </row>
    <row r="49" spans="1:2" x14ac:dyDescent="0.2">
      <c r="A49" t="s">
        <v>892</v>
      </c>
      <c r="B49" t="s">
        <v>911</v>
      </c>
    </row>
    <row r="50" spans="1:2" x14ac:dyDescent="0.2">
      <c r="A50" t="s">
        <v>893</v>
      </c>
      <c r="B50" t="s">
        <v>896</v>
      </c>
    </row>
    <row r="51" spans="1:2" x14ac:dyDescent="0.2">
      <c r="A51" t="s">
        <v>893</v>
      </c>
      <c r="B51" t="s">
        <v>897</v>
      </c>
    </row>
    <row r="52" spans="1:2" x14ac:dyDescent="0.2">
      <c r="A52" t="s">
        <v>893</v>
      </c>
      <c r="B52" t="s">
        <v>898</v>
      </c>
    </row>
    <row r="53" spans="1:2" x14ac:dyDescent="0.2">
      <c r="A53" t="s">
        <v>893</v>
      </c>
      <c r="B53" t="s">
        <v>899</v>
      </c>
    </row>
    <row r="54" spans="1:2" x14ac:dyDescent="0.2">
      <c r="A54" t="s">
        <v>893</v>
      </c>
      <c r="B54" t="s">
        <v>900</v>
      </c>
    </row>
    <row r="55" spans="1:2" x14ac:dyDescent="0.2">
      <c r="A55" t="s">
        <v>893</v>
      </c>
      <c r="B55" t="s">
        <v>901</v>
      </c>
    </row>
    <row r="56" spans="1:2" x14ac:dyDescent="0.2">
      <c r="A56" t="s">
        <v>893</v>
      </c>
      <c r="B56" t="s">
        <v>902</v>
      </c>
    </row>
    <row r="57" spans="1:2" x14ac:dyDescent="0.2">
      <c r="A57" t="s">
        <v>893</v>
      </c>
      <c r="B57" t="s">
        <v>903</v>
      </c>
    </row>
    <row r="58" spans="1:2" x14ac:dyDescent="0.2">
      <c r="A58" t="s">
        <v>893</v>
      </c>
      <c r="B58" t="s">
        <v>904</v>
      </c>
    </row>
    <row r="59" spans="1:2" x14ac:dyDescent="0.2">
      <c r="A59" t="s">
        <v>893</v>
      </c>
      <c r="B59" t="s">
        <v>905</v>
      </c>
    </row>
    <row r="60" spans="1:2" x14ac:dyDescent="0.2">
      <c r="A60" t="s">
        <v>893</v>
      </c>
      <c r="B60" t="s">
        <v>906</v>
      </c>
    </row>
    <row r="61" spans="1:2" x14ac:dyDescent="0.2">
      <c r="A61" t="s">
        <v>893</v>
      </c>
      <c r="B61" t="s">
        <v>907</v>
      </c>
    </row>
    <row r="62" spans="1:2" x14ac:dyDescent="0.2">
      <c r="A62" t="s">
        <v>893</v>
      </c>
      <c r="B62" t="s">
        <v>909</v>
      </c>
    </row>
    <row r="63" spans="1:2" x14ac:dyDescent="0.2">
      <c r="A63" t="s">
        <v>893</v>
      </c>
      <c r="B63" t="s">
        <v>908</v>
      </c>
    </row>
    <row r="64" spans="1:2" x14ac:dyDescent="0.2">
      <c r="A64" t="s">
        <v>893</v>
      </c>
      <c r="B64" t="s">
        <v>910</v>
      </c>
    </row>
    <row r="65" spans="1:2" x14ac:dyDescent="0.2">
      <c r="A65" t="s">
        <v>893</v>
      </c>
      <c r="B65" t="s">
        <v>911</v>
      </c>
    </row>
    <row r="66" spans="1:2" x14ac:dyDescent="0.2">
      <c r="A66" t="s">
        <v>894</v>
      </c>
      <c r="B66" t="s">
        <v>896</v>
      </c>
    </row>
    <row r="67" spans="1:2" x14ac:dyDescent="0.2">
      <c r="A67" t="s">
        <v>894</v>
      </c>
      <c r="B67" t="s">
        <v>897</v>
      </c>
    </row>
    <row r="68" spans="1:2" x14ac:dyDescent="0.2">
      <c r="A68" t="s">
        <v>894</v>
      </c>
      <c r="B68" t="s">
        <v>898</v>
      </c>
    </row>
    <row r="69" spans="1:2" x14ac:dyDescent="0.2">
      <c r="A69" t="s">
        <v>894</v>
      </c>
      <c r="B69" t="s">
        <v>899</v>
      </c>
    </row>
    <row r="70" spans="1:2" x14ac:dyDescent="0.2">
      <c r="A70" t="s">
        <v>894</v>
      </c>
      <c r="B70" t="s">
        <v>900</v>
      </c>
    </row>
    <row r="71" spans="1:2" x14ac:dyDescent="0.2">
      <c r="A71" t="s">
        <v>894</v>
      </c>
      <c r="B71" t="s">
        <v>901</v>
      </c>
    </row>
    <row r="72" spans="1:2" x14ac:dyDescent="0.2">
      <c r="A72" t="s">
        <v>894</v>
      </c>
      <c r="B72" t="s">
        <v>902</v>
      </c>
    </row>
    <row r="73" spans="1:2" x14ac:dyDescent="0.2">
      <c r="A73" t="s">
        <v>894</v>
      </c>
      <c r="B73" t="s">
        <v>903</v>
      </c>
    </row>
    <row r="74" spans="1:2" x14ac:dyDescent="0.2">
      <c r="A74" t="s">
        <v>894</v>
      </c>
      <c r="B74" t="s">
        <v>904</v>
      </c>
    </row>
    <row r="75" spans="1:2" x14ac:dyDescent="0.2">
      <c r="A75" t="s">
        <v>894</v>
      </c>
      <c r="B75" t="s">
        <v>905</v>
      </c>
    </row>
    <row r="76" spans="1:2" x14ac:dyDescent="0.2">
      <c r="A76" t="s">
        <v>894</v>
      </c>
      <c r="B76" t="s">
        <v>906</v>
      </c>
    </row>
    <row r="77" spans="1:2" x14ac:dyDescent="0.2">
      <c r="A77" t="s">
        <v>894</v>
      </c>
      <c r="B77" t="s">
        <v>907</v>
      </c>
    </row>
    <row r="78" spans="1:2" x14ac:dyDescent="0.2">
      <c r="A78" t="s">
        <v>894</v>
      </c>
      <c r="B78" t="s">
        <v>909</v>
      </c>
    </row>
    <row r="79" spans="1:2" x14ac:dyDescent="0.2">
      <c r="A79" t="s">
        <v>894</v>
      </c>
      <c r="B79" t="s">
        <v>908</v>
      </c>
    </row>
    <row r="80" spans="1:2" x14ac:dyDescent="0.2">
      <c r="A80" t="s">
        <v>894</v>
      </c>
      <c r="B80" t="s">
        <v>910</v>
      </c>
    </row>
    <row r="81" spans="1:2" x14ac:dyDescent="0.2">
      <c r="A81" t="s">
        <v>894</v>
      </c>
      <c r="B81" t="s">
        <v>911</v>
      </c>
    </row>
    <row r="82" spans="1:2" x14ac:dyDescent="0.2">
      <c r="A82" t="s">
        <v>895</v>
      </c>
      <c r="B82" t="s">
        <v>896</v>
      </c>
    </row>
    <row r="83" spans="1:2" x14ac:dyDescent="0.2">
      <c r="A83" t="s">
        <v>895</v>
      </c>
      <c r="B83" t="s">
        <v>897</v>
      </c>
    </row>
    <row r="84" spans="1:2" x14ac:dyDescent="0.2">
      <c r="A84" t="s">
        <v>895</v>
      </c>
      <c r="B84" t="s">
        <v>898</v>
      </c>
    </row>
    <row r="85" spans="1:2" x14ac:dyDescent="0.2">
      <c r="A85" t="s">
        <v>895</v>
      </c>
      <c r="B85" t="s">
        <v>899</v>
      </c>
    </row>
    <row r="86" spans="1:2" x14ac:dyDescent="0.2">
      <c r="A86" t="s">
        <v>895</v>
      </c>
      <c r="B86" t="s">
        <v>900</v>
      </c>
    </row>
    <row r="87" spans="1:2" x14ac:dyDescent="0.2">
      <c r="A87" t="s">
        <v>895</v>
      </c>
      <c r="B87" t="s">
        <v>901</v>
      </c>
    </row>
    <row r="88" spans="1:2" x14ac:dyDescent="0.2">
      <c r="A88" t="s">
        <v>895</v>
      </c>
      <c r="B88" t="s">
        <v>902</v>
      </c>
    </row>
    <row r="89" spans="1:2" x14ac:dyDescent="0.2">
      <c r="A89" t="s">
        <v>895</v>
      </c>
      <c r="B89" t="s">
        <v>903</v>
      </c>
    </row>
    <row r="90" spans="1:2" x14ac:dyDescent="0.2">
      <c r="A90" t="s">
        <v>895</v>
      </c>
      <c r="B90" t="s">
        <v>904</v>
      </c>
    </row>
    <row r="91" spans="1:2" x14ac:dyDescent="0.2">
      <c r="A91" t="s">
        <v>895</v>
      </c>
      <c r="B91" t="s">
        <v>905</v>
      </c>
    </row>
    <row r="92" spans="1:2" x14ac:dyDescent="0.2">
      <c r="A92" t="s">
        <v>895</v>
      </c>
      <c r="B92" t="s">
        <v>906</v>
      </c>
    </row>
    <row r="93" spans="1:2" x14ac:dyDescent="0.2">
      <c r="A93" t="s">
        <v>895</v>
      </c>
      <c r="B93" t="s">
        <v>907</v>
      </c>
    </row>
    <row r="94" spans="1:2" x14ac:dyDescent="0.2">
      <c r="A94" t="s">
        <v>895</v>
      </c>
      <c r="B94" t="s">
        <v>909</v>
      </c>
    </row>
    <row r="95" spans="1:2" x14ac:dyDescent="0.2">
      <c r="A95" t="s">
        <v>895</v>
      </c>
      <c r="B95" t="s">
        <v>908</v>
      </c>
    </row>
    <row r="96" spans="1:2" x14ac:dyDescent="0.2">
      <c r="A96" t="s">
        <v>895</v>
      </c>
      <c r="B96" t="s">
        <v>910</v>
      </c>
    </row>
    <row r="97" spans="1:2" x14ac:dyDescent="0.2">
      <c r="A97" t="s">
        <v>895</v>
      </c>
      <c r="B97" t="s">
        <v>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A1A7-7F16-489E-9CFF-DFF1D26B4175}">
  <sheetPr>
    <tabColor theme="9" tint="-0.249977111117893"/>
  </sheetPr>
  <dimension ref="A1:C17"/>
  <sheetViews>
    <sheetView workbookViewId="0">
      <selection activeCell="B3" sqref="B3:C4"/>
    </sheetView>
  </sheetViews>
  <sheetFormatPr defaultRowHeight="14.25" x14ac:dyDescent="0.2"/>
  <cols>
    <col min="1" max="1" width="44.25" bestFit="1" customWidth="1"/>
    <col min="2" max="2" width="11" bestFit="1" customWidth="1"/>
    <col min="3" max="3" width="11.375" bestFit="1" customWidth="1"/>
    <col min="4" max="4" width="11.25" bestFit="1" customWidth="1"/>
  </cols>
  <sheetData>
    <row r="1" spans="1:3" x14ac:dyDescent="0.2">
      <c r="A1" t="s">
        <v>530</v>
      </c>
      <c r="B1" t="s">
        <v>984</v>
      </c>
      <c r="C1" t="s">
        <v>985</v>
      </c>
    </row>
    <row r="2" spans="1:3" x14ac:dyDescent="0.2">
      <c r="A2" t="s">
        <v>896</v>
      </c>
      <c r="B2">
        <v>2</v>
      </c>
      <c r="C2">
        <v>2</v>
      </c>
    </row>
    <row r="3" spans="1:3" x14ac:dyDescent="0.2">
      <c r="A3" t="s">
        <v>897</v>
      </c>
      <c r="B3">
        <v>5</v>
      </c>
      <c r="C3">
        <v>1</v>
      </c>
    </row>
    <row r="4" spans="1:3" x14ac:dyDescent="0.2">
      <c r="A4" t="s">
        <v>898</v>
      </c>
      <c r="B4">
        <v>8</v>
      </c>
      <c r="C4">
        <v>0</v>
      </c>
    </row>
    <row r="5" spans="1:3" x14ac:dyDescent="0.2">
      <c r="A5" t="s">
        <v>899</v>
      </c>
      <c r="B5">
        <v>5</v>
      </c>
      <c r="C5">
        <v>1</v>
      </c>
    </row>
    <row r="6" spans="1:3" x14ac:dyDescent="0.2">
      <c r="A6" t="s">
        <v>900</v>
      </c>
      <c r="B6">
        <v>2</v>
      </c>
      <c r="C6">
        <v>2</v>
      </c>
    </row>
    <row r="7" spans="1:3" x14ac:dyDescent="0.2">
      <c r="A7" t="s">
        <v>901</v>
      </c>
      <c r="B7">
        <v>8</v>
      </c>
      <c r="C7">
        <v>0</v>
      </c>
    </row>
    <row r="8" spans="1:3" x14ac:dyDescent="0.2">
      <c r="A8" t="s">
        <v>902</v>
      </c>
      <c r="B8">
        <v>5</v>
      </c>
      <c r="C8">
        <v>1</v>
      </c>
    </row>
    <row r="9" spans="1:3" x14ac:dyDescent="0.2">
      <c r="A9" t="s">
        <v>903</v>
      </c>
      <c r="B9">
        <v>5</v>
      </c>
      <c r="C9">
        <v>1</v>
      </c>
    </row>
    <row r="10" spans="1:3" x14ac:dyDescent="0.2">
      <c r="A10" t="s">
        <v>904</v>
      </c>
      <c r="B10">
        <v>2</v>
      </c>
      <c r="C10">
        <v>2</v>
      </c>
    </row>
    <row r="11" spans="1:3" x14ac:dyDescent="0.2">
      <c r="A11" t="s">
        <v>905</v>
      </c>
      <c r="B11">
        <v>5</v>
      </c>
      <c r="C11">
        <v>1</v>
      </c>
    </row>
    <row r="12" spans="1:3" x14ac:dyDescent="0.2">
      <c r="A12" t="s">
        <v>906</v>
      </c>
      <c r="B12">
        <v>5</v>
      </c>
      <c r="C12">
        <v>1</v>
      </c>
    </row>
    <row r="13" spans="1:3" x14ac:dyDescent="0.2">
      <c r="A13" t="s">
        <v>907</v>
      </c>
      <c r="B13">
        <v>2</v>
      </c>
      <c r="C13">
        <v>2</v>
      </c>
    </row>
    <row r="14" spans="1:3" x14ac:dyDescent="0.2">
      <c r="A14" t="s">
        <v>909</v>
      </c>
      <c r="B14">
        <v>2</v>
      </c>
      <c r="C14">
        <v>2</v>
      </c>
    </row>
    <row r="15" spans="1:3" x14ac:dyDescent="0.2">
      <c r="A15" t="s">
        <v>908</v>
      </c>
      <c r="B15">
        <v>2</v>
      </c>
      <c r="C15">
        <v>2</v>
      </c>
    </row>
    <row r="16" spans="1:3" x14ac:dyDescent="0.2">
      <c r="A16" t="s">
        <v>910</v>
      </c>
      <c r="B16">
        <v>2</v>
      </c>
      <c r="C16">
        <v>2</v>
      </c>
    </row>
    <row r="17" spans="1:3" x14ac:dyDescent="0.2">
      <c r="A17" t="s">
        <v>911</v>
      </c>
      <c r="B17">
        <v>8</v>
      </c>
      <c r="C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4C127-BEF8-4E92-A5DA-B059695D505D}">
  <sheetPr>
    <tabColor theme="9" tint="-0.249977111117893"/>
  </sheetPr>
  <dimension ref="A1:D62"/>
  <sheetViews>
    <sheetView workbookViewId="0">
      <selection activeCell="L46" sqref="L46"/>
    </sheetView>
  </sheetViews>
  <sheetFormatPr defaultRowHeight="14.25" x14ac:dyDescent="0.2"/>
  <cols>
    <col min="1" max="1" width="26.125" bestFit="1" customWidth="1"/>
    <col min="4" max="4" width="11.25" bestFit="1" customWidth="1"/>
  </cols>
  <sheetData>
    <row r="1" spans="1:4" x14ac:dyDescent="0.2">
      <c r="A1" t="s">
        <v>530</v>
      </c>
      <c r="B1" t="s">
        <v>980</v>
      </c>
      <c r="C1" t="s">
        <v>981</v>
      </c>
      <c r="D1" t="s">
        <v>982</v>
      </c>
    </row>
    <row r="2" spans="1:4" x14ac:dyDescent="0.2">
      <c r="A2" t="s">
        <v>912</v>
      </c>
      <c r="B2" t="s">
        <v>983</v>
      </c>
      <c r="C2" t="s">
        <v>1007</v>
      </c>
      <c r="D2" t="s">
        <v>1274</v>
      </c>
    </row>
    <row r="3" spans="1:4" x14ac:dyDescent="0.2">
      <c r="A3" t="s">
        <v>913</v>
      </c>
      <c r="B3" t="s">
        <v>983</v>
      </c>
      <c r="C3" t="s">
        <v>1273</v>
      </c>
      <c r="D3" t="s">
        <v>1274</v>
      </c>
    </row>
    <row r="4" spans="1:4" x14ac:dyDescent="0.2">
      <c r="A4" t="s">
        <v>914</v>
      </c>
      <c r="B4" t="s">
        <v>983</v>
      </c>
      <c r="C4" t="s">
        <v>1273</v>
      </c>
      <c r="D4" t="s">
        <v>1275</v>
      </c>
    </row>
    <row r="5" spans="1:4" x14ac:dyDescent="0.2">
      <c r="A5" t="s">
        <v>915</v>
      </c>
      <c r="B5" t="s">
        <v>983</v>
      </c>
      <c r="C5" t="s">
        <v>1272</v>
      </c>
      <c r="D5" t="s">
        <v>1276</v>
      </c>
    </row>
    <row r="6" spans="1:4" x14ac:dyDescent="0.2">
      <c r="A6" t="s">
        <v>916</v>
      </c>
      <c r="B6" t="s">
        <v>983</v>
      </c>
      <c r="C6" t="s">
        <v>1007</v>
      </c>
      <c r="D6" t="s">
        <v>1277</v>
      </c>
    </row>
    <row r="7" spans="1:4" x14ac:dyDescent="0.2">
      <c r="A7" t="s">
        <v>917</v>
      </c>
      <c r="B7" t="s">
        <v>983</v>
      </c>
      <c r="C7" t="s">
        <v>1031</v>
      </c>
      <c r="D7" t="s">
        <v>1278</v>
      </c>
    </row>
    <row r="8" spans="1:4" x14ac:dyDescent="0.2">
      <c r="A8" t="s">
        <v>918</v>
      </c>
      <c r="B8" t="s">
        <v>983</v>
      </c>
      <c r="C8" t="s">
        <v>1272</v>
      </c>
      <c r="D8" t="s">
        <v>1274</v>
      </c>
    </row>
    <row r="9" spans="1:4" x14ac:dyDescent="0.2">
      <c r="A9" t="s">
        <v>919</v>
      </c>
      <c r="B9" t="s">
        <v>1051</v>
      </c>
      <c r="C9" t="s">
        <v>1272</v>
      </c>
      <c r="D9" t="s">
        <v>1277</v>
      </c>
    </row>
    <row r="10" spans="1:4" x14ac:dyDescent="0.2">
      <c r="A10" t="s">
        <v>920</v>
      </c>
      <c r="B10" t="s">
        <v>983</v>
      </c>
      <c r="C10" t="s">
        <v>1031</v>
      </c>
      <c r="D10" t="s">
        <v>1275</v>
      </c>
    </row>
    <row r="11" spans="1:4" x14ac:dyDescent="0.2">
      <c r="A11" t="s">
        <v>921</v>
      </c>
      <c r="B11" t="s">
        <v>983</v>
      </c>
      <c r="C11" t="s">
        <v>1031</v>
      </c>
      <c r="D11" t="s">
        <v>1279</v>
      </c>
    </row>
    <row r="12" spans="1:4" x14ac:dyDescent="0.2">
      <c r="A12" t="s">
        <v>922</v>
      </c>
      <c r="B12" t="s">
        <v>983</v>
      </c>
      <c r="C12" t="s">
        <v>1273</v>
      </c>
      <c r="D12" t="s">
        <v>1280</v>
      </c>
    </row>
    <row r="13" spans="1:4" x14ac:dyDescent="0.2">
      <c r="A13" t="s">
        <v>923</v>
      </c>
      <c r="B13" t="s">
        <v>983</v>
      </c>
      <c r="C13" t="s">
        <v>1007</v>
      </c>
      <c r="D13" t="s">
        <v>1277</v>
      </c>
    </row>
    <row r="14" spans="1:4" x14ac:dyDescent="0.2">
      <c r="A14" t="s">
        <v>924</v>
      </c>
      <c r="B14" t="s">
        <v>1051</v>
      </c>
      <c r="C14" t="s">
        <v>1273</v>
      </c>
      <c r="D14" t="s">
        <v>1278</v>
      </c>
    </row>
    <row r="15" spans="1:4" x14ac:dyDescent="0.2">
      <c r="A15" t="s">
        <v>925</v>
      </c>
      <c r="B15" t="s">
        <v>983</v>
      </c>
      <c r="C15" t="s">
        <v>1007</v>
      </c>
      <c r="D15" t="s">
        <v>1276</v>
      </c>
    </row>
    <row r="16" spans="1:4" x14ac:dyDescent="0.2">
      <c r="A16" t="s">
        <v>926</v>
      </c>
      <c r="B16" t="s">
        <v>983</v>
      </c>
      <c r="C16" t="s">
        <v>1273</v>
      </c>
      <c r="D16" t="s">
        <v>1274</v>
      </c>
    </row>
    <row r="17" spans="1:4" x14ac:dyDescent="0.2">
      <c r="A17" t="s">
        <v>927</v>
      </c>
      <c r="B17" t="s">
        <v>1051</v>
      </c>
      <c r="C17" t="s">
        <v>1273</v>
      </c>
      <c r="D17" t="s">
        <v>1276</v>
      </c>
    </row>
    <row r="18" spans="1:4" x14ac:dyDescent="0.2">
      <c r="A18" t="s">
        <v>928</v>
      </c>
      <c r="B18" t="s">
        <v>983</v>
      </c>
      <c r="C18" t="s">
        <v>1031</v>
      </c>
      <c r="D18" t="s">
        <v>1279</v>
      </c>
    </row>
    <row r="19" spans="1:4" x14ac:dyDescent="0.2">
      <c r="A19" t="s">
        <v>929</v>
      </c>
      <c r="B19" t="s">
        <v>983</v>
      </c>
      <c r="C19" t="s">
        <v>1272</v>
      </c>
      <c r="D19" t="s">
        <v>1274</v>
      </c>
    </row>
    <row r="20" spans="1:4" x14ac:dyDescent="0.2">
      <c r="A20" t="s">
        <v>930</v>
      </c>
      <c r="B20" t="s">
        <v>983</v>
      </c>
      <c r="C20" t="s">
        <v>1272</v>
      </c>
      <c r="D20" t="s">
        <v>1274</v>
      </c>
    </row>
    <row r="21" spans="1:4" x14ac:dyDescent="0.2">
      <c r="A21" t="s">
        <v>931</v>
      </c>
      <c r="B21" t="s">
        <v>983</v>
      </c>
      <c r="C21" t="s">
        <v>1272</v>
      </c>
      <c r="D21" t="s">
        <v>1276</v>
      </c>
    </row>
    <row r="22" spans="1:4" x14ac:dyDescent="0.2">
      <c r="A22" t="s">
        <v>932</v>
      </c>
      <c r="B22" t="s">
        <v>983</v>
      </c>
      <c r="C22" t="s">
        <v>1031</v>
      </c>
      <c r="D22" t="s">
        <v>1277</v>
      </c>
    </row>
    <row r="23" spans="1:4" x14ac:dyDescent="0.2">
      <c r="A23" t="s">
        <v>933</v>
      </c>
      <c r="B23" t="s">
        <v>1051</v>
      </c>
      <c r="C23" t="s">
        <v>1007</v>
      </c>
      <c r="D23" t="s">
        <v>1276</v>
      </c>
    </row>
    <row r="24" spans="1:4" x14ac:dyDescent="0.2">
      <c r="A24" t="s">
        <v>934</v>
      </c>
      <c r="B24" t="s">
        <v>1051</v>
      </c>
      <c r="C24" t="s">
        <v>1031</v>
      </c>
      <c r="D24" t="s">
        <v>1280</v>
      </c>
    </row>
    <row r="25" spans="1:4" x14ac:dyDescent="0.2">
      <c r="A25" t="s">
        <v>935</v>
      </c>
      <c r="B25" t="s">
        <v>983</v>
      </c>
      <c r="C25" t="s">
        <v>1007</v>
      </c>
      <c r="D25" t="s">
        <v>1275</v>
      </c>
    </row>
    <row r="26" spans="1:4" x14ac:dyDescent="0.2">
      <c r="A26" t="s">
        <v>936</v>
      </c>
      <c r="B26" t="s">
        <v>983</v>
      </c>
      <c r="C26" t="s">
        <v>1272</v>
      </c>
      <c r="D26" t="s">
        <v>1277</v>
      </c>
    </row>
    <row r="27" spans="1:4" x14ac:dyDescent="0.2">
      <c r="A27" t="s">
        <v>937</v>
      </c>
      <c r="B27" t="s">
        <v>983</v>
      </c>
      <c r="C27" t="s">
        <v>1031</v>
      </c>
      <c r="D27" t="s">
        <v>1281</v>
      </c>
    </row>
    <row r="28" spans="1:4" x14ac:dyDescent="0.2">
      <c r="A28" t="s">
        <v>938</v>
      </c>
      <c r="B28" t="s">
        <v>983</v>
      </c>
      <c r="C28" t="s">
        <v>1031</v>
      </c>
      <c r="D28" t="s">
        <v>1278</v>
      </c>
    </row>
    <row r="29" spans="1:4" x14ac:dyDescent="0.2">
      <c r="A29" t="s">
        <v>939</v>
      </c>
      <c r="B29" t="s">
        <v>983</v>
      </c>
      <c r="C29" t="s">
        <v>1031</v>
      </c>
      <c r="D29" t="s">
        <v>1278</v>
      </c>
    </row>
    <row r="30" spans="1:4" x14ac:dyDescent="0.2">
      <c r="A30" t="s">
        <v>940</v>
      </c>
      <c r="B30" t="s">
        <v>983</v>
      </c>
      <c r="C30" t="s">
        <v>1273</v>
      </c>
      <c r="D30" t="s">
        <v>1280</v>
      </c>
    </row>
    <row r="31" spans="1:4" x14ac:dyDescent="0.2">
      <c r="A31" t="s">
        <v>941</v>
      </c>
      <c r="B31" t="s">
        <v>983</v>
      </c>
      <c r="C31" t="s">
        <v>1273</v>
      </c>
      <c r="D31" t="s">
        <v>1277</v>
      </c>
    </row>
    <row r="32" spans="1:4" x14ac:dyDescent="0.2">
      <c r="A32" t="s">
        <v>942</v>
      </c>
      <c r="B32" t="s">
        <v>983</v>
      </c>
      <c r="C32" t="s">
        <v>1273</v>
      </c>
      <c r="D32" t="s">
        <v>1280</v>
      </c>
    </row>
    <row r="33" spans="1:4" x14ac:dyDescent="0.2">
      <c r="A33" t="s">
        <v>943</v>
      </c>
      <c r="B33" t="s">
        <v>983</v>
      </c>
      <c r="C33" t="s">
        <v>1007</v>
      </c>
      <c r="D33" t="s">
        <v>1275</v>
      </c>
    </row>
    <row r="34" spans="1:4" x14ac:dyDescent="0.2">
      <c r="A34" t="s">
        <v>947</v>
      </c>
      <c r="B34" t="s">
        <v>983</v>
      </c>
      <c r="C34" t="s">
        <v>1273</v>
      </c>
      <c r="D34" t="s">
        <v>1280</v>
      </c>
    </row>
    <row r="35" spans="1:4" x14ac:dyDescent="0.2">
      <c r="A35" t="s">
        <v>944</v>
      </c>
      <c r="B35" t="s">
        <v>983</v>
      </c>
      <c r="C35" t="s">
        <v>1273</v>
      </c>
      <c r="D35" t="s">
        <v>1280</v>
      </c>
    </row>
    <row r="36" spans="1:4" x14ac:dyDescent="0.2">
      <c r="A36" t="s">
        <v>945</v>
      </c>
      <c r="B36" t="s">
        <v>983</v>
      </c>
      <c r="C36" t="s">
        <v>1273</v>
      </c>
      <c r="D36" t="s">
        <v>1275</v>
      </c>
    </row>
    <row r="37" spans="1:4" x14ac:dyDescent="0.2">
      <c r="A37" t="s">
        <v>946</v>
      </c>
      <c r="B37" t="s">
        <v>983</v>
      </c>
      <c r="C37" t="s">
        <v>1272</v>
      </c>
      <c r="D37" t="s">
        <v>1274</v>
      </c>
    </row>
    <row r="38" spans="1:4" x14ac:dyDescent="0.2">
      <c r="A38" t="s">
        <v>948</v>
      </c>
      <c r="B38" t="s">
        <v>983</v>
      </c>
      <c r="C38" t="s">
        <v>1272</v>
      </c>
      <c r="D38" t="s">
        <v>1275</v>
      </c>
    </row>
    <row r="39" spans="1:4" x14ac:dyDescent="0.2">
      <c r="A39" t="s">
        <v>949</v>
      </c>
      <c r="B39" t="s">
        <v>983</v>
      </c>
      <c r="C39" t="s">
        <v>1007</v>
      </c>
      <c r="D39" t="s">
        <v>1274</v>
      </c>
    </row>
    <row r="40" spans="1:4" x14ac:dyDescent="0.2">
      <c r="A40" t="s">
        <v>950</v>
      </c>
      <c r="B40" t="s">
        <v>983</v>
      </c>
      <c r="C40" t="s">
        <v>1273</v>
      </c>
      <c r="D40" t="s">
        <v>1280</v>
      </c>
    </row>
    <row r="41" spans="1:4" x14ac:dyDescent="0.2">
      <c r="A41" t="s">
        <v>951</v>
      </c>
      <c r="B41" t="s">
        <v>983</v>
      </c>
      <c r="C41" t="s">
        <v>1272</v>
      </c>
      <c r="D41" t="s">
        <v>1276</v>
      </c>
    </row>
    <row r="42" spans="1:4" x14ac:dyDescent="0.2">
      <c r="A42" t="s">
        <v>952</v>
      </c>
      <c r="B42" t="s">
        <v>983</v>
      </c>
      <c r="C42" t="s">
        <v>1272</v>
      </c>
      <c r="D42" t="s">
        <v>1274</v>
      </c>
    </row>
    <row r="43" spans="1:4" x14ac:dyDescent="0.2">
      <c r="A43" t="s">
        <v>953</v>
      </c>
      <c r="B43" t="s">
        <v>983</v>
      </c>
      <c r="C43" t="s">
        <v>1007</v>
      </c>
      <c r="D43" t="s">
        <v>1275</v>
      </c>
    </row>
    <row r="44" spans="1:4" x14ac:dyDescent="0.2">
      <c r="A44" t="s">
        <v>954</v>
      </c>
      <c r="B44" t="s">
        <v>983</v>
      </c>
      <c r="C44" t="s">
        <v>1272</v>
      </c>
      <c r="D44" t="s">
        <v>1279</v>
      </c>
    </row>
    <row r="45" spans="1:4" x14ac:dyDescent="0.2">
      <c r="A45" t="s">
        <v>955</v>
      </c>
      <c r="B45" t="s">
        <v>983</v>
      </c>
      <c r="C45" t="s">
        <v>1007</v>
      </c>
      <c r="D45" t="s">
        <v>1278</v>
      </c>
    </row>
    <row r="46" spans="1:4" x14ac:dyDescent="0.2">
      <c r="A46" t="s">
        <v>956</v>
      </c>
      <c r="B46" t="s">
        <v>983</v>
      </c>
      <c r="C46" t="s">
        <v>1007</v>
      </c>
      <c r="D46" t="s">
        <v>1274</v>
      </c>
    </row>
    <row r="47" spans="1:4" x14ac:dyDescent="0.2">
      <c r="A47" t="s">
        <v>957</v>
      </c>
      <c r="B47" t="s">
        <v>983</v>
      </c>
      <c r="C47" t="s">
        <v>1272</v>
      </c>
      <c r="D47" t="s">
        <v>1276</v>
      </c>
    </row>
    <row r="48" spans="1:4" x14ac:dyDescent="0.2">
      <c r="A48" t="s">
        <v>958</v>
      </c>
      <c r="B48" t="s">
        <v>983</v>
      </c>
      <c r="C48" t="s">
        <v>1273</v>
      </c>
      <c r="D48" t="s">
        <v>1274</v>
      </c>
    </row>
    <row r="49" spans="1:4" x14ac:dyDescent="0.2">
      <c r="A49" t="s">
        <v>959</v>
      </c>
      <c r="B49" t="s">
        <v>983</v>
      </c>
      <c r="C49" t="s">
        <v>1273</v>
      </c>
      <c r="D49" t="s">
        <v>1277</v>
      </c>
    </row>
    <row r="50" spans="1:4" x14ac:dyDescent="0.2">
      <c r="A50" t="s">
        <v>960</v>
      </c>
      <c r="B50" t="s">
        <v>1051</v>
      </c>
      <c r="C50" t="s">
        <v>1007</v>
      </c>
      <c r="D50" t="s">
        <v>1281</v>
      </c>
    </row>
    <row r="51" spans="1:4" x14ac:dyDescent="0.2">
      <c r="A51" t="s">
        <v>961</v>
      </c>
      <c r="B51" t="s">
        <v>1051</v>
      </c>
      <c r="C51" t="s">
        <v>1273</v>
      </c>
      <c r="D51" t="s">
        <v>1276</v>
      </c>
    </row>
    <row r="52" spans="1:4" x14ac:dyDescent="0.2">
      <c r="A52" t="s">
        <v>962</v>
      </c>
      <c r="B52" t="s">
        <v>1051</v>
      </c>
      <c r="C52" t="s">
        <v>1007</v>
      </c>
      <c r="D52" t="s">
        <v>1279</v>
      </c>
    </row>
    <row r="53" spans="1:4" x14ac:dyDescent="0.2">
      <c r="A53" t="s">
        <v>963</v>
      </c>
      <c r="B53" t="s">
        <v>1051</v>
      </c>
      <c r="C53" t="s">
        <v>1272</v>
      </c>
      <c r="D53" t="s">
        <v>1278</v>
      </c>
    </row>
    <row r="54" spans="1:4" x14ac:dyDescent="0.2">
      <c r="A54" t="s">
        <v>964</v>
      </c>
      <c r="B54" t="s">
        <v>1051</v>
      </c>
      <c r="C54" t="s">
        <v>1007</v>
      </c>
      <c r="D54" t="s">
        <v>1279</v>
      </c>
    </row>
    <row r="55" spans="1:4" x14ac:dyDescent="0.2">
      <c r="A55" t="s">
        <v>972</v>
      </c>
      <c r="B55" t="s">
        <v>1051</v>
      </c>
      <c r="C55" t="s">
        <v>1273</v>
      </c>
      <c r="D55" t="s">
        <v>1281</v>
      </c>
    </row>
    <row r="56" spans="1:4" x14ac:dyDescent="0.2">
      <c r="A56" t="s">
        <v>965</v>
      </c>
      <c r="B56" t="s">
        <v>1051</v>
      </c>
      <c r="C56" t="s">
        <v>1272</v>
      </c>
      <c r="D56" t="s">
        <v>1280</v>
      </c>
    </row>
    <row r="57" spans="1:4" x14ac:dyDescent="0.2">
      <c r="A57" t="s">
        <v>966</v>
      </c>
      <c r="B57" t="s">
        <v>1051</v>
      </c>
      <c r="C57" t="s">
        <v>1272</v>
      </c>
      <c r="D57" t="s">
        <v>1279</v>
      </c>
    </row>
    <row r="58" spans="1:4" x14ac:dyDescent="0.2">
      <c r="A58" t="s">
        <v>967</v>
      </c>
      <c r="B58" t="s">
        <v>1051</v>
      </c>
      <c r="C58" t="s">
        <v>1007</v>
      </c>
      <c r="D58" t="s">
        <v>1276</v>
      </c>
    </row>
    <row r="59" spans="1:4" x14ac:dyDescent="0.2">
      <c r="A59" t="s">
        <v>968</v>
      </c>
      <c r="B59" t="s">
        <v>1051</v>
      </c>
      <c r="C59" t="s">
        <v>1031</v>
      </c>
      <c r="D59" t="s">
        <v>1275</v>
      </c>
    </row>
    <row r="60" spans="1:4" x14ac:dyDescent="0.2">
      <c r="A60" t="s">
        <v>969</v>
      </c>
      <c r="B60" t="s">
        <v>1051</v>
      </c>
      <c r="C60" t="s">
        <v>1007</v>
      </c>
      <c r="D60" t="s">
        <v>1276</v>
      </c>
    </row>
    <row r="61" spans="1:4" x14ac:dyDescent="0.2">
      <c r="A61" t="s">
        <v>970</v>
      </c>
      <c r="B61" t="s">
        <v>1051</v>
      </c>
      <c r="C61" t="s">
        <v>1031</v>
      </c>
      <c r="D61" t="s">
        <v>1280</v>
      </c>
    </row>
    <row r="62" spans="1:4" x14ac:dyDescent="0.2">
      <c r="A62" t="s">
        <v>971</v>
      </c>
      <c r="B62" t="s">
        <v>1051</v>
      </c>
      <c r="C62" t="s">
        <v>1272</v>
      </c>
      <c r="D62" t="s">
        <v>1275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4F9A-9076-4BE4-9016-5DBFF6E430E1}">
  <sheetPr>
    <tabColor theme="9" tint="-0.249977111117893"/>
  </sheetPr>
  <dimension ref="A1:B66"/>
  <sheetViews>
    <sheetView workbookViewId="0">
      <selection activeCell="A5" sqref="A5:A17"/>
    </sheetView>
  </sheetViews>
  <sheetFormatPr defaultRowHeight="14.25" x14ac:dyDescent="0.2"/>
  <cols>
    <col min="1" max="1" width="26.125" bestFit="1" customWidth="1"/>
    <col min="2" max="2" width="13.375" bestFit="1" customWidth="1"/>
  </cols>
  <sheetData>
    <row r="1" spans="1:2" x14ac:dyDescent="0.2">
      <c r="A1" t="s">
        <v>530</v>
      </c>
      <c r="B1" t="s">
        <v>973</v>
      </c>
    </row>
    <row r="2" spans="1:2" x14ac:dyDescent="0.2">
      <c r="A2" t="s">
        <v>912</v>
      </c>
      <c r="B2" t="s">
        <v>974</v>
      </c>
    </row>
    <row r="3" spans="1:2" x14ac:dyDescent="0.2">
      <c r="A3" t="s">
        <v>913</v>
      </c>
      <c r="B3" t="s">
        <v>975</v>
      </c>
    </row>
    <row r="4" spans="1:2" x14ac:dyDescent="0.2">
      <c r="A4" t="s">
        <v>914</v>
      </c>
      <c r="B4" t="s">
        <v>976</v>
      </c>
    </row>
    <row r="5" spans="1:2" x14ac:dyDescent="0.2">
      <c r="A5" t="s">
        <v>915</v>
      </c>
      <c r="B5" t="s">
        <v>976</v>
      </c>
    </row>
    <row r="6" spans="1:2" x14ac:dyDescent="0.2">
      <c r="A6" t="s">
        <v>916</v>
      </c>
      <c r="B6" t="s">
        <v>976</v>
      </c>
    </row>
    <row r="7" spans="1:2" x14ac:dyDescent="0.2">
      <c r="A7" t="s">
        <v>917</v>
      </c>
      <c r="B7" t="s">
        <v>974</v>
      </c>
    </row>
    <row r="8" spans="1:2" x14ac:dyDescent="0.2">
      <c r="A8" t="s">
        <v>917</v>
      </c>
      <c r="B8" t="s">
        <v>976</v>
      </c>
    </row>
    <row r="9" spans="1:2" x14ac:dyDescent="0.2">
      <c r="A9" t="s">
        <v>918</v>
      </c>
      <c r="B9" t="s">
        <v>977</v>
      </c>
    </row>
    <row r="10" spans="1:2" x14ac:dyDescent="0.2">
      <c r="A10" t="s">
        <v>919</v>
      </c>
      <c r="B10" t="s">
        <v>976</v>
      </c>
    </row>
    <row r="11" spans="1:2" x14ac:dyDescent="0.2">
      <c r="A11" t="s">
        <v>920</v>
      </c>
      <c r="B11" t="s">
        <v>974</v>
      </c>
    </row>
    <row r="12" spans="1:2" x14ac:dyDescent="0.2">
      <c r="A12" t="s">
        <v>920</v>
      </c>
      <c r="B12" t="s">
        <v>976</v>
      </c>
    </row>
    <row r="13" spans="1:2" x14ac:dyDescent="0.2">
      <c r="A13" t="s">
        <v>921</v>
      </c>
      <c r="B13" t="s">
        <v>974</v>
      </c>
    </row>
    <row r="14" spans="1:2" x14ac:dyDescent="0.2">
      <c r="A14" t="s">
        <v>922</v>
      </c>
      <c r="B14" t="s">
        <v>978</v>
      </c>
    </row>
    <row r="15" spans="1:2" x14ac:dyDescent="0.2">
      <c r="A15" t="s">
        <v>923</v>
      </c>
      <c r="B15" t="s">
        <v>978</v>
      </c>
    </row>
    <row r="16" spans="1:2" x14ac:dyDescent="0.2">
      <c r="A16" t="s">
        <v>924</v>
      </c>
      <c r="B16" t="s">
        <v>976</v>
      </c>
    </row>
    <row r="17" spans="1:2" x14ac:dyDescent="0.2">
      <c r="A17" t="s">
        <v>925</v>
      </c>
      <c r="B17" t="s">
        <v>974</v>
      </c>
    </row>
    <row r="18" spans="1:2" x14ac:dyDescent="0.2">
      <c r="A18" t="s">
        <v>926</v>
      </c>
      <c r="B18" t="s">
        <v>975</v>
      </c>
    </row>
    <row r="19" spans="1:2" x14ac:dyDescent="0.2">
      <c r="A19" t="s">
        <v>927</v>
      </c>
      <c r="B19" t="s">
        <v>976</v>
      </c>
    </row>
    <row r="20" spans="1:2" x14ac:dyDescent="0.2">
      <c r="A20" t="s">
        <v>928</v>
      </c>
      <c r="B20" t="s">
        <v>975</v>
      </c>
    </row>
    <row r="21" spans="1:2" x14ac:dyDescent="0.2">
      <c r="A21" t="s">
        <v>929</v>
      </c>
      <c r="B21" t="s">
        <v>974</v>
      </c>
    </row>
    <row r="22" spans="1:2" x14ac:dyDescent="0.2">
      <c r="A22" t="s">
        <v>929</v>
      </c>
      <c r="B22" t="s">
        <v>976</v>
      </c>
    </row>
    <row r="23" spans="1:2" x14ac:dyDescent="0.2">
      <c r="A23" t="s">
        <v>929</v>
      </c>
      <c r="B23" t="s">
        <v>978</v>
      </c>
    </row>
    <row r="24" spans="1:2" x14ac:dyDescent="0.2">
      <c r="A24" t="s">
        <v>930</v>
      </c>
      <c r="B24" t="s">
        <v>974</v>
      </c>
    </row>
    <row r="25" spans="1:2" x14ac:dyDescent="0.2">
      <c r="A25" t="s">
        <v>931</v>
      </c>
      <c r="B25" t="s">
        <v>974</v>
      </c>
    </row>
    <row r="26" spans="1:2" x14ac:dyDescent="0.2">
      <c r="A26" t="s">
        <v>932</v>
      </c>
      <c r="B26" t="s">
        <v>977</v>
      </c>
    </row>
    <row r="27" spans="1:2" x14ac:dyDescent="0.2">
      <c r="A27" t="s">
        <v>933</v>
      </c>
      <c r="B27" t="s">
        <v>976</v>
      </c>
    </row>
    <row r="28" spans="1:2" x14ac:dyDescent="0.2">
      <c r="A28" t="s">
        <v>934</v>
      </c>
      <c r="B28" t="s">
        <v>979</v>
      </c>
    </row>
    <row r="29" spans="1:2" x14ac:dyDescent="0.2">
      <c r="A29" t="s">
        <v>935</v>
      </c>
      <c r="B29" t="s">
        <v>977</v>
      </c>
    </row>
    <row r="30" spans="1:2" x14ac:dyDescent="0.2">
      <c r="A30" t="s">
        <v>936</v>
      </c>
      <c r="B30" t="s">
        <v>974</v>
      </c>
    </row>
    <row r="31" spans="1:2" x14ac:dyDescent="0.2">
      <c r="A31" t="s">
        <v>937</v>
      </c>
      <c r="B31" t="s">
        <v>975</v>
      </c>
    </row>
    <row r="32" spans="1:2" x14ac:dyDescent="0.2">
      <c r="A32" t="s">
        <v>938</v>
      </c>
      <c r="B32" t="s">
        <v>975</v>
      </c>
    </row>
    <row r="33" spans="1:2" x14ac:dyDescent="0.2">
      <c r="A33" t="s">
        <v>939</v>
      </c>
      <c r="B33" t="s">
        <v>978</v>
      </c>
    </row>
    <row r="34" spans="1:2" x14ac:dyDescent="0.2">
      <c r="A34" t="s">
        <v>940</v>
      </c>
      <c r="B34" t="s">
        <v>978</v>
      </c>
    </row>
    <row r="35" spans="1:2" x14ac:dyDescent="0.2">
      <c r="A35" t="s">
        <v>941</v>
      </c>
      <c r="B35" t="s">
        <v>976</v>
      </c>
    </row>
    <row r="36" spans="1:2" x14ac:dyDescent="0.2">
      <c r="A36" t="s">
        <v>942</v>
      </c>
      <c r="B36" t="s">
        <v>975</v>
      </c>
    </row>
    <row r="37" spans="1:2" x14ac:dyDescent="0.2">
      <c r="A37" t="s">
        <v>943</v>
      </c>
      <c r="B37" t="s">
        <v>976</v>
      </c>
    </row>
    <row r="38" spans="1:2" x14ac:dyDescent="0.2">
      <c r="A38" t="s">
        <v>947</v>
      </c>
      <c r="B38" t="s">
        <v>978</v>
      </c>
    </row>
    <row r="39" spans="1:2" x14ac:dyDescent="0.2">
      <c r="A39" t="s">
        <v>944</v>
      </c>
      <c r="B39" t="s">
        <v>976</v>
      </c>
    </row>
    <row r="40" spans="1:2" x14ac:dyDescent="0.2">
      <c r="A40" t="s">
        <v>945</v>
      </c>
      <c r="B40" t="s">
        <v>976</v>
      </c>
    </row>
    <row r="41" spans="1:2" x14ac:dyDescent="0.2">
      <c r="A41" t="s">
        <v>946</v>
      </c>
      <c r="B41" t="s">
        <v>978</v>
      </c>
    </row>
    <row r="42" spans="1:2" x14ac:dyDescent="0.2">
      <c r="A42" t="s">
        <v>948</v>
      </c>
      <c r="B42" t="s">
        <v>976</v>
      </c>
    </row>
    <row r="43" spans="1:2" x14ac:dyDescent="0.2">
      <c r="A43" t="s">
        <v>949</v>
      </c>
      <c r="B43" t="s">
        <v>977</v>
      </c>
    </row>
    <row r="44" spans="1:2" x14ac:dyDescent="0.2">
      <c r="A44" t="s">
        <v>950</v>
      </c>
      <c r="B44" t="s">
        <v>976</v>
      </c>
    </row>
    <row r="45" spans="1:2" x14ac:dyDescent="0.2">
      <c r="A45" t="s">
        <v>951</v>
      </c>
      <c r="B45" t="s">
        <v>977</v>
      </c>
    </row>
    <row r="46" spans="1:2" x14ac:dyDescent="0.2">
      <c r="A46" t="s">
        <v>952</v>
      </c>
      <c r="B46" t="s">
        <v>977</v>
      </c>
    </row>
    <row r="47" spans="1:2" x14ac:dyDescent="0.2">
      <c r="A47" t="s">
        <v>953</v>
      </c>
      <c r="B47" t="s">
        <v>976</v>
      </c>
    </row>
    <row r="48" spans="1:2" x14ac:dyDescent="0.2">
      <c r="A48" t="s">
        <v>954</v>
      </c>
      <c r="B48" t="s">
        <v>977</v>
      </c>
    </row>
    <row r="49" spans="1:2" x14ac:dyDescent="0.2">
      <c r="A49" t="s">
        <v>955</v>
      </c>
      <c r="B49" t="s">
        <v>976</v>
      </c>
    </row>
    <row r="50" spans="1:2" x14ac:dyDescent="0.2">
      <c r="A50" t="s">
        <v>956</v>
      </c>
      <c r="B50" t="s">
        <v>974</v>
      </c>
    </row>
    <row r="51" spans="1:2" x14ac:dyDescent="0.2">
      <c r="A51" t="s">
        <v>957</v>
      </c>
      <c r="B51" t="s">
        <v>977</v>
      </c>
    </row>
    <row r="52" spans="1:2" x14ac:dyDescent="0.2">
      <c r="A52" t="s">
        <v>958</v>
      </c>
      <c r="B52" t="s">
        <v>975</v>
      </c>
    </row>
    <row r="53" spans="1:2" x14ac:dyDescent="0.2">
      <c r="A53" t="s">
        <v>959</v>
      </c>
      <c r="B53" t="s">
        <v>975</v>
      </c>
    </row>
    <row r="54" spans="1:2" x14ac:dyDescent="0.2">
      <c r="A54" t="s">
        <v>960</v>
      </c>
      <c r="B54" t="s">
        <v>976</v>
      </c>
    </row>
    <row r="55" spans="1:2" x14ac:dyDescent="0.2">
      <c r="A55" t="s">
        <v>961</v>
      </c>
      <c r="B55" t="s">
        <v>976</v>
      </c>
    </row>
    <row r="56" spans="1:2" x14ac:dyDescent="0.2">
      <c r="A56" t="s">
        <v>962</v>
      </c>
      <c r="B56" t="s">
        <v>976</v>
      </c>
    </row>
    <row r="57" spans="1:2" x14ac:dyDescent="0.2">
      <c r="A57" t="s">
        <v>963</v>
      </c>
      <c r="B57" t="s">
        <v>976</v>
      </c>
    </row>
    <row r="58" spans="1:2" x14ac:dyDescent="0.2">
      <c r="A58" t="s">
        <v>964</v>
      </c>
      <c r="B58" t="s">
        <v>976</v>
      </c>
    </row>
    <row r="59" spans="1:2" x14ac:dyDescent="0.2">
      <c r="A59" t="s">
        <v>972</v>
      </c>
      <c r="B59" t="s">
        <v>976</v>
      </c>
    </row>
    <row r="60" spans="1:2" x14ac:dyDescent="0.2">
      <c r="A60" t="s">
        <v>965</v>
      </c>
      <c r="B60" t="s">
        <v>976</v>
      </c>
    </row>
    <row r="61" spans="1:2" x14ac:dyDescent="0.2">
      <c r="A61" t="s">
        <v>966</v>
      </c>
      <c r="B61" t="s">
        <v>976</v>
      </c>
    </row>
    <row r="62" spans="1:2" x14ac:dyDescent="0.2">
      <c r="A62" t="s">
        <v>967</v>
      </c>
      <c r="B62" t="s">
        <v>976</v>
      </c>
    </row>
    <row r="63" spans="1:2" x14ac:dyDescent="0.2">
      <c r="A63" t="s">
        <v>968</v>
      </c>
      <c r="B63" t="s">
        <v>976</v>
      </c>
    </row>
    <row r="64" spans="1:2" x14ac:dyDescent="0.2">
      <c r="A64" t="s">
        <v>969</v>
      </c>
      <c r="B64" t="s">
        <v>977</v>
      </c>
    </row>
    <row r="65" spans="1:2" x14ac:dyDescent="0.2">
      <c r="A65" t="s">
        <v>970</v>
      </c>
      <c r="B65" t="s">
        <v>976</v>
      </c>
    </row>
    <row r="66" spans="1:2" x14ac:dyDescent="0.2">
      <c r="A66" t="s">
        <v>971</v>
      </c>
      <c r="B66" t="s">
        <v>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168C-104D-4BD6-AB0E-AF455288509C}">
  <sheetPr>
    <tabColor theme="9" tint="-0.249977111117893"/>
  </sheetPr>
  <dimension ref="A1:C69"/>
  <sheetViews>
    <sheetView workbookViewId="0">
      <selection activeCell="A5" sqref="A5:A17"/>
    </sheetView>
  </sheetViews>
  <sheetFormatPr defaultRowHeight="14.25" x14ac:dyDescent="0.2"/>
  <cols>
    <col min="1" max="1" width="44.25" bestFit="1" customWidth="1"/>
    <col min="2" max="2" width="26.125" bestFit="1" customWidth="1"/>
    <col min="3" max="3" width="11.25" bestFit="1" customWidth="1"/>
    <col min="8" max="8" width="13.875" customWidth="1"/>
    <col min="9" max="9" width="13.375" customWidth="1"/>
  </cols>
  <sheetData>
    <row r="1" spans="1:3" x14ac:dyDescent="0.2">
      <c r="A1" t="s">
        <v>986</v>
      </c>
      <c r="B1" t="s">
        <v>987</v>
      </c>
      <c r="C1" t="s">
        <v>989</v>
      </c>
    </row>
    <row r="2" spans="1:3" x14ac:dyDescent="0.2">
      <c r="A2" t="s">
        <v>899</v>
      </c>
      <c r="B2" t="s">
        <v>940</v>
      </c>
      <c r="C2">
        <v>1</v>
      </c>
    </row>
    <row r="3" spans="1:3" x14ac:dyDescent="0.2">
      <c r="A3" t="s">
        <v>899</v>
      </c>
      <c r="B3" t="s">
        <v>941</v>
      </c>
      <c r="C3">
        <v>1</v>
      </c>
    </row>
    <row r="4" spans="1:3" x14ac:dyDescent="0.2">
      <c r="A4" t="s">
        <v>899</v>
      </c>
      <c r="B4" t="s">
        <v>966</v>
      </c>
      <c r="C4">
        <v>1</v>
      </c>
    </row>
    <row r="5" spans="1:3" x14ac:dyDescent="0.2">
      <c r="A5" t="s">
        <v>899</v>
      </c>
      <c r="B5" t="s">
        <v>921</v>
      </c>
      <c r="C5">
        <v>1</v>
      </c>
    </row>
    <row r="6" spans="1:3" x14ac:dyDescent="0.2">
      <c r="A6" t="s">
        <v>899</v>
      </c>
      <c r="B6" t="s">
        <v>937</v>
      </c>
      <c r="C6">
        <v>1</v>
      </c>
    </row>
    <row r="7" spans="1:3" x14ac:dyDescent="0.2">
      <c r="A7" t="s">
        <v>899</v>
      </c>
      <c r="B7" t="s">
        <v>928</v>
      </c>
      <c r="C7">
        <v>1</v>
      </c>
    </row>
    <row r="8" spans="1:3" x14ac:dyDescent="0.2">
      <c r="A8" t="s">
        <v>900</v>
      </c>
      <c r="B8" t="s">
        <v>933</v>
      </c>
      <c r="C8">
        <v>1</v>
      </c>
    </row>
    <row r="9" spans="1:3" x14ac:dyDescent="0.2">
      <c r="A9" t="s">
        <v>900</v>
      </c>
      <c r="B9" t="s">
        <v>934</v>
      </c>
      <c r="C9">
        <v>1</v>
      </c>
    </row>
    <row r="10" spans="1:3" x14ac:dyDescent="0.2">
      <c r="A10" t="s">
        <v>900</v>
      </c>
      <c r="B10" t="s">
        <v>954</v>
      </c>
      <c r="C10">
        <v>1</v>
      </c>
    </row>
    <row r="11" spans="1:3" x14ac:dyDescent="0.2">
      <c r="A11" t="s">
        <v>900</v>
      </c>
      <c r="B11" t="s">
        <v>938</v>
      </c>
      <c r="C11">
        <v>1</v>
      </c>
    </row>
    <row r="12" spans="1:3" x14ac:dyDescent="0.2">
      <c r="A12" t="s">
        <v>901</v>
      </c>
      <c r="B12" t="s">
        <v>923</v>
      </c>
      <c r="C12">
        <v>2</v>
      </c>
    </row>
    <row r="13" spans="1:3" x14ac:dyDescent="0.2">
      <c r="A13" t="s">
        <v>901</v>
      </c>
      <c r="B13" t="s">
        <v>931</v>
      </c>
      <c r="C13">
        <v>1</v>
      </c>
    </row>
    <row r="14" spans="1:3" x14ac:dyDescent="0.2">
      <c r="A14" t="s">
        <v>901</v>
      </c>
      <c r="B14" t="s">
        <v>930</v>
      </c>
      <c r="C14">
        <v>1</v>
      </c>
    </row>
    <row r="15" spans="1:3" x14ac:dyDescent="0.2">
      <c r="A15" t="s">
        <v>901</v>
      </c>
      <c r="B15" t="s">
        <v>936</v>
      </c>
      <c r="C15">
        <v>1</v>
      </c>
    </row>
    <row r="16" spans="1:3" x14ac:dyDescent="0.2">
      <c r="A16" t="s">
        <v>901</v>
      </c>
      <c r="B16" t="s">
        <v>940</v>
      </c>
      <c r="C16">
        <v>1</v>
      </c>
    </row>
    <row r="17" spans="1:3" x14ac:dyDescent="0.2">
      <c r="A17" t="s">
        <v>901</v>
      </c>
      <c r="B17" t="s">
        <v>912</v>
      </c>
      <c r="C17">
        <v>1</v>
      </c>
    </row>
    <row r="18" spans="1:3" x14ac:dyDescent="0.2">
      <c r="A18" t="s">
        <v>901</v>
      </c>
      <c r="B18" t="s">
        <v>917</v>
      </c>
      <c r="C18">
        <v>1</v>
      </c>
    </row>
    <row r="19" spans="1:3" x14ac:dyDescent="0.2">
      <c r="A19" t="s">
        <v>902</v>
      </c>
      <c r="B19" t="s">
        <v>937</v>
      </c>
      <c r="C19">
        <v>1</v>
      </c>
    </row>
    <row r="20" spans="1:3" x14ac:dyDescent="0.2">
      <c r="A20" t="s">
        <v>902</v>
      </c>
      <c r="B20" t="s">
        <v>966</v>
      </c>
      <c r="C20">
        <v>1</v>
      </c>
    </row>
    <row r="21" spans="1:3" x14ac:dyDescent="0.2">
      <c r="A21" t="s">
        <v>902</v>
      </c>
      <c r="B21" t="s">
        <v>928</v>
      </c>
      <c r="C21">
        <v>1</v>
      </c>
    </row>
    <row r="22" spans="1:3" x14ac:dyDescent="0.2">
      <c r="A22" t="s">
        <v>902</v>
      </c>
      <c r="B22" t="s">
        <v>939</v>
      </c>
      <c r="C22">
        <v>1</v>
      </c>
    </row>
    <row r="23" spans="1:3" x14ac:dyDescent="0.2">
      <c r="A23" t="s">
        <v>902</v>
      </c>
      <c r="B23" t="s">
        <v>917</v>
      </c>
      <c r="C23">
        <v>1</v>
      </c>
    </row>
    <row r="24" spans="1:3" x14ac:dyDescent="0.2">
      <c r="A24" t="s">
        <v>902</v>
      </c>
      <c r="B24" t="s">
        <v>916</v>
      </c>
      <c r="C24">
        <v>1</v>
      </c>
    </row>
    <row r="25" spans="1:3" x14ac:dyDescent="0.2">
      <c r="A25" t="s">
        <v>903</v>
      </c>
      <c r="B25" t="s">
        <v>935</v>
      </c>
      <c r="C25">
        <v>1</v>
      </c>
    </row>
    <row r="26" spans="1:3" x14ac:dyDescent="0.2">
      <c r="A26" t="s">
        <v>903</v>
      </c>
      <c r="B26" t="s">
        <v>949</v>
      </c>
      <c r="C26">
        <v>1</v>
      </c>
    </row>
    <row r="27" spans="1:3" x14ac:dyDescent="0.2">
      <c r="A27" t="s">
        <v>903</v>
      </c>
      <c r="B27" t="s">
        <v>951</v>
      </c>
      <c r="C27">
        <v>1</v>
      </c>
    </row>
    <row r="28" spans="1:3" x14ac:dyDescent="0.2">
      <c r="A28" t="s">
        <v>903</v>
      </c>
      <c r="B28" t="s">
        <v>952</v>
      </c>
      <c r="C28">
        <v>1</v>
      </c>
    </row>
    <row r="29" spans="1:3" x14ac:dyDescent="0.2">
      <c r="A29" t="s">
        <v>903</v>
      </c>
      <c r="B29" t="s">
        <v>954</v>
      </c>
      <c r="C29">
        <v>1</v>
      </c>
    </row>
    <row r="30" spans="1:3" x14ac:dyDescent="0.2">
      <c r="A30" t="s">
        <v>903</v>
      </c>
      <c r="B30" t="s">
        <v>969</v>
      </c>
      <c r="C30">
        <v>1</v>
      </c>
    </row>
    <row r="31" spans="1:3" x14ac:dyDescent="0.2">
      <c r="A31" t="s">
        <v>904</v>
      </c>
      <c r="B31" t="s">
        <v>943</v>
      </c>
      <c r="C31">
        <v>1</v>
      </c>
    </row>
    <row r="32" spans="1:3" x14ac:dyDescent="0.2">
      <c r="A32" t="s">
        <v>904</v>
      </c>
      <c r="B32" t="s">
        <v>962</v>
      </c>
      <c r="C32">
        <v>1</v>
      </c>
    </row>
    <row r="33" spans="1:3" x14ac:dyDescent="0.2">
      <c r="A33" t="s">
        <v>904</v>
      </c>
      <c r="B33" t="s">
        <v>967</v>
      </c>
      <c r="C33">
        <v>1</v>
      </c>
    </row>
    <row r="34" spans="1:3" x14ac:dyDescent="0.2">
      <c r="A34" t="s">
        <v>904</v>
      </c>
      <c r="B34" t="s">
        <v>916</v>
      </c>
      <c r="C34">
        <v>1</v>
      </c>
    </row>
    <row r="35" spans="1:3" x14ac:dyDescent="0.2">
      <c r="A35" t="s">
        <v>905</v>
      </c>
      <c r="B35" t="s">
        <v>950</v>
      </c>
      <c r="C35">
        <v>1</v>
      </c>
    </row>
    <row r="36" spans="1:3" x14ac:dyDescent="0.2">
      <c r="A36" t="s">
        <v>905</v>
      </c>
      <c r="B36" t="s">
        <v>963</v>
      </c>
      <c r="C36">
        <v>1</v>
      </c>
    </row>
    <row r="37" spans="1:3" x14ac:dyDescent="0.2">
      <c r="A37" t="s">
        <v>905</v>
      </c>
      <c r="B37" t="s">
        <v>943</v>
      </c>
      <c r="C37">
        <v>2</v>
      </c>
    </row>
    <row r="38" spans="1:3" x14ac:dyDescent="0.2">
      <c r="A38" t="s">
        <v>905</v>
      </c>
      <c r="B38" t="s">
        <v>945</v>
      </c>
      <c r="C38">
        <v>1</v>
      </c>
    </row>
    <row r="39" spans="1:3" x14ac:dyDescent="0.2">
      <c r="A39" t="s">
        <v>905</v>
      </c>
      <c r="B39" t="s">
        <v>938</v>
      </c>
      <c r="C39">
        <v>1</v>
      </c>
    </row>
    <row r="40" spans="1:3" x14ac:dyDescent="0.2">
      <c r="A40" t="s">
        <v>906</v>
      </c>
      <c r="B40" t="s">
        <v>913</v>
      </c>
      <c r="C40">
        <v>1</v>
      </c>
    </row>
    <row r="41" spans="1:3" x14ac:dyDescent="0.2">
      <c r="A41" t="s">
        <v>906</v>
      </c>
      <c r="B41" t="s">
        <v>969</v>
      </c>
      <c r="C41">
        <v>1</v>
      </c>
    </row>
    <row r="42" spans="1:3" x14ac:dyDescent="0.2">
      <c r="A42" t="s">
        <v>906</v>
      </c>
      <c r="B42" t="s">
        <v>926</v>
      </c>
      <c r="C42">
        <v>1</v>
      </c>
    </row>
    <row r="43" spans="1:3" x14ac:dyDescent="0.2">
      <c r="A43" t="s">
        <v>906</v>
      </c>
      <c r="B43" t="s">
        <v>923</v>
      </c>
      <c r="C43">
        <v>1</v>
      </c>
    </row>
    <row r="44" spans="1:3" x14ac:dyDescent="0.2">
      <c r="A44" t="s">
        <v>906</v>
      </c>
      <c r="B44" t="s">
        <v>955</v>
      </c>
      <c r="C44">
        <v>1</v>
      </c>
    </row>
    <row r="45" spans="1:3" x14ac:dyDescent="0.2">
      <c r="A45" t="s">
        <v>906</v>
      </c>
      <c r="B45" t="s">
        <v>937</v>
      </c>
      <c r="C45">
        <v>1</v>
      </c>
    </row>
    <row r="46" spans="1:3" x14ac:dyDescent="0.2">
      <c r="A46" t="s">
        <v>907</v>
      </c>
      <c r="B46" t="s">
        <v>961</v>
      </c>
      <c r="C46">
        <v>1</v>
      </c>
    </row>
    <row r="47" spans="1:3" x14ac:dyDescent="0.2">
      <c r="A47" t="s">
        <v>907</v>
      </c>
      <c r="B47" t="s">
        <v>926</v>
      </c>
      <c r="C47">
        <v>1</v>
      </c>
    </row>
    <row r="48" spans="1:3" x14ac:dyDescent="0.2">
      <c r="A48" t="s">
        <v>907</v>
      </c>
      <c r="B48" t="s">
        <v>972</v>
      </c>
      <c r="C48">
        <v>1</v>
      </c>
    </row>
    <row r="49" spans="1:3" x14ac:dyDescent="0.2">
      <c r="A49" t="s">
        <v>907</v>
      </c>
      <c r="B49" t="s">
        <v>944</v>
      </c>
      <c r="C49">
        <v>1</v>
      </c>
    </row>
    <row r="50" spans="1:3" x14ac:dyDescent="0.2">
      <c r="A50" t="s">
        <v>909</v>
      </c>
      <c r="B50" t="s">
        <v>954</v>
      </c>
      <c r="C50">
        <v>1</v>
      </c>
    </row>
    <row r="51" spans="1:3" x14ac:dyDescent="0.2">
      <c r="A51" t="s">
        <v>909</v>
      </c>
      <c r="B51" t="s">
        <v>934</v>
      </c>
      <c r="C51">
        <v>1</v>
      </c>
    </row>
    <row r="52" spans="1:3" x14ac:dyDescent="0.2">
      <c r="A52" t="s">
        <v>909</v>
      </c>
      <c r="B52" t="s">
        <v>933</v>
      </c>
      <c r="C52">
        <v>1</v>
      </c>
    </row>
    <row r="53" spans="1:3" x14ac:dyDescent="0.2">
      <c r="A53" t="s">
        <v>909</v>
      </c>
      <c r="B53" t="s">
        <v>913</v>
      </c>
      <c r="C53">
        <v>1</v>
      </c>
    </row>
    <row r="54" spans="1:3" x14ac:dyDescent="0.2">
      <c r="A54" t="s">
        <v>908</v>
      </c>
      <c r="B54" t="s">
        <v>943</v>
      </c>
      <c r="C54">
        <v>1</v>
      </c>
    </row>
    <row r="55" spans="1:3" x14ac:dyDescent="0.2">
      <c r="A55" t="s">
        <v>908</v>
      </c>
      <c r="B55" t="s">
        <v>962</v>
      </c>
      <c r="C55">
        <v>1</v>
      </c>
    </row>
    <row r="56" spans="1:3" x14ac:dyDescent="0.2">
      <c r="A56" t="s">
        <v>908</v>
      </c>
      <c r="B56" t="s">
        <v>967</v>
      </c>
      <c r="C56">
        <v>1</v>
      </c>
    </row>
    <row r="57" spans="1:3" x14ac:dyDescent="0.2">
      <c r="A57" t="s">
        <v>908</v>
      </c>
      <c r="B57" t="s">
        <v>915</v>
      </c>
      <c r="C57">
        <v>1</v>
      </c>
    </row>
    <row r="58" spans="1:3" x14ac:dyDescent="0.2">
      <c r="A58" t="s">
        <v>910</v>
      </c>
      <c r="B58" t="s">
        <v>917</v>
      </c>
      <c r="C58">
        <v>1</v>
      </c>
    </row>
    <row r="59" spans="1:3" x14ac:dyDescent="0.2">
      <c r="A59" t="s">
        <v>910</v>
      </c>
      <c r="B59" t="s">
        <v>912</v>
      </c>
      <c r="C59">
        <v>1</v>
      </c>
    </row>
    <row r="60" spans="1:3" x14ac:dyDescent="0.2">
      <c r="A60" t="s">
        <v>910</v>
      </c>
      <c r="B60" t="s">
        <v>963</v>
      </c>
      <c r="C60">
        <v>1</v>
      </c>
    </row>
    <row r="61" spans="1:3" x14ac:dyDescent="0.2">
      <c r="A61" t="s">
        <v>910</v>
      </c>
      <c r="B61" t="s">
        <v>965</v>
      </c>
      <c r="C61">
        <v>1</v>
      </c>
    </row>
    <row r="62" spans="1:3" x14ac:dyDescent="0.2">
      <c r="A62" t="s">
        <v>911</v>
      </c>
      <c r="B62" t="s">
        <v>912</v>
      </c>
      <c r="C62">
        <v>1</v>
      </c>
    </row>
    <row r="63" spans="1:3" x14ac:dyDescent="0.2">
      <c r="A63" t="s">
        <v>911</v>
      </c>
      <c r="B63" t="s">
        <v>925</v>
      </c>
      <c r="C63">
        <v>1</v>
      </c>
    </row>
    <row r="64" spans="1:3" x14ac:dyDescent="0.2">
      <c r="A64" t="s">
        <v>911</v>
      </c>
      <c r="B64" t="s">
        <v>936</v>
      </c>
      <c r="C64">
        <v>1</v>
      </c>
    </row>
    <row r="65" spans="1:3" x14ac:dyDescent="0.2">
      <c r="A65" t="s">
        <v>911</v>
      </c>
      <c r="B65" t="s">
        <v>921</v>
      </c>
      <c r="C65">
        <v>1</v>
      </c>
    </row>
    <row r="66" spans="1:3" x14ac:dyDescent="0.2">
      <c r="A66" t="s">
        <v>911</v>
      </c>
      <c r="B66" t="s">
        <v>940</v>
      </c>
      <c r="C66">
        <v>1</v>
      </c>
    </row>
    <row r="67" spans="1:3" x14ac:dyDescent="0.2">
      <c r="A67" t="s">
        <v>911</v>
      </c>
      <c r="B67" t="s">
        <v>930</v>
      </c>
      <c r="C67">
        <v>1</v>
      </c>
    </row>
    <row r="68" spans="1:3" x14ac:dyDescent="0.2">
      <c r="A68" t="s">
        <v>911</v>
      </c>
      <c r="B68" t="s">
        <v>929</v>
      </c>
      <c r="C68">
        <v>1</v>
      </c>
    </row>
    <row r="69" spans="1:3" x14ac:dyDescent="0.2">
      <c r="A69" t="s">
        <v>911</v>
      </c>
      <c r="B69" t="s">
        <v>967</v>
      </c>
      <c r="C6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3DA1-A944-44AF-B508-9C8F87381E48}">
  <sheetPr>
    <tabColor theme="8" tint="0.39997558519241921"/>
  </sheetPr>
  <dimension ref="A1:B352"/>
  <sheetViews>
    <sheetView workbookViewId="0">
      <selection activeCell="J56" sqref="J56"/>
    </sheetView>
  </sheetViews>
  <sheetFormatPr defaultRowHeight="14.25" x14ac:dyDescent="0.2"/>
  <cols>
    <col min="1" max="1" width="26.125" bestFit="1" customWidth="1"/>
    <col min="2" max="2" width="44.25" bestFit="1" customWidth="1"/>
    <col min="3" max="3" width="14.875" bestFit="1" customWidth="1"/>
    <col min="4" max="4" width="29.625" bestFit="1" customWidth="1"/>
    <col min="5" max="5" width="19.25" bestFit="1" customWidth="1"/>
    <col min="6" max="6" width="22" bestFit="1" customWidth="1"/>
    <col min="7" max="7" width="26.25" bestFit="1" customWidth="1"/>
    <col min="8" max="8" width="34.625" bestFit="1" customWidth="1"/>
    <col min="9" max="9" width="11.875" bestFit="1" customWidth="1"/>
    <col min="10" max="10" width="11.625" bestFit="1" customWidth="1"/>
    <col min="11" max="11" width="11" bestFit="1" customWidth="1"/>
    <col min="12" max="12" width="38.375" bestFit="1" customWidth="1"/>
    <col min="13" max="13" width="39.5" bestFit="1" customWidth="1"/>
    <col min="14" max="14" width="25.875" bestFit="1" customWidth="1"/>
    <col min="15" max="15" width="30.25" bestFit="1" customWidth="1"/>
    <col min="16" max="16" width="42.5" bestFit="1" customWidth="1"/>
    <col min="17" max="17" width="39.625" bestFit="1" customWidth="1"/>
    <col min="18" max="18" width="44.25" bestFit="1" customWidth="1"/>
    <col min="19" max="19" width="35.75" bestFit="1" customWidth="1"/>
    <col min="20" max="20" width="30.625" bestFit="1" customWidth="1"/>
    <col min="21" max="21" width="25.625" bestFit="1" customWidth="1"/>
    <col min="22" max="22" width="22.75" bestFit="1" customWidth="1"/>
    <col min="23" max="23" width="23.5" bestFit="1" customWidth="1"/>
    <col min="24" max="24" width="34.125" bestFit="1" customWidth="1"/>
    <col min="25" max="25" width="7" bestFit="1" customWidth="1"/>
    <col min="26" max="26" width="4.875" bestFit="1" customWidth="1"/>
    <col min="27" max="27" width="11.625" bestFit="1" customWidth="1"/>
    <col min="28" max="28" width="17.125" bestFit="1" customWidth="1"/>
    <col min="29" max="29" width="17.375" bestFit="1" customWidth="1"/>
    <col min="30" max="30" width="5.625" bestFit="1" customWidth="1"/>
    <col min="31" max="31" width="6.75" bestFit="1" customWidth="1"/>
    <col min="32" max="32" width="7.5" bestFit="1" customWidth="1"/>
    <col min="33" max="33" width="8.875" bestFit="1" customWidth="1"/>
    <col min="34" max="34" width="16.375" bestFit="1" customWidth="1"/>
    <col min="35" max="35" width="12.5" bestFit="1" customWidth="1"/>
    <col min="36" max="36" width="9.375" bestFit="1" customWidth="1"/>
    <col min="37" max="37" width="9.875" bestFit="1" customWidth="1"/>
    <col min="38" max="38" width="13.625" bestFit="1" customWidth="1"/>
    <col min="39" max="39" width="7.125" bestFit="1" customWidth="1"/>
    <col min="40" max="40" width="15.75" bestFit="1" customWidth="1"/>
    <col min="41" max="41" width="3.375" bestFit="1" customWidth="1"/>
    <col min="42" max="42" width="6.375" bestFit="1" customWidth="1"/>
    <col min="43" max="43" width="4.5" bestFit="1" customWidth="1"/>
    <col min="44" max="44" width="17.375" bestFit="1" customWidth="1"/>
    <col min="45" max="45" width="18.875" bestFit="1" customWidth="1"/>
    <col min="46" max="46" width="21.5" bestFit="1" customWidth="1"/>
    <col min="47" max="47" width="26.125" bestFit="1" customWidth="1"/>
    <col min="48" max="48" width="15.375" bestFit="1" customWidth="1"/>
    <col min="49" max="49" width="7.5" bestFit="1" customWidth="1"/>
    <col min="50" max="50" width="8.25" bestFit="1" customWidth="1"/>
    <col min="51" max="51" width="5.125" bestFit="1" customWidth="1"/>
    <col min="52" max="52" width="17.375" bestFit="1" customWidth="1"/>
    <col min="53" max="53" width="21.5" bestFit="1" customWidth="1"/>
    <col min="54" max="54" width="14.375" bestFit="1" customWidth="1"/>
    <col min="55" max="55" width="7" bestFit="1" customWidth="1"/>
    <col min="56" max="56" width="4.875" bestFit="1" customWidth="1"/>
    <col min="57" max="57" width="11.75" bestFit="1" customWidth="1"/>
    <col min="58" max="58" width="14.625" bestFit="1" customWidth="1"/>
    <col min="59" max="59" width="9.375" bestFit="1" customWidth="1"/>
    <col min="60" max="60" width="16.75" bestFit="1" customWidth="1"/>
    <col min="61" max="61" width="8" bestFit="1" customWidth="1"/>
    <col min="62" max="62" width="16.25" bestFit="1" customWidth="1"/>
    <col min="63" max="63" width="10.25" bestFit="1" customWidth="1"/>
    <col min="64" max="64" width="15.75" bestFit="1" customWidth="1"/>
    <col min="65" max="65" width="24.875" bestFit="1" customWidth="1"/>
    <col min="66" max="66" width="13.875" bestFit="1" customWidth="1"/>
    <col min="67" max="67" width="21" bestFit="1" customWidth="1"/>
    <col min="68" max="68" width="14.625" bestFit="1" customWidth="1"/>
    <col min="69" max="69" width="7.375" bestFit="1" customWidth="1"/>
    <col min="70" max="70" width="11.875" bestFit="1" customWidth="1"/>
    <col min="71" max="72" width="6.5" bestFit="1" customWidth="1"/>
    <col min="73" max="73" width="16.125" bestFit="1" customWidth="1"/>
    <col min="74" max="74" width="13.5" bestFit="1" customWidth="1"/>
    <col min="75" max="75" width="7.625" bestFit="1" customWidth="1"/>
    <col min="76" max="76" width="15.625" bestFit="1" customWidth="1"/>
    <col min="77" max="77" width="15.5" bestFit="1" customWidth="1"/>
    <col min="78" max="78" width="8.25" bestFit="1" customWidth="1"/>
    <col min="79" max="79" width="10.125" bestFit="1" customWidth="1"/>
    <col min="80" max="80" width="9.5" bestFit="1" customWidth="1"/>
    <col min="81" max="81" width="13" bestFit="1" customWidth="1"/>
    <col min="82" max="82" width="15.375" bestFit="1" customWidth="1"/>
    <col min="83" max="83" width="9.75" bestFit="1" customWidth="1"/>
    <col min="84" max="84" width="11" bestFit="1" customWidth="1"/>
    <col min="85" max="85" width="13.625" bestFit="1" customWidth="1"/>
  </cols>
  <sheetData>
    <row r="1" spans="1:2" x14ac:dyDescent="0.2">
      <c r="A1" t="s">
        <v>995</v>
      </c>
      <c r="B1" t="s">
        <v>912</v>
      </c>
    </row>
    <row r="2" spans="1:2" x14ac:dyDescent="0.2">
      <c r="A2" t="s">
        <v>995</v>
      </c>
      <c r="B2" t="s">
        <v>913</v>
      </c>
    </row>
    <row r="3" spans="1:2" x14ac:dyDescent="0.2">
      <c r="A3" t="s">
        <v>995</v>
      </c>
      <c r="B3" t="s">
        <v>914</v>
      </c>
    </row>
    <row r="4" spans="1:2" x14ac:dyDescent="0.2">
      <c r="A4" t="s">
        <v>995</v>
      </c>
      <c r="B4" t="s">
        <v>915</v>
      </c>
    </row>
    <row r="5" spans="1:2" x14ac:dyDescent="0.2">
      <c r="A5" t="s">
        <v>995</v>
      </c>
      <c r="B5" t="s">
        <v>916</v>
      </c>
    </row>
    <row r="6" spans="1:2" x14ac:dyDescent="0.2">
      <c r="A6" t="s">
        <v>995</v>
      </c>
      <c r="B6" t="s">
        <v>917</v>
      </c>
    </row>
    <row r="7" spans="1:2" x14ac:dyDescent="0.2">
      <c r="A7" t="s">
        <v>995</v>
      </c>
      <c r="B7" t="s">
        <v>918</v>
      </c>
    </row>
    <row r="8" spans="1:2" x14ac:dyDescent="0.2">
      <c r="A8" t="s">
        <v>995</v>
      </c>
      <c r="B8" t="s">
        <v>919</v>
      </c>
    </row>
    <row r="9" spans="1:2" x14ac:dyDescent="0.2">
      <c r="A9" t="s">
        <v>995</v>
      </c>
      <c r="B9" t="s">
        <v>920</v>
      </c>
    </row>
    <row r="10" spans="1:2" x14ac:dyDescent="0.2">
      <c r="A10" t="s">
        <v>995</v>
      </c>
      <c r="B10" t="s">
        <v>921</v>
      </c>
    </row>
    <row r="11" spans="1:2" x14ac:dyDescent="0.2">
      <c r="A11" t="s">
        <v>995</v>
      </c>
      <c r="B11" t="s">
        <v>922</v>
      </c>
    </row>
    <row r="12" spans="1:2" x14ac:dyDescent="0.2">
      <c r="A12" t="s">
        <v>995</v>
      </c>
      <c r="B12" t="s">
        <v>923</v>
      </c>
    </row>
    <row r="13" spans="1:2" x14ac:dyDescent="0.2">
      <c r="A13" t="s">
        <v>995</v>
      </c>
      <c r="B13" t="s">
        <v>924</v>
      </c>
    </row>
    <row r="14" spans="1:2" x14ac:dyDescent="0.2">
      <c r="A14" t="s">
        <v>995</v>
      </c>
      <c r="B14" t="s">
        <v>925</v>
      </c>
    </row>
    <row r="15" spans="1:2" x14ac:dyDescent="0.2">
      <c r="A15" t="s">
        <v>995</v>
      </c>
      <c r="B15" t="s">
        <v>926</v>
      </c>
    </row>
    <row r="16" spans="1:2" x14ac:dyDescent="0.2">
      <c r="A16" t="s">
        <v>995</v>
      </c>
      <c r="B16" t="s">
        <v>927</v>
      </c>
    </row>
    <row r="17" spans="1:2" x14ac:dyDescent="0.2">
      <c r="A17" t="s">
        <v>995</v>
      </c>
      <c r="B17" t="s">
        <v>928</v>
      </c>
    </row>
    <row r="18" spans="1:2" x14ac:dyDescent="0.2">
      <c r="A18" t="s">
        <v>995</v>
      </c>
      <c r="B18" t="s">
        <v>929</v>
      </c>
    </row>
    <row r="19" spans="1:2" x14ac:dyDescent="0.2">
      <c r="A19" t="s">
        <v>995</v>
      </c>
      <c r="B19" t="s">
        <v>930</v>
      </c>
    </row>
    <row r="20" spans="1:2" x14ac:dyDescent="0.2">
      <c r="A20" t="s">
        <v>995</v>
      </c>
      <c r="B20" t="s">
        <v>931</v>
      </c>
    </row>
    <row r="21" spans="1:2" x14ac:dyDescent="0.2">
      <c r="A21" t="s">
        <v>995</v>
      </c>
      <c r="B21" t="s">
        <v>932</v>
      </c>
    </row>
    <row r="22" spans="1:2" x14ac:dyDescent="0.2">
      <c r="A22" t="s">
        <v>995</v>
      </c>
      <c r="B22" t="s">
        <v>933</v>
      </c>
    </row>
    <row r="23" spans="1:2" x14ac:dyDescent="0.2">
      <c r="A23" t="s">
        <v>995</v>
      </c>
      <c r="B23" t="s">
        <v>934</v>
      </c>
    </row>
    <row r="24" spans="1:2" x14ac:dyDescent="0.2">
      <c r="A24" t="s">
        <v>995</v>
      </c>
      <c r="B24" t="s">
        <v>935</v>
      </c>
    </row>
    <row r="25" spans="1:2" x14ac:dyDescent="0.2">
      <c r="A25" t="s">
        <v>995</v>
      </c>
      <c r="B25" t="s">
        <v>936</v>
      </c>
    </row>
    <row r="26" spans="1:2" x14ac:dyDescent="0.2">
      <c r="A26" t="s">
        <v>995</v>
      </c>
      <c r="B26" t="s">
        <v>937</v>
      </c>
    </row>
    <row r="27" spans="1:2" x14ac:dyDescent="0.2">
      <c r="A27" t="s">
        <v>995</v>
      </c>
      <c r="B27" t="s">
        <v>938</v>
      </c>
    </row>
    <row r="28" spans="1:2" x14ac:dyDescent="0.2">
      <c r="A28" t="s">
        <v>995</v>
      </c>
      <c r="B28" t="s">
        <v>939</v>
      </c>
    </row>
    <row r="29" spans="1:2" x14ac:dyDescent="0.2">
      <c r="A29" t="s">
        <v>995</v>
      </c>
      <c r="B29" t="s">
        <v>940</v>
      </c>
    </row>
    <row r="30" spans="1:2" x14ac:dyDescent="0.2">
      <c r="A30" t="s">
        <v>995</v>
      </c>
      <c r="B30" t="s">
        <v>941</v>
      </c>
    </row>
    <row r="31" spans="1:2" x14ac:dyDescent="0.2">
      <c r="A31" t="s">
        <v>995</v>
      </c>
      <c r="B31" t="s">
        <v>942</v>
      </c>
    </row>
    <row r="32" spans="1:2" x14ac:dyDescent="0.2">
      <c r="A32" t="s">
        <v>995</v>
      </c>
      <c r="B32" t="s">
        <v>943</v>
      </c>
    </row>
    <row r="33" spans="1:2" x14ac:dyDescent="0.2">
      <c r="A33" t="s">
        <v>995</v>
      </c>
      <c r="B33" t="s">
        <v>947</v>
      </c>
    </row>
    <row r="34" spans="1:2" x14ac:dyDescent="0.2">
      <c r="A34" t="s">
        <v>995</v>
      </c>
      <c r="B34" t="s">
        <v>944</v>
      </c>
    </row>
    <row r="35" spans="1:2" x14ac:dyDescent="0.2">
      <c r="A35" t="s">
        <v>995</v>
      </c>
      <c r="B35" t="s">
        <v>945</v>
      </c>
    </row>
    <row r="36" spans="1:2" x14ac:dyDescent="0.2">
      <c r="A36" t="s">
        <v>995</v>
      </c>
      <c r="B36" t="s">
        <v>946</v>
      </c>
    </row>
    <row r="37" spans="1:2" x14ac:dyDescent="0.2">
      <c r="A37" t="s">
        <v>995</v>
      </c>
      <c r="B37" t="s">
        <v>948</v>
      </c>
    </row>
    <row r="38" spans="1:2" x14ac:dyDescent="0.2">
      <c r="A38" t="s">
        <v>995</v>
      </c>
      <c r="B38" t="s">
        <v>949</v>
      </c>
    </row>
    <row r="39" spans="1:2" x14ac:dyDescent="0.2">
      <c r="A39" t="s">
        <v>995</v>
      </c>
      <c r="B39" t="s">
        <v>950</v>
      </c>
    </row>
    <row r="40" spans="1:2" x14ac:dyDescent="0.2">
      <c r="A40" t="s">
        <v>995</v>
      </c>
      <c r="B40" t="s">
        <v>951</v>
      </c>
    </row>
    <row r="41" spans="1:2" x14ac:dyDescent="0.2">
      <c r="A41" t="s">
        <v>995</v>
      </c>
      <c r="B41" t="s">
        <v>952</v>
      </c>
    </row>
    <row r="42" spans="1:2" x14ac:dyDescent="0.2">
      <c r="A42" t="s">
        <v>995</v>
      </c>
      <c r="B42" t="s">
        <v>953</v>
      </c>
    </row>
    <row r="43" spans="1:2" x14ac:dyDescent="0.2">
      <c r="A43" t="s">
        <v>995</v>
      </c>
      <c r="B43" t="s">
        <v>954</v>
      </c>
    </row>
    <row r="44" spans="1:2" x14ac:dyDescent="0.2">
      <c r="A44" t="s">
        <v>995</v>
      </c>
      <c r="B44" t="s">
        <v>955</v>
      </c>
    </row>
    <row r="45" spans="1:2" x14ac:dyDescent="0.2">
      <c r="A45" t="s">
        <v>995</v>
      </c>
      <c r="B45" t="s">
        <v>956</v>
      </c>
    </row>
    <row r="46" spans="1:2" x14ac:dyDescent="0.2">
      <c r="A46" t="s">
        <v>995</v>
      </c>
      <c r="B46" t="s">
        <v>957</v>
      </c>
    </row>
    <row r="47" spans="1:2" x14ac:dyDescent="0.2">
      <c r="A47" t="s">
        <v>995</v>
      </c>
      <c r="B47" t="s">
        <v>958</v>
      </c>
    </row>
    <row r="48" spans="1:2" x14ac:dyDescent="0.2">
      <c r="A48" t="s">
        <v>995</v>
      </c>
      <c r="B48" t="s">
        <v>959</v>
      </c>
    </row>
    <row r="49" spans="1:2" x14ac:dyDescent="0.2">
      <c r="A49" t="s">
        <v>995</v>
      </c>
      <c r="B49" t="s">
        <v>960</v>
      </c>
    </row>
    <row r="50" spans="1:2" x14ac:dyDescent="0.2">
      <c r="A50" t="s">
        <v>995</v>
      </c>
      <c r="B50" t="s">
        <v>961</v>
      </c>
    </row>
    <row r="51" spans="1:2" x14ac:dyDescent="0.2">
      <c r="A51" t="s">
        <v>995</v>
      </c>
      <c r="B51" t="s">
        <v>962</v>
      </c>
    </row>
    <row r="52" spans="1:2" x14ac:dyDescent="0.2">
      <c r="A52" t="s">
        <v>995</v>
      </c>
      <c r="B52" t="s">
        <v>963</v>
      </c>
    </row>
    <row r="53" spans="1:2" x14ac:dyDescent="0.2">
      <c r="A53" t="s">
        <v>995</v>
      </c>
      <c r="B53" t="s">
        <v>964</v>
      </c>
    </row>
    <row r="54" spans="1:2" x14ac:dyDescent="0.2">
      <c r="A54" t="s">
        <v>995</v>
      </c>
      <c r="B54" t="s">
        <v>972</v>
      </c>
    </row>
    <row r="55" spans="1:2" x14ac:dyDescent="0.2">
      <c r="A55" t="s">
        <v>995</v>
      </c>
      <c r="B55" t="s">
        <v>965</v>
      </c>
    </row>
    <row r="56" spans="1:2" x14ac:dyDescent="0.2">
      <c r="A56" t="s">
        <v>995</v>
      </c>
      <c r="B56" t="s">
        <v>966</v>
      </c>
    </row>
    <row r="57" spans="1:2" x14ac:dyDescent="0.2">
      <c r="A57" t="s">
        <v>995</v>
      </c>
      <c r="B57" t="s">
        <v>967</v>
      </c>
    </row>
    <row r="58" spans="1:2" x14ac:dyDescent="0.2">
      <c r="A58" t="s">
        <v>995</v>
      </c>
      <c r="B58" t="s">
        <v>968</v>
      </c>
    </row>
    <row r="59" spans="1:2" x14ac:dyDescent="0.2">
      <c r="A59" t="s">
        <v>995</v>
      </c>
      <c r="B59" t="s">
        <v>969</v>
      </c>
    </row>
    <row r="60" spans="1:2" x14ac:dyDescent="0.2">
      <c r="A60" t="s">
        <v>995</v>
      </c>
      <c r="B60" t="s">
        <v>970</v>
      </c>
    </row>
    <row r="61" spans="1:2" x14ac:dyDescent="0.2">
      <c r="A61" t="s">
        <v>995</v>
      </c>
      <c r="B61" t="s">
        <v>971</v>
      </c>
    </row>
    <row r="62" spans="1:2" x14ac:dyDescent="0.2">
      <c r="A62" t="s">
        <v>1059</v>
      </c>
      <c r="B62" t="s">
        <v>896</v>
      </c>
    </row>
    <row r="63" spans="1:2" x14ac:dyDescent="0.2">
      <c r="A63" t="s">
        <v>1059</v>
      </c>
      <c r="B63" t="s">
        <v>897</v>
      </c>
    </row>
    <row r="64" spans="1:2" x14ac:dyDescent="0.2">
      <c r="A64" t="s">
        <v>1059</v>
      </c>
      <c r="B64" t="s">
        <v>898</v>
      </c>
    </row>
    <row r="65" spans="1:2" x14ac:dyDescent="0.2">
      <c r="A65" t="s">
        <v>1059</v>
      </c>
      <c r="B65" t="s">
        <v>899</v>
      </c>
    </row>
    <row r="66" spans="1:2" x14ac:dyDescent="0.2">
      <c r="A66" t="s">
        <v>1059</v>
      </c>
      <c r="B66" t="s">
        <v>900</v>
      </c>
    </row>
    <row r="67" spans="1:2" x14ac:dyDescent="0.2">
      <c r="A67" t="s">
        <v>1059</v>
      </c>
      <c r="B67" t="s">
        <v>901</v>
      </c>
    </row>
    <row r="68" spans="1:2" x14ac:dyDescent="0.2">
      <c r="A68" t="s">
        <v>1059</v>
      </c>
      <c r="B68" t="s">
        <v>902</v>
      </c>
    </row>
    <row r="69" spans="1:2" x14ac:dyDescent="0.2">
      <c r="A69" t="s">
        <v>1059</v>
      </c>
      <c r="B69" t="s">
        <v>903</v>
      </c>
    </row>
    <row r="70" spans="1:2" x14ac:dyDescent="0.2">
      <c r="A70" t="s">
        <v>1059</v>
      </c>
      <c r="B70" t="s">
        <v>904</v>
      </c>
    </row>
    <row r="71" spans="1:2" x14ac:dyDescent="0.2">
      <c r="A71" t="s">
        <v>1059</v>
      </c>
      <c r="B71" t="s">
        <v>905</v>
      </c>
    </row>
    <row r="72" spans="1:2" x14ac:dyDescent="0.2">
      <c r="A72" t="s">
        <v>1059</v>
      </c>
      <c r="B72" t="s">
        <v>906</v>
      </c>
    </row>
    <row r="73" spans="1:2" x14ac:dyDescent="0.2">
      <c r="A73" t="s">
        <v>1059</v>
      </c>
      <c r="B73" t="s">
        <v>907</v>
      </c>
    </row>
    <row r="74" spans="1:2" x14ac:dyDescent="0.2">
      <c r="A74" t="s">
        <v>1059</v>
      </c>
      <c r="B74" t="s">
        <v>909</v>
      </c>
    </row>
    <row r="75" spans="1:2" x14ac:dyDescent="0.2">
      <c r="A75" t="s">
        <v>1059</v>
      </c>
      <c r="B75" t="s">
        <v>908</v>
      </c>
    </row>
    <row r="76" spans="1:2" x14ac:dyDescent="0.2">
      <c r="A76" t="s">
        <v>1059</v>
      </c>
      <c r="B76" t="s">
        <v>910</v>
      </c>
    </row>
    <row r="77" spans="1:2" x14ac:dyDescent="0.2">
      <c r="A77" t="s">
        <v>1059</v>
      </c>
      <c r="B77" t="s">
        <v>911</v>
      </c>
    </row>
    <row r="78" spans="1:2" x14ac:dyDescent="0.2">
      <c r="A78" t="s">
        <v>994</v>
      </c>
      <c r="B78" t="s">
        <v>912</v>
      </c>
    </row>
    <row r="79" spans="1:2" x14ac:dyDescent="0.2">
      <c r="A79" t="s">
        <v>994</v>
      </c>
      <c r="B79" t="s">
        <v>913</v>
      </c>
    </row>
    <row r="80" spans="1:2" x14ac:dyDescent="0.2">
      <c r="A80" t="s">
        <v>994</v>
      </c>
      <c r="B80" t="s">
        <v>914</v>
      </c>
    </row>
    <row r="81" spans="1:2" x14ac:dyDescent="0.2">
      <c r="A81" t="s">
        <v>994</v>
      </c>
      <c r="B81" t="s">
        <v>915</v>
      </c>
    </row>
    <row r="82" spans="1:2" x14ac:dyDescent="0.2">
      <c r="A82" t="s">
        <v>994</v>
      </c>
      <c r="B82" t="s">
        <v>916</v>
      </c>
    </row>
    <row r="83" spans="1:2" x14ac:dyDescent="0.2">
      <c r="A83" t="s">
        <v>994</v>
      </c>
      <c r="B83" t="s">
        <v>917</v>
      </c>
    </row>
    <row r="84" spans="1:2" x14ac:dyDescent="0.2">
      <c r="A84" t="s">
        <v>994</v>
      </c>
      <c r="B84" t="s">
        <v>918</v>
      </c>
    </row>
    <row r="85" spans="1:2" x14ac:dyDescent="0.2">
      <c r="A85" t="s">
        <v>994</v>
      </c>
      <c r="B85" t="s">
        <v>919</v>
      </c>
    </row>
    <row r="86" spans="1:2" x14ac:dyDescent="0.2">
      <c r="A86" t="s">
        <v>994</v>
      </c>
      <c r="B86" t="s">
        <v>920</v>
      </c>
    </row>
    <row r="87" spans="1:2" x14ac:dyDescent="0.2">
      <c r="A87" t="s">
        <v>994</v>
      </c>
      <c r="B87" t="s">
        <v>921</v>
      </c>
    </row>
    <row r="88" spans="1:2" x14ac:dyDescent="0.2">
      <c r="A88" t="s">
        <v>994</v>
      </c>
      <c r="B88" t="s">
        <v>922</v>
      </c>
    </row>
    <row r="89" spans="1:2" x14ac:dyDescent="0.2">
      <c r="A89" t="s">
        <v>994</v>
      </c>
      <c r="B89" t="s">
        <v>923</v>
      </c>
    </row>
    <row r="90" spans="1:2" x14ac:dyDescent="0.2">
      <c r="A90" t="s">
        <v>994</v>
      </c>
      <c r="B90" t="s">
        <v>924</v>
      </c>
    </row>
    <row r="91" spans="1:2" x14ac:dyDescent="0.2">
      <c r="A91" t="s">
        <v>994</v>
      </c>
      <c r="B91" t="s">
        <v>925</v>
      </c>
    </row>
    <row r="92" spans="1:2" x14ac:dyDescent="0.2">
      <c r="A92" t="s">
        <v>994</v>
      </c>
      <c r="B92" t="s">
        <v>926</v>
      </c>
    </row>
    <row r="93" spans="1:2" x14ac:dyDescent="0.2">
      <c r="A93" t="s">
        <v>994</v>
      </c>
      <c r="B93" t="s">
        <v>927</v>
      </c>
    </row>
    <row r="94" spans="1:2" x14ac:dyDescent="0.2">
      <c r="A94" t="s">
        <v>994</v>
      </c>
      <c r="B94" t="s">
        <v>928</v>
      </c>
    </row>
    <row r="95" spans="1:2" x14ac:dyDescent="0.2">
      <c r="A95" t="s">
        <v>994</v>
      </c>
      <c r="B95" t="s">
        <v>929</v>
      </c>
    </row>
    <row r="96" spans="1:2" x14ac:dyDescent="0.2">
      <c r="A96" t="s">
        <v>994</v>
      </c>
      <c r="B96" t="s">
        <v>930</v>
      </c>
    </row>
    <row r="97" spans="1:2" x14ac:dyDescent="0.2">
      <c r="A97" t="s">
        <v>994</v>
      </c>
      <c r="B97" t="s">
        <v>931</v>
      </c>
    </row>
    <row r="98" spans="1:2" x14ac:dyDescent="0.2">
      <c r="A98" t="s">
        <v>994</v>
      </c>
      <c r="B98" t="s">
        <v>932</v>
      </c>
    </row>
    <row r="99" spans="1:2" x14ac:dyDescent="0.2">
      <c r="A99" t="s">
        <v>994</v>
      </c>
      <c r="B99" t="s">
        <v>933</v>
      </c>
    </row>
    <row r="100" spans="1:2" x14ac:dyDescent="0.2">
      <c r="A100" t="s">
        <v>994</v>
      </c>
      <c r="B100" t="s">
        <v>934</v>
      </c>
    </row>
    <row r="101" spans="1:2" x14ac:dyDescent="0.2">
      <c r="A101" t="s">
        <v>994</v>
      </c>
      <c r="B101" t="s">
        <v>935</v>
      </c>
    </row>
    <row r="102" spans="1:2" x14ac:dyDescent="0.2">
      <c r="A102" t="s">
        <v>994</v>
      </c>
      <c r="B102" t="s">
        <v>936</v>
      </c>
    </row>
    <row r="103" spans="1:2" x14ac:dyDescent="0.2">
      <c r="A103" t="s">
        <v>994</v>
      </c>
      <c r="B103" t="s">
        <v>937</v>
      </c>
    </row>
    <row r="104" spans="1:2" x14ac:dyDescent="0.2">
      <c r="A104" t="s">
        <v>994</v>
      </c>
      <c r="B104" t="s">
        <v>938</v>
      </c>
    </row>
    <row r="105" spans="1:2" x14ac:dyDescent="0.2">
      <c r="A105" t="s">
        <v>994</v>
      </c>
      <c r="B105" t="s">
        <v>939</v>
      </c>
    </row>
    <row r="106" spans="1:2" x14ac:dyDescent="0.2">
      <c r="A106" t="s">
        <v>994</v>
      </c>
      <c r="B106" t="s">
        <v>940</v>
      </c>
    </row>
    <row r="107" spans="1:2" x14ac:dyDescent="0.2">
      <c r="A107" t="s">
        <v>994</v>
      </c>
      <c r="B107" t="s">
        <v>941</v>
      </c>
    </row>
    <row r="108" spans="1:2" x14ac:dyDescent="0.2">
      <c r="A108" t="s">
        <v>994</v>
      </c>
      <c r="B108" t="s">
        <v>942</v>
      </c>
    </row>
    <row r="109" spans="1:2" x14ac:dyDescent="0.2">
      <c r="A109" t="s">
        <v>994</v>
      </c>
      <c r="B109" t="s">
        <v>943</v>
      </c>
    </row>
    <row r="110" spans="1:2" x14ac:dyDescent="0.2">
      <c r="A110" t="s">
        <v>994</v>
      </c>
      <c r="B110" t="s">
        <v>947</v>
      </c>
    </row>
    <row r="111" spans="1:2" x14ac:dyDescent="0.2">
      <c r="A111" t="s">
        <v>994</v>
      </c>
      <c r="B111" t="s">
        <v>944</v>
      </c>
    </row>
    <row r="112" spans="1:2" x14ac:dyDescent="0.2">
      <c r="A112" t="s">
        <v>994</v>
      </c>
      <c r="B112" t="s">
        <v>945</v>
      </c>
    </row>
    <row r="113" spans="1:2" x14ac:dyDescent="0.2">
      <c r="A113" t="s">
        <v>994</v>
      </c>
      <c r="B113" t="s">
        <v>946</v>
      </c>
    </row>
    <row r="114" spans="1:2" x14ac:dyDescent="0.2">
      <c r="A114" t="s">
        <v>994</v>
      </c>
      <c r="B114" t="s">
        <v>948</v>
      </c>
    </row>
    <row r="115" spans="1:2" x14ac:dyDescent="0.2">
      <c r="A115" t="s">
        <v>994</v>
      </c>
      <c r="B115" t="s">
        <v>949</v>
      </c>
    </row>
    <row r="116" spans="1:2" x14ac:dyDescent="0.2">
      <c r="A116" t="s">
        <v>994</v>
      </c>
      <c r="B116" t="s">
        <v>950</v>
      </c>
    </row>
    <row r="117" spans="1:2" x14ac:dyDescent="0.2">
      <c r="A117" t="s">
        <v>994</v>
      </c>
      <c r="B117" t="s">
        <v>951</v>
      </c>
    </row>
    <row r="118" spans="1:2" x14ac:dyDescent="0.2">
      <c r="A118" t="s">
        <v>994</v>
      </c>
      <c r="B118" t="s">
        <v>952</v>
      </c>
    </row>
    <row r="119" spans="1:2" x14ac:dyDescent="0.2">
      <c r="A119" t="s">
        <v>994</v>
      </c>
      <c r="B119" t="s">
        <v>953</v>
      </c>
    </row>
    <row r="120" spans="1:2" x14ac:dyDescent="0.2">
      <c r="A120" t="s">
        <v>994</v>
      </c>
      <c r="B120" t="s">
        <v>954</v>
      </c>
    </row>
    <row r="121" spans="1:2" x14ac:dyDescent="0.2">
      <c r="A121" t="s">
        <v>994</v>
      </c>
      <c r="B121" t="s">
        <v>955</v>
      </c>
    </row>
    <row r="122" spans="1:2" x14ac:dyDescent="0.2">
      <c r="A122" t="s">
        <v>994</v>
      </c>
      <c r="B122" t="s">
        <v>956</v>
      </c>
    </row>
    <row r="123" spans="1:2" x14ac:dyDescent="0.2">
      <c r="A123" t="s">
        <v>994</v>
      </c>
      <c r="B123" t="s">
        <v>957</v>
      </c>
    </row>
    <row r="124" spans="1:2" x14ac:dyDescent="0.2">
      <c r="A124" t="s">
        <v>994</v>
      </c>
      <c r="B124" t="s">
        <v>958</v>
      </c>
    </row>
    <row r="125" spans="1:2" x14ac:dyDescent="0.2">
      <c r="A125" t="s">
        <v>994</v>
      </c>
      <c r="B125" t="s">
        <v>959</v>
      </c>
    </row>
    <row r="126" spans="1:2" x14ac:dyDescent="0.2">
      <c r="A126" t="s">
        <v>994</v>
      </c>
      <c r="B126" t="s">
        <v>960</v>
      </c>
    </row>
    <row r="127" spans="1:2" x14ac:dyDescent="0.2">
      <c r="A127" t="s">
        <v>994</v>
      </c>
      <c r="B127" t="s">
        <v>961</v>
      </c>
    </row>
    <row r="128" spans="1:2" x14ac:dyDescent="0.2">
      <c r="A128" t="s">
        <v>994</v>
      </c>
      <c r="B128" t="s">
        <v>962</v>
      </c>
    </row>
    <row r="129" spans="1:2" x14ac:dyDescent="0.2">
      <c r="A129" t="s">
        <v>994</v>
      </c>
      <c r="B129" t="s">
        <v>963</v>
      </c>
    </row>
    <row r="130" spans="1:2" x14ac:dyDescent="0.2">
      <c r="A130" t="s">
        <v>994</v>
      </c>
      <c r="B130" t="s">
        <v>964</v>
      </c>
    </row>
    <row r="131" spans="1:2" x14ac:dyDescent="0.2">
      <c r="A131" t="s">
        <v>994</v>
      </c>
      <c r="B131" t="s">
        <v>972</v>
      </c>
    </row>
    <row r="132" spans="1:2" x14ac:dyDescent="0.2">
      <c r="A132" t="s">
        <v>994</v>
      </c>
      <c r="B132" t="s">
        <v>965</v>
      </c>
    </row>
    <row r="133" spans="1:2" x14ac:dyDescent="0.2">
      <c r="A133" t="s">
        <v>994</v>
      </c>
      <c r="B133" t="s">
        <v>966</v>
      </c>
    </row>
    <row r="134" spans="1:2" x14ac:dyDescent="0.2">
      <c r="A134" t="s">
        <v>994</v>
      </c>
      <c r="B134" t="s">
        <v>967</v>
      </c>
    </row>
    <row r="135" spans="1:2" x14ac:dyDescent="0.2">
      <c r="A135" t="s">
        <v>994</v>
      </c>
      <c r="B135" t="s">
        <v>968</v>
      </c>
    </row>
    <row r="136" spans="1:2" x14ac:dyDescent="0.2">
      <c r="A136" t="s">
        <v>994</v>
      </c>
      <c r="B136" t="s">
        <v>969</v>
      </c>
    </row>
    <row r="137" spans="1:2" x14ac:dyDescent="0.2">
      <c r="A137" t="s">
        <v>994</v>
      </c>
      <c r="B137" t="s">
        <v>970</v>
      </c>
    </row>
    <row r="138" spans="1:2" x14ac:dyDescent="0.2">
      <c r="A138" t="s">
        <v>994</v>
      </c>
      <c r="B138" t="s">
        <v>971</v>
      </c>
    </row>
    <row r="139" spans="1:2" x14ac:dyDescent="0.2">
      <c r="A139" t="s">
        <v>996</v>
      </c>
      <c r="B139" t="s">
        <v>896</v>
      </c>
    </row>
    <row r="140" spans="1:2" x14ac:dyDescent="0.2">
      <c r="A140" t="s">
        <v>996</v>
      </c>
      <c r="B140" t="s">
        <v>897</v>
      </c>
    </row>
    <row r="141" spans="1:2" x14ac:dyDescent="0.2">
      <c r="A141" t="s">
        <v>996</v>
      </c>
      <c r="B141" t="s">
        <v>898</v>
      </c>
    </row>
    <row r="142" spans="1:2" x14ac:dyDescent="0.2">
      <c r="A142" t="s">
        <v>996</v>
      </c>
      <c r="B142" t="s">
        <v>899</v>
      </c>
    </row>
    <row r="143" spans="1:2" x14ac:dyDescent="0.2">
      <c r="A143" t="s">
        <v>996</v>
      </c>
      <c r="B143" t="s">
        <v>900</v>
      </c>
    </row>
    <row r="144" spans="1:2" x14ac:dyDescent="0.2">
      <c r="A144" t="s">
        <v>996</v>
      </c>
      <c r="B144" t="s">
        <v>901</v>
      </c>
    </row>
    <row r="145" spans="1:2" x14ac:dyDescent="0.2">
      <c r="A145" t="s">
        <v>996</v>
      </c>
      <c r="B145" t="s">
        <v>902</v>
      </c>
    </row>
    <row r="146" spans="1:2" x14ac:dyDescent="0.2">
      <c r="A146" t="s">
        <v>996</v>
      </c>
      <c r="B146" t="s">
        <v>903</v>
      </c>
    </row>
    <row r="147" spans="1:2" x14ac:dyDescent="0.2">
      <c r="A147" t="s">
        <v>996</v>
      </c>
      <c r="B147" t="s">
        <v>904</v>
      </c>
    </row>
    <row r="148" spans="1:2" x14ac:dyDescent="0.2">
      <c r="A148" t="s">
        <v>996</v>
      </c>
      <c r="B148" t="s">
        <v>905</v>
      </c>
    </row>
    <row r="149" spans="1:2" x14ac:dyDescent="0.2">
      <c r="A149" t="s">
        <v>996</v>
      </c>
      <c r="B149" t="s">
        <v>906</v>
      </c>
    </row>
    <row r="150" spans="1:2" x14ac:dyDescent="0.2">
      <c r="A150" t="s">
        <v>996</v>
      </c>
      <c r="B150" t="s">
        <v>907</v>
      </c>
    </row>
    <row r="151" spans="1:2" x14ac:dyDescent="0.2">
      <c r="A151" t="s">
        <v>996</v>
      </c>
      <c r="B151" t="s">
        <v>909</v>
      </c>
    </row>
    <row r="152" spans="1:2" x14ac:dyDescent="0.2">
      <c r="A152" t="s">
        <v>996</v>
      </c>
      <c r="B152" t="s">
        <v>908</v>
      </c>
    </row>
    <row r="153" spans="1:2" x14ac:dyDescent="0.2">
      <c r="A153" t="s">
        <v>996</v>
      </c>
      <c r="B153" t="s">
        <v>910</v>
      </c>
    </row>
    <row r="154" spans="1:2" x14ac:dyDescent="0.2">
      <c r="A154" t="s">
        <v>996</v>
      </c>
      <c r="B154" t="s">
        <v>911</v>
      </c>
    </row>
    <row r="155" spans="1:2" x14ac:dyDescent="0.2">
      <c r="A155" t="s">
        <v>1226</v>
      </c>
      <c r="B155" t="s">
        <v>890</v>
      </c>
    </row>
    <row r="156" spans="1:2" x14ac:dyDescent="0.2">
      <c r="A156" t="s">
        <v>1226</v>
      </c>
      <c r="B156" t="s">
        <v>891</v>
      </c>
    </row>
    <row r="157" spans="1:2" x14ac:dyDescent="0.2">
      <c r="A157" t="s">
        <v>1226</v>
      </c>
      <c r="B157" t="s">
        <v>892</v>
      </c>
    </row>
    <row r="158" spans="1:2" x14ac:dyDescent="0.2">
      <c r="A158" t="s">
        <v>1226</v>
      </c>
      <c r="B158" t="s">
        <v>893</v>
      </c>
    </row>
    <row r="159" spans="1:2" x14ac:dyDescent="0.2">
      <c r="A159" t="s">
        <v>1226</v>
      </c>
      <c r="B159" t="s">
        <v>894</v>
      </c>
    </row>
    <row r="160" spans="1:2" x14ac:dyDescent="0.2">
      <c r="A160" t="s">
        <v>1226</v>
      </c>
      <c r="B160" t="s">
        <v>895</v>
      </c>
    </row>
    <row r="161" spans="1:2" x14ac:dyDescent="0.2">
      <c r="A161" t="s">
        <v>1227</v>
      </c>
      <c r="B161" t="s">
        <v>890</v>
      </c>
    </row>
    <row r="162" spans="1:2" x14ac:dyDescent="0.2">
      <c r="A162" t="s">
        <v>1227</v>
      </c>
      <c r="B162" t="s">
        <v>891</v>
      </c>
    </row>
    <row r="163" spans="1:2" x14ac:dyDescent="0.2">
      <c r="A163" t="s">
        <v>1227</v>
      </c>
      <c r="B163" t="s">
        <v>892</v>
      </c>
    </row>
    <row r="164" spans="1:2" x14ac:dyDescent="0.2">
      <c r="A164" t="s">
        <v>1227</v>
      </c>
      <c r="B164" t="s">
        <v>893</v>
      </c>
    </row>
    <row r="165" spans="1:2" x14ac:dyDescent="0.2">
      <c r="A165" t="s">
        <v>1227</v>
      </c>
      <c r="B165" t="s">
        <v>894</v>
      </c>
    </row>
    <row r="166" spans="1:2" x14ac:dyDescent="0.2">
      <c r="A166" t="s">
        <v>1227</v>
      </c>
      <c r="B166" t="s">
        <v>895</v>
      </c>
    </row>
    <row r="167" spans="1:2" x14ac:dyDescent="0.2">
      <c r="A167" t="s">
        <v>912</v>
      </c>
      <c r="B167" t="s">
        <v>912</v>
      </c>
    </row>
    <row r="168" spans="1:2" x14ac:dyDescent="0.2">
      <c r="A168" t="s">
        <v>913</v>
      </c>
      <c r="B168" t="s">
        <v>913</v>
      </c>
    </row>
    <row r="169" spans="1:2" x14ac:dyDescent="0.2">
      <c r="A169" t="s">
        <v>998</v>
      </c>
      <c r="B169" t="s">
        <v>914</v>
      </c>
    </row>
    <row r="170" spans="1:2" x14ac:dyDescent="0.2">
      <c r="A170" t="s">
        <v>998</v>
      </c>
      <c r="B170" t="s">
        <v>915</v>
      </c>
    </row>
    <row r="171" spans="1:2" x14ac:dyDescent="0.2">
      <c r="A171" t="s">
        <v>998</v>
      </c>
      <c r="B171" t="s">
        <v>916</v>
      </c>
    </row>
    <row r="172" spans="1:2" x14ac:dyDescent="0.2">
      <c r="A172" t="s">
        <v>914</v>
      </c>
      <c r="B172" t="s">
        <v>914</v>
      </c>
    </row>
    <row r="173" spans="1:2" x14ac:dyDescent="0.2">
      <c r="A173" t="s">
        <v>915</v>
      </c>
      <c r="B173" t="s">
        <v>915</v>
      </c>
    </row>
    <row r="174" spans="1:2" x14ac:dyDescent="0.2">
      <c r="A174" t="s">
        <v>916</v>
      </c>
      <c r="B174" t="s">
        <v>916</v>
      </c>
    </row>
    <row r="175" spans="1:2" x14ac:dyDescent="0.2">
      <c r="A175" t="s">
        <v>917</v>
      </c>
      <c r="B175" t="s">
        <v>917</v>
      </c>
    </row>
    <row r="176" spans="1:2" x14ac:dyDescent="0.2">
      <c r="A176" t="s">
        <v>918</v>
      </c>
      <c r="B176" t="s">
        <v>918</v>
      </c>
    </row>
    <row r="177" spans="1:2" x14ac:dyDescent="0.2">
      <c r="A177" t="s">
        <v>919</v>
      </c>
      <c r="B177" t="s">
        <v>919</v>
      </c>
    </row>
    <row r="178" spans="1:2" x14ac:dyDescent="0.2">
      <c r="A178" t="s">
        <v>919</v>
      </c>
      <c r="B178" t="s">
        <v>920</v>
      </c>
    </row>
    <row r="179" spans="1:2" x14ac:dyDescent="0.2">
      <c r="A179" t="s">
        <v>920</v>
      </c>
      <c r="B179" t="s">
        <v>919</v>
      </c>
    </row>
    <row r="180" spans="1:2" x14ac:dyDescent="0.2">
      <c r="A180" t="s">
        <v>920</v>
      </c>
      <c r="B180" t="s">
        <v>920</v>
      </c>
    </row>
    <row r="181" spans="1:2" x14ac:dyDescent="0.2">
      <c r="A181" t="s">
        <v>921</v>
      </c>
      <c r="B181" t="s">
        <v>921</v>
      </c>
    </row>
    <row r="182" spans="1:2" x14ac:dyDescent="0.2">
      <c r="A182" t="s">
        <v>922</v>
      </c>
      <c r="B182" t="s">
        <v>922</v>
      </c>
    </row>
    <row r="183" spans="1:2" x14ac:dyDescent="0.2">
      <c r="A183" t="s">
        <v>923</v>
      </c>
      <c r="B183" t="s">
        <v>923</v>
      </c>
    </row>
    <row r="184" spans="1:2" x14ac:dyDescent="0.2">
      <c r="A184" t="s">
        <v>924</v>
      </c>
      <c r="B184" t="s">
        <v>924</v>
      </c>
    </row>
    <row r="185" spans="1:2" x14ac:dyDescent="0.2">
      <c r="A185" t="s">
        <v>925</v>
      </c>
      <c r="B185" t="s">
        <v>925</v>
      </c>
    </row>
    <row r="186" spans="1:2" x14ac:dyDescent="0.2">
      <c r="A186" t="s">
        <v>926</v>
      </c>
      <c r="B186" t="s">
        <v>926</v>
      </c>
    </row>
    <row r="187" spans="1:2" x14ac:dyDescent="0.2">
      <c r="A187" t="s">
        <v>927</v>
      </c>
      <c r="B187" t="s">
        <v>927</v>
      </c>
    </row>
    <row r="188" spans="1:2" x14ac:dyDescent="0.2">
      <c r="A188" t="s">
        <v>928</v>
      </c>
      <c r="B188" t="s">
        <v>928</v>
      </c>
    </row>
    <row r="189" spans="1:2" x14ac:dyDescent="0.2">
      <c r="A189" t="s">
        <v>929</v>
      </c>
      <c r="B189" t="s">
        <v>929</v>
      </c>
    </row>
    <row r="190" spans="1:2" x14ac:dyDescent="0.2">
      <c r="A190" t="s">
        <v>930</v>
      </c>
      <c r="B190" t="s">
        <v>930</v>
      </c>
    </row>
    <row r="191" spans="1:2" x14ac:dyDescent="0.2">
      <c r="A191" t="s">
        <v>931</v>
      </c>
      <c r="B191" t="s">
        <v>931</v>
      </c>
    </row>
    <row r="192" spans="1:2" x14ac:dyDescent="0.2">
      <c r="A192" t="s">
        <v>932</v>
      </c>
      <c r="B192" t="s">
        <v>932</v>
      </c>
    </row>
    <row r="193" spans="1:2" x14ac:dyDescent="0.2">
      <c r="A193" t="s">
        <v>933</v>
      </c>
      <c r="B193" t="s">
        <v>933</v>
      </c>
    </row>
    <row r="194" spans="1:2" x14ac:dyDescent="0.2">
      <c r="A194" t="s">
        <v>934</v>
      </c>
      <c r="B194" t="s">
        <v>934</v>
      </c>
    </row>
    <row r="195" spans="1:2" x14ac:dyDescent="0.2">
      <c r="A195" t="s">
        <v>935</v>
      </c>
      <c r="B195" t="s">
        <v>935</v>
      </c>
    </row>
    <row r="196" spans="1:2" x14ac:dyDescent="0.2">
      <c r="A196" t="s">
        <v>936</v>
      </c>
      <c r="B196" t="s">
        <v>936</v>
      </c>
    </row>
    <row r="197" spans="1:2" x14ac:dyDescent="0.2">
      <c r="A197" t="s">
        <v>937</v>
      </c>
      <c r="B197" t="s">
        <v>937</v>
      </c>
    </row>
    <row r="198" spans="1:2" x14ac:dyDescent="0.2">
      <c r="A198" t="s">
        <v>938</v>
      </c>
      <c r="B198" t="s">
        <v>938</v>
      </c>
    </row>
    <row r="199" spans="1:2" x14ac:dyDescent="0.2">
      <c r="A199" t="s">
        <v>939</v>
      </c>
      <c r="B199" t="s">
        <v>939</v>
      </c>
    </row>
    <row r="200" spans="1:2" x14ac:dyDescent="0.2">
      <c r="A200" t="s">
        <v>940</v>
      </c>
      <c r="B200" t="s">
        <v>940</v>
      </c>
    </row>
    <row r="201" spans="1:2" x14ac:dyDescent="0.2">
      <c r="A201" t="s">
        <v>941</v>
      </c>
      <c r="B201" t="s">
        <v>941</v>
      </c>
    </row>
    <row r="202" spans="1:2" x14ac:dyDescent="0.2">
      <c r="A202" t="s">
        <v>942</v>
      </c>
      <c r="B202" t="s">
        <v>942</v>
      </c>
    </row>
    <row r="203" spans="1:2" x14ac:dyDescent="0.2">
      <c r="A203" t="s">
        <v>943</v>
      </c>
      <c r="B203" t="s">
        <v>943</v>
      </c>
    </row>
    <row r="204" spans="1:2" x14ac:dyDescent="0.2">
      <c r="A204" t="s">
        <v>947</v>
      </c>
      <c r="B204" t="s">
        <v>947</v>
      </c>
    </row>
    <row r="205" spans="1:2" x14ac:dyDescent="0.2">
      <c r="A205" t="s">
        <v>944</v>
      </c>
      <c r="B205" t="s">
        <v>944</v>
      </c>
    </row>
    <row r="206" spans="1:2" x14ac:dyDescent="0.2">
      <c r="A206" t="s">
        <v>945</v>
      </c>
      <c r="B206" t="s">
        <v>945</v>
      </c>
    </row>
    <row r="207" spans="1:2" x14ac:dyDescent="0.2">
      <c r="A207" t="s">
        <v>946</v>
      </c>
      <c r="B207" t="s">
        <v>946</v>
      </c>
    </row>
    <row r="208" spans="1:2" x14ac:dyDescent="0.2">
      <c r="A208" t="s">
        <v>948</v>
      </c>
      <c r="B208" t="s">
        <v>948</v>
      </c>
    </row>
    <row r="209" spans="1:2" x14ac:dyDescent="0.2">
      <c r="A209" t="s">
        <v>949</v>
      </c>
      <c r="B209" t="s">
        <v>949</v>
      </c>
    </row>
    <row r="210" spans="1:2" x14ac:dyDescent="0.2">
      <c r="A210" t="s">
        <v>950</v>
      </c>
      <c r="B210" t="s">
        <v>950</v>
      </c>
    </row>
    <row r="211" spans="1:2" x14ac:dyDescent="0.2">
      <c r="A211" t="s">
        <v>951</v>
      </c>
      <c r="B211" t="s">
        <v>951</v>
      </c>
    </row>
    <row r="212" spans="1:2" x14ac:dyDescent="0.2">
      <c r="A212" t="s">
        <v>952</v>
      </c>
      <c r="B212" t="s">
        <v>952</v>
      </c>
    </row>
    <row r="213" spans="1:2" x14ac:dyDescent="0.2">
      <c r="A213" t="s">
        <v>953</v>
      </c>
      <c r="B213" t="s">
        <v>953</v>
      </c>
    </row>
    <row r="214" spans="1:2" x14ac:dyDescent="0.2">
      <c r="A214" t="s">
        <v>954</v>
      </c>
      <c r="B214" t="s">
        <v>954</v>
      </c>
    </row>
    <row r="215" spans="1:2" x14ac:dyDescent="0.2">
      <c r="A215" t="s">
        <v>955</v>
      </c>
      <c r="B215" t="s">
        <v>955</v>
      </c>
    </row>
    <row r="216" spans="1:2" x14ac:dyDescent="0.2">
      <c r="A216" t="s">
        <v>956</v>
      </c>
      <c r="B216" t="s">
        <v>956</v>
      </c>
    </row>
    <row r="217" spans="1:2" x14ac:dyDescent="0.2">
      <c r="A217" t="s">
        <v>957</v>
      </c>
      <c r="B217" t="s">
        <v>957</v>
      </c>
    </row>
    <row r="218" spans="1:2" x14ac:dyDescent="0.2">
      <c r="A218" t="s">
        <v>958</v>
      </c>
      <c r="B218" t="s">
        <v>958</v>
      </c>
    </row>
    <row r="219" spans="1:2" x14ac:dyDescent="0.2">
      <c r="A219" t="s">
        <v>959</v>
      </c>
      <c r="B219" t="s">
        <v>959</v>
      </c>
    </row>
    <row r="220" spans="1:2" x14ac:dyDescent="0.2">
      <c r="A220" t="s">
        <v>960</v>
      </c>
      <c r="B220" t="s">
        <v>960</v>
      </c>
    </row>
    <row r="221" spans="1:2" x14ac:dyDescent="0.2">
      <c r="A221" t="s">
        <v>961</v>
      </c>
      <c r="B221" t="s">
        <v>961</v>
      </c>
    </row>
    <row r="222" spans="1:2" x14ac:dyDescent="0.2">
      <c r="A222" t="s">
        <v>962</v>
      </c>
      <c r="B222" t="s">
        <v>962</v>
      </c>
    </row>
    <row r="223" spans="1:2" x14ac:dyDescent="0.2">
      <c r="A223" t="s">
        <v>963</v>
      </c>
      <c r="B223" t="s">
        <v>963</v>
      </c>
    </row>
    <row r="224" spans="1:2" x14ac:dyDescent="0.2">
      <c r="A224" t="s">
        <v>964</v>
      </c>
      <c r="B224" t="s">
        <v>964</v>
      </c>
    </row>
    <row r="225" spans="1:2" x14ac:dyDescent="0.2">
      <c r="A225" t="s">
        <v>972</v>
      </c>
      <c r="B225" t="s">
        <v>972</v>
      </c>
    </row>
    <row r="226" spans="1:2" x14ac:dyDescent="0.2">
      <c r="A226" t="s">
        <v>965</v>
      </c>
      <c r="B226" t="s">
        <v>965</v>
      </c>
    </row>
    <row r="227" spans="1:2" x14ac:dyDescent="0.2">
      <c r="A227" t="s">
        <v>966</v>
      </c>
      <c r="B227" t="s">
        <v>966</v>
      </c>
    </row>
    <row r="228" spans="1:2" x14ac:dyDescent="0.2">
      <c r="A228" t="s">
        <v>967</v>
      </c>
      <c r="B228" t="s">
        <v>967</v>
      </c>
    </row>
    <row r="229" spans="1:2" x14ac:dyDescent="0.2">
      <c r="A229" t="s">
        <v>968</v>
      </c>
      <c r="B229" t="s">
        <v>968</v>
      </c>
    </row>
    <row r="230" spans="1:2" x14ac:dyDescent="0.2">
      <c r="A230" t="s">
        <v>969</v>
      </c>
      <c r="B230" t="s">
        <v>969</v>
      </c>
    </row>
    <row r="231" spans="1:2" x14ac:dyDescent="0.2">
      <c r="A231" t="s">
        <v>970</v>
      </c>
      <c r="B231" t="s">
        <v>970</v>
      </c>
    </row>
    <row r="232" spans="1:2" x14ac:dyDescent="0.2">
      <c r="A232" t="s">
        <v>971</v>
      </c>
      <c r="B232" t="s">
        <v>971</v>
      </c>
    </row>
    <row r="233" spans="1:2" x14ac:dyDescent="0.2">
      <c r="A233" t="s">
        <v>999</v>
      </c>
      <c r="B233" t="s">
        <v>914</v>
      </c>
    </row>
    <row r="234" spans="1:2" x14ac:dyDescent="0.2">
      <c r="A234" t="s">
        <v>999</v>
      </c>
      <c r="B234" t="s">
        <v>922</v>
      </c>
    </row>
    <row r="235" spans="1:2" x14ac:dyDescent="0.2">
      <c r="A235" t="s">
        <v>1000</v>
      </c>
      <c r="B235" t="s">
        <v>915</v>
      </c>
    </row>
    <row r="236" spans="1:2" x14ac:dyDescent="0.2">
      <c r="A236" t="s">
        <v>1000</v>
      </c>
      <c r="B236" t="s">
        <v>940</v>
      </c>
    </row>
    <row r="237" spans="1:2" x14ac:dyDescent="0.2">
      <c r="A237" t="s">
        <v>1002</v>
      </c>
      <c r="B237" t="s">
        <v>916</v>
      </c>
    </row>
    <row r="238" spans="1:2" x14ac:dyDescent="0.2">
      <c r="A238" t="s">
        <v>1004</v>
      </c>
      <c r="B238" t="s">
        <v>921</v>
      </c>
    </row>
    <row r="239" spans="1:2" x14ac:dyDescent="0.2">
      <c r="A239" t="s">
        <v>1007</v>
      </c>
      <c r="B239" t="s">
        <v>923</v>
      </c>
    </row>
    <row r="240" spans="1:2" x14ac:dyDescent="0.2">
      <c r="A240" t="s">
        <v>1008</v>
      </c>
      <c r="B240" t="s">
        <v>925</v>
      </c>
    </row>
    <row r="241" spans="1:2" x14ac:dyDescent="0.2">
      <c r="A241" t="s">
        <v>1010</v>
      </c>
      <c r="B241" t="s">
        <v>927</v>
      </c>
    </row>
    <row r="242" spans="1:2" x14ac:dyDescent="0.2">
      <c r="A242" t="s">
        <v>1011</v>
      </c>
      <c r="B242" t="s">
        <v>898</v>
      </c>
    </row>
    <row r="243" spans="1:2" x14ac:dyDescent="0.2">
      <c r="A243" t="s">
        <v>1011</v>
      </c>
      <c r="B243" t="s">
        <v>931</v>
      </c>
    </row>
    <row r="244" spans="1:2" x14ac:dyDescent="0.2">
      <c r="A244" t="s">
        <v>1013</v>
      </c>
      <c r="B244" t="s">
        <v>932</v>
      </c>
    </row>
    <row r="245" spans="1:2" x14ac:dyDescent="0.2">
      <c r="A245" t="s">
        <v>1016</v>
      </c>
      <c r="B245" t="s">
        <v>933</v>
      </c>
    </row>
    <row r="246" spans="1:2" x14ac:dyDescent="0.2">
      <c r="A246" t="s">
        <v>1016</v>
      </c>
      <c r="B246" t="s">
        <v>935</v>
      </c>
    </row>
    <row r="247" spans="1:2" x14ac:dyDescent="0.2">
      <c r="A247" t="s">
        <v>1016</v>
      </c>
      <c r="B247" t="s">
        <v>952</v>
      </c>
    </row>
    <row r="248" spans="1:2" x14ac:dyDescent="0.2">
      <c r="A248" t="s">
        <v>1020</v>
      </c>
      <c r="B248" t="s">
        <v>934</v>
      </c>
    </row>
    <row r="249" spans="1:2" x14ac:dyDescent="0.2">
      <c r="A249" t="s">
        <v>1023</v>
      </c>
      <c r="B249" t="s">
        <v>932</v>
      </c>
    </row>
    <row r="250" spans="1:2" x14ac:dyDescent="0.2">
      <c r="A250" t="s">
        <v>1023</v>
      </c>
      <c r="B250" t="s">
        <v>935</v>
      </c>
    </row>
    <row r="251" spans="1:2" x14ac:dyDescent="0.2">
      <c r="A251" t="s">
        <v>1023</v>
      </c>
      <c r="B251" t="s">
        <v>954</v>
      </c>
    </row>
    <row r="252" spans="1:2" x14ac:dyDescent="0.2">
      <c r="A252" t="s">
        <v>1025</v>
      </c>
      <c r="B252" t="s">
        <v>939</v>
      </c>
    </row>
    <row r="253" spans="1:2" x14ac:dyDescent="0.2">
      <c r="A253" t="s">
        <v>1025</v>
      </c>
      <c r="B253" t="s">
        <v>963</v>
      </c>
    </row>
    <row r="254" spans="1:2" x14ac:dyDescent="0.2">
      <c r="A254" t="s">
        <v>1025</v>
      </c>
      <c r="B254" t="s">
        <v>965</v>
      </c>
    </row>
    <row r="255" spans="1:2" x14ac:dyDescent="0.2">
      <c r="A255" t="s">
        <v>1028</v>
      </c>
      <c r="B255" t="s">
        <v>941</v>
      </c>
    </row>
    <row r="256" spans="1:2" x14ac:dyDescent="0.2">
      <c r="A256" t="s">
        <v>1031</v>
      </c>
      <c r="B256" t="s">
        <v>947</v>
      </c>
    </row>
    <row r="257" spans="1:2" x14ac:dyDescent="0.2">
      <c r="A257" t="s">
        <v>1032</v>
      </c>
      <c r="B257" t="s">
        <v>944</v>
      </c>
    </row>
    <row r="258" spans="1:2" x14ac:dyDescent="0.2">
      <c r="A258" t="s">
        <v>1034</v>
      </c>
      <c r="B258" t="s">
        <v>946</v>
      </c>
    </row>
    <row r="259" spans="1:2" x14ac:dyDescent="0.2">
      <c r="A259" t="s">
        <v>1036</v>
      </c>
      <c r="B259" t="s">
        <v>949</v>
      </c>
    </row>
    <row r="260" spans="1:2" x14ac:dyDescent="0.2">
      <c r="A260" t="s">
        <v>1014</v>
      </c>
      <c r="B260" t="s">
        <v>951</v>
      </c>
    </row>
    <row r="261" spans="1:2" x14ac:dyDescent="0.2">
      <c r="A261" t="s">
        <v>1039</v>
      </c>
      <c r="B261" t="s">
        <v>952</v>
      </c>
    </row>
    <row r="262" spans="1:2" x14ac:dyDescent="0.2">
      <c r="A262" t="s">
        <v>1041</v>
      </c>
      <c r="B262" t="s">
        <v>953</v>
      </c>
    </row>
    <row r="263" spans="1:2" x14ac:dyDescent="0.2">
      <c r="A263" t="s">
        <v>1042</v>
      </c>
      <c r="B263" t="s">
        <v>954</v>
      </c>
    </row>
    <row r="264" spans="1:2" x14ac:dyDescent="0.2">
      <c r="A264" t="s">
        <v>1044</v>
      </c>
      <c r="B264" t="s">
        <v>955</v>
      </c>
    </row>
    <row r="265" spans="1:2" x14ac:dyDescent="0.2">
      <c r="A265" t="s">
        <v>1045</v>
      </c>
      <c r="B265" t="s">
        <v>957</v>
      </c>
    </row>
    <row r="266" spans="1:2" x14ac:dyDescent="0.2">
      <c r="A266" t="s">
        <v>1047</v>
      </c>
      <c r="B266" t="s">
        <v>960</v>
      </c>
    </row>
    <row r="267" spans="1:2" x14ac:dyDescent="0.2">
      <c r="A267" t="s">
        <v>1049</v>
      </c>
      <c r="B267" t="s">
        <v>961</v>
      </c>
    </row>
    <row r="268" spans="1:2" x14ac:dyDescent="0.2">
      <c r="A268" t="s">
        <v>1050</v>
      </c>
      <c r="B268" t="s">
        <v>963</v>
      </c>
    </row>
    <row r="269" spans="1:2" x14ac:dyDescent="0.2">
      <c r="A269" t="s">
        <v>1051</v>
      </c>
      <c r="B269" t="s">
        <v>964</v>
      </c>
    </row>
    <row r="270" spans="1:2" x14ac:dyDescent="0.2">
      <c r="A270" t="s">
        <v>1053</v>
      </c>
      <c r="B270" t="s">
        <v>967</v>
      </c>
    </row>
    <row r="271" spans="1:2" x14ac:dyDescent="0.2">
      <c r="A271" t="s">
        <v>1055</v>
      </c>
      <c r="B271" t="s">
        <v>968</v>
      </c>
    </row>
    <row r="272" spans="1:2" x14ac:dyDescent="0.2">
      <c r="A272" t="s">
        <v>1056</v>
      </c>
      <c r="B272" t="s">
        <v>970</v>
      </c>
    </row>
    <row r="273" spans="1:2" x14ac:dyDescent="0.2">
      <c r="A273" t="s">
        <v>1057</v>
      </c>
      <c r="B273" t="s">
        <v>971</v>
      </c>
    </row>
    <row r="274" spans="1:2" x14ac:dyDescent="0.2">
      <c r="A274" t="s">
        <v>1001</v>
      </c>
      <c r="B274" t="s">
        <v>915</v>
      </c>
    </row>
    <row r="275" spans="1:2" x14ac:dyDescent="0.2">
      <c r="A275" t="s">
        <v>1003</v>
      </c>
      <c r="B275" t="s">
        <v>916</v>
      </c>
    </row>
    <row r="276" spans="1:2" x14ac:dyDescent="0.2">
      <c r="A276" t="s">
        <v>1005</v>
      </c>
      <c r="B276" t="s">
        <v>921</v>
      </c>
    </row>
    <row r="277" spans="1:2" x14ac:dyDescent="0.2">
      <c r="A277" t="s">
        <v>1006</v>
      </c>
      <c r="B277" t="s">
        <v>922</v>
      </c>
    </row>
    <row r="278" spans="1:2" x14ac:dyDescent="0.2">
      <c r="A278" t="s">
        <v>1006</v>
      </c>
      <c r="B278" t="s">
        <v>923</v>
      </c>
    </row>
    <row r="279" spans="1:2" x14ac:dyDescent="0.2">
      <c r="A279" t="s">
        <v>1006</v>
      </c>
      <c r="B279" t="s">
        <v>947</v>
      </c>
    </row>
    <row r="280" spans="1:2" x14ac:dyDescent="0.2">
      <c r="A280" t="s">
        <v>1006</v>
      </c>
      <c r="B280" t="s">
        <v>946</v>
      </c>
    </row>
    <row r="281" spans="1:2" x14ac:dyDescent="0.2">
      <c r="A281" t="s">
        <v>1009</v>
      </c>
      <c r="B281" t="s">
        <v>925</v>
      </c>
    </row>
    <row r="282" spans="1:2" x14ac:dyDescent="0.2">
      <c r="A282" t="s">
        <v>1012</v>
      </c>
      <c r="B282" t="s">
        <v>931</v>
      </c>
    </row>
    <row r="283" spans="1:2" x14ac:dyDescent="0.2">
      <c r="A283" t="s">
        <v>1017</v>
      </c>
      <c r="B283" t="s">
        <v>932</v>
      </c>
    </row>
    <row r="284" spans="1:2" x14ac:dyDescent="0.2">
      <c r="A284" t="s">
        <v>1017</v>
      </c>
      <c r="B284" t="s">
        <v>933</v>
      </c>
    </row>
    <row r="285" spans="1:2" x14ac:dyDescent="0.2">
      <c r="A285" t="s">
        <v>1017</v>
      </c>
      <c r="B285" t="s">
        <v>935</v>
      </c>
    </row>
    <row r="286" spans="1:2" x14ac:dyDescent="0.2">
      <c r="A286" t="s">
        <v>1017</v>
      </c>
      <c r="B286" t="s">
        <v>954</v>
      </c>
    </row>
    <row r="287" spans="1:2" x14ac:dyDescent="0.2">
      <c r="A287" t="s">
        <v>1021</v>
      </c>
      <c r="B287" t="s">
        <v>934</v>
      </c>
    </row>
    <row r="288" spans="1:2" x14ac:dyDescent="0.2">
      <c r="A288" t="s">
        <v>1024</v>
      </c>
      <c r="B288" t="s">
        <v>935</v>
      </c>
    </row>
    <row r="289" spans="1:2" x14ac:dyDescent="0.2">
      <c r="A289" t="s">
        <v>1024</v>
      </c>
      <c r="B289" t="s">
        <v>952</v>
      </c>
    </row>
    <row r="290" spans="1:2" x14ac:dyDescent="0.2">
      <c r="A290" t="s">
        <v>1026</v>
      </c>
      <c r="B290" t="s">
        <v>939</v>
      </c>
    </row>
    <row r="291" spans="1:2" x14ac:dyDescent="0.2">
      <c r="A291" t="s">
        <v>1027</v>
      </c>
      <c r="B291" t="s">
        <v>940</v>
      </c>
    </row>
    <row r="292" spans="1:2" x14ac:dyDescent="0.2">
      <c r="A292" t="s">
        <v>1029</v>
      </c>
      <c r="B292" t="s">
        <v>941</v>
      </c>
    </row>
    <row r="293" spans="1:2" x14ac:dyDescent="0.2">
      <c r="A293" t="s">
        <v>1033</v>
      </c>
      <c r="B293" t="s">
        <v>944</v>
      </c>
    </row>
    <row r="294" spans="1:2" x14ac:dyDescent="0.2">
      <c r="A294" t="s">
        <v>1033</v>
      </c>
      <c r="B294" t="s">
        <v>953</v>
      </c>
    </row>
    <row r="295" spans="1:2" x14ac:dyDescent="0.2">
      <c r="A295" t="s">
        <v>1033</v>
      </c>
      <c r="B295" t="s">
        <v>955</v>
      </c>
    </row>
    <row r="296" spans="1:2" x14ac:dyDescent="0.2">
      <c r="A296" t="s">
        <v>1033</v>
      </c>
      <c r="B296" t="s">
        <v>960</v>
      </c>
    </row>
    <row r="297" spans="1:2" x14ac:dyDescent="0.2">
      <c r="A297" t="s">
        <v>1033</v>
      </c>
      <c r="B297" t="s">
        <v>964</v>
      </c>
    </row>
    <row r="298" spans="1:2" x14ac:dyDescent="0.2">
      <c r="A298" t="s">
        <v>1035</v>
      </c>
      <c r="B298" t="s">
        <v>946</v>
      </c>
    </row>
    <row r="299" spans="1:2" x14ac:dyDescent="0.2">
      <c r="A299" t="s">
        <v>1035</v>
      </c>
      <c r="B299" t="s">
        <v>949</v>
      </c>
    </row>
    <row r="300" spans="1:2" x14ac:dyDescent="0.2">
      <c r="A300" t="s">
        <v>1038</v>
      </c>
      <c r="B300" t="s">
        <v>951</v>
      </c>
    </row>
    <row r="301" spans="1:2" x14ac:dyDescent="0.2">
      <c r="A301" t="s">
        <v>1040</v>
      </c>
      <c r="B301" t="s">
        <v>952</v>
      </c>
    </row>
    <row r="302" spans="1:2" x14ac:dyDescent="0.2">
      <c r="A302" t="s">
        <v>1043</v>
      </c>
      <c r="B302" t="s">
        <v>954</v>
      </c>
    </row>
    <row r="303" spans="1:2" x14ac:dyDescent="0.2">
      <c r="A303" t="s">
        <v>1046</v>
      </c>
      <c r="B303" t="s">
        <v>957</v>
      </c>
    </row>
    <row r="304" spans="1:2" x14ac:dyDescent="0.2">
      <c r="A304" t="s">
        <v>1048</v>
      </c>
      <c r="B304" t="s">
        <v>960</v>
      </c>
    </row>
    <row r="305" spans="1:2" x14ac:dyDescent="0.2">
      <c r="A305" t="s">
        <v>1019</v>
      </c>
      <c r="B305" t="s">
        <v>961</v>
      </c>
    </row>
    <row r="306" spans="1:2" x14ac:dyDescent="0.2">
      <c r="A306" t="s">
        <v>1019</v>
      </c>
      <c r="B306" t="s">
        <v>972</v>
      </c>
    </row>
    <row r="307" spans="1:2" x14ac:dyDescent="0.2">
      <c r="A307" t="s">
        <v>1019</v>
      </c>
      <c r="B307" t="s">
        <v>933</v>
      </c>
    </row>
    <row r="308" spans="1:2" x14ac:dyDescent="0.2">
      <c r="A308" t="s">
        <v>1019</v>
      </c>
      <c r="B308" t="s">
        <v>934</v>
      </c>
    </row>
    <row r="309" spans="1:2" x14ac:dyDescent="0.2">
      <c r="A309" t="s">
        <v>1052</v>
      </c>
      <c r="B309" t="s">
        <v>964</v>
      </c>
    </row>
    <row r="310" spans="1:2" x14ac:dyDescent="0.2">
      <c r="A310" t="s">
        <v>1054</v>
      </c>
      <c r="B310" t="s">
        <v>962</v>
      </c>
    </row>
    <row r="311" spans="1:2" x14ac:dyDescent="0.2">
      <c r="A311" t="s">
        <v>1054</v>
      </c>
      <c r="B311" t="s">
        <v>967</v>
      </c>
    </row>
    <row r="312" spans="1:2" x14ac:dyDescent="0.2">
      <c r="A312" t="s">
        <v>1054</v>
      </c>
      <c r="B312" t="s">
        <v>968</v>
      </c>
    </row>
    <row r="313" spans="1:2" x14ac:dyDescent="0.2">
      <c r="A313" t="s">
        <v>1054</v>
      </c>
      <c r="B313" t="s">
        <v>971</v>
      </c>
    </row>
    <row r="314" spans="1:2" x14ac:dyDescent="0.2">
      <c r="A314" t="s">
        <v>1018</v>
      </c>
      <c r="B314" t="s">
        <v>970</v>
      </c>
    </row>
    <row r="315" spans="1:2" x14ac:dyDescent="0.2">
      <c r="A315" t="s">
        <v>1018</v>
      </c>
      <c r="B315" t="s">
        <v>933</v>
      </c>
    </row>
    <row r="316" spans="1:2" x14ac:dyDescent="0.2">
      <c r="A316" t="s">
        <v>1058</v>
      </c>
      <c r="B316" t="s">
        <v>971</v>
      </c>
    </row>
    <row r="317" spans="1:2" x14ac:dyDescent="0.2">
      <c r="A317" t="s">
        <v>1015</v>
      </c>
      <c r="B317" t="s">
        <v>932</v>
      </c>
    </row>
    <row r="318" spans="1:2" x14ac:dyDescent="0.2">
      <c r="A318" t="s">
        <v>1015</v>
      </c>
      <c r="B318" t="s">
        <v>935</v>
      </c>
    </row>
    <row r="319" spans="1:2" x14ac:dyDescent="0.2">
      <c r="A319" t="s">
        <v>1015</v>
      </c>
      <c r="B319" t="s">
        <v>954</v>
      </c>
    </row>
    <row r="320" spans="1:2" x14ac:dyDescent="0.2">
      <c r="A320" t="s">
        <v>1022</v>
      </c>
      <c r="B320" t="s">
        <v>934</v>
      </c>
    </row>
    <row r="321" spans="1:2" x14ac:dyDescent="0.2">
      <c r="A321" t="s">
        <v>1030</v>
      </c>
      <c r="B321" t="s">
        <v>941</v>
      </c>
    </row>
    <row r="322" spans="1:2" x14ac:dyDescent="0.2">
      <c r="A322" t="s">
        <v>1037</v>
      </c>
      <c r="B322" t="s">
        <v>949</v>
      </c>
    </row>
    <row r="323" spans="1:2" x14ac:dyDescent="0.2">
      <c r="A323" t="s">
        <v>1113</v>
      </c>
      <c r="B323" t="s">
        <v>890</v>
      </c>
    </row>
    <row r="324" spans="1:2" x14ac:dyDescent="0.2">
      <c r="A324" t="s">
        <v>1113</v>
      </c>
      <c r="B324" t="s">
        <v>891</v>
      </c>
    </row>
    <row r="325" spans="1:2" x14ac:dyDescent="0.2">
      <c r="A325" t="s">
        <v>1117</v>
      </c>
      <c r="B325" t="s">
        <v>890</v>
      </c>
    </row>
    <row r="326" spans="1:2" x14ac:dyDescent="0.2">
      <c r="A326" t="s">
        <v>1118</v>
      </c>
      <c r="B326" t="s">
        <v>890</v>
      </c>
    </row>
    <row r="327" spans="1:2" x14ac:dyDescent="0.2">
      <c r="A327" t="s">
        <v>1119</v>
      </c>
      <c r="B327" t="s">
        <v>892</v>
      </c>
    </row>
    <row r="328" spans="1:2" x14ac:dyDescent="0.2">
      <c r="A328" t="s">
        <v>1119</v>
      </c>
      <c r="B328" t="s">
        <v>896</v>
      </c>
    </row>
    <row r="329" spans="1:2" x14ac:dyDescent="0.2">
      <c r="A329" t="s">
        <v>1119</v>
      </c>
      <c r="B329" t="s">
        <v>897</v>
      </c>
    </row>
    <row r="330" spans="1:2" x14ac:dyDescent="0.2">
      <c r="A330" t="s">
        <v>1119</v>
      </c>
      <c r="B330" t="s">
        <v>898</v>
      </c>
    </row>
    <row r="331" spans="1:2" x14ac:dyDescent="0.2">
      <c r="A331" t="s">
        <v>1119</v>
      </c>
      <c r="B331" t="s">
        <v>899</v>
      </c>
    </row>
    <row r="332" spans="1:2" x14ac:dyDescent="0.2">
      <c r="A332" t="s">
        <v>1119</v>
      </c>
      <c r="B332" t="s">
        <v>900</v>
      </c>
    </row>
    <row r="333" spans="1:2" x14ac:dyDescent="0.2">
      <c r="A333" t="s">
        <v>1119</v>
      </c>
      <c r="B333" t="s">
        <v>901</v>
      </c>
    </row>
    <row r="334" spans="1:2" x14ac:dyDescent="0.2">
      <c r="A334" t="s">
        <v>1119</v>
      </c>
      <c r="B334" t="s">
        <v>902</v>
      </c>
    </row>
    <row r="335" spans="1:2" x14ac:dyDescent="0.2">
      <c r="A335" t="s">
        <v>1119</v>
      </c>
      <c r="B335" t="s">
        <v>903</v>
      </c>
    </row>
    <row r="336" spans="1:2" x14ac:dyDescent="0.2">
      <c r="A336" t="s">
        <v>1119</v>
      </c>
      <c r="B336" t="s">
        <v>904</v>
      </c>
    </row>
    <row r="337" spans="1:2" x14ac:dyDescent="0.2">
      <c r="A337" t="s">
        <v>1119</v>
      </c>
      <c r="B337" t="s">
        <v>905</v>
      </c>
    </row>
    <row r="338" spans="1:2" x14ac:dyDescent="0.2">
      <c r="A338" t="s">
        <v>1119</v>
      </c>
      <c r="B338" t="s">
        <v>906</v>
      </c>
    </row>
    <row r="339" spans="1:2" x14ac:dyDescent="0.2">
      <c r="A339" t="s">
        <v>1119</v>
      </c>
      <c r="B339" t="s">
        <v>907</v>
      </c>
    </row>
    <row r="340" spans="1:2" x14ac:dyDescent="0.2">
      <c r="A340" t="s">
        <v>1119</v>
      </c>
      <c r="B340" t="s">
        <v>909</v>
      </c>
    </row>
    <row r="341" spans="1:2" x14ac:dyDescent="0.2">
      <c r="A341" t="s">
        <v>1119</v>
      </c>
      <c r="B341" t="s">
        <v>908</v>
      </c>
    </row>
    <row r="342" spans="1:2" x14ac:dyDescent="0.2">
      <c r="A342" t="s">
        <v>1119</v>
      </c>
      <c r="B342" t="s">
        <v>910</v>
      </c>
    </row>
    <row r="343" spans="1:2" x14ac:dyDescent="0.2">
      <c r="A343" t="s">
        <v>1119</v>
      </c>
      <c r="B343" t="s">
        <v>911</v>
      </c>
    </row>
    <row r="344" spans="1:2" x14ac:dyDescent="0.2">
      <c r="A344" t="s">
        <v>1120</v>
      </c>
      <c r="B344" t="s">
        <v>892</v>
      </c>
    </row>
    <row r="345" spans="1:2" x14ac:dyDescent="0.2">
      <c r="A345" t="s">
        <v>1121</v>
      </c>
      <c r="B345" t="s">
        <v>893</v>
      </c>
    </row>
    <row r="346" spans="1:2" x14ac:dyDescent="0.2">
      <c r="A346" t="s">
        <v>1122</v>
      </c>
      <c r="B346" t="s">
        <v>893</v>
      </c>
    </row>
    <row r="347" spans="1:2" x14ac:dyDescent="0.2">
      <c r="A347" t="s">
        <v>1123</v>
      </c>
      <c r="B347" t="s">
        <v>893</v>
      </c>
    </row>
    <row r="348" spans="1:2" x14ac:dyDescent="0.2">
      <c r="A348" t="s">
        <v>1124</v>
      </c>
      <c r="B348" t="s">
        <v>894</v>
      </c>
    </row>
    <row r="349" spans="1:2" x14ac:dyDescent="0.2">
      <c r="A349" t="s">
        <v>1125</v>
      </c>
      <c r="B349" t="s">
        <v>895</v>
      </c>
    </row>
    <row r="350" spans="1:2" x14ac:dyDescent="0.2">
      <c r="A350" t="s">
        <v>1126</v>
      </c>
      <c r="B350" t="s">
        <v>896</v>
      </c>
    </row>
    <row r="351" spans="1:2" x14ac:dyDescent="0.2">
      <c r="A351" t="s">
        <v>1126</v>
      </c>
      <c r="B351" t="s">
        <v>897</v>
      </c>
    </row>
    <row r="352" spans="1:2" x14ac:dyDescent="0.2">
      <c r="A352" t="s">
        <v>1126</v>
      </c>
      <c r="B352" t="s">
        <v>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31C1-6315-4132-85A0-852F9BFD48F3}">
  <dimension ref="A1:A2"/>
  <sheetViews>
    <sheetView zoomScale="400" zoomScaleNormal="400" workbookViewId="0">
      <selection sqref="A1:A2"/>
    </sheetView>
  </sheetViews>
  <sheetFormatPr defaultRowHeight="14.25" x14ac:dyDescent="0.2"/>
  <sheetData>
    <row r="1" spans="1:1" x14ac:dyDescent="0.2">
      <c r="A1" t="s">
        <v>543</v>
      </c>
    </row>
    <row r="2" spans="1:1" x14ac:dyDescent="0.2">
      <c r="A2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D36E-DDAF-45FE-A7E7-0DAF597CEDE9}">
  <sheetPr>
    <tabColor theme="8" tint="0.39997558519241921"/>
  </sheetPr>
  <dimension ref="A1:V451"/>
  <sheetViews>
    <sheetView workbookViewId="0">
      <selection activeCell="E2" sqref="E2"/>
    </sheetView>
  </sheetViews>
  <sheetFormatPr defaultRowHeight="14.25" x14ac:dyDescent="0.2"/>
  <cols>
    <col min="1" max="1" width="10" bestFit="1" customWidth="1"/>
    <col min="2" max="2" width="10.75" bestFit="1" customWidth="1"/>
    <col min="3" max="3" width="12.375" bestFit="1" customWidth="1"/>
    <col min="4" max="4" width="40.875" bestFit="1" customWidth="1"/>
    <col min="5" max="5" width="12.375" customWidth="1"/>
    <col min="6" max="6" width="18.75" bestFit="1" customWidth="1"/>
    <col min="7" max="7" width="9.5" bestFit="1" customWidth="1"/>
    <col min="8" max="8" width="22" bestFit="1" customWidth="1"/>
    <col min="9" max="9" width="24.625" bestFit="1" customWidth="1"/>
    <col min="10" max="10" width="12" bestFit="1" customWidth="1"/>
    <col min="11" max="11" width="9.875" bestFit="1" customWidth="1"/>
    <col min="13" max="13" width="16" bestFit="1" customWidth="1"/>
    <col min="19" max="19" width="10" bestFit="1" customWidth="1"/>
    <col min="20" max="20" width="9.875" bestFit="1" customWidth="1"/>
  </cols>
  <sheetData>
    <row r="1" spans="1:22" ht="15" thickBot="1" x14ac:dyDescent="0.25">
      <c r="A1" t="s">
        <v>603</v>
      </c>
      <c r="B1" t="s">
        <v>604</v>
      </c>
      <c r="C1" t="s">
        <v>611</v>
      </c>
      <c r="D1" s="5" t="s">
        <v>614</v>
      </c>
      <c r="F1" t="s">
        <v>613</v>
      </c>
      <c r="G1" t="s">
        <v>616</v>
      </c>
      <c r="H1" t="s">
        <v>612</v>
      </c>
      <c r="I1" t="s">
        <v>615</v>
      </c>
      <c r="J1" t="s">
        <v>618</v>
      </c>
      <c r="M1" t="s">
        <v>619</v>
      </c>
      <c r="N1" t="s">
        <v>628</v>
      </c>
      <c r="O1" t="s">
        <v>654</v>
      </c>
    </row>
    <row r="2" spans="1:22" ht="15" thickBot="1" x14ac:dyDescent="0.25">
      <c r="A2" t="s">
        <v>547</v>
      </c>
      <c r="B2" t="s">
        <v>575</v>
      </c>
      <c r="C2" t="s">
        <v>605</v>
      </c>
      <c r="D2" s="4">
        <v>0.15</v>
      </c>
      <c r="E2" cm="1">
        <f t="array" ref="E2:E451">_xlfn.SEQUENCE('Details amount'!$A$2)</f>
        <v>1</v>
      </c>
      <c r="F2" cm="1">
        <f t="array" aca="1" ref="F2:F451" ca="1">_xlfn.MAP(_xlfn.ANCHORARRAY($E$2),_xlfn.LAMBDA(_xlpm.x,IF(_xlpm.x&gt;0,_xlfn.BINOM.INV(1,$D$2,RAND()),"nope")))</f>
        <v>0</v>
      </c>
      <c r="G2" cm="1">
        <f t="array" aca="1" ref="G2:G451" ca="1">_xlfn.MAP(_xlfn.ANCHORARRAY($E$2),_xlfn.LAMBDA(_xlpm.x,IF(_xlpm.x&gt;0,_xlfn.BINOM.INV(1,$D$4,RAND()),"nope")))</f>
        <v>1</v>
      </c>
      <c r="H2" t="str" cm="1">
        <f t="array" aca="1" ref="H2:H451" ca="1">_xlfn.MAP(_xlfn.ANCHORARRAY($F$2),_xlfn.LAMBDA(_xlpm.x,IF(_xlpm.x=1,_xlfn.CONCAT(INDEX($A$2:INDEX($A:$A,COUNTA($A:$A)),RANDBETWEEN(1,COUNTA($A:$A)-1))," ",INDEX($C$2:INDEX($C:$C,COUNTA($C:$C)),RANDBETWEEN(1,COUNTA($C:$C)-1))," ",INDEX($B$2:INDEX($B:$B,COUNTA($B:$B)),RANDBETWEEN(1,COUNTA($B:$B)-1))),_xlfn.CONCAT(INDEX($A$2:INDEX($A:$A,COUNTA($A:$A)),RANDBETWEEN(1,COUNTA($A:$A)-1))," ",INDEX($B$2:INDEX($B:$B,COUNTA($B:$B)),RANDBETWEEN(1,COUNTA($B:$B)-1))))))</f>
        <v>Ofek Johnson</v>
      </c>
      <c r="I2" t="str" cm="1">
        <f t="array" aca="1" ref="I2:I451" ca="1">_xlfn.MAP(_xlfn.ANCHORARRAY($H$2),_xlfn.ANCHORARRAY($G$2),_xlfn.LAMBDA(_xlpm.x,_xlpm.y,IF(_xlpm.y=1,_xlfn.CONCAT(SUBSTITUTE(SUBSTITUTE(SUBSTITUTE(SUBSTITUTE(SUBSTITUTE(SUBSTITUTE(SUBSTITUTE(SUBSTITUTE(SUBSTITUTE(SUBSTITUTE(SUBSTITUTE(SUBSTITUTE(SUBSTITUTE(_xlpm.x," ",""),"H",""),"h",""),"O",""),"o",""),"U",""),"u",""),"I",""),"i",""),"E",""),"e",""),"A",""),"a",""),TEXT(RANDBETWEEN(1,99),"00"),"@gmail.com"),"")))</f>
        <v>fkJnsn13@gmail.com</v>
      </c>
      <c r="J2" t="str" cm="1">
        <f t="array" aca="1" ref="J2:J451" ca="1">_xlfn.MAP(_xlfn.ANCHORARRAY($G$2),_xlfn.ANCHORARRAY(P2),_xlfn.ANCHORARRAY(Q2),_xlfn.ANCHORARRAY(R2),_xlfn.ANCHORARRAY($S$2),_xlfn.ANCHORARRAY($T$2),_xlfn.ANCHORARRAY($U$2),_xlfn.ANCHORARRAY($V$2),_xlfn.ANCHORARRAY($O$2),_xlfn.LAMBDA(_xlpm.a,_xlpm.b,_xlpm.c,_xlpm.d,_xlpm.e,_xlpm.f,_xlpm.g,_xlpm.h,_xlpm.x,IF(_xlpm.a=1,IF(_xlpm.x=1,_xlfn.CONCAT(_xlpm.b,_xlpm.c,_xlpm.d,_xlpm.e,_xlpm.f,_xlpm.g,_xlpm.h,INDEX($M$2:INDEX($M:$M,COUNTA($M:$M)),RANDBETWEEN(1,COUNTA($M:$M)-1))),_xlfn.CONCAT(_xlpm.b,_xlpm.c,_xlpm.d,INDEX($M$2:INDEX($M:$M,COUNTA($M:$M)),RANDBETWEEN(1,COUNTA($M:$M)-1)),_xlpm.e,_xlpm.f,_xlpm.g,_xlpm.h)),"")))</f>
        <v>Tbbgqf4+</v>
      </c>
      <c r="M2" t="s">
        <v>620</v>
      </c>
      <c r="N2" cm="1">
        <f t="array" aca="1" ref="N2:N451" ca="1">_xlfn.MAP(_xlfn.ANCHORARRAY($G$2),_xlfn.LAMBDA(_xlpm.x,IF(_xlpm.x=1,3+_xlfn.BINOM.INV(3,$D$6,RAND()),"")))</f>
        <v>6</v>
      </c>
      <c r="O2" cm="1">
        <f t="array" aca="1" ref="O2:O451" ca="1">_xlfn.MAP(_xlfn.ANCHORARRAY($E$2),_xlfn.ANCHORARRAY($N$2),_xlfn.LAMBDA(_xlpm.x,_xlpm.y,IF(AND(_xlpm.x&gt;0,_xlpm.y&lt;&gt;""),RANDBETWEEN(0,1),"")))</f>
        <v>1</v>
      </c>
      <c r="P2" t="str" cm="1">
        <f t="array" aca="1" ref="P2:P451" ca="1">_xlfn.MAP(_xlfn.ANCHORARRAY($N$2),_xlfn.LAMBDA(_xlpm.x,IF(AND(_xlpm.x&lt;&gt;"",_xlpm.x&gt;=1),CHAR(RANDBETWEEN(65,90)),IF(_xlpm.x&lt;&gt;"",RANDBETWEEN(0,9),""))))</f>
        <v>T</v>
      </c>
      <c r="Q2" t="str" cm="1">
        <f t="array" aca="1" ref="Q2:Q451" ca="1">_xlfn.MAP(_xlfn.ANCHORARRAY($N$2),_xlfn.LAMBDA(_xlpm.x,IF(AND(_xlpm.x&lt;&gt;"",_xlpm.x&gt;=2),CHAR(RANDBETWEEN(97,122)),IF(_xlpm.x&lt;&gt;"",RANDBETWEEN(0,9),""))))</f>
        <v>b</v>
      </c>
      <c r="R2" t="str" cm="1">
        <f t="array" aca="1" ref="R2:R451" ca="1">_xlfn.MAP(_xlfn.ANCHORARRAY($N$2),_xlfn.LAMBDA(_xlpm.x,IF(AND(_xlpm.x&lt;&gt;"",_xlpm.x&gt;=3),CHAR(RANDBETWEEN(97,122)),IF(_xlpm.x&lt;&gt;"",RANDBETWEEN(0,9),""))))</f>
        <v>b</v>
      </c>
      <c r="S2" t="str" cm="1">
        <f t="array" aca="1" ref="S2:S451" ca="1">_xlfn.MAP(_xlfn.ANCHORARRAY($N$2),_xlfn.LAMBDA(_xlpm.x,IF(AND(_xlpm.x&lt;&gt;"",_xlpm.x&gt;=4),CHAR(RANDBETWEEN(97,122)),IF(_xlpm.x&lt;&gt;"",RANDBETWEEN(0,9),""))))</f>
        <v>g</v>
      </c>
      <c r="T2" t="str" cm="1">
        <f t="array" aca="1" ref="T2:T451" ca="1">_xlfn.MAP(_xlfn.ANCHORARRAY($N$2),_xlfn.LAMBDA(_xlpm.x,IF(AND(_xlpm.x&lt;&gt;"",_xlpm.x&gt;=5),CHAR(RANDBETWEEN(97,122)),IF(_xlpm.x&lt;&gt;"",RANDBETWEEN(0,9),""))))</f>
        <v>q</v>
      </c>
      <c r="U2" t="str" cm="1">
        <f t="array" aca="1" ref="U2:U451" ca="1">_xlfn.MAP(_xlfn.ANCHORARRAY($N$2),_xlfn.LAMBDA(_xlpm.x,IF(AND(_xlpm.x&lt;&gt;"",_xlpm.x&gt;=6),CHAR(RANDBETWEEN(97,122)),IF(_xlpm.x&lt;&gt;"",RANDBETWEEN(0,9),""))))</f>
        <v>f</v>
      </c>
      <c r="V2" cm="1">
        <f t="array" aca="1" ref="V2:V451" ca="1">_xlfn.MAP(_xlfn.ANCHORARRAY($N$2),_xlfn.LAMBDA(_xlpm.x,IF(AND(_xlpm.x&lt;&gt;"",_xlpm.x&gt;=7),CHAR(RANDBETWEEN(97,122)),IF(_xlpm.x&lt;&gt;"",RANDBETWEEN(0,9),""))))</f>
        <v>4</v>
      </c>
    </row>
    <row r="3" spans="1:22" ht="15" thickBot="1" x14ac:dyDescent="0.25">
      <c r="A3" t="s">
        <v>548</v>
      </c>
      <c r="B3" t="s">
        <v>576</v>
      </c>
      <c r="C3" t="s">
        <v>568</v>
      </c>
      <c r="D3" s="5" t="s">
        <v>617</v>
      </c>
      <c r="E3">
        <v>2</v>
      </c>
      <c r="F3">
        <f ca="1"/>
        <v>0</v>
      </c>
      <c r="G3">
        <f ca="1"/>
        <v>1</v>
      </c>
      <c r="H3" t="str">
        <f ca="1"/>
        <v>Ofri Vigdorovitch</v>
      </c>
      <c r="I3" t="str">
        <f ca="1"/>
        <v>frVgdrvtc81@gmail.com</v>
      </c>
      <c r="J3" t="str">
        <f ca="1"/>
        <v>Zby6282+</v>
      </c>
      <c r="M3" t="s">
        <v>621</v>
      </c>
      <c r="N3">
        <f ca="1"/>
        <v>3</v>
      </c>
      <c r="O3">
        <f ca="1"/>
        <v>1</v>
      </c>
      <c r="P3" t="str">
        <f ca="1"/>
        <v>Z</v>
      </c>
      <c r="Q3" t="str">
        <f ca="1"/>
        <v>b</v>
      </c>
      <c r="R3" t="str">
        <f ca="1"/>
        <v>y</v>
      </c>
      <c r="S3">
        <f ca="1"/>
        <v>6</v>
      </c>
      <c r="T3">
        <f ca="1"/>
        <v>2</v>
      </c>
      <c r="U3">
        <f ca="1"/>
        <v>8</v>
      </c>
      <c r="V3">
        <f ca="1"/>
        <v>2</v>
      </c>
    </row>
    <row r="4" spans="1:22" ht="15" thickBot="1" x14ac:dyDescent="0.25">
      <c r="A4" t="s">
        <v>549</v>
      </c>
      <c r="B4" t="s">
        <v>577</v>
      </c>
      <c r="C4" t="s">
        <v>606</v>
      </c>
      <c r="D4" s="4">
        <v>0.6</v>
      </c>
      <c r="E4">
        <v>3</v>
      </c>
      <c r="F4">
        <f ca="1"/>
        <v>0</v>
      </c>
      <c r="G4">
        <f ca="1"/>
        <v>1</v>
      </c>
      <c r="H4" t="str">
        <f ca="1"/>
        <v>Mia Thomas</v>
      </c>
      <c r="I4" t="str">
        <f ca="1"/>
        <v>MTms60@gmail.com</v>
      </c>
      <c r="J4" t="str">
        <f ca="1"/>
        <v>Vqr#2921</v>
      </c>
      <c r="M4" t="s">
        <v>622</v>
      </c>
      <c r="N4">
        <f ca="1"/>
        <v>3</v>
      </c>
      <c r="O4">
        <f ca="1"/>
        <v>0</v>
      </c>
      <c r="P4" t="str">
        <f ca="1"/>
        <v>V</v>
      </c>
      <c r="Q4" t="str">
        <f ca="1"/>
        <v>q</v>
      </c>
      <c r="R4" t="str">
        <f ca="1"/>
        <v>r</v>
      </c>
      <c r="S4">
        <f ca="1"/>
        <v>2</v>
      </c>
      <c r="T4">
        <f ca="1"/>
        <v>9</v>
      </c>
      <c r="U4">
        <f ca="1"/>
        <v>2</v>
      </c>
      <c r="V4">
        <f ca="1"/>
        <v>1</v>
      </c>
    </row>
    <row r="5" spans="1:22" ht="15" thickBot="1" x14ac:dyDescent="0.25">
      <c r="A5" t="s">
        <v>550</v>
      </c>
      <c r="B5" t="s">
        <v>578</v>
      </c>
      <c r="C5" t="s">
        <v>593</v>
      </c>
      <c r="D5" s="5" t="s">
        <v>629</v>
      </c>
      <c r="E5">
        <v>4</v>
      </c>
      <c r="F5">
        <f ca="1"/>
        <v>0</v>
      </c>
      <c r="G5">
        <f ca="1"/>
        <v>1</v>
      </c>
      <c r="H5" t="str">
        <f ca="1"/>
        <v>Liam Sanchez</v>
      </c>
      <c r="I5" t="str">
        <f ca="1"/>
        <v>LmSncz55@gmail.com</v>
      </c>
      <c r="J5" t="str">
        <f ca="1"/>
        <v>Bzp+4516</v>
      </c>
      <c r="M5" t="s">
        <v>623</v>
      </c>
      <c r="N5">
        <f ca="1"/>
        <v>3</v>
      </c>
      <c r="O5">
        <f ca="1"/>
        <v>0</v>
      </c>
      <c r="P5" t="str">
        <f ca="1"/>
        <v>B</v>
      </c>
      <c r="Q5" t="str">
        <f ca="1"/>
        <v>z</v>
      </c>
      <c r="R5" t="str">
        <f ca="1"/>
        <v>p</v>
      </c>
      <c r="S5">
        <f ca="1"/>
        <v>4</v>
      </c>
      <c r="T5">
        <f ca="1"/>
        <v>5</v>
      </c>
      <c r="U5">
        <f ca="1"/>
        <v>1</v>
      </c>
      <c r="V5">
        <f ca="1"/>
        <v>6</v>
      </c>
    </row>
    <row r="6" spans="1:22" x14ac:dyDescent="0.2">
      <c r="A6" t="s">
        <v>551</v>
      </c>
      <c r="B6" t="s">
        <v>579</v>
      </c>
      <c r="C6" t="s">
        <v>607</v>
      </c>
      <c r="D6" s="4">
        <v>0.3</v>
      </c>
      <c r="E6">
        <v>5</v>
      </c>
      <c r="F6">
        <f ca="1"/>
        <v>0</v>
      </c>
      <c r="G6">
        <f ca="1"/>
        <v>1</v>
      </c>
      <c r="H6" t="str">
        <f ca="1"/>
        <v>Emma Hernandez</v>
      </c>
      <c r="I6" t="str">
        <f ca="1"/>
        <v>mmrnndz53@gmail.com</v>
      </c>
      <c r="J6" t="str">
        <f ca="1"/>
        <v>Pzcl240&amp;</v>
      </c>
      <c r="M6" t="s">
        <v>624</v>
      </c>
      <c r="N6">
        <f ca="1"/>
        <v>4</v>
      </c>
      <c r="O6">
        <f ca="1"/>
        <v>1</v>
      </c>
      <c r="P6" t="str">
        <f ca="1"/>
        <v>P</v>
      </c>
      <c r="Q6" t="str">
        <f ca="1"/>
        <v>z</v>
      </c>
      <c r="R6" t="str">
        <f ca="1"/>
        <v>c</v>
      </c>
      <c r="S6" t="str">
        <f ca="1"/>
        <v>l</v>
      </c>
      <c r="T6">
        <f ca="1"/>
        <v>2</v>
      </c>
      <c r="U6">
        <f ca="1"/>
        <v>4</v>
      </c>
      <c r="V6">
        <f ca="1"/>
        <v>0</v>
      </c>
    </row>
    <row r="7" spans="1:22" x14ac:dyDescent="0.2">
      <c r="A7" t="s">
        <v>552</v>
      </c>
      <c r="B7" t="s">
        <v>580</v>
      </c>
      <c r="C7" t="s">
        <v>608</v>
      </c>
      <c r="E7">
        <v>6</v>
      </c>
      <c r="F7">
        <f ca="1"/>
        <v>0</v>
      </c>
      <c r="G7">
        <f ca="1"/>
        <v>1</v>
      </c>
      <c r="H7" t="str">
        <f ca="1"/>
        <v>Jacob Rodriguez</v>
      </c>
      <c r="I7" t="str">
        <f ca="1"/>
        <v>JcbRdrgz95@gmail.com</v>
      </c>
      <c r="J7" t="str">
        <f ca="1"/>
        <v>Mwb%d659</v>
      </c>
      <c r="M7" t="s">
        <v>625</v>
      </c>
      <c r="N7">
        <f ca="1"/>
        <v>4</v>
      </c>
      <c r="O7">
        <f ca="1"/>
        <v>0</v>
      </c>
      <c r="P7" t="str">
        <f ca="1"/>
        <v>M</v>
      </c>
      <c r="Q7" t="str">
        <f ca="1"/>
        <v>w</v>
      </c>
      <c r="R7" t="str">
        <f ca="1"/>
        <v>b</v>
      </c>
      <c r="S7" t="str">
        <f ca="1"/>
        <v>d</v>
      </c>
      <c r="T7">
        <f ca="1"/>
        <v>6</v>
      </c>
      <c r="U7">
        <f ca="1"/>
        <v>5</v>
      </c>
      <c r="V7">
        <f ca="1"/>
        <v>9</v>
      </c>
    </row>
    <row r="8" spans="1:22" x14ac:dyDescent="0.2">
      <c r="A8" t="s">
        <v>553</v>
      </c>
      <c r="B8" t="s">
        <v>581</v>
      </c>
      <c r="C8" t="s">
        <v>609</v>
      </c>
      <c r="E8">
        <v>7</v>
      </c>
      <c r="F8">
        <f ca="1"/>
        <v>0</v>
      </c>
      <c r="G8">
        <f ca="1"/>
        <v>1</v>
      </c>
      <c r="H8" t="str">
        <f ca="1"/>
        <v>Emma Martin</v>
      </c>
      <c r="I8" t="str">
        <f ca="1"/>
        <v>mmMrtn90@gmail.com</v>
      </c>
      <c r="J8" t="str">
        <f ca="1"/>
        <v>Jaqb316@</v>
      </c>
      <c r="M8" t="s">
        <v>626</v>
      </c>
      <c r="N8">
        <f ca="1"/>
        <v>4</v>
      </c>
      <c r="O8">
        <f ca="1"/>
        <v>1</v>
      </c>
      <c r="P8" t="str">
        <f ca="1"/>
        <v>J</v>
      </c>
      <c r="Q8" t="str">
        <f ca="1"/>
        <v>a</v>
      </c>
      <c r="R8" t="str">
        <f ca="1"/>
        <v>q</v>
      </c>
      <c r="S8" t="str">
        <f ca="1"/>
        <v>b</v>
      </c>
      <c r="T8">
        <f ca="1"/>
        <v>3</v>
      </c>
      <c r="U8">
        <f ca="1"/>
        <v>1</v>
      </c>
      <c r="V8">
        <f ca="1"/>
        <v>6</v>
      </c>
    </row>
    <row r="9" spans="1:22" x14ac:dyDescent="0.2">
      <c r="A9" t="s">
        <v>554</v>
      </c>
      <c r="B9" t="s">
        <v>582</v>
      </c>
      <c r="C9" t="s">
        <v>610</v>
      </c>
      <c r="E9">
        <v>8</v>
      </c>
      <c r="F9">
        <f ca="1"/>
        <v>0</v>
      </c>
      <c r="G9">
        <f ca="1"/>
        <v>1</v>
      </c>
      <c r="H9" t="str">
        <f ca="1"/>
        <v>Emma Hernandez</v>
      </c>
      <c r="I9" t="str">
        <f ca="1"/>
        <v>mmrnndz51@gmail.com</v>
      </c>
      <c r="J9" t="str">
        <f ca="1"/>
        <v>Cmp&amp;oa80</v>
      </c>
      <c r="M9" t="s">
        <v>627</v>
      </c>
      <c r="N9">
        <f ca="1"/>
        <v>5</v>
      </c>
      <c r="O9">
        <f ca="1"/>
        <v>0</v>
      </c>
      <c r="P9" t="str">
        <f ca="1"/>
        <v>C</v>
      </c>
      <c r="Q9" t="str">
        <f ca="1"/>
        <v>m</v>
      </c>
      <c r="R9" t="str">
        <f ca="1"/>
        <v>p</v>
      </c>
      <c r="S9" t="str">
        <f ca="1"/>
        <v>o</v>
      </c>
      <c r="T9" t="str">
        <f ca="1"/>
        <v>a</v>
      </c>
      <c r="U9">
        <f ca="1"/>
        <v>8</v>
      </c>
      <c r="V9">
        <f ca="1"/>
        <v>0</v>
      </c>
    </row>
    <row r="10" spans="1:22" x14ac:dyDescent="0.2">
      <c r="A10" t="s">
        <v>555</v>
      </c>
      <c r="B10" t="s">
        <v>583</v>
      </c>
      <c r="C10" t="s">
        <v>355</v>
      </c>
      <c r="E10">
        <v>9</v>
      </c>
      <c r="F10">
        <f ca="1"/>
        <v>0</v>
      </c>
      <c r="G10">
        <f ca="1"/>
        <v>1</v>
      </c>
      <c r="H10" t="str">
        <f ca="1"/>
        <v>Noah Johnson</v>
      </c>
      <c r="I10" t="str">
        <f ca="1"/>
        <v>NJnsn85@gmail.com</v>
      </c>
      <c r="J10" t="str">
        <f ca="1"/>
        <v>Rkp+a877</v>
      </c>
      <c r="N10">
        <f ca="1"/>
        <v>4</v>
      </c>
      <c r="O10">
        <f ca="1"/>
        <v>0</v>
      </c>
      <c r="P10" t="str">
        <f ca="1"/>
        <v>R</v>
      </c>
      <c r="Q10" t="str">
        <f ca="1"/>
        <v>k</v>
      </c>
      <c r="R10" t="str">
        <f ca="1"/>
        <v>p</v>
      </c>
      <c r="S10" t="str">
        <f ca="1"/>
        <v>a</v>
      </c>
      <c r="T10">
        <f ca="1"/>
        <v>8</v>
      </c>
      <c r="U10">
        <f ca="1"/>
        <v>7</v>
      </c>
      <c r="V10">
        <f ca="1"/>
        <v>7</v>
      </c>
    </row>
    <row r="11" spans="1:22" x14ac:dyDescent="0.2">
      <c r="A11" t="s">
        <v>556</v>
      </c>
      <c r="B11" t="s">
        <v>584</v>
      </c>
      <c r="C11" t="s">
        <v>282</v>
      </c>
      <c r="E11">
        <v>10</v>
      </c>
      <c r="F11">
        <f ca="1"/>
        <v>0</v>
      </c>
      <c r="G11">
        <f ca="1"/>
        <v>1</v>
      </c>
      <c r="H11" t="str">
        <f ca="1"/>
        <v>Jacob Sanchez</v>
      </c>
      <c r="I11" t="str">
        <f ca="1"/>
        <v>JcbSncz48@gmail.com</v>
      </c>
      <c r="J11" t="str">
        <f ca="1"/>
        <v>Fpz%6996</v>
      </c>
      <c r="N11">
        <f ca="1"/>
        <v>3</v>
      </c>
      <c r="O11">
        <f ca="1"/>
        <v>0</v>
      </c>
      <c r="P11" t="str">
        <f ca="1"/>
        <v>F</v>
      </c>
      <c r="Q11" t="str">
        <f ca="1"/>
        <v>p</v>
      </c>
      <c r="R11" t="str">
        <f ca="1"/>
        <v>z</v>
      </c>
      <c r="S11">
        <f ca="1"/>
        <v>6</v>
      </c>
      <c r="T11">
        <f ca="1"/>
        <v>9</v>
      </c>
      <c r="U11">
        <f ca="1"/>
        <v>9</v>
      </c>
      <c r="V11">
        <f ca="1"/>
        <v>6</v>
      </c>
    </row>
    <row r="12" spans="1:22" x14ac:dyDescent="0.2">
      <c r="A12" t="s">
        <v>557</v>
      </c>
      <c r="B12" t="s">
        <v>585</v>
      </c>
      <c r="C12" t="s">
        <v>632</v>
      </c>
      <c r="E12">
        <v>11</v>
      </c>
      <c r="F12">
        <f ca="1"/>
        <v>0</v>
      </c>
      <c r="G12">
        <f ca="1"/>
        <v>1</v>
      </c>
      <c r="H12" t="str">
        <f ca="1"/>
        <v>Sophia Lopez</v>
      </c>
      <c r="I12" t="str">
        <f ca="1"/>
        <v>SpLpz04@gmail.com</v>
      </c>
      <c r="J12" t="str">
        <f ca="1"/>
        <v>Yeul557$</v>
      </c>
      <c r="L12" t="str">
        <f>CHAR(31)</f>
        <v>_x001F_</v>
      </c>
      <c r="N12">
        <f ca="1"/>
        <v>4</v>
      </c>
      <c r="O12">
        <f ca="1"/>
        <v>1</v>
      </c>
      <c r="P12" t="str">
        <f ca="1"/>
        <v>Y</v>
      </c>
      <c r="Q12" t="str">
        <f ca="1"/>
        <v>e</v>
      </c>
      <c r="R12" t="str">
        <f ca="1"/>
        <v>u</v>
      </c>
      <c r="S12" t="str">
        <f ca="1"/>
        <v>l</v>
      </c>
      <c r="T12">
        <f ca="1"/>
        <v>5</v>
      </c>
      <c r="U12">
        <f ca="1"/>
        <v>5</v>
      </c>
      <c r="V12">
        <f ca="1"/>
        <v>7</v>
      </c>
    </row>
    <row r="13" spans="1:22" x14ac:dyDescent="0.2">
      <c r="A13" t="s">
        <v>558</v>
      </c>
      <c r="B13" t="s">
        <v>586</v>
      </c>
      <c r="C13" t="s">
        <v>650</v>
      </c>
      <c r="E13">
        <v>12</v>
      </c>
      <c r="F13">
        <f ca="1"/>
        <v>0</v>
      </c>
      <c r="G13">
        <f ca="1"/>
        <v>0</v>
      </c>
      <c r="H13" t="str">
        <f ca="1"/>
        <v>Ava Thompson</v>
      </c>
      <c r="I13" t="str">
        <f ca="1"/>
        <v/>
      </c>
      <c r="J13" t="str">
        <f ca="1"/>
        <v/>
      </c>
      <c r="N13" t="str">
        <f ca="1"/>
        <v/>
      </c>
      <c r="O13" t="str">
        <f ca="1"/>
        <v/>
      </c>
      <c r="P13" t="str">
        <f ca="1"/>
        <v/>
      </c>
      <c r="Q13" t="str">
        <f ca="1"/>
        <v/>
      </c>
      <c r="R13" t="str">
        <f ca="1"/>
        <v/>
      </c>
      <c r="S13" t="str">
        <f ca="1"/>
        <v/>
      </c>
      <c r="T13" t="str">
        <f ca="1"/>
        <v/>
      </c>
      <c r="U13" t="str">
        <f ca="1"/>
        <v/>
      </c>
      <c r="V13" t="str">
        <f ca="1"/>
        <v/>
      </c>
    </row>
    <row r="14" spans="1:22" x14ac:dyDescent="0.2">
      <c r="A14" t="s">
        <v>559</v>
      </c>
      <c r="B14" t="s">
        <v>587</v>
      </c>
      <c r="C14" t="s">
        <v>651</v>
      </c>
      <c r="E14">
        <v>13</v>
      </c>
      <c r="F14">
        <f ca="1"/>
        <v>0</v>
      </c>
      <c r="G14">
        <f ca="1"/>
        <v>1</v>
      </c>
      <c r="H14" t="str">
        <f ca="1"/>
        <v>Logan Lopez</v>
      </c>
      <c r="I14" t="str">
        <f ca="1"/>
        <v>LgnLpz31@gmail.com</v>
      </c>
      <c r="J14" t="str">
        <f ca="1"/>
        <v>Aqu7578%</v>
      </c>
      <c r="N14">
        <f ca="1"/>
        <v>3</v>
      </c>
      <c r="O14">
        <f ca="1"/>
        <v>1</v>
      </c>
      <c r="P14" t="str">
        <f ca="1"/>
        <v>A</v>
      </c>
      <c r="Q14" t="str">
        <f ca="1"/>
        <v>q</v>
      </c>
      <c r="R14" t="str">
        <f ca="1"/>
        <v>u</v>
      </c>
      <c r="S14">
        <f ca="1"/>
        <v>7</v>
      </c>
      <c r="T14">
        <f ca="1"/>
        <v>5</v>
      </c>
      <c r="U14">
        <f ca="1"/>
        <v>7</v>
      </c>
      <c r="V14">
        <f ca="1"/>
        <v>8</v>
      </c>
    </row>
    <row r="15" spans="1:22" x14ac:dyDescent="0.2">
      <c r="A15" t="s">
        <v>403</v>
      </c>
      <c r="B15" t="s">
        <v>588</v>
      </c>
      <c r="C15" t="s">
        <v>652</v>
      </c>
      <c r="E15">
        <v>14</v>
      </c>
      <c r="F15">
        <f ca="1"/>
        <v>0</v>
      </c>
      <c r="G15">
        <f ca="1"/>
        <v>0</v>
      </c>
      <c r="H15" t="str">
        <f ca="1"/>
        <v>Alexander Taylor</v>
      </c>
      <c r="I15" t="str">
        <f ca="1"/>
        <v/>
      </c>
      <c r="J15" t="str">
        <f ca="1"/>
        <v/>
      </c>
      <c r="N15" t="str">
        <f ca="1"/>
        <v/>
      </c>
      <c r="O15" t="str">
        <f ca="1"/>
        <v/>
      </c>
      <c r="P15" t="str">
        <f ca="1"/>
        <v/>
      </c>
      <c r="Q15" t="str">
        <f ca="1"/>
        <v/>
      </c>
      <c r="R15" t="str">
        <f ca="1"/>
        <v/>
      </c>
      <c r="S15" t="str">
        <f ca="1"/>
        <v/>
      </c>
      <c r="T15" t="str">
        <f ca="1"/>
        <v/>
      </c>
      <c r="U15" t="str">
        <f ca="1"/>
        <v/>
      </c>
      <c r="V15" t="str">
        <f ca="1"/>
        <v/>
      </c>
    </row>
    <row r="16" spans="1:22" x14ac:dyDescent="0.2">
      <c r="A16" t="s">
        <v>560</v>
      </c>
      <c r="B16" t="s">
        <v>235</v>
      </c>
      <c r="C16" t="s">
        <v>653</v>
      </c>
      <c r="E16">
        <v>15</v>
      </c>
      <c r="F16">
        <f ca="1"/>
        <v>0</v>
      </c>
      <c r="G16">
        <f ca="1"/>
        <v>0</v>
      </c>
      <c r="H16" t="str">
        <f ca="1"/>
        <v>Oliver Davis</v>
      </c>
      <c r="I16" t="str">
        <f ca="1"/>
        <v/>
      </c>
      <c r="J16" t="str">
        <f ca="1"/>
        <v/>
      </c>
      <c r="N16" t="str">
        <f ca="1"/>
        <v/>
      </c>
      <c r="O16" t="str">
        <f ca="1"/>
        <v/>
      </c>
      <c r="P16" t="str">
        <f ca="1"/>
        <v/>
      </c>
      <c r="Q16" t="str">
        <f ca="1"/>
        <v/>
      </c>
      <c r="R16" t="str">
        <f ca="1"/>
        <v/>
      </c>
      <c r="S16" t="str">
        <f ca="1"/>
        <v/>
      </c>
      <c r="T16" t="str">
        <f ca="1"/>
        <v/>
      </c>
      <c r="U16" t="str">
        <f ca="1"/>
        <v/>
      </c>
      <c r="V16" t="str">
        <f ca="1"/>
        <v/>
      </c>
    </row>
    <row r="17" spans="1:22" x14ac:dyDescent="0.2">
      <c r="A17" t="s">
        <v>561</v>
      </c>
      <c r="B17" t="s">
        <v>589</v>
      </c>
      <c r="E17">
        <v>16</v>
      </c>
      <c r="F17">
        <f ca="1"/>
        <v>1</v>
      </c>
      <c r="G17">
        <f ca="1"/>
        <v>1</v>
      </c>
      <c r="H17" t="str">
        <f ca="1"/>
        <v>Oren Grace Thomas</v>
      </c>
      <c r="I17" t="str">
        <f ca="1"/>
        <v>rnGrcTms81@gmail.com</v>
      </c>
      <c r="J17" t="str">
        <f ca="1"/>
        <v>Fqd?oq06</v>
      </c>
      <c r="N17">
        <f ca="1"/>
        <v>5</v>
      </c>
      <c r="O17">
        <f ca="1"/>
        <v>0</v>
      </c>
      <c r="P17" t="str">
        <f ca="1"/>
        <v>F</v>
      </c>
      <c r="Q17" t="str">
        <f ca="1"/>
        <v>q</v>
      </c>
      <c r="R17" t="str">
        <f ca="1"/>
        <v>d</v>
      </c>
      <c r="S17" t="str">
        <f ca="1"/>
        <v>o</v>
      </c>
      <c r="T17" t="str">
        <f ca="1"/>
        <v>q</v>
      </c>
      <c r="U17">
        <f ca="1"/>
        <v>0</v>
      </c>
      <c r="V17">
        <f ca="1"/>
        <v>6</v>
      </c>
    </row>
    <row r="18" spans="1:22" x14ac:dyDescent="0.2">
      <c r="A18" t="s">
        <v>562</v>
      </c>
      <c r="B18" t="s">
        <v>590</v>
      </c>
      <c r="E18">
        <v>17</v>
      </c>
      <c r="F18">
        <f ca="1"/>
        <v>0</v>
      </c>
      <c r="G18">
        <f ca="1"/>
        <v>1</v>
      </c>
      <c r="H18" t="str">
        <f ca="1"/>
        <v>Tom Katz</v>
      </c>
      <c r="I18" t="str">
        <f ca="1"/>
        <v>TmKtz42@gmail.com</v>
      </c>
      <c r="J18" t="str">
        <f ca="1"/>
        <v>Mbb&amp;r194</v>
      </c>
      <c r="N18">
        <f ca="1"/>
        <v>4</v>
      </c>
      <c r="O18">
        <f ca="1"/>
        <v>0</v>
      </c>
      <c r="P18" t="str">
        <f ca="1"/>
        <v>M</v>
      </c>
      <c r="Q18" t="str">
        <f ca="1"/>
        <v>b</v>
      </c>
      <c r="R18" t="str">
        <f ca="1"/>
        <v>b</v>
      </c>
      <c r="S18" t="str">
        <f ca="1"/>
        <v>r</v>
      </c>
      <c r="T18">
        <f ca="1"/>
        <v>1</v>
      </c>
      <c r="U18">
        <f ca="1"/>
        <v>9</v>
      </c>
      <c r="V18">
        <f ca="1"/>
        <v>4</v>
      </c>
    </row>
    <row r="19" spans="1:22" x14ac:dyDescent="0.2">
      <c r="A19" t="s">
        <v>563</v>
      </c>
      <c r="B19" t="s">
        <v>591</v>
      </c>
      <c r="E19">
        <v>18</v>
      </c>
      <c r="F19">
        <f ca="1"/>
        <v>0</v>
      </c>
      <c r="G19">
        <f ca="1"/>
        <v>1</v>
      </c>
      <c r="H19" t="str">
        <f ca="1"/>
        <v>Harper Danilov</v>
      </c>
      <c r="I19" t="str">
        <f ca="1"/>
        <v>rprDnlv48@gmail.com</v>
      </c>
      <c r="J19" t="str">
        <f ca="1"/>
        <v>Irs%3997</v>
      </c>
      <c r="N19">
        <f ca="1"/>
        <v>3</v>
      </c>
      <c r="O19">
        <f ca="1"/>
        <v>0</v>
      </c>
      <c r="P19" t="str">
        <f ca="1"/>
        <v>I</v>
      </c>
      <c r="Q19" t="str">
        <f ca="1"/>
        <v>r</v>
      </c>
      <c r="R19" t="str">
        <f ca="1"/>
        <v>s</v>
      </c>
      <c r="S19">
        <f ca="1"/>
        <v>3</v>
      </c>
      <c r="T19">
        <f ca="1"/>
        <v>9</v>
      </c>
      <c r="U19">
        <f ca="1"/>
        <v>9</v>
      </c>
      <c r="V19">
        <f ca="1"/>
        <v>7</v>
      </c>
    </row>
    <row r="20" spans="1:22" x14ac:dyDescent="0.2">
      <c r="A20" t="s">
        <v>564</v>
      </c>
      <c r="B20" t="s">
        <v>403</v>
      </c>
      <c r="E20">
        <v>19</v>
      </c>
      <c r="F20">
        <f ca="1"/>
        <v>0</v>
      </c>
      <c r="G20">
        <f ca="1"/>
        <v>0</v>
      </c>
      <c r="H20" t="str">
        <f ca="1"/>
        <v>Ori Thomas</v>
      </c>
      <c r="I20" t="str">
        <f ca="1"/>
        <v/>
      </c>
      <c r="J20" t="str">
        <f ca="1"/>
        <v/>
      </c>
      <c r="N20" t="str">
        <f ca="1"/>
        <v/>
      </c>
      <c r="O20" t="str">
        <f ca="1"/>
        <v/>
      </c>
      <c r="P20" t="str">
        <f ca="1"/>
        <v/>
      </c>
      <c r="Q20" t="str">
        <f ca="1"/>
        <v/>
      </c>
      <c r="R20" t="str">
        <f ca="1"/>
        <v/>
      </c>
      <c r="S20" t="str">
        <f ca="1"/>
        <v/>
      </c>
      <c r="T20" t="str">
        <f ca="1"/>
        <v/>
      </c>
      <c r="U20" t="str">
        <f ca="1"/>
        <v/>
      </c>
      <c r="V20" t="str">
        <f ca="1"/>
        <v/>
      </c>
    </row>
    <row r="21" spans="1:22" x14ac:dyDescent="0.2">
      <c r="A21" t="s">
        <v>565</v>
      </c>
      <c r="B21" t="s">
        <v>592</v>
      </c>
      <c r="E21">
        <v>20</v>
      </c>
      <c r="F21">
        <f ca="1"/>
        <v>0</v>
      </c>
      <c r="G21">
        <f ca="1"/>
        <v>0</v>
      </c>
      <c r="H21" t="str">
        <f ca="1"/>
        <v>Ethan Jones</v>
      </c>
      <c r="I21" t="str">
        <f ca="1"/>
        <v/>
      </c>
      <c r="J21" t="str">
        <f ca="1"/>
        <v/>
      </c>
      <c r="N21" t="str">
        <f ca="1"/>
        <v/>
      </c>
      <c r="O21" t="str">
        <f ca="1"/>
        <v/>
      </c>
      <c r="P21" t="str">
        <f ca="1"/>
        <v/>
      </c>
      <c r="Q21" t="str">
        <f ca="1"/>
        <v/>
      </c>
      <c r="R21" t="str">
        <f ca="1"/>
        <v/>
      </c>
      <c r="S21" t="str">
        <f ca="1"/>
        <v/>
      </c>
      <c r="T21" t="str">
        <f ca="1"/>
        <v/>
      </c>
      <c r="U21" t="str">
        <f ca="1"/>
        <v/>
      </c>
      <c r="V21" t="str">
        <f ca="1"/>
        <v/>
      </c>
    </row>
    <row r="22" spans="1:22" x14ac:dyDescent="0.2">
      <c r="A22" t="s">
        <v>566</v>
      </c>
      <c r="B22" t="s">
        <v>593</v>
      </c>
      <c r="E22">
        <v>21</v>
      </c>
      <c r="F22">
        <f ca="1"/>
        <v>0</v>
      </c>
      <c r="G22">
        <f ca="1"/>
        <v>0</v>
      </c>
      <c r="H22" t="str">
        <f ca="1"/>
        <v>Avery White</v>
      </c>
      <c r="I22" t="str">
        <f ca="1"/>
        <v/>
      </c>
      <c r="J22" t="str">
        <f ca="1"/>
        <v/>
      </c>
      <c r="N22" t="str">
        <f ca="1"/>
        <v/>
      </c>
      <c r="O22" t="str">
        <f ca="1"/>
        <v/>
      </c>
      <c r="P22" t="str">
        <f ca="1"/>
        <v/>
      </c>
      <c r="Q22" t="str">
        <f ca="1"/>
        <v/>
      </c>
      <c r="R22" t="str">
        <f ca="1"/>
        <v/>
      </c>
      <c r="S22" t="str">
        <f ca="1"/>
        <v/>
      </c>
      <c r="T22" t="str">
        <f ca="1"/>
        <v/>
      </c>
      <c r="U22" t="str">
        <f ca="1"/>
        <v/>
      </c>
      <c r="V22" t="str">
        <f ca="1"/>
        <v/>
      </c>
    </row>
    <row r="23" spans="1:22" x14ac:dyDescent="0.2">
      <c r="A23" t="s">
        <v>567</v>
      </c>
      <c r="B23" t="s">
        <v>594</v>
      </c>
      <c r="E23">
        <v>22</v>
      </c>
      <c r="F23">
        <f ca="1"/>
        <v>0</v>
      </c>
      <c r="G23">
        <f ca="1"/>
        <v>1</v>
      </c>
      <c r="H23" t="str">
        <f ca="1"/>
        <v>Liam Danilov</v>
      </c>
      <c r="I23" t="str">
        <f ca="1"/>
        <v>LmDnlv47@gmail.com</v>
      </c>
      <c r="J23" t="str">
        <f ca="1"/>
        <v>Txm#ww82</v>
      </c>
      <c r="N23">
        <f ca="1"/>
        <v>5</v>
      </c>
      <c r="O23">
        <f ca="1"/>
        <v>0</v>
      </c>
      <c r="P23" t="str">
        <f ca="1"/>
        <v>T</v>
      </c>
      <c r="Q23" t="str">
        <f ca="1"/>
        <v>x</v>
      </c>
      <c r="R23" t="str">
        <f ca="1"/>
        <v>m</v>
      </c>
      <c r="S23" t="str">
        <f ca="1"/>
        <v>w</v>
      </c>
      <c r="T23" t="str">
        <f ca="1"/>
        <v>w</v>
      </c>
      <c r="U23">
        <f ca="1"/>
        <v>8</v>
      </c>
      <c r="V23">
        <f ca="1"/>
        <v>2</v>
      </c>
    </row>
    <row r="24" spans="1:22" x14ac:dyDescent="0.2">
      <c r="A24" t="s">
        <v>38</v>
      </c>
      <c r="B24" t="s">
        <v>595</v>
      </c>
      <c r="E24">
        <v>23</v>
      </c>
      <c r="F24">
        <f ca="1"/>
        <v>0</v>
      </c>
      <c r="G24">
        <f ca="1"/>
        <v>0</v>
      </c>
      <c r="H24" t="str">
        <f ca="1"/>
        <v>Emily Harris</v>
      </c>
      <c r="I24" t="str">
        <f ca="1"/>
        <v/>
      </c>
      <c r="J24" t="str">
        <f ca="1"/>
        <v/>
      </c>
      <c r="N24" t="str">
        <f ca="1"/>
        <v/>
      </c>
      <c r="O24" t="str">
        <f ca="1"/>
        <v/>
      </c>
      <c r="P24" t="str">
        <f ca="1"/>
        <v/>
      </c>
      <c r="Q24" t="str">
        <f ca="1"/>
        <v/>
      </c>
      <c r="R24" t="str">
        <f ca="1"/>
        <v/>
      </c>
      <c r="S24" t="str">
        <f ca="1"/>
        <v/>
      </c>
      <c r="T24" t="str">
        <f ca="1"/>
        <v/>
      </c>
      <c r="U24" t="str">
        <f ca="1"/>
        <v/>
      </c>
      <c r="V24" t="str">
        <f ca="1"/>
        <v/>
      </c>
    </row>
    <row r="25" spans="1:22" x14ac:dyDescent="0.2">
      <c r="A25" t="s">
        <v>568</v>
      </c>
      <c r="B25" t="s">
        <v>596</v>
      </c>
      <c r="E25">
        <v>24</v>
      </c>
      <c r="F25">
        <f ca="1"/>
        <v>0</v>
      </c>
      <c r="G25">
        <f ca="1"/>
        <v>1</v>
      </c>
      <c r="H25" t="str">
        <f ca="1"/>
        <v>Ethan Garcia</v>
      </c>
      <c r="I25" t="str">
        <f ca="1"/>
        <v>tnGrc04@gmail.com</v>
      </c>
      <c r="J25" t="str">
        <f ca="1"/>
        <v>Olm5262?</v>
      </c>
      <c r="N25">
        <f ca="1"/>
        <v>3</v>
      </c>
      <c r="O25">
        <f ca="1"/>
        <v>1</v>
      </c>
      <c r="P25" t="str">
        <f ca="1"/>
        <v>O</v>
      </c>
      <c r="Q25" t="str">
        <f ca="1"/>
        <v>l</v>
      </c>
      <c r="R25" t="str">
        <f ca="1"/>
        <v>m</v>
      </c>
      <c r="S25">
        <f ca="1"/>
        <v>5</v>
      </c>
      <c r="T25">
        <f ca="1"/>
        <v>2</v>
      </c>
      <c r="U25">
        <f ca="1"/>
        <v>6</v>
      </c>
      <c r="V25">
        <f ca="1"/>
        <v>2</v>
      </c>
    </row>
    <row r="26" spans="1:22" x14ac:dyDescent="0.2">
      <c r="A26" t="s">
        <v>569</v>
      </c>
      <c r="B26" t="s">
        <v>597</v>
      </c>
      <c r="E26">
        <v>25</v>
      </c>
      <c r="F26">
        <f ca="1"/>
        <v>0</v>
      </c>
      <c r="G26">
        <f ca="1"/>
        <v>1</v>
      </c>
      <c r="H26" t="str">
        <f ca="1"/>
        <v>Lucas Danilov</v>
      </c>
      <c r="I26" t="str">
        <f ca="1"/>
        <v>LcsDnlv59@gmail.com</v>
      </c>
      <c r="J26" t="str">
        <f ca="1"/>
        <v>Roz9723%</v>
      </c>
      <c r="N26">
        <f ca="1"/>
        <v>3</v>
      </c>
      <c r="O26">
        <f ca="1"/>
        <v>1</v>
      </c>
      <c r="P26" t="str">
        <f ca="1"/>
        <v>R</v>
      </c>
      <c r="Q26" t="str">
        <f ca="1"/>
        <v>o</v>
      </c>
      <c r="R26" t="str">
        <f ca="1"/>
        <v>z</v>
      </c>
      <c r="S26">
        <f ca="1"/>
        <v>9</v>
      </c>
      <c r="T26">
        <f ca="1"/>
        <v>7</v>
      </c>
      <c r="U26">
        <f ca="1"/>
        <v>2</v>
      </c>
      <c r="V26">
        <f ca="1"/>
        <v>3</v>
      </c>
    </row>
    <row r="27" spans="1:22" x14ac:dyDescent="0.2">
      <c r="A27" t="s">
        <v>570</v>
      </c>
      <c r="B27" t="s">
        <v>598</v>
      </c>
      <c r="E27">
        <v>26</v>
      </c>
      <c r="F27">
        <f ca="1"/>
        <v>0</v>
      </c>
      <c r="G27">
        <f ca="1"/>
        <v>1</v>
      </c>
      <c r="H27" t="str">
        <f ca="1"/>
        <v>Mason Gonzalez</v>
      </c>
      <c r="I27" t="str">
        <f ca="1"/>
        <v>MsnGnzlz66@gmail.com</v>
      </c>
      <c r="J27" t="str">
        <f ca="1"/>
        <v>Aqwe951@</v>
      </c>
      <c r="N27">
        <f ca="1"/>
        <v>4</v>
      </c>
      <c r="O27">
        <f ca="1"/>
        <v>1</v>
      </c>
      <c r="P27" t="str">
        <f ca="1"/>
        <v>A</v>
      </c>
      <c r="Q27" t="str">
        <f ca="1"/>
        <v>q</v>
      </c>
      <c r="R27" t="str">
        <f ca="1"/>
        <v>w</v>
      </c>
      <c r="S27" t="str">
        <f ca="1"/>
        <v>e</v>
      </c>
      <c r="T27">
        <f ca="1"/>
        <v>9</v>
      </c>
      <c r="U27">
        <f ca="1"/>
        <v>5</v>
      </c>
      <c r="V27">
        <f ca="1"/>
        <v>1</v>
      </c>
    </row>
    <row r="28" spans="1:22" x14ac:dyDescent="0.2">
      <c r="A28" t="s">
        <v>571</v>
      </c>
      <c r="B28" t="s">
        <v>599</v>
      </c>
      <c r="E28">
        <v>27</v>
      </c>
      <c r="F28">
        <f ca="1"/>
        <v>1</v>
      </c>
      <c r="G28">
        <f ca="1"/>
        <v>1</v>
      </c>
      <c r="H28" t="str">
        <f ca="1"/>
        <v>Michael Malca Thompson</v>
      </c>
      <c r="I28" t="str">
        <f ca="1"/>
        <v>MclMlcTmpsn59@gmail.com</v>
      </c>
      <c r="J28" t="str">
        <f ca="1"/>
        <v>Hnw4082+</v>
      </c>
      <c r="N28">
        <f ca="1"/>
        <v>3</v>
      </c>
      <c r="O28">
        <f ca="1"/>
        <v>1</v>
      </c>
      <c r="P28" t="str">
        <f ca="1"/>
        <v>H</v>
      </c>
      <c r="Q28" t="str">
        <f ca="1"/>
        <v>n</v>
      </c>
      <c r="R28" t="str">
        <f ca="1"/>
        <v>w</v>
      </c>
      <c r="S28">
        <f ca="1"/>
        <v>4</v>
      </c>
      <c r="T28">
        <f ca="1"/>
        <v>0</v>
      </c>
      <c r="U28">
        <f ca="1"/>
        <v>8</v>
      </c>
      <c r="V28">
        <f ca="1"/>
        <v>2</v>
      </c>
    </row>
    <row r="29" spans="1:22" x14ac:dyDescent="0.2">
      <c r="A29" t="s">
        <v>572</v>
      </c>
      <c r="B29" t="s">
        <v>600</v>
      </c>
      <c r="E29">
        <v>28</v>
      </c>
      <c r="F29">
        <f ca="1"/>
        <v>0</v>
      </c>
      <c r="G29">
        <f ca="1"/>
        <v>0</v>
      </c>
      <c r="H29" t="str">
        <f ca="1"/>
        <v>Ethan Ramirez</v>
      </c>
      <c r="I29" t="str">
        <f ca="1"/>
        <v/>
      </c>
      <c r="J29" t="str">
        <f ca="1"/>
        <v/>
      </c>
      <c r="N29" t="str">
        <f ca="1"/>
        <v/>
      </c>
      <c r="O29" t="str">
        <f ca="1"/>
        <v/>
      </c>
      <c r="P29" t="str">
        <f ca="1"/>
        <v/>
      </c>
      <c r="Q29" t="str">
        <f ca="1"/>
        <v/>
      </c>
      <c r="R29" t="str">
        <f ca="1"/>
        <v/>
      </c>
      <c r="S29" t="str">
        <f ca="1"/>
        <v/>
      </c>
      <c r="T29" t="str">
        <f ca="1"/>
        <v/>
      </c>
      <c r="U29" t="str">
        <f ca="1"/>
        <v/>
      </c>
      <c r="V29" t="str">
        <f ca="1"/>
        <v/>
      </c>
    </row>
    <row r="30" spans="1:22" x14ac:dyDescent="0.2">
      <c r="A30" t="s">
        <v>573</v>
      </c>
      <c r="B30" t="s">
        <v>601</v>
      </c>
      <c r="E30">
        <v>29</v>
      </c>
      <c r="F30">
        <f ca="1"/>
        <v>0</v>
      </c>
      <c r="G30">
        <f ca="1"/>
        <v>1</v>
      </c>
      <c r="H30" t="str">
        <f ca="1"/>
        <v>Ofek Jones</v>
      </c>
      <c r="I30" t="str">
        <f ca="1"/>
        <v>fkJns91@gmail.com</v>
      </c>
      <c r="J30" t="str">
        <f ca="1"/>
        <v>Qnz&amp;2017</v>
      </c>
      <c r="N30">
        <f ca="1"/>
        <v>3</v>
      </c>
      <c r="O30">
        <f ca="1"/>
        <v>0</v>
      </c>
      <c r="P30" t="str">
        <f ca="1"/>
        <v>Q</v>
      </c>
      <c r="Q30" t="str">
        <f ca="1"/>
        <v>n</v>
      </c>
      <c r="R30" t="str">
        <f ca="1"/>
        <v>z</v>
      </c>
      <c r="S30">
        <f ca="1"/>
        <v>2</v>
      </c>
      <c r="T30">
        <f ca="1"/>
        <v>0</v>
      </c>
      <c r="U30">
        <f ca="1"/>
        <v>1</v>
      </c>
      <c r="V30">
        <f ca="1"/>
        <v>7</v>
      </c>
    </row>
    <row r="31" spans="1:22" x14ac:dyDescent="0.2">
      <c r="A31" t="s">
        <v>574</v>
      </c>
      <c r="B31" t="s">
        <v>602</v>
      </c>
      <c r="E31">
        <v>30</v>
      </c>
      <c r="F31">
        <f ca="1"/>
        <v>0</v>
      </c>
      <c r="G31">
        <f ca="1"/>
        <v>1</v>
      </c>
      <c r="H31" t="str">
        <f ca="1"/>
        <v>Dor Geva</v>
      </c>
      <c r="I31" t="str">
        <f ca="1"/>
        <v>DrGv44@gmail.com</v>
      </c>
      <c r="J31" t="str">
        <f ca="1"/>
        <v>Ahp6395?</v>
      </c>
      <c r="N31">
        <f ca="1"/>
        <v>3</v>
      </c>
      <c r="O31">
        <f ca="1"/>
        <v>1</v>
      </c>
      <c r="P31" t="str">
        <f ca="1"/>
        <v>A</v>
      </c>
      <c r="Q31" t="str">
        <f ca="1"/>
        <v>h</v>
      </c>
      <c r="R31" t="str">
        <f ca="1"/>
        <v>p</v>
      </c>
      <c r="S31">
        <f ca="1"/>
        <v>6</v>
      </c>
      <c r="T31">
        <f ca="1"/>
        <v>3</v>
      </c>
      <c r="U31">
        <f ca="1"/>
        <v>9</v>
      </c>
      <c r="V31">
        <f ca="1"/>
        <v>5</v>
      </c>
    </row>
    <row r="32" spans="1:22" x14ac:dyDescent="0.2">
      <c r="A32" t="s">
        <v>630</v>
      </c>
      <c r="B32" t="s">
        <v>631</v>
      </c>
      <c r="E32">
        <v>31</v>
      </c>
      <c r="F32">
        <f ca="1"/>
        <v>0</v>
      </c>
      <c r="G32">
        <f ca="1"/>
        <v>1</v>
      </c>
      <c r="H32" t="str">
        <f ca="1"/>
        <v>Oren Gonzalez</v>
      </c>
      <c r="I32" t="str">
        <f ca="1"/>
        <v>rnGnzlz57@gmail.com</v>
      </c>
      <c r="J32" t="str">
        <f ca="1"/>
        <v>Urb&amp;zs37</v>
      </c>
      <c r="N32">
        <f ca="1"/>
        <v>5</v>
      </c>
      <c r="O32">
        <f ca="1"/>
        <v>0</v>
      </c>
      <c r="P32" t="str">
        <f ca="1"/>
        <v>U</v>
      </c>
      <c r="Q32" t="str">
        <f ca="1"/>
        <v>r</v>
      </c>
      <c r="R32" t="str">
        <f ca="1"/>
        <v>b</v>
      </c>
      <c r="S32" t="str">
        <f ca="1"/>
        <v>z</v>
      </c>
      <c r="T32" t="str">
        <f ca="1"/>
        <v>s</v>
      </c>
      <c r="U32">
        <f ca="1"/>
        <v>3</v>
      </c>
      <c r="V32">
        <f ca="1"/>
        <v>7</v>
      </c>
    </row>
    <row r="33" spans="1:22" x14ac:dyDescent="0.2">
      <c r="A33" t="s">
        <v>553</v>
      </c>
      <c r="B33" t="s">
        <v>633</v>
      </c>
      <c r="E33">
        <v>32</v>
      </c>
      <c r="F33">
        <f ca="1"/>
        <v>0</v>
      </c>
      <c r="G33">
        <f ca="1"/>
        <v>0</v>
      </c>
      <c r="H33" t="str">
        <f ca="1"/>
        <v>Alexander Johnson</v>
      </c>
      <c r="I33" t="str">
        <f ca="1"/>
        <v/>
      </c>
      <c r="J33" t="str">
        <f ca="1"/>
        <v/>
      </c>
      <c r="N33" t="str">
        <f ca="1"/>
        <v/>
      </c>
      <c r="O33" t="str">
        <f ca="1"/>
        <v/>
      </c>
      <c r="P33" t="str">
        <f ca="1"/>
        <v/>
      </c>
      <c r="Q33" t="str">
        <f ca="1"/>
        <v/>
      </c>
      <c r="R33" t="str">
        <f ca="1"/>
        <v/>
      </c>
      <c r="S33" t="str">
        <f ca="1"/>
        <v/>
      </c>
      <c r="T33" t="str">
        <f ca="1"/>
        <v/>
      </c>
      <c r="U33" t="str">
        <f ca="1"/>
        <v/>
      </c>
      <c r="V33" t="str">
        <f ca="1"/>
        <v/>
      </c>
    </row>
    <row r="34" spans="1:22" x14ac:dyDescent="0.2">
      <c r="A34" t="s">
        <v>634</v>
      </c>
      <c r="B34" t="s">
        <v>635</v>
      </c>
      <c r="E34">
        <v>33</v>
      </c>
      <c r="F34">
        <f ca="1"/>
        <v>0</v>
      </c>
      <c r="G34">
        <f ca="1"/>
        <v>0</v>
      </c>
      <c r="H34" t="str">
        <f ca="1"/>
        <v>Dror Lopez</v>
      </c>
      <c r="I34" t="str">
        <f ca="1"/>
        <v/>
      </c>
      <c r="J34" t="str">
        <f ca="1"/>
        <v/>
      </c>
      <c r="N34" t="str">
        <f ca="1"/>
        <v/>
      </c>
      <c r="O34" t="str">
        <f ca="1"/>
        <v/>
      </c>
      <c r="P34" t="str">
        <f ca="1"/>
        <v/>
      </c>
      <c r="Q34" t="str">
        <f ca="1"/>
        <v/>
      </c>
      <c r="R34" t="str">
        <f ca="1"/>
        <v/>
      </c>
      <c r="S34" t="str">
        <f ca="1"/>
        <v/>
      </c>
      <c r="T34" t="str">
        <f ca="1"/>
        <v/>
      </c>
      <c r="U34" t="str">
        <f ca="1"/>
        <v/>
      </c>
      <c r="V34" t="str">
        <f ca="1"/>
        <v/>
      </c>
    </row>
    <row r="35" spans="1:22" x14ac:dyDescent="0.2">
      <c r="A35" t="s">
        <v>636</v>
      </c>
      <c r="B35" t="s">
        <v>637</v>
      </c>
      <c r="E35">
        <v>34</v>
      </c>
      <c r="F35">
        <f ca="1"/>
        <v>0</v>
      </c>
      <c r="G35">
        <f ca="1"/>
        <v>1</v>
      </c>
      <c r="H35" t="str">
        <f ca="1"/>
        <v>Lucas Jackson</v>
      </c>
      <c r="I35" t="str">
        <f ca="1"/>
        <v>LcsJcksn46@gmail.com</v>
      </c>
      <c r="J35" t="str">
        <f ca="1"/>
        <v>Pzt0433?</v>
      </c>
      <c r="N35">
        <f ca="1"/>
        <v>3</v>
      </c>
      <c r="O35">
        <f ca="1"/>
        <v>1</v>
      </c>
      <c r="P35" t="str">
        <f ca="1"/>
        <v>P</v>
      </c>
      <c r="Q35" t="str">
        <f ca="1"/>
        <v>z</v>
      </c>
      <c r="R35" t="str">
        <f ca="1"/>
        <v>t</v>
      </c>
      <c r="S35">
        <f ca="1"/>
        <v>0</v>
      </c>
      <c r="T35">
        <f ca="1"/>
        <v>4</v>
      </c>
      <c r="U35">
        <f ca="1"/>
        <v>3</v>
      </c>
      <c r="V35">
        <f ca="1"/>
        <v>3</v>
      </c>
    </row>
    <row r="36" spans="1:22" x14ac:dyDescent="0.2">
      <c r="A36" t="s">
        <v>638</v>
      </c>
      <c r="B36" t="s">
        <v>639</v>
      </c>
      <c r="E36">
        <v>35</v>
      </c>
      <c r="F36">
        <f ca="1"/>
        <v>0</v>
      </c>
      <c r="G36">
        <f ca="1"/>
        <v>1</v>
      </c>
      <c r="H36" t="str">
        <f ca="1"/>
        <v>Abigail Lopez</v>
      </c>
      <c r="I36" t="str">
        <f ca="1"/>
        <v>bglLpz69@gmail.com</v>
      </c>
      <c r="J36" t="str">
        <f ca="1"/>
        <v>Zid7131&amp;</v>
      </c>
      <c r="N36">
        <f ca="1"/>
        <v>3</v>
      </c>
      <c r="O36">
        <f ca="1"/>
        <v>1</v>
      </c>
      <c r="P36" t="str">
        <f ca="1"/>
        <v>Z</v>
      </c>
      <c r="Q36" t="str">
        <f ca="1"/>
        <v>i</v>
      </c>
      <c r="R36" t="str">
        <f ca="1"/>
        <v>d</v>
      </c>
      <c r="S36">
        <f ca="1"/>
        <v>7</v>
      </c>
      <c r="T36">
        <f ca="1"/>
        <v>1</v>
      </c>
      <c r="U36">
        <f ca="1"/>
        <v>3</v>
      </c>
      <c r="V36">
        <f ca="1"/>
        <v>1</v>
      </c>
    </row>
    <row r="37" spans="1:22" x14ac:dyDescent="0.2">
      <c r="A37" t="s">
        <v>640</v>
      </c>
      <c r="B37" t="s">
        <v>642</v>
      </c>
      <c r="E37">
        <v>36</v>
      </c>
      <c r="F37">
        <f ca="1"/>
        <v>1</v>
      </c>
      <c r="G37">
        <f ca="1"/>
        <v>1</v>
      </c>
      <c r="H37" t="str">
        <f ca="1"/>
        <v>Ofek Marie Weizman</v>
      </c>
      <c r="I37" t="str">
        <f ca="1"/>
        <v>fkMrWzmn89@gmail.com</v>
      </c>
      <c r="J37" t="str">
        <f ca="1"/>
        <v>Tly7687%</v>
      </c>
      <c r="N37">
        <f ca="1"/>
        <v>3</v>
      </c>
      <c r="O37">
        <f ca="1"/>
        <v>1</v>
      </c>
      <c r="P37" t="str">
        <f ca="1"/>
        <v>T</v>
      </c>
      <c r="Q37" t="str">
        <f ca="1"/>
        <v>l</v>
      </c>
      <c r="R37" t="str">
        <f ca="1"/>
        <v>y</v>
      </c>
      <c r="S37">
        <f ca="1"/>
        <v>7</v>
      </c>
      <c r="T37">
        <f ca="1"/>
        <v>6</v>
      </c>
      <c r="U37">
        <f ca="1"/>
        <v>8</v>
      </c>
      <c r="V37">
        <f ca="1"/>
        <v>7</v>
      </c>
    </row>
    <row r="38" spans="1:22" x14ac:dyDescent="0.2">
      <c r="A38" t="s">
        <v>641</v>
      </c>
      <c r="B38" t="s">
        <v>643</v>
      </c>
      <c r="E38">
        <v>37</v>
      </c>
      <c r="F38">
        <f ca="1"/>
        <v>0</v>
      </c>
      <c r="G38">
        <f ca="1"/>
        <v>1</v>
      </c>
      <c r="H38" t="str">
        <f ca="1"/>
        <v>Evelyn Weizman</v>
      </c>
      <c r="I38" t="str">
        <f ca="1"/>
        <v>vlynWzmn21@gmail.com</v>
      </c>
      <c r="J38" t="str">
        <f ca="1"/>
        <v>Emser23@</v>
      </c>
      <c r="N38">
        <f ca="1"/>
        <v>5</v>
      </c>
      <c r="O38">
        <f ca="1"/>
        <v>1</v>
      </c>
      <c r="P38" t="str">
        <f ca="1"/>
        <v>E</v>
      </c>
      <c r="Q38" t="str">
        <f ca="1"/>
        <v>m</v>
      </c>
      <c r="R38" t="str">
        <f ca="1"/>
        <v>s</v>
      </c>
      <c r="S38" t="str">
        <f ca="1"/>
        <v>e</v>
      </c>
      <c r="T38" t="str">
        <f ca="1"/>
        <v>r</v>
      </c>
      <c r="U38">
        <f ca="1"/>
        <v>2</v>
      </c>
      <c r="V38">
        <f ca="1"/>
        <v>3</v>
      </c>
    </row>
    <row r="39" spans="1:22" x14ac:dyDescent="0.2">
      <c r="A39" t="s">
        <v>644</v>
      </c>
      <c r="B39" t="s">
        <v>645</v>
      </c>
      <c r="E39">
        <v>38</v>
      </c>
      <c r="F39">
        <f ca="1"/>
        <v>0</v>
      </c>
      <c r="G39">
        <f ca="1"/>
        <v>1</v>
      </c>
      <c r="H39" t="str">
        <f ca="1"/>
        <v>Julie Wilson</v>
      </c>
      <c r="I39" t="str">
        <f ca="1"/>
        <v>JlWlsn84@gmail.com</v>
      </c>
      <c r="J39" t="str">
        <f ca="1"/>
        <v>Eyb8125?</v>
      </c>
      <c r="N39">
        <f ca="1"/>
        <v>3</v>
      </c>
      <c r="O39">
        <f ca="1"/>
        <v>1</v>
      </c>
      <c r="P39" t="str">
        <f ca="1"/>
        <v>E</v>
      </c>
      <c r="Q39" t="str">
        <f ca="1"/>
        <v>y</v>
      </c>
      <c r="R39" t="str">
        <f ca="1"/>
        <v>b</v>
      </c>
      <c r="S39">
        <f ca="1"/>
        <v>8</v>
      </c>
      <c r="T39">
        <f ca="1"/>
        <v>1</v>
      </c>
      <c r="U39">
        <f ca="1"/>
        <v>2</v>
      </c>
      <c r="V39">
        <f ca="1"/>
        <v>5</v>
      </c>
    </row>
    <row r="40" spans="1:22" x14ac:dyDescent="0.2">
      <c r="A40" t="s">
        <v>646</v>
      </c>
      <c r="B40" t="s">
        <v>647</v>
      </c>
      <c r="E40">
        <v>39</v>
      </c>
      <c r="F40">
        <f ca="1"/>
        <v>0</v>
      </c>
      <c r="G40">
        <f ca="1"/>
        <v>0</v>
      </c>
      <c r="H40" t="str">
        <f ca="1"/>
        <v>Michael Thompson</v>
      </c>
      <c r="I40" t="str">
        <f ca="1"/>
        <v/>
      </c>
      <c r="J40" t="str">
        <f ca="1"/>
        <v/>
      </c>
      <c r="N40" t="str">
        <f ca="1"/>
        <v/>
      </c>
      <c r="O40" t="str">
        <f ca="1"/>
        <v/>
      </c>
      <c r="P40" t="str">
        <f ca="1"/>
        <v/>
      </c>
      <c r="Q40" t="str">
        <f ca="1"/>
        <v/>
      </c>
      <c r="R40" t="str">
        <f ca="1"/>
        <v/>
      </c>
      <c r="S40" t="str">
        <f ca="1"/>
        <v/>
      </c>
      <c r="T40" t="str">
        <f ca="1"/>
        <v/>
      </c>
      <c r="U40" t="str">
        <f ca="1"/>
        <v/>
      </c>
      <c r="V40" t="str">
        <f ca="1"/>
        <v/>
      </c>
    </row>
    <row r="41" spans="1:22" x14ac:dyDescent="0.2">
      <c r="A41" t="s">
        <v>648</v>
      </c>
      <c r="B41" t="s">
        <v>649</v>
      </c>
      <c r="E41">
        <v>40</v>
      </c>
      <c r="F41">
        <f ca="1"/>
        <v>0</v>
      </c>
      <c r="G41">
        <f ca="1"/>
        <v>1</v>
      </c>
      <c r="H41" t="str">
        <f ca="1"/>
        <v>Jacob Perez</v>
      </c>
      <c r="I41" t="str">
        <f ca="1"/>
        <v>JcbPrz30@gmail.com</v>
      </c>
      <c r="J41" t="str">
        <f ca="1"/>
        <v>Oql2739%</v>
      </c>
      <c r="N41">
        <f ca="1"/>
        <v>3</v>
      </c>
      <c r="O41">
        <f ca="1"/>
        <v>1</v>
      </c>
      <c r="P41" t="str">
        <f ca="1"/>
        <v>O</v>
      </c>
      <c r="Q41" t="str">
        <f ca="1"/>
        <v>q</v>
      </c>
      <c r="R41" t="str">
        <f ca="1"/>
        <v>l</v>
      </c>
      <c r="S41">
        <f ca="1"/>
        <v>2</v>
      </c>
      <c r="T41">
        <f ca="1"/>
        <v>7</v>
      </c>
      <c r="U41">
        <f ca="1"/>
        <v>3</v>
      </c>
      <c r="V41">
        <f ca="1"/>
        <v>9</v>
      </c>
    </row>
    <row r="42" spans="1:22" x14ac:dyDescent="0.2">
      <c r="E42">
        <v>41</v>
      </c>
      <c r="F42">
        <f ca="1"/>
        <v>0</v>
      </c>
      <c r="G42">
        <f ca="1"/>
        <v>1</v>
      </c>
      <c r="H42" t="str">
        <f ca="1"/>
        <v>Noah Thomas</v>
      </c>
      <c r="I42" t="str">
        <f ca="1"/>
        <v>NTms33@gmail.com</v>
      </c>
      <c r="J42" t="str">
        <f ca="1"/>
        <v>Lqa8281&amp;</v>
      </c>
      <c r="N42">
        <f ca="1"/>
        <v>3</v>
      </c>
      <c r="O42">
        <f ca="1"/>
        <v>1</v>
      </c>
      <c r="P42" t="str">
        <f ca="1"/>
        <v>L</v>
      </c>
      <c r="Q42" t="str">
        <f ca="1"/>
        <v>q</v>
      </c>
      <c r="R42" t="str">
        <f ca="1"/>
        <v>a</v>
      </c>
      <c r="S42">
        <f ca="1"/>
        <v>8</v>
      </c>
      <c r="T42">
        <f ca="1"/>
        <v>2</v>
      </c>
      <c r="U42">
        <f ca="1"/>
        <v>8</v>
      </c>
      <c r="V42">
        <f ca="1"/>
        <v>1</v>
      </c>
    </row>
    <row r="43" spans="1:22" x14ac:dyDescent="0.2">
      <c r="E43">
        <v>42</v>
      </c>
      <c r="F43">
        <f ca="1"/>
        <v>0</v>
      </c>
      <c r="G43">
        <f ca="1"/>
        <v>0</v>
      </c>
      <c r="H43" t="str">
        <f ca="1"/>
        <v>Avery Friedman</v>
      </c>
      <c r="I43" t="str">
        <f ca="1"/>
        <v/>
      </c>
      <c r="J43" t="str">
        <f ca="1"/>
        <v/>
      </c>
      <c r="N43" t="str">
        <f ca="1"/>
        <v/>
      </c>
      <c r="O43" t="str">
        <f ca="1"/>
        <v/>
      </c>
      <c r="P43" t="str">
        <f ca="1"/>
        <v/>
      </c>
      <c r="Q43" t="str">
        <f ca="1"/>
        <v/>
      </c>
      <c r="R43" t="str">
        <f ca="1"/>
        <v/>
      </c>
      <c r="S43" t="str">
        <f ca="1"/>
        <v/>
      </c>
      <c r="T43" t="str">
        <f ca="1"/>
        <v/>
      </c>
      <c r="U43" t="str">
        <f ca="1"/>
        <v/>
      </c>
      <c r="V43" t="str">
        <f ca="1"/>
        <v/>
      </c>
    </row>
    <row r="44" spans="1:22" x14ac:dyDescent="0.2">
      <c r="E44">
        <v>43</v>
      </c>
      <c r="F44">
        <f ca="1"/>
        <v>1</v>
      </c>
      <c r="G44">
        <f ca="1"/>
        <v>0</v>
      </c>
      <c r="H44" t="str">
        <f ca="1"/>
        <v>Ava Mazal Ramirez</v>
      </c>
      <c r="I44" t="str">
        <f ca="1"/>
        <v/>
      </c>
      <c r="J44" t="str">
        <f ca="1"/>
        <v/>
      </c>
      <c r="N44" t="str">
        <f ca="1"/>
        <v/>
      </c>
      <c r="O44" t="str">
        <f ca="1"/>
        <v/>
      </c>
      <c r="P44" t="str">
        <f ca="1"/>
        <v/>
      </c>
      <c r="Q44" t="str">
        <f ca="1"/>
        <v/>
      </c>
      <c r="R44" t="str">
        <f ca="1"/>
        <v/>
      </c>
      <c r="S44" t="str">
        <f ca="1"/>
        <v/>
      </c>
      <c r="T44" t="str">
        <f ca="1"/>
        <v/>
      </c>
      <c r="U44" t="str">
        <f ca="1"/>
        <v/>
      </c>
      <c r="V44" t="str">
        <f ca="1"/>
        <v/>
      </c>
    </row>
    <row r="45" spans="1:22" x14ac:dyDescent="0.2">
      <c r="E45">
        <v>44</v>
      </c>
      <c r="F45">
        <f ca="1"/>
        <v>0</v>
      </c>
      <c r="G45">
        <f ca="1"/>
        <v>0</v>
      </c>
      <c r="H45" t="str">
        <f ca="1"/>
        <v>Emma Harris</v>
      </c>
      <c r="I45" t="str">
        <f ca="1"/>
        <v/>
      </c>
      <c r="J45" t="str">
        <f ca="1"/>
        <v/>
      </c>
      <c r="N45" t="str">
        <f ca="1"/>
        <v/>
      </c>
      <c r="O45" t="str">
        <f ca="1"/>
        <v/>
      </c>
      <c r="P45" t="str">
        <f ca="1"/>
        <v/>
      </c>
      <c r="Q45" t="str">
        <f ca="1"/>
        <v/>
      </c>
      <c r="R45" t="str">
        <f ca="1"/>
        <v/>
      </c>
      <c r="S45" t="str">
        <f ca="1"/>
        <v/>
      </c>
      <c r="T45" t="str">
        <f ca="1"/>
        <v/>
      </c>
      <c r="U45" t="str">
        <f ca="1"/>
        <v/>
      </c>
      <c r="V45" t="str">
        <f ca="1"/>
        <v/>
      </c>
    </row>
    <row r="46" spans="1:22" x14ac:dyDescent="0.2">
      <c r="E46">
        <v>45</v>
      </c>
      <c r="F46">
        <f ca="1"/>
        <v>0</v>
      </c>
      <c r="G46">
        <f ca="1"/>
        <v>1</v>
      </c>
      <c r="H46" t="str">
        <f ca="1"/>
        <v>Charlotte Brown</v>
      </c>
      <c r="I46" t="str">
        <f ca="1"/>
        <v>CrlttBrwn65@gmail.com</v>
      </c>
      <c r="J46" t="str">
        <f ca="1"/>
        <v>Uwy@8021</v>
      </c>
      <c r="N46">
        <f ca="1"/>
        <v>3</v>
      </c>
      <c r="O46">
        <f ca="1"/>
        <v>0</v>
      </c>
      <c r="P46" t="str">
        <f ca="1"/>
        <v>U</v>
      </c>
      <c r="Q46" t="str">
        <f ca="1"/>
        <v>w</v>
      </c>
      <c r="R46" t="str">
        <f ca="1"/>
        <v>y</v>
      </c>
      <c r="S46">
        <f ca="1"/>
        <v>8</v>
      </c>
      <c r="T46">
        <f ca="1"/>
        <v>0</v>
      </c>
      <c r="U46">
        <f ca="1"/>
        <v>2</v>
      </c>
      <c r="V46">
        <f ca="1"/>
        <v>1</v>
      </c>
    </row>
    <row r="47" spans="1:22" x14ac:dyDescent="0.2">
      <c r="E47">
        <v>46</v>
      </c>
      <c r="F47">
        <f ca="1"/>
        <v>0</v>
      </c>
      <c r="G47">
        <f ca="1"/>
        <v>0</v>
      </c>
      <c r="H47" t="str">
        <f ca="1"/>
        <v>Isabella Clark</v>
      </c>
      <c r="I47" t="str">
        <f ca="1"/>
        <v/>
      </c>
      <c r="J47" t="str">
        <f ca="1"/>
        <v/>
      </c>
      <c r="N47" t="str">
        <f ca="1"/>
        <v/>
      </c>
      <c r="O47" t="str">
        <f ca="1"/>
        <v/>
      </c>
      <c r="P47" t="str">
        <f ca="1"/>
        <v/>
      </c>
      <c r="Q47" t="str">
        <f ca="1"/>
        <v/>
      </c>
      <c r="R47" t="str">
        <f ca="1"/>
        <v/>
      </c>
      <c r="S47" t="str">
        <f ca="1"/>
        <v/>
      </c>
      <c r="T47" t="str">
        <f ca="1"/>
        <v/>
      </c>
      <c r="U47" t="str">
        <f ca="1"/>
        <v/>
      </c>
      <c r="V47" t="str">
        <f ca="1"/>
        <v/>
      </c>
    </row>
    <row r="48" spans="1:22" x14ac:dyDescent="0.2">
      <c r="E48">
        <v>47</v>
      </c>
      <c r="F48">
        <f ca="1"/>
        <v>0</v>
      </c>
      <c r="G48">
        <f ca="1"/>
        <v>1</v>
      </c>
      <c r="H48" t="str">
        <f ca="1"/>
        <v>Lucas Martinez</v>
      </c>
      <c r="I48" t="str">
        <f ca="1"/>
        <v>LcsMrtnz99@gmail.com</v>
      </c>
      <c r="J48" t="str">
        <f ca="1"/>
        <v>Lwhtc87$</v>
      </c>
      <c r="N48">
        <f ca="1"/>
        <v>5</v>
      </c>
      <c r="O48">
        <f ca="1"/>
        <v>1</v>
      </c>
      <c r="P48" t="str">
        <f ca="1"/>
        <v>L</v>
      </c>
      <c r="Q48" t="str">
        <f ca="1"/>
        <v>w</v>
      </c>
      <c r="R48" t="str">
        <f ca="1"/>
        <v>h</v>
      </c>
      <c r="S48" t="str">
        <f ca="1"/>
        <v>t</v>
      </c>
      <c r="T48" t="str">
        <f ca="1"/>
        <v>c</v>
      </c>
      <c r="U48">
        <f ca="1"/>
        <v>8</v>
      </c>
      <c r="V48">
        <f ca="1"/>
        <v>7</v>
      </c>
    </row>
    <row r="49" spans="5:22" x14ac:dyDescent="0.2">
      <c r="E49">
        <v>48</v>
      </c>
      <c r="F49">
        <f ca="1"/>
        <v>0</v>
      </c>
      <c r="G49">
        <f ca="1"/>
        <v>1</v>
      </c>
      <c r="H49" t="str">
        <f ca="1"/>
        <v>Emma Gonzalez</v>
      </c>
      <c r="I49" t="str">
        <f ca="1"/>
        <v>mmGnzlz94@gmail.com</v>
      </c>
      <c r="J49" t="str">
        <f ca="1"/>
        <v>Rqu+8171</v>
      </c>
      <c r="N49">
        <f ca="1"/>
        <v>3</v>
      </c>
      <c r="O49">
        <f ca="1"/>
        <v>0</v>
      </c>
      <c r="P49" t="str">
        <f ca="1"/>
        <v>R</v>
      </c>
      <c r="Q49" t="str">
        <f ca="1"/>
        <v>q</v>
      </c>
      <c r="R49" t="str">
        <f ca="1"/>
        <v>u</v>
      </c>
      <c r="S49">
        <f ca="1"/>
        <v>8</v>
      </c>
      <c r="T49">
        <f ca="1"/>
        <v>1</v>
      </c>
      <c r="U49">
        <f ca="1"/>
        <v>7</v>
      </c>
      <c r="V49">
        <f ca="1"/>
        <v>1</v>
      </c>
    </row>
    <row r="50" spans="5:22" x14ac:dyDescent="0.2">
      <c r="E50">
        <v>49</v>
      </c>
      <c r="F50">
        <f ca="1"/>
        <v>0</v>
      </c>
      <c r="G50">
        <f ca="1"/>
        <v>1</v>
      </c>
      <c r="H50" t="str">
        <f ca="1"/>
        <v>Charlotte Lewis</v>
      </c>
      <c r="I50" t="str">
        <f ca="1"/>
        <v>CrlttLws75@gmail.com</v>
      </c>
      <c r="J50" t="str">
        <f ca="1"/>
        <v>Fzmy627*</v>
      </c>
      <c r="N50">
        <f ca="1"/>
        <v>4</v>
      </c>
      <c r="O50">
        <f ca="1"/>
        <v>1</v>
      </c>
      <c r="P50" t="str">
        <f ca="1"/>
        <v>F</v>
      </c>
      <c r="Q50" t="str">
        <f ca="1"/>
        <v>z</v>
      </c>
      <c r="R50" t="str">
        <f ca="1"/>
        <v>m</v>
      </c>
      <c r="S50" t="str">
        <f ca="1"/>
        <v>y</v>
      </c>
      <c r="T50">
        <f ca="1"/>
        <v>6</v>
      </c>
      <c r="U50">
        <f ca="1"/>
        <v>2</v>
      </c>
      <c r="V50">
        <f ca="1"/>
        <v>7</v>
      </c>
    </row>
    <row r="51" spans="5:22" x14ac:dyDescent="0.2">
      <c r="E51">
        <v>50</v>
      </c>
      <c r="F51">
        <f ca="1"/>
        <v>0</v>
      </c>
      <c r="G51">
        <f ca="1"/>
        <v>1</v>
      </c>
      <c r="H51" t="str">
        <f ca="1"/>
        <v>Sofia Clark</v>
      </c>
      <c r="I51" t="str">
        <f ca="1"/>
        <v>SfClrk19@gmail.com</v>
      </c>
      <c r="J51" t="str">
        <f ca="1"/>
        <v>Xsx*3943</v>
      </c>
      <c r="N51">
        <f ca="1"/>
        <v>3</v>
      </c>
      <c r="O51">
        <f ca="1"/>
        <v>0</v>
      </c>
      <c r="P51" t="str">
        <f ca="1"/>
        <v>X</v>
      </c>
      <c r="Q51" t="str">
        <f ca="1"/>
        <v>s</v>
      </c>
      <c r="R51" t="str">
        <f ca="1"/>
        <v>x</v>
      </c>
      <c r="S51">
        <f ca="1"/>
        <v>3</v>
      </c>
      <c r="T51">
        <f ca="1"/>
        <v>9</v>
      </c>
      <c r="U51">
        <f ca="1"/>
        <v>4</v>
      </c>
      <c r="V51">
        <f ca="1"/>
        <v>3</v>
      </c>
    </row>
    <row r="52" spans="5:22" x14ac:dyDescent="0.2">
      <c r="E52">
        <v>51</v>
      </c>
      <c r="F52">
        <f ca="1"/>
        <v>0</v>
      </c>
      <c r="G52">
        <f ca="1"/>
        <v>1</v>
      </c>
      <c r="H52" t="str">
        <f ca="1"/>
        <v>Ava Weizman</v>
      </c>
      <c r="I52" t="str">
        <f ca="1"/>
        <v>vWzmn37@gmail.com</v>
      </c>
      <c r="J52" t="str">
        <f ca="1"/>
        <v>Pxxon83$</v>
      </c>
      <c r="N52">
        <f ca="1"/>
        <v>5</v>
      </c>
      <c r="O52">
        <f ca="1"/>
        <v>1</v>
      </c>
      <c r="P52" t="str">
        <f ca="1"/>
        <v>P</v>
      </c>
      <c r="Q52" t="str">
        <f ca="1"/>
        <v>x</v>
      </c>
      <c r="R52" t="str">
        <f ca="1"/>
        <v>x</v>
      </c>
      <c r="S52" t="str">
        <f ca="1"/>
        <v>o</v>
      </c>
      <c r="T52" t="str">
        <f ca="1"/>
        <v>n</v>
      </c>
      <c r="U52">
        <f ca="1"/>
        <v>8</v>
      </c>
      <c r="V52">
        <f ca="1"/>
        <v>3</v>
      </c>
    </row>
    <row r="53" spans="5:22" x14ac:dyDescent="0.2">
      <c r="E53">
        <v>52</v>
      </c>
      <c r="F53">
        <f ca="1"/>
        <v>0</v>
      </c>
      <c r="G53">
        <f ca="1"/>
        <v>1</v>
      </c>
      <c r="H53" t="str">
        <f ca="1"/>
        <v>Ofri Rodriguez</v>
      </c>
      <c r="I53" t="str">
        <f ca="1"/>
        <v>frRdrgz97@gmail.com</v>
      </c>
      <c r="J53" t="str">
        <f ca="1"/>
        <v>Tjs%d050</v>
      </c>
      <c r="N53">
        <f ca="1"/>
        <v>4</v>
      </c>
      <c r="O53">
        <f ca="1"/>
        <v>0</v>
      </c>
      <c r="P53" t="str">
        <f ca="1"/>
        <v>T</v>
      </c>
      <c r="Q53" t="str">
        <f ca="1"/>
        <v>j</v>
      </c>
      <c r="R53" t="str">
        <f ca="1"/>
        <v>s</v>
      </c>
      <c r="S53" t="str">
        <f ca="1"/>
        <v>d</v>
      </c>
      <c r="T53">
        <f ca="1"/>
        <v>0</v>
      </c>
      <c r="U53">
        <f ca="1"/>
        <v>5</v>
      </c>
      <c r="V53">
        <f ca="1"/>
        <v>0</v>
      </c>
    </row>
    <row r="54" spans="5:22" x14ac:dyDescent="0.2">
      <c r="E54">
        <v>53</v>
      </c>
      <c r="F54">
        <f ca="1"/>
        <v>0</v>
      </c>
      <c r="G54">
        <f ca="1"/>
        <v>1</v>
      </c>
      <c r="H54" t="str">
        <f ca="1"/>
        <v>Olivia Anderson</v>
      </c>
      <c r="I54" t="str">
        <f ca="1"/>
        <v>lvndrsn59@gmail.com</v>
      </c>
      <c r="J54" t="str">
        <f ca="1"/>
        <v>Isp%7002</v>
      </c>
      <c r="N54">
        <f ca="1"/>
        <v>3</v>
      </c>
      <c r="O54">
        <f ca="1"/>
        <v>0</v>
      </c>
      <c r="P54" t="str">
        <f ca="1"/>
        <v>I</v>
      </c>
      <c r="Q54" t="str">
        <f ca="1"/>
        <v>s</v>
      </c>
      <c r="R54" t="str">
        <f ca="1"/>
        <v>p</v>
      </c>
      <c r="S54">
        <f ca="1"/>
        <v>7</v>
      </c>
      <c r="T54">
        <f ca="1"/>
        <v>0</v>
      </c>
      <c r="U54">
        <f ca="1"/>
        <v>0</v>
      </c>
      <c r="V54">
        <f ca="1"/>
        <v>2</v>
      </c>
    </row>
    <row r="55" spans="5:22" x14ac:dyDescent="0.2">
      <c r="E55">
        <v>54</v>
      </c>
      <c r="F55">
        <f ca="1"/>
        <v>0</v>
      </c>
      <c r="G55">
        <f ca="1"/>
        <v>1</v>
      </c>
      <c r="H55" t="str">
        <f ca="1"/>
        <v>Ava Wilson</v>
      </c>
      <c r="I55" t="str">
        <f ca="1"/>
        <v>vWlsn09@gmail.com</v>
      </c>
      <c r="J55" t="str">
        <f ca="1"/>
        <v>Vpx8777@</v>
      </c>
      <c r="N55">
        <f ca="1"/>
        <v>3</v>
      </c>
      <c r="O55">
        <f ca="1"/>
        <v>1</v>
      </c>
      <c r="P55" t="str">
        <f ca="1"/>
        <v>V</v>
      </c>
      <c r="Q55" t="str">
        <f ca="1"/>
        <v>p</v>
      </c>
      <c r="R55" t="str">
        <f ca="1"/>
        <v>x</v>
      </c>
      <c r="S55">
        <f ca="1"/>
        <v>8</v>
      </c>
      <c r="T55">
        <f ca="1"/>
        <v>7</v>
      </c>
      <c r="U55">
        <f ca="1"/>
        <v>7</v>
      </c>
      <c r="V55">
        <f ca="1"/>
        <v>7</v>
      </c>
    </row>
    <row r="56" spans="5:22" x14ac:dyDescent="0.2">
      <c r="E56">
        <v>55</v>
      </c>
      <c r="F56">
        <f ca="1"/>
        <v>0</v>
      </c>
      <c r="G56">
        <f ca="1"/>
        <v>1</v>
      </c>
      <c r="H56" t="str">
        <f ca="1"/>
        <v>Sophia White</v>
      </c>
      <c r="I56" t="str">
        <f ca="1"/>
        <v>SpWt40@gmail.com</v>
      </c>
      <c r="J56" t="str">
        <f ca="1"/>
        <v>Xopo909%</v>
      </c>
      <c r="N56">
        <f ca="1"/>
        <v>4</v>
      </c>
      <c r="O56">
        <f ca="1"/>
        <v>1</v>
      </c>
      <c r="P56" t="str">
        <f ca="1"/>
        <v>X</v>
      </c>
      <c r="Q56" t="str">
        <f ca="1"/>
        <v>o</v>
      </c>
      <c r="R56" t="str">
        <f ca="1"/>
        <v>p</v>
      </c>
      <c r="S56" t="str">
        <f ca="1"/>
        <v>o</v>
      </c>
      <c r="T56">
        <f ca="1"/>
        <v>9</v>
      </c>
      <c r="U56">
        <f ca="1"/>
        <v>0</v>
      </c>
      <c r="V56">
        <f ca="1"/>
        <v>9</v>
      </c>
    </row>
    <row r="57" spans="5:22" x14ac:dyDescent="0.2">
      <c r="E57">
        <v>56</v>
      </c>
      <c r="F57">
        <f ca="1"/>
        <v>0</v>
      </c>
      <c r="G57">
        <f ca="1"/>
        <v>1</v>
      </c>
      <c r="H57" t="str">
        <f ca="1"/>
        <v>Ofri Garcia</v>
      </c>
      <c r="I57" t="str">
        <f ca="1"/>
        <v>frGrc87@gmail.com</v>
      </c>
      <c r="J57" t="str">
        <f ca="1"/>
        <v>Qxz3798@</v>
      </c>
      <c r="N57">
        <f ca="1"/>
        <v>3</v>
      </c>
      <c r="O57">
        <f ca="1"/>
        <v>1</v>
      </c>
      <c r="P57" t="str">
        <f ca="1"/>
        <v>Q</v>
      </c>
      <c r="Q57" t="str">
        <f ca="1"/>
        <v>x</v>
      </c>
      <c r="R57" t="str">
        <f ca="1"/>
        <v>z</v>
      </c>
      <c r="S57">
        <f ca="1"/>
        <v>3</v>
      </c>
      <c r="T57">
        <f ca="1"/>
        <v>7</v>
      </c>
      <c r="U57">
        <f ca="1"/>
        <v>9</v>
      </c>
      <c r="V57">
        <f ca="1"/>
        <v>8</v>
      </c>
    </row>
    <row r="58" spans="5:22" x14ac:dyDescent="0.2">
      <c r="E58">
        <v>57</v>
      </c>
      <c r="F58">
        <f ca="1"/>
        <v>0</v>
      </c>
      <c r="G58">
        <f ca="1"/>
        <v>1</v>
      </c>
      <c r="H58" t="str">
        <f ca="1"/>
        <v>Mia Danilov</v>
      </c>
      <c r="I58" t="str">
        <f ca="1"/>
        <v>MDnlv78@gmail.com</v>
      </c>
      <c r="J58" t="str">
        <f ca="1"/>
        <v>Mbjj949$</v>
      </c>
      <c r="N58">
        <f ca="1"/>
        <v>4</v>
      </c>
      <c r="O58">
        <f ca="1"/>
        <v>1</v>
      </c>
      <c r="P58" t="str">
        <f ca="1"/>
        <v>M</v>
      </c>
      <c r="Q58" t="str">
        <f ca="1"/>
        <v>b</v>
      </c>
      <c r="R58" t="str">
        <f ca="1"/>
        <v>j</v>
      </c>
      <c r="S58" t="str">
        <f ca="1"/>
        <v>j</v>
      </c>
      <c r="T58">
        <f ca="1"/>
        <v>9</v>
      </c>
      <c r="U58">
        <f ca="1"/>
        <v>4</v>
      </c>
      <c r="V58">
        <f ca="1"/>
        <v>9</v>
      </c>
    </row>
    <row r="59" spans="5:22" x14ac:dyDescent="0.2">
      <c r="E59">
        <v>58</v>
      </c>
      <c r="F59">
        <f ca="1"/>
        <v>1</v>
      </c>
      <c r="G59">
        <f ca="1"/>
        <v>1</v>
      </c>
      <c r="H59" t="str">
        <f ca="1"/>
        <v>Jackson Grace Robinson</v>
      </c>
      <c r="I59" t="str">
        <f ca="1"/>
        <v>JcksnGrcRbnsn48@gmail.com</v>
      </c>
      <c r="J59" t="str">
        <f ca="1"/>
        <v>Dqy*4604</v>
      </c>
      <c r="N59">
        <f ca="1"/>
        <v>3</v>
      </c>
      <c r="O59">
        <f ca="1"/>
        <v>0</v>
      </c>
      <c r="P59" t="str">
        <f ca="1"/>
        <v>D</v>
      </c>
      <c r="Q59" t="str">
        <f ca="1"/>
        <v>q</v>
      </c>
      <c r="R59" t="str">
        <f ca="1"/>
        <v>y</v>
      </c>
      <c r="S59">
        <f ca="1"/>
        <v>4</v>
      </c>
      <c r="T59">
        <f ca="1"/>
        <v>6</v>
      </c>
      <c r="U59">
        <f ca="1"/>
        <v>0</v>
      </c>
      <c r="V59">
        <f ca="1"/>
        <v>4</v>
      </c>
    </row>
    <row r="60" spans="5:22" x14ac:dyDescent="0.2">
      <c r="E60">
        <v>59</v>
      </c>
      <c r="F60">
        <f ca="1"/>
        <v>0</v>
      </c>
      <c r="G60">
        <f ca="1"/>
        <v>0</v>
      </c>
      <c r="H60" t="str">
        <f ca="1"/>
        <v>Jacob Weizman</v>
      </c>
      <c r="I60" t="str">
        <f ca="1"/>
        <v/>
      </c>
      <c r="J60" t="str">
        <f ca="1"/>
        <v/>
      </c>
      <c r="N60" t="str">
        <f ca="1"/>
        <v/>
      </c>
      <c r="O60" t="str">
        <f ca="1"/>
        <v/>
      </c>
      <c r="P60" t="str">
        <f ca="1"/>
        <v/>
      </c>
      <c r="Q60" t="str">
        <f ca="1"/>
        <v/>
      </c>
      <c r="R60" t="str">
        <f ca="1"/>
        <v/>
      </c>
      <c r="S60" t="str">
        <f ca="1"/>
        <v/>
      </c>
      <c r="T60" t="str">
        <f ca="1"/>
        <v/>
      </c>
      <c r="U60" t="str">
        <f ca="1"/>
        <v/>
      </c>
      <c r="V60" t="str">
        <f ca="1"/>
        <v/>
      </c>
    </row>
    <row r="61" spans="5:22" x14ac:dyDescent="0.2">
      <c r="E61">
        <v>60</v>
      </c>
      <c r="F61">
        <f ca="1"/>
        <v>0</v>
      </c>
      <c r="G61">
        <f ca="1"/>
        <v>1</v>
      </c>
      <c r="H61" t="str">
        <f ca="1"/>
        <v>Lucas Brown</v>
      </c>
      <c r="I61" t="str">
        <f ca="1"/>
        <v>LcsBrwn96@gmail.com</v>
      </c>
      <c r="J61" t="str">
        <f ca="1"/>
        <v>Zsey520%</v>
      </c>
      <c r="N61">
        <f ca="1"/>
        <v>4</v>
      </c>
      <c r="O61">
        <f ca="1"/>
        <v>1</v>
      </c>
      <c r="P61" t="str">
        <f ca="1"/>
        <v>Z</v>
      </c>
      <c r="Q61" t="str">
        <f ca="1"/>
        <v>s</v>
      </c>
      <c r="R61" t="str">
        <f ca="1"/>
        <v>e</v>
      </c>
      <c r="S61" t="str">
        <f ca="1"/>
        <v>y</v>
      </c>
      <c r="T61">
        <f ca="1"/>
        <v>5</v>
      </c>
      <c r="U61">
        <f ca="1"/>
        <v>2</v>
      </c>
      <c r="V61">
        <f ca="1"/>
        <v>0</v>
      </c>
    </row>
    <row r="62" spans="5:22" x14ac:dyDescent="0.2">
      <c r="E62">
        <v>61</v>
      </c>
      <c r="F62">
        <f ca="1"/>
        <v>0</v>
      </c>
      <c r="G62">
        <f ca="1"/>
        <v>0</v>
      </c>
      <c r="H62" t="str">
        <f ca="1"/>
        <v>Mia Clark</v>
      </c>
      <c r="I62" t="str">
        <f ca="1"/>
        <v/>
      </c>
      <c r="J62" t="str">
        <f ca="1"/>
        <v/>
      </c>
      <c r="N62" t="str">
        <f ca="1"/>
        <v/>
      </c>
      <c r="O62" t="str">
        <f ca="1"/>
        <v/>
      </c>
      <c r="P62" t="str">
        <f ca="1"/>
        <v/>
      </c>
      <c r="Q62" t="str">
        <f ca="1"/>
        <v/>
      </c>
      <c r="R62" t="str">
        <f ca="1"/>
        <v/>
      </c>
      <c r="S62" t="str">
        <f ca="1"/>
        <v/>
      </c>
      <c r="T62" t="str">
        <f ca="1"/>
        <v/>
      </c>
      <c r="U62" t="str">
        <f ca="1"/>
        <v/>
      </c>
      <c r="V62" t="str">
        <f ca="1"/>
        <v/>
      </c>
    </row>
    <row r="63" spans="5:22" x14ac:dyDescent="0.2">
      <c r="E63">
        <v>62</v>
      </c>
      <c r="F63">
        <f ca="1"/>
        <v>0</v>
      </c>
      <c r="G63">
        <f ca="1"/>
        <v>0</v>
      </c>
      <c r="H63" t="str">
        <f ca="1"/>
        <v>Madison Thompson</v>
      </c>
      <c r="I63" t="str">
        <f ca="1"/>
        <v/>
      </c>
      <c r="J63" t="str">
        <f ca="1"/>
        <v/>
      </c>
      <c r="N63" t="str">
        <f ca="1"/>
        <v/>
      </c>
      <c r="O63" t="str">
        <f ca="1"/>
        <v/>
      </c>
      <c r="P63" t="str">
        <f ca="1"/>
        <v/>
      </c>
      <c r="Q63" t="str">
        <f ca="1"/>
        <v/>
      </c>
      <c r="R63" t="str">
        <f ca="1"/>
        <v/>
      </c>
      <c r="S63" t="str">
        <f ca="1"/>
        <v/>
      </c>
      <c r="T63" t="str">
        <f ca="1"/>
        <v/>
      </c>
      <c r="U63" t="str">
        <f ca="1"/>
        <v/>
      </c>
      <c r="V63" t="str">
        <f ca="1"/>
        <v/>
      </c>
    </row>
    <row r="64" spans="5:22" x14ac:dyDescent="0.2">
      <c r="E64">
        <v>63</v>
      </c>
      <c r="F64">
        <f ca="1"/>
        <v>0</v>
      </c>
      <c r="G64">
        <f ca="1"/>
        <v>1</v>
      </c>
      <c r="H64" t="str">
        <f ca="1"/>
        <v>Oliver Lee</v>
      </c>
      <c r="I64" t="str">
        <f ca="1"/>
        <v>lvrL83@gmail.com</v>
      </c>
      <c r="J64" t="str">
        <f ca="1"/>
        <v>Ocd$q045</v>
      </c>
      <c r="N64">
        <f ca="1"/>
        <v>4</v>
      </c>
      <c r="O64">
        <f ca="1"/>
        <v>0</v>
      </c>
      <c r="P64" t="str">
        <f ca="1"/>
        <v>O</v>
      </c>
      <c r="Q64" t="str">
        <f ca="1"/>
        <v>c</v>
      </c>
      <c r="R64" t="str">
        <f ca="1"/>
        <v>d</v>
      </c>
      <c r="S64" t="str">
        <f ca="1"/>
        <v>q</v>
      </c>
      <c r="T64">
        <f ca="1"/>
        <v>0</v>
      </c>
      <c r="U64">
        <f ca="1"/>
        <v>4</v>
      </c>
      <c r="V64">
        <f ca="1"/>
        <v>5</v>
      </c>
    </row>
    <row r="65" spans="5:22" x14ac:dyDescent="0.2">
      <c r="E65">
        <v>64</v>
      </c>
      <c r="F65">
        <f ca="1"/>
        <v>0</v>
      </c>
      <c r="G65">
        <f ca="1"/>
        <v>1</v>
      </c>
      <c r="H65" t="str">
        <f ca="1"/>
        <v>Tom Williams</v>
      </c>
      <c r="I65" t="str">
        <f ca="1"/>
        <v>TmWllms44@gmail.com</v>
      </c>
      <c r="J65" t="str">
        <f ca="1"/>
        <v>Wjq#5566</v>
      </c>
      <c r="N65">
        <f ca="1"/>
        <v>3</v>
      </c>
      <c r="O65">
        <f ca="1"/>
        <v>0</v>
      </c>
      <c r="P65" t="str">
        <f ca="1"/>
        <v>W</v>
      </c>
      <c r="Q65" t="str">
        <f ca="1"/>
        <v>j</v>
      </c>
      <c r="R65" t="str">
        <f ca="1"/>
        <v>q</v>
      </c>
      <c r="S65">
        <f ca="1"/>
        <v>5</v>
      </c>
      <c r="T65">
        <f ca="1"/>
        <v>5</v>
      </c>
      <c r="U65">
        <f ca="1"/>
        <v>6</v>
      </c>
      <c r="V65">
        <f ca="1"/>
        <v>6</v>
      </c>
    </row>
    <row r="66" spans="5:22" x14ac:dyDescent="0.2">
      <c r="E66">
        <v>65</v>
      </c>
      <c r="F66">
        <f ca="1"/>
        <v>0</v>
      </c>
      <c r="G66">
        <f ca="1"/>
        <v>0</v>
      </c>
      <c r="H66" t="str">
        <f ca="1"/>
        <v>Abigail Cohen</v>
      </c>
      <c r="I66" t="str">
        <f ca="1"/>
        <v/>
      </c>
      <c r="J66" t="str">
        <f ca="1"/>
        <v/>
      </c>
      <c r="N66" t="str">
        <f ca="1"/>
        <v/>
      </c>
      <c r="O66" t="str">
        <f ca="1"/>
        <v/>
      </c>
      <c r="P66" t="str">
        <f ca="1"/>
        <v/>
      </c>
      <c r="Q66" t="str">
        <f ca="1"/>
        <v/>
      </c>
      <c r="R66" t="str">
        <f ca="1"/>
        <v/>
      </c>
      <c r="S66" t="str">
        <f ca="1"/>
        <v/>
      </c>
      <c r="T66" t="str">
        <f ca="1"/>
        <v/>
      </c>
      <c r="U66" t="str">
        <f ca="1"/>
        <v/>
      </c>
      <c r="V66" t="str">
        <f ca="1"/>
        <v/>
      </c>
    </row>
    <row r="67" spans="5:22" x14ac:dyDescent="0.2">
      <c r="E67">
        <v>66</v>
      </c>
      <c r="F67">
        <f ca="1"/>
        <v>0</v>
      </c>
      <c r="G67">
        <f ca="1"/>
        <v>0</v>
      </c>
      <c r="H67" t="str">
        <f ca="1"/>
        <v>Ori Ramirez</v>
      </c>
      <c r="I67" t="str">
        <f ca="1"/>
        <v/>
      </c>
      <c r="J67" t="str">
        <f ca="1"/>
        <v/>
      </c>
      <c r="N67" t="str">
        <f ca="1"/>
        <v/>
      </c>
      <c r="O67" t="str">
        <f ca="1"/>
        <v/>
      </c>
      <c r="P67" t="str">
        <f ca="1"/>
        <v/>
      </c>
      <c r="Q67" t="str">
        <f ca="1"/>
        <v/>
      </c>
      <c r="R67" t="str">
        <f ca="1"/>
        <v/>
      </c>
      <c r="S67" t="str">
        <f ca="1"/>
        <v/>
      </c>
      <c r="T67" t="str">
        <f ca="1"/>
        <v/>
      </c>
      <c r="U67" t="str">
        <f ca="1"/>
        <v/>
      </c>
      <c r="V67" t="str">
        <f ca="1"/>
        <v/>
      </c>
    </row>
    <row r="68" spans="5:22" x14ac:dyDescent="0.2">
      <c r="E68">
        <v>67</v>
      </c>
      <c r="F68">
        <f ca="1"/>
        <v>0</v>
      </c>
      <c r="G68">
        <f ca="1"/>
        <v>1</v>
      </c>
      <c r="H68" t="str">
        <f ca="1"/>
        <v>Benjamin Lee</v>
      </c>
      <c r="I68" t="str">
        <f ca="1"/>
        <v>BnjmnL70@gmail.com</v>
      </c>
      <c r="J68" t="str">
        <f ca="1"/>
        <v>Xdbbq42&amp;</v>
      </c>
      <c r="N68">
        <f ca="1"/>
        <v>5</v>
      </c>
      <c r="O68">
        <f ca="1"/>
        <v>1</v>
      </c>
      <c r="P68" t="str">
        <f ca="1"/>
        <v>X</v>
      </c>
      <c r="Q68" t="str">
        <f ca="1"/>
        <v>d</v>
      </c>
      <c r="R68" t="str">
        <f ca="1"/>
        <v>b</v>
      </c>
      <c r="S68" t="str">
        <f ca="1"/>
        <v>b</v>
      </c>
      <c r="T68" t="str">
        <f ca="1"/>
        <v>q</v>
      </c>
      <c r="U68">
        <f ca="1"/>
        <v>4</v>
      </c>
      <c r="V68">
        <f ca="1"/>
        <v>2</v>
      </c>
    </row>
    <row r="69" spans="5:22" x14ac:dyDescent="0.2">
      <c r="E69">
        <v>68</v>
      </c>
      <c r="F69">
        <f ca="1"/>
        <v>1</v>
      </c>
      <c r="G69">
        <f ca="1"/>
        <v>1</v>
      </c>
      <c r="H69" t="str">
        <f ca="1"/>
        <v>Gefen Marie Jones</v>
      </c>
      <c r="I69" t="str">
        <f ca="1"/>
        <v>GfnMrJns46@gmail.com</v>
      </c>
      <c r="J69" t="str">
        <f ca="1"/>
        <v>Gch*6814</v>
      </c>
      <c r="N69">
        <f ca="1"/>
        <v>3</v>
      </c>
      <c r="O69">
        <f ca="1"/>
        <v>0</v>
      </c>
      <c r="P69" t="str">
        <f ca="1"/>
        <v>G</v>
      </c>
      <c r="Q69" t="str">
        <f ca="1"/>
        <v>c</v>
      </c>
      <c r="R69" t="str">
        <f ca="1"/>
        <v>h</v>
      </c>
      <c r="S69">
        <f ca="1"/>
        <v>6</v>
      </c>
      <c r="T69">
        <f ca="1"/>
        <v>8</v>
      </c>
      <c r="U69">
        <f ca="1"/>
        <v>1</v>
      </c>
      <c r="V69">
        <f ca="1"/>
        <v>4</v>
      </c>
    </row>
    <row r="70" spans="5:22" x14ac:dyDescent="0.2">
      <c r="E70">
        <v>69</v>
      </c>
      <c r="F70">
        <f ca="1"/>
        <v>0</v>
      </c>
      <c r="G70">
        <f ca="1"/>
        <v>1</v>
      </c>
      <c r="H70" t="str">
        <f ca="1"/>
        <v>Benjamin Robinson</v>
      </c>
      <c r="I70" t="str">
        <f ca="1"/>
        <v>BnjmnRbnsn81@gmail.com</v>
      </c>
      <c r="J70" t="str">
        <f ca="1"/>
        <v>Zgsf575&amp;</v>
      </c>
      <c r="N70">
        <f ca="1"/>
        <v>4</v>
      </c>
      <c r="O70">
        <f ca="1"/>
        <v>1</v>
      </c>
      <c r="P70" t="str">
        <f ca="1"/>
        <v>Z</v>
      </c>
      <c r="Q70" t="str">
        <f ca="1"/>
        <v>g</v>
      </c>
      <c r="R70" t="str">
        <f ca="1"/>
        <v>s</v>
      </c>
      <c r="S70" t="str">
        <f ca="1"/>
        <v>f</v>
      </c>
      <c r="T70">
        <f ca="1"/>
        <v>5</v>
      </c>
      <c r="U70">
        <f ca="1"/>
        <v>7</v>
      </c>
      <c r="V70">
        <f ca="1"/>
        <v>5</v>
      </c>
    </row>
    <row r="71" spans="5:22" x14ac:dyDescent="0.2">
      <c r="E71">
        <v>70</v>
      </c>
      <c r="F71">
        <f ca="1"/>
        <v>0</v>
      </c>
      <c r="G71">
        <f ca="1"/>
        <v>1</v>
      </c>
      <c r="H71" t="str">
        <f ca="1"/>
        <v>Isabella Levy</v>
      </c>
      <c r="I71" t="str">
        <f ca="1"/>
        <v>sbllLvy10@gmail.com</v>
      </c>
      <c r="J71" t="str">
        <f ca="1"/>
        <v>Mcgj610*</v>
      </c>
      <c r="N71">
        <f ca="1"/>
        <v>4</v>
      </c>
      <c r="O71">
        <f ca="1"/>
        <v>1</v>
      </c>
      <c r="P71" t="str">
        <f ca="1"/>
        <v>M</v>
      </c>
      <c r="Q71" t="str">
        <f ca="1"/>
        <v>c</v>
      </c>
      <c r="R71" t="str">
        <f ca="1"/>
        <v>g</v>
      </c>
      <c r="S71" t="str">
        <f ca="1"/>
        <v>j</v>
      </c>
      <c r="T71">
        <f ca="1"/>
        <v>6</v>
      </c>
      <c r="U71">
        <f ca="1"/>
        <v>1</v>
      </c>
      <c r="V71">
        <f ca="1"/>
        <v>0</v>
      </c>
    </row>
    <row r="72" spans="5:22" x14ac:dyDescent="0.2">
      <c r="E72">
        <v>71</v>
      </c>
      <c r="F72">
        <f ca="1"/>
        <v>0</v>
      </c>
      <c r="G72">
        <f ca="1"/>
        <v>0</v>
      </c>
      <c r="H72" t="str">
        <f ca="1"/>
        <v>James Lewis</v>
      </c>
      <c r="I72" t="str">
        <f ca="1"/>
        <v/>
      </c>
      <c r="J72" t="str">
        <f ca="1"/>
        <v/>
      </c>
      <c r="N72" t="str">
        <f ca="1"/>
        <v/>
      </c>
      <c r="O72" t="str">
        <f ca="1"/>
        <v/>
      </c>
      <c r="P72" t="str">
        <f ca="1"/>
        <v/>
      </c>
      <c r="Q72" t="str">
        <f ca="1"/>
        <v/>
      </c>
      <c r="R72" t="str">
        <f ca="1"/>
        <v/>
      </c>
      <c r="S72" t="str">
        <f ca="1"/>
        <v/>
      </c>
      <c r="T72" t="str">
        <f ca="1"/>
        <v/>
      </c>
      <c r="U72" t="str">
        <f ca="1"/>
        <v/>
      </c>
      <c r="V72" t="str">
        <f ca="1"/>
        <v/>
      </c>
    </row>
    <row r="73" spans="5:22" x14ac:dyDescent="0.2">
      <c r="E73">
        <v>72</v>
      </c>
      <c r="F73">
        <f ca="1"/>
        <v>0</v>
      </c>
      <c r="G73">
        <f ca="1"/>
        <v>1</v>
      </c>
      <c r="H73" t="str">
        <f ca="1"/>
        <v>Jackson Clark</v>
      </c>
      <c r="I73" t="str">
        <f ca="1"/>
        <v>JcksnClrk55@gmail.com</v>
      </c>
      <c r="J73" t="str">
        <f ca="1"/>
        <v>Dujv555?</v>
      </c>
      <c r="N73">
        <f ca="1"/>
        <v>4</v>
      </c>
      <c r="O73">
        <f ca="1"/>
        <v>1</v>
      </c>
      <c r="P73" t="str">
        <f ca="1"/>
        <v>D</v>
      </c>
      <c r="Q73" t="str">
        <f ca="1"/>
        <v>u</v>
      </c>
      <c r="R73" t="str">
        <f ca="1"/>
        <v>j</v>
      </c>
      <c r="S73" t="str">
        <f ca="1"/>
        <v>v</v>
      </c>
      <c r="T73">
        <f ca="1"/>
        <v>5</v>
      </c>
      <c r="U73">
        <f ca="1"/>
        <v>5</v>
      </c>
      <c r="V73">
        <f ca="1"/>
        <v>5</v>
      </c>
    </row>
    <row r="74" spans="5:22" x14ac:dyDescent="0.2">
      <c r="E74">
        <v>73</v>
      </c>
      <c r="F74">
        <f ca="1"/>
        <v>1</v>
      </c>
      <c r="G74">
        <f ca="1"/>
        <v>1</v>
      </c>
      <c r="H74" t="str">
        <f ca="1"/>
        <v>Ori John Martinez</v>
      </c>
      <c r="I74" t="str">
        <f ca="1"/>
        <v>rJnMrtnz67@gmail.com</v>
      </c>
      <c r="J74" t="str">
        <f ca="1"/>
        <v>Tlqb922@</v>
      </c>
      <c r="N74">
        <f ca="1"/>
        <v>4</v>
      </c>
      <c r="O74">
        <f ca="1"/>
        <v>1</v>
      </c>
      <c r="P74" t="str">
        <f ca="1"/>
        <v>T</v>
      </c>
      <c r="Q74" t="str">
        <f ca="1"/>
        <v>l</v>
      </c>
      <c r="R74" t="str">
        <f ca="1"/>
        <v>q</v>
      </c>
      <c r="S74" t="str">
        <f ca="1"/>
        <v>b</v>
      </c>
      <c r="T74">
        <f ca="1"/>
        <v>9</v>
      </c>
      <c r="U74">
        <f ca="1"/>
        <v>2</v>
      </c>
      <c r="V74">
        <f ca="1"/>
        <v>2</v>
      </c>
    </row>
    <row r="75" spans="5:22" x14ac:dyDescent="0.2">
      <c r="E75">
        <v>74</v>
      </c>
      <c r="F75">
        <f ca="1"/>
        <v>0</v>
      </c>
      <c r="G75">
        <f ca="1"/>
        <v>1</v>
      </c>
      <c r="H75" t="str">
        <f ca="1"/>
        <v>James Dahan</v>
      </c>
      <c r="I75" t="str">
        <f ca="1"/>
        <v>JmsDn66@gmail.com</v>
      </c>
      <c r="J75" t="str">
        <f ca="1"/>
        <v>Roq3595#</v>
      </c>
      <c r="N75">
        <f ca="1"/>
        <v>3</v>
      </c>
      <c r="O75">
        <f ca="1"/>
        <v>1</v>
      </c>
      <c r="P75" t="str">
        <f ca="1"/>
        <v>R</v>
      </c>
      <c r="Q75" t="str">
        <f ca="1"/>
        <v>o</v>
      </c>
      <c r="R75" t="str">
        <f ca="1"/>
        <v>q</v>
      </c>
      <c r="S75">
        <f ca="1"/>
        <v>3</v>
      </c>
      <c r="T75">
        <f ca="1"/>
        <v>5</v>
      </c>
      <c r="U75">
        <f ca="1"/>
        <v>9</v>
      </c>
      <c r="V75">
        <f ca="1"/>
        <v>5</v>
      </c>
    </row>
    <row r="76" spans="5:22" x14ac:dyDescent="0.2">
      <c r="E76">
        <v>75</v>
      </c>
      <c r="F76">
        <f ca="1"/>
        <v>0</v>
      </c>
      <c r="G76">
        <f ca="1"/>
        <v>1</v>
      </c>
      <c r="H76" t="str">
        <f ca="1"/>
        <v>Abigail Miller</v>
      </c>
      <c r="I76" t="str">
        <f ca="1"/>
        <v>bglMllr82@gmail.com</v>
      </c>
      <c r="J76" t="str">
        <f ca="1"/>
        <v>Vbifi45@</v>
      </c>
      <c r="N76">
        <f ca="1"/>
        <v>5</v>
      </c>
      <c r="O76">
        <f ca="1"/>
        <v>1</v>
      </c>
      <c r="P76" t="str">
        <f ca="1"/>
        <v>V</v>
      </c>
      <c r="Q76" t="str">
        <f ca="1"/>
        <v>b</v>
      </c>
      <c r="R76" t="str">
        <f ca="1"/>
        <v>i</v>
      </c>
      <c r="S76" t="str">
        <f ca="1"/>
        <v>f</v>
      </c>
      <c r="T76" t="str">
        <f ca="1"/>
        <v>i</v>
      </c>
      <c r="U76">
        <f ca="1"/>
        <v>4</v>
      </c>
      <c r="V76">
        <f ca="1"/>
        <v>5</v>
      </c>
    </row>
    <row r="77" spans="5:22" x14ac:dyDescent="0.2">
      <c r="E77">
        <v>76</v>
      </c>
      <c r="F77">
        <f ca="1"/>
        <v>0</v>
      </c>
      <c r="G77">
        <f ca="1"/>
        <v>1</v>
      </c>
      <c r="H77" t="str">
        <f ca="1"/>
        <v>Sophia Moore</v>
      </c>
      <c r="I77" t="str">
        <f ca="1"/>
        <v>SpMr02@gmail.com</v>
      </c>
      <c r="J77" t="str">
        <f ca="1"/>
        <v>Ysq&amp;8782</v>
      </c>
      <c r="N77">
        <f ca="1"/>
        <v>3</v>
      </c>
      <c r="O77">
        <f ca="1"/>
        <v>0</v>
      </c>
      <c r="P77" t="str">
        <f ca="1"/>
        <v>Y</v>
      </c>
      <c r="Q77" t="str">
        <f ca="1"/>
        <v>s</v>
      </c>
      <c r="R77" t="str">
        <f ca="1"/>
        <v>q</v>
      </c>
      <c r="S77">
        <f ca="1"/>
        <v>8</v>
      </c>
      <c r="T77">
        <f ca="1"/>
        <v>7</v>
      </c>
      <c r="U77">
        <f ca="1"/>
        <v>8</v>
      </c>
      <c r="V77">
        <f ca="1"/>
        <v>2</v>
      </c>
    </row>
    <row r="78" spans="5:22" x14ac:dyDescent="0.2">
      <c r="E78">
        <v>77</v>
      </c>
      <c r="F78">
        <f ca="1"/>
        <v>1</v>
      </c>
      <c r="G78">
        <f ca="1"/>
        <v>1</v>
      </c>
      <c r="H78" t="str">
        <f ca="1"/>
        <v>Noah Elizabeth Friedman</v>
      </c>
      <c r="I78" t="str">
        <f ca="1"/>
        <v>NlzbtFrdmn64@gmail.com</v>
      </c>
      <c r="J78" t="str">
        <f ca="1"/>
        <v>Sso*1958</v>
      </c>
      <c r="N78">
        <f ca="1"/>
        <v>3</v>
      </c>
      <c r="O78">
        <f ca="1"/>
        <v>0</v>
      </c>
      <c r="P78" t="str">
        <f ca="1"/>
        <v>S</v>
      </c>
      <c r="Q78" t="str">
        <f ca="1"/>
        <v>s</v>
      </c>
      <c r="R78" t="str">
        <f ca="1"/>
        <v>o</v>
      </c>
      <c r="S78">
        <f ca="1"/>
        <v>1</v>
      </c>
      <c r="T78">
        <f ca="1"/>
        <v>9</v>
      </c>
      <c r="U78">
        <f ca="1"/>
        <v>5</v>
      </c>
      <c r="V78">
        <f ca="1"/>
        <v>8</v>
      </c>
    </row>
    <row r="79" spans="5:22" x14ac:dyDescent="0.2">
      <c r="E79">
        <v>78</v>
      </c>
      <c r="F79">
        <f ca="1"/>
        <v>0</v>
      </c>
      <c r="G79">
        <f ca="1"/>
        <v>1</v>
      </c>
      <c r="H79" t="str">
        <f ca="1"/>
        <v>Jacob Wilson</v>
      </c>
      <c r="I79" t="str">
        <f ca="1"/>
        <v>JcbWlsn65@gmail.com</v>
      </c>
      <c r="J79" t="str">
        <f ca="1"/>
        <v>Mdr&amp;6759</v>
      </c>
      <c r="N79">
        <f ca="1"/>
        <v>3</v>
      </c>
      <c r="O79">
        <f ca="1"/>
        <v>0</v>
      </c>
      <c r="P79" t="str">
        <f ca="1"/>
        <v>M</v>
      </c>
      <c r="Q79" t="str">
        <f ca="1"/>
        <v>d</v>
      </c>
      <c r="R79" t="str">
        <f ca="1"/>
        <v>r</v>
      </c>
      <c r="S79">
        <f ca="1"/>
        <v>6</v>
      </c>
      <c r="T79">
        <f ca="1"/>
        <v>7</v>
      </c>
      <c r="U79">
        <f ca="1"/>
        <v>5</v>
      </c>
      <c r="V79">
        <f ca="1"/>
        <v>9</v>
      </c>
    </row>
    <row r="80" spans="5:22" x14ac:dyDescent="0.2">
      <c r="E80">
        <v>79</v>
      </c>
      <c r="F80">
        <f ca="1"/>
        <v>0</v>
      </c>
      <c r="G80">
        <f ca="1"/>
        <v>0</v>
      </c>
      <c r="H80" t="str">
        <f ca="1"/>
        <v>Abigail Weizman</v>
      </c>
      <c r="I80" t="str">
        <f ca="1"/>
        <v/>
      </c>
      <c r="J80" t="str">
        <f ca="1"/>
        <v/>
      </c>
      <c r="N80" t="str">
        <f ca="1"/>
        <v/>
      </c>
      <c r="O80" t="str">
        <f ca="1"/>
        <v/>
      </c>
      <c r="P80" t="str">
        <f ca="1"/>
        <v/>
      </c>
      <c r="Q80" t="str">
        <f ca="1"/>
        <v/>
      </c>
      <c r="R80" t="str">
        <f ca="1"/>
        <v/>
      </c>
      <c r="S80" t="str">
        <f ca="1"/>
        <v/>
      </c>
      <c r="T80" t="str">
        <f ca="1"/>
        <v/>
      </c>
      <c r="U80" t="str">
        <f ca="1"/>
        <v/>
      </c>
      <c r="V80" t="str">
        <f ca="1"/>
        <v/>
      </c>
    </row>
    <row r="81" spans="5:22" x14ac:dyDescent="0.2">
      <c r="E81">
        <v>80</v>
      </c>
      <c r="F81">
        <f ca="1"/>
        <v>0</v>
      </c>
      <c r="G81">
        <f ca="1"/>
        <v>1</v>
      </c>
      <c r="H81" t="str">
        <f ca="1"/>
        <v>Sophia Brown</v>
      </c>
      <c r="I81" t="str">
        <f ca="1"/>
        <v>SpBrwn11@gmail.com</v>
      </c>
      <c r="J81" t="str">
        <f ca="1"/>
        <v>Loso170#</v>
      </c>
      <c r="N81">
        <f ca="1"/>
        <v>4</v>
      </c>
      <c r="O81">
        <f ca="1"/>
        <v>1</v>
      </c>
      <c r="P81" t="str">
        <f ca="1"/>
        <v>L</v>
      </c>
      <c r="Q81" t="str">
        <f ca="1"/>
        <v>o</v>
      </c>
      <c r="R81" t="str">
        <f ca="1"/>
        <v>s</v>
      </c>
      <c r="S81" t="str">
        <f ca="1"/>
        <v>o</v>
      </c>
      <c r="T81">
        <f ca="1"/>
        <v>1</v>
      </c>
      <c r="U81">
        <f ca="1"/>
        <v>7</v>
      </c>
      <c r="V81">
        <f ca="1"/>
        <v>0</v>
      </c>
    </row>
    <row r="82" spans="5:22" x14ac:dyDescent="0.2">
      <c r="E82">
        <v>81</v>
      </c>
      <c r="F82">
        <f ca="1"/>
        <v>0</v>
      </c>
      <c r="G82">
        <f ca="1"/>
        <v>1</v>
      </c>
      <c r="H82" t="str">
        <f ca="1"/>
        <v>Mia Vigdorovitch</v>
      </c>
      <c r="I82" t="str">
        <f ca="1"/>
        <v>MVgdrvtc34@gmail.com</v>
      </c>
      <c r="J82" t="str">
        <f ca="1"/>
        <v>Hcqt617+</v>
      </c>
      <c r="N82">
        <f ca="1"/>
        <v>4</v>
      </c>
      <c r="O82">
        <f ca="1"/>
        <v>1</v>
      </c>
      <c r="P82" t="str">
        <f ca="1"/>
        <v>H</v>
      </c>
      <c r="Q82" t="str">
        <f ca="1"/>
        <v>c</v>
      </c>
      <c r="R82" t="str">
        <f ca="1"/>
        <v>q</v>
      </c>
      <c r="S82" t="str">
        <f ca="1"/>
        <v>t</v>
      </c>
      <c r="T82">
        <f ca="1"/>
        <v>6</v>
      </c>
      <c r="U82">
        <f ca="1"/>
        <v>1</v>
      </c>
      <c r="V82">
        <f ca="1"/>
        <v>7</v>
      </c>
    </row>
    <row r="83" spans="5:22" x14ac:dyDescent="0.2">
      <c r="E83">
        <v>82</v>
      </c>
      <c r="F83">
        <f ca="1"/>
        <v>0</v>
      </c>
      <c r="G83">
        <f ca="1"/>
        <v>1</v>
      </c>
      <c r="H83" t="str">
        <f ca="1"/>
        <v>Ofri Weizman</v>
      </c>
      <c r="I83" t="str">
        <f ca="1"/>
        <v>frWzmn44@gmail.com</v>
      </c>
      <c r="J83" t="str">
        <f ca="1"/>
        <v>Qgy$f808</v>
      </c>
      <c r="N83">
        <f ca="1"/>
        <v>4</v>
      </c>
      <c r="O83">
        <f ca="1"/>
        <v>0</v>
      </c>
      <c r="P83" t="str">
        <f ca="1"/>
        <v>Q</v>
      </c>
      <c r="Q83" t="str">
        <f ca="1"/>
        <v>g</v>
      </c>
      <c r="R83" t="str">
        <f ca="1"/>
        <v>y</v>
      </c>
      <c r="S83" t="str">
        <f ca="1"/>
        <v>f</v>
      </c>
      <c r="T83">
        <f ca="1"/>
        <v>8</v>
      </c>
      <c r="U83">
        <f ca="1"/>
        <v>0</v>
      </c>
      <c r="V83">
        <f ca="1"/>
        <v>8</v>
      </c>
    </row>
    <row r="84" spans="5:22" x14ac:dyDescent="0.2">
      <c r="E84">
        <v>83</v>
      </c>
      <c r="F84">
        <f ca="1"/>
        <v>1</v>
      </c>
      <c r="G84">
        <f ca="1"/>
        <v>0</v>
      </c>
      <c r="H84" t="str">
        <f ca="1"/>
        <v>James Malca Gonzalez</v>
      </c>
      <c r="I84" t="str">
        <f ca="1"/>
        <v/>
      </c>
      <c r="J84" t="str">
        <f ca="1"/>
        <v/>
      </c>
      <c r="N84" t="str">
        <f ca="1"/>
        <v/>
      </c>
      <c r="O84" t="str">
        <f ca="1"/>
        <v/>
      </c>
      <c r="P84" t="str">
        <f ca="1"/>
        <v/>
      </c>
      <c r="Q84" t="str">
        <f ca="1"/>
        <v/>
      </c>
      <c r="R84" t="str">
        <f ca="1"/>
        <v/>
      </c>
      <c r="S84" t="str">
        <f ca="1"/>
        <v/>
      </c>
      <c r="T84" t="str">
        <f ca="1"/>
        <v/>
      </c>
      <c r="U84" t="str">
        <f ca="1"/>
        <v/>
      </c>
      <c r="V84" t="str">
        <f ca="1"/>
        <v/>
      </c>
    </row>
    <row r="85" spans="5:22" x14ac:dyDescent="0.2">
      <c r="E85">
        <v>84</v>
      </c>
      <c r="F85">
        <f ca="1"/>
        <v>0</v>
      </c>
      <c r="G85">
        <f ca="1"/>
        <v>1</v>
      </c>
      <c r="H85" t="str">
        <f ca="1"/>
        <v>Benjamin Danilov</v>
      </c>
      <c r="I85" t="str">
        <f ca="1"/>
        <v>BnjmnDnlv63@gmail.com</v>
      </c>
      <c r="J85" t="str">
        <f ca="1"/>
        <v>Taz#2112</v>
      </c>
      <c r="N85">
        <f ca="1"/>
        <v>3</v>
      </c>
      <c r="O85">
        <f ca="1"/>
        <v>0</v>
      </c>
      <c r="P85" t="str">
        <f ca="1"/>
        <v>T</v>
      </c>
      <c r="Q85" t="str">
        <f ca="1"/>
        <v>a</v>
      </c>
      <c r="R85" t="str">
        <f ca="1"/>
        <v>z</v>
      </c>
      <c r="S85">
        <f ca="1"/>
        <v>2</v>
      </c>
      <c r="T85">
        <f ca="1"/>
        <v>1</v>
      </c>
      <c r="U85">
        <f ca="1"/>
        <v>1</v>
      </c>
      <c r="V85">
        <f ca="1"/>
        <v>2</v>
      </c>
    </row>
    <row r="86" spans="5:22" x14ac:dyDescent="0.2">
      <c r="E86">
        <v>85</v>
      </c>
      <c r="F86">
        <f ca="1"/>
        <v>1</v>
      </c>
      <c r="G86">
        <f ca="1"/>
        <v>0</v>
      </c>
      <c r="H86" t="str">
        <f ca="1"/>
        <v>Oren Grace Perez</v>
      </c>
      <c r="I86" t="str">
        <f ca="1"/>
        <v/>
      </c>
      <c r="J86" t="str">
        <f ca="1"/>
        <v/>
      </c>
      <c r="N86" t="str">
        <f ca="1"/>
        <v/>
      </c>
      <c r="O86" t="str">
        <f ca="1"/>
        <v/>
      </c>
      <c r="P86" t="str">
        <f ca="1"/>
        <v/>
      </c>
      <c r="Q86" t="str">
        <f ca="1"/>
        <v/>
      </c>
      <c r="R86" t="str">
        <f ca="1"/>
        <v/>
      </c>
      <c r="S86" t="str">
        <f ca="1"/>
        <v/>
      </c>
      <c r="T86" t="str">
        <f ca="1"/>
        <v/>
      </c>
      <c r="U86" t="str">
        <f ca="1"/>
        <v/>
      </c>
      <c r="V86" t="str">
        <f ca="1"/>
        <v/>
      </c>
    </row>
    <row r="87" spans="5:22" x14ac:dyDescent="0.2">
      <c r="E87">
        <v>86</v>
      </c>
      <c r="F87">
        <f ca="1"/>
        <v>0</v>
      </c>
      <c r="G87">
        <f ca="1"/>
        <v>1</v>
      </c>
      <c r="H87" t="str">
        <f ca="1"/>
        <v>Avery Vigdorovitch</v>
      </c>
      <c r="I87" t="str">
        <f ca="1"/>
        <v>vryVgdrvtc15@gmail.com</v>
      </c>
      <c r="J87" t="str">
        <f ca="1"/>
        <v>Dfyj961#</v>
      </c>
      <c r="N87">
        <f ca="1"/>
        <v>4</v>
      </c>
      <c r="O87">
        <f ca="1"/>
        <v>1</v>
      </c>
      <c r="P87" t="str">
        <f ca="1"/>
        <v>D</v>
      </c>
      <c r="Q87" t="str">
        <f ca="1"/>
        <v>f</v>
      </c>
      <c r="R87" t="str">
        <f ca="1"/>
        <v>y</v>
      </c>
      <c r="S87" t="str">
        <f ca="1"/>
        <v>j</v>
      </c>
      <c r="T87">
        <f ca="1"/>
        <v>9</v>
      </c>
      <c r="U87">
        <f ca="1"/>
        <v>6</v>
      </c>
      <c r="V87">
        <f ca="1"/>
        <v>1</v>
      </c>
    </row>
    <row r="88" spans="5:22" x14ac:dyDescent="0.2">
      <c r="E88">
        <v>87</v>
      </c>
      <c r="F88">
        <f ca="1"/>
        <v>0</v>
      </c>
      <c r="G88">
        <f ca="1"/>
        <v>0</v>
      </c>
      <c r="H88" t="str">
        <f ca="1"/>
        <v>Sofia Taylor</v>
      </c>
      <c r="I88" t="str">
        <f ca="1"/>
        <v/>
      </c>
      <c r="J88" t="str">
        <f ca="1"/>
        <v/>
      </c>
      <c r="N88" t="str">
        <f ca="1"/>
        <v/>
      </c>
      <c r="O88" t="str">
        <f ca="1"/>
        <v/>
      </c>
      <c r="P88" t="str">
        <f ca="1"/>
        <v/>
      </c>
      <c r="Q88" t="str">
        <f ca="1"/>
        <v/>
      </c>
      <c r="R88" t="str">
        <f ca="1"/>
        <v/>
      </c>
      <c r="S88" t="str">
        <f ca="1"/>
        <v/>
      </c>
      <c r="T88" t="str">
        <f ca="1"/>
        <v/>
      </c>
      <c r="U88" t="str">
        <f ca="1"/>
        <v/>
      </c>
      <c r="V88" t="str">
        <f ca="1"/>
        <v/>
      </c>
    </row>
    <row r="89" spans="5:22" x14ac:dyDescent="0.2">
      <c r="E89">
        <v>88</v>
      </c>
      <c r="F89">
        <f ca="1"/>
        <v>0</v>
      </c>
      <c r="G89">
        <f ca="1"/>
        <v>1</v>
      </c>
      <c r="H89" t="str">
        <f ca="1"/>
        <v>Dror Levy</v>
      </c>
      <c r="I89" t="str">
        <f ca="1"/>
        <v>DrrLvy85@gmail.com</v>
      </c>
      <c r="J89" t="str">
        <f ca="1"/>
        <v>Nfs5164#</v>
      </c>
      <c r="N89">
        <f ca="1"/>
        <v>3</v>
      </c>
      <c r="O89">
        <f ca="1"/>
        <v>1</v>
      </c>
      <c r="P89" t="str">
        <f ca="1"/>
        <v>N</v>
      </c>
      <c r="Q89" t="str">
        <f ca="1"/>
        <v>f</v>
      </c>
      <c r="R89" t="str">
        <f ca="1"/>
        <v>s</v>
      </c>
      <c r="S89">
        <f ca="1"/>
        <v>5</v>
      </c>
      <c r="T89">
        <f ca="1"/>
        <v>1</v>
      </c>
      <c r="U89">
        <f ca="1"/>
        <v>6</v>
      </c>
      <c r="V89">
        <f ca="1"/>
        <v>4</v>
      </c>
    </row>
    <row r="90" spans="5:22" x14ac:dyDescent="0.2">
      <c r="E90">
        <v>89</v>
      </c>
      <c r="F90">
        <f ca="1"/>
        <v>0</v>
      </c>
      <c r="G90">
        <f ca="1"/>
        <v>1</v>
      </c>
      <c r="H90" t="str">
        <f ca="1"/>
        <v>Julie Taylor</v>
      </c>
      <c r="I90" t="str">
        <f ca="1"/>
        <v>JlTylr31@gmail.com</v>
      </c>
      <c r="J90" t="str">
        <f ca="1"/>
        <v>Zzt?v568</v>
      </c>
      <c r="N90">
        <f ca="1"/>
        <v>4</v>
      </c>
      <c r="O90">
        <f ca="1"/>
        <v>0</v>
      </c>
      <c r="P90" t="str">
        <f ca="1"/>
        <v>Z</v>
      </c>
      <c r="Q90" t="str">
        <f ca="1"/>
        <v>z</v>
      </c>
      <c r="R90" t="str">
        <f ca="1"/>
        <v>t</v>
      </c>
      <c r="S90" t="str">
        <f ca="1"/>
        <v>v</v>
      </c>
      <c r="T90">
        <f ca="1"/>
        <v>5</v>
      </c>
      <c r="U90">
        <f ca="1"/>
        <v>6</v>
      </c>
      <c r="V90">
        <f ca="1"/>
        <v>8</v>
      </c>
    </row>
    <row r="91" spans="5:22" x14ac:dyDescent="0.2">
      <c r="E91">
        <v>90</v>
      </c>
      <c r="F91">
        <f ca="1"/>
        <v>0</v>
      </c>
      <c r="G91">
        <f ca="1"/>
        <v>0</v>
      </c>
      <c r="H91" t="str">
        <f ca="1"/>
        <v>Michael Smith</v>
      </c>
      <c r="I91" t="str">
        <f ca="1"/>
        <v/>
      </c>
      <c r="J91" t="str">
        <f ca="1"/>
        <v/>
      </c>
      <c r="N91" t="str">
        <f ca="1"/>
        <v/>
      </c>
      <c r="O91" t="str">
        <f ca="1"/>
        <v/>
      </c>
      <c r="P91" t="str">
        <f ca="1"/>
        <v/>
      </c>
      <c r="Q91" t="str">
        <f ca="1"/>
        <v/>
      </c>
      <c r="R91" t="str">
        <f ca="1"/>
        <v/>
      </c>
      <c r="S91" t="str">
        <f ca="1"/>
        <v/>
      </c>
      <c r="T91" t="str">
        <f ca="1"/>
        <v/>
      </c>
      <c r="U91" t="str">
        <f ca="1"/>
        <v/>
      </c>
      <c r="V91" t="str">
        <f ca="1"/>
        <v/>
      </c>
    </row>
    <row r="92" spans="5:22" x14ac:dyDescent="0.2">
      <c r="E92">
        <v>91</v>
      </c>
      <c r="F92">
        <f ca="1"/>
        <v>0</v>
      </c>
      <c r="G92">
        <f ca="1"/>
        <v>0</v>
      </c>
      <c r="H92" t="str">
        <f ca="1"/>
        <v>Mia Perez</v>
      </c>
      <c r="I92" t="str">
        <f ca="1"/>
        <v/>
      </c>
      <c r="J92" t="str">
        <f ca="1"/>
        <v/>
      </c>
      <c r="N92" t="str">
        <f ca="1"/>
        <v/>
      </c>
      <c r="O92" t="str">
        <f ca="1"/>
        <v/>
      </c>
      <c r="P92" t="str">
        <f ca="1"/>
        <v/>
      </c>
      <c r="Q92" t="str">
        <f ca="1"/>
        <v/>
      </c>
      <c r="R92" t="str">
        <f ca="1"/>
        <v/>
      </c>
      <c r="S92" t="str">
        <f ca="1"/>
        <v/>
      </c>
      <c r="T92" t="str">
        <f ca="1"/>
        <v/>
      </c>
      <c r="U92" t="str">
        <f ca="1"/>
        <v/>
      </c>
      <c r="V92" t="str">
        <f ca="1"/>
        <v/>
      </c>
    </row>
    <row r="93" spans="5:22" x14ac:dyDescent="0.2">
      <c r="E93">
        <v>92</v>
      </c>
      <c r="F93">
        <f ca="1"/>
        <v>0</v>
      </c>
      <c r="G93">
        <f ca="1"/>
        <v>0</v>
      </c>
      <c r="H93" t="str">
        <f ca="1"/>
        <v>Ori Rodriguez</v>
      </c>
      <c r="I93" t="str">
        <f ca="1"/>
        <v/>
      </c>
      <c r="J93" t="str">
        <f ca="1"/>
        <v/>
      </c>
      <c r="N93" t="str">
        <f ca="1"/>
        <v/>
      </c>
      <c r="O93" t="str">
        <f ca="1"/>
        <v/>
      </c>
      <c r="P93" t="str">
        <f ca="1"/>
        <v/>
      </c>
      <c r="Q93" t="str">
        <f ca="1"/>
        <v/>
      </c>
      <c r="R93" t="str">
        <f ca="1"/>
        <v/>
      </c>
      <c r="S93" t="str">
        <f ca="1"/>
        <v/>
      </c>
      <c r="T93" t="str">
        <f ca="1"/>
        <v/>
      </c>
      <c r="U93" t="str">
        <f ca="1"/>
        <v/>
      </c>
      <c r="V93" t="str">
        <f ca="1"/>
        <v/>
      </c>
    </row>
    <row r="94" spans="5:22" x14ac:dyDescent="0.2">
      <c r="E94">
        <v>93</v>
      </c>
      <c r="F94">
        <f ca="1"/>
        <v>0</v>
      </c>
      <c r="G94">
        <f ca="1"/>
        <v>0</v>
      </c>
      <c r="H94" t="str">
        <f ca="1"/>
        <v>Jackson Friedman</v>
      </c>
      <c r="I94" t="str">
        <f ca="1"/>
        <v/>
      </c>
      <c r="J94" t="str">
        <f ca="1"/>
        <v/>
      </c>
      <c r="N94" t="str">
        <f ca="1"/>
        <v/>
      </c>
      <c r="O94" t="str">
        <f ca="1"/>
        <v/>
      </c>
      <c r="P94" t="str">
        <f ca="1"/>
        <v/>
      </c>
      <c r="Q94" t="str">
        <f ca="1"/>
        <v/>
      </c>
      <c r="R94" t="str">
        <f ca="1"/>
        <v/>
      </c>
      <c r="S94" t="str">
        <f ca="1"/>
        <v/>
      </c>
      <c r="T94" t="str">
        <f ca="1"/>
        <v/>
      </c>
      <c r="U94" t="str">
        <f ca="1"/>
        <v/>
      </c>
      <c r="V94" t="str">
        <f ca="1"/>
        <v/>
      </c>
    </row>
    <row r="95" spans="5:22" x14ac:dyDescent="0.2">
      <c r="E95">
        <v>94</v>
      </c>
      <c r="F95">
        <f ca="1"/>
        <v>0</v>
      </c>
      <c r="G95">
        <f ca="1"/>
        <v>0</v>
      </c>
      <c r="H95" t="str">
        <f ca="1"/>
        <v>Mia Danilov</v>
      </c>
      <c r="I95" t="str">
        <f ca="1"/>
        <v/>
      </c>
      <c r="J95" t="str">
        <f ca="1"/>
        <v/>
      </c>
      <c r="N95" t="str">
        <f ca="1"/>
        <v/>
      </c>
      <c r="O95" t="str">
        <f ca="1"/>
        <v/>
      </c>
      <c r="P95" t="str">
        <f ca="1"/>
        <v/>
      </c>
      <c r="Q95" t="str">
        <f ca="1"/>
        <v/>
      </c>
      <c r="R95" t="str">
        <f ca="1"/>
        <v/>
      </c>
      <c r="S95" t="str">
        <f ca="1"/>
        <v/>
      </c>
      <c r="T95" t="str">
        <f ca="1"/>
        <v/>
      </c>
      <c r="U95" t="str">
        <f ca="1"/>
        <v/>
      </c>
      <c r="V95" t="str">
        <f ca="1"/>
        <v/>
      </c>
    </row>
    <row r="96" spans="5:22" x14ac:dyDescent="0.2">
      <c r="E96">
        <v>95</v>
      </c>
      <c r="F96">
        <f ca="1"/>
        <v>0</v>
      </c>
      <c r="G96">
        <f ca="1"/>
        <v>0</v>
      </c>
      <c r="H96" t="str">
        <f ca="1"/>
        <v>Emma White</v>
      </c>
      <c r="I96" t="str">
        <f ca="1"/>
        <v/>
      </c>
      <c r="J96" t="str">
        <f ca="1"/>
        <v/>
      </c>
      <c r="N96" t="str">
        <f ca="1"/>
        <v/>
      </c>
      <c r="O96" t="str">
        <f ca="1"/>
        <v/>
      </c>
      <c r="P96" t="str">
        <f ca="1"/>
        <v/>
      </c>
      <c r="Q96" t="str">
        <f ca="1"/>
        <v/>
      </c>
      <c r="R96" t="str">
        <f ca="1"/>
        <v/>
      </c>
      <c r="S96" t="str">
        <f ca="1"/>
        <v/>
      </c>
      <c r="T96" t="str">
        <f ca="1"/>
        <v/>
      </c>
      <c r="U96" t="str">
        <f ca="1"/>
        <v/>
      </c>
      <c r="V96" t="str">
        <f ca="1"/>
        <v/>
      </c>
    </row>
    <row r="97" spans="5:22" x14ac:dyDescent="0.2">
      <c r="E97">
        <v>96</v>
      </c>
      <c r="F97">
        <f ca="1"/>
        <v>0</v>
      </c>
      <c r="G97">
        <f ca="1"/>
        <v>1</v>
      </c>
      <c r="H97" t="str">
        <f ca="1"/>
        <v>Sophia Rodriguez</v>
      </c>
      <c r="I97" t="str">
        <f ca="1"/>
        <v>SpRdrgz20@gmail.com</v>
      </c>
      <c r="J97" t="str">
        <f ca="1"/>
        <v>Tbk6743&amp;</v>
      </c>
      <c r="N97">
        <f ca="1"/>
        <v>3</v>
      </c>
      <c r="O97">
        <f ca="1"/>
        <v>1</v>
      </c>
      <c r="P97" t="str">
        <f ca="1"/>
        <v>T</v>
      </c>
      <c r="Q97" t="str">
        <f ca="1"/>
        <v>b</v>
      </c>
      <c r="R97" t="str">
        <f ca="1"/>
        <v>k</v>
      </c>
      <c r="S97">
        <f ca="1"/>
        <v>6</v>
      </c>
      <c r="T97">
        <f ca="1"/>
        <v>7</v>
      </c>
      <c r="U97">
        <f ca="1"/>
        <v>4</v>
      </c>
      <c r="V97">
        <f ca="1"/>
        <v>3</v>
      </c>
    </row>
    <row r="98" spans="5:22" x14ac:dyDescent="0.2">
      <c r="E98">
        <v>97</v>
      </c>
      <c r="F98">
        <f ca="1"/>
        <v>0</v>
      </c>
      <c r="G98">
        <f ca="1"/>
        <v>1</v>
      </c>
      <c r="H98" t="str">
        <f ca="1"/>
        <v>Charlotte Lopez</v>
      </c>
      <c r="I98" t="str">
        <f ca="1"/>
        <v>CrlttLpz65@gmail.com</v>
      </c>
      <c r="J98" t="str">
        <f ca="1"/>
        <v>Prs@1023</v>
      </c>
      <c r="N98">
        <f ca="1"/>
        <v>3</v>
      </c>
      <c r="O98">
        <f ca="1"/>
        <v>0</v>
      </c>
      <c r="P98" t="str">
        <f ca="1"/>
        <v>P</v>
      </c>
      <c r="Q98" t="str">
        <f ca="1"/>
        <v>r</v>
      </c>
      <c r="R98" t="str">
        <f ca="1"/>
        <v>s</v>
      </c>
      <c r="S98">
        <f ca="1"/>
        <v>1</v>
      </c>
      <c r="T98">
        <f ca="1"/>
        <v>0</v>
      </c>
      <c r="U98">
        <f ca="1"/>
        <v>2</v>
      </c>
      <c r="V98">
        <f ca="1"/>
        <v>3</v>
      </c>
    </row>
    <row r="99" spans="5:22" x14ac:dyDescent="0.2">
      <c r="E99">
        <v>98</v>
      </c>
      <c r="F99">
        <f ca="1"/>
        <v>0</v>
      </c>
      <c r="G99">
        <f ca="1"/>
        <v>1</v>
      </c>
      <c r="H99" t="str">
        <f ca="1"/>
        <v>Mia Harris</v>
      </c>
      <c r="I99" t="str">
        <f ca="1"/>
        <v>Mrrs56@gmail.com</v>
      </c>
      <c r="J99" t="str">
        <f ca="1"/>
        <v>Gshgq13$</v>
      </c>
      <c r="N99">
        <f ca="1"/>
        <v>5</v>
      </c>
      <c r="O99">
        <f ca="1"/>
        <v>1</v>
      </c>
      <c r="P99" t="str">
        <f ca="1"/>
        <v>G</v>
      </c>
      <c r="Q99" t="str">
        <f ca="1"/>
        <v>s</v>
      </c>
      <c r="R99" t="str">
        <f ca="1"/>
        <v>h</v>
      </c>
      <c r="S99" t="str">
        <f ca="1"/>
        <v>g</v>
      </c>
      <c r="T99" t="str">
        <f ca="1"/>
        <v>q</v>
      </c>
      <c r="U99">
        <f ca="1"/>
        <v>1</v>
      </c>
      <c r="V99">
        <f ca="1"/>
        <v>3</v>
      </c>
    </row>
    <row r="100" spans="5:22" x14ac:dyDescent="0.2">
      <c r="E100">
        <v>99</v>
      </c>
      <c r="F100">
        <f ca="1"/>
        <v>0</v>
      </c>
      <c r="G100">
        <f ca="1"/>
        <v>1</v>
      </c>
      <c r="H100" t="str">
        <f ca="1"/>
        <v>Oren Williams</v>
      </c>
      <c r="I100" t="str">
        <f ca="1"/>
        <v>rnWllms17@gmail.com</v>
      </c>
      <c r="J100" t="str">
        <f ca="1"/>
        <v>Auro799$</v>
      </c>
      <c r="N100">
        <f ca="1"/>
        <v>4</v>
      </c>
      <c r="O100">
        <f ca="1"/>
        <v>1</v>
      </c>
      <c r="P100" t="str">
        <f ca="1"/>
        <v>A</v>
      </c>
      <c r="Q100" t="str">
        <f ca="1"/>
        <v>u</v>
      </c>
      <c r="R100" t="str">
        <f ca="1"/>
        <v>r</v>
      </c>
      <c r="S100" t="str">
        <f ca="1"/>
        <v>o</v>
      </c>
      <c r="T100">
        <f ca="1"/>
        <v>7</v>
      </c>
      <c r="U100">
        <f ca="1"/>
        <v>9</v>
      </c>
      <c r="V100">
        <f ca="1"/>
        <v>9</v>
      </c>
    </row>
    <row r="101" spans="5:22" x14ac:dyDescent="0.2">
      <c r="E101">
        <v>100</v>
      </c>
      <c r="F101">
        <f ca="1"/>
        <v>0</v>
      </c>
      <c r="G101">
        <f ca="1"/>
        <v>1</v>
      </c>
      <c r="H101" t="str">
        <f ca="1"/>
        <v>Liam Thomas</v>
      </c>
      <c r="I101" t="str">
        <f ca="1"/>
        <v>LmTms42@gmail.com</v>
      </c>
      <c r="J101" t="str">
        <f ca="1"/>
        <v>Rie0423+</v>
      </c>
      <c r="N101">
        <f ca="1"/>
        <v>3</v>
      </c>
      <c r="O101">
        <f ca="1"/>
        <v>1</v>
      </c>
      <c r="P101" t="str">
        <f ca="1"/>
        <v>R</v>
      </c>
      <c r="Q101" t="str">
        <f ca="1"/>
        <v>i</v>
      </c>
      <c r="R101" t="str">
        <f ca="1"/>
        <v>e</v>
      </c>
      <c r="S101">
        <f ca="1"/>
        <v>0</v>
      </c>
      <c r="T101">
        <f ca="1"/>
        <v>4</v>
      </c>
      <c r="U101">
        <f ca="1"/>
        <v>2</v>
      </c>
      <c r="V101">
        <f ca="1"/>
        <v>3</v>
      </c>
    </row>
    <row r="102" spans="5:22" x14ac:dyDescent="0.2">
      <c r="E102">
        <v>101</v>
      </c>
      <c r="F102">
        <f ca="1"/>
        <v>1</v>
      </c>
      <c r="G102">
        <f ca="1"/>
        <v>0</v>
      </c>
      <c r="H102" t="str">
        <f ca="1"/>
        <v>Avery Marie Lee</v>
      </c>
      <c r="I102" t="str">
        <f ca="1"/>
        <v/>
      </c>
      <c r="J102" t="str">
        <f ca="1"/>
        <v/>
      </c>
      <c r="N102" t="str">
        <f ca="1"/>
        <v/>
      </c>
      <c r="O102" t="str">
        <f ca="1"/>
        <v/>
      </c>
      <c r="P102" t="str">
        <f ca="1"/>
        <v/>
      </c>
      <c r="Q102" t="str">
        <f ca="1"/>
        <v/>
      </c>
      <c r="R102" t="str">
        <f ca="1"/>
        <v/>
      </c>
      <c r="S102" t="str">
        <f ca="1"/>
        <v/>
      </c>
      <c r="T102" t="str">
        <f ca="1"/>
        <v/>
      </c>
      <c r="U102" t="str">
        <f ca="1"/>
        <v/>
      </c>
      <c r="V102" t="str">
        <f ca="1"/>
        <v/>
      </c>
    </row>
    <row r="103" spans="5:22" x14ac:dyDescent="0.2">
      <c r="E103">
        <v>102</v>
      </c>
      <c r="F103">
        <f ca="1"/>
        <v>0</v>
      </c>
      <c r="G103">
        <f ca="1"/>
        <v>0</v>
      </c>
      <c r="H103" t="str">
        <f ca="1"/>
        <v>Dor Weizman</v>
      </c>
      <c r="I103" t="str">
        <f ca="1"/>
        <v/>
      </c>
      <c r="J103" t="str">
        <f ca="1"/>
        <v/>
      </c>
      <c r="N103" t="str">
        <f ca="1"/>
        <v/>
      </c>
      <c r="O103" t="str">
        <f ca="1"/>
        <v/>
      </c>
      <c r="P103" t="str">
        <f ca="1"/>
        <v/>
      </c>
      <c r="Q103" t="str">
        <f ca="1"/>
        <v/>
      </c>
      <c r="R103" t="str">
        <f ca="1"/>
        <v/>
      </c>
      <c r="S103" t="str">
        <f ca="1"/>
        <v/>
      </c>
      <c r="T103" t="str">
        <f ca="1"/>
        <v/>
      </c>
      <c r="U103" t="str">
        <f ca="1"/>
        <v/>
      </c>
      <c r="V103" t="str">
        <f ca="1"/>
        <v/>
      </c>
    </row>
    <row r="104" spans="5:22" x14ac:dyDescent="0.2">
      <c r="E104">
        <v>103</v>
      </c>
      <c r="F104">
        <f ca="1"/>
        <v>1</v>
      </c>
      <c r="G104">
        <f ca="1"/>
        <v>0</v>
      </c>
      <c r="H104" t="str">
        <f ca="1"/>
        <v>Mia Malca Katz</v>
      </c>
      <c r="I104" t="str">
        <f ca="1"/>
        <v/>
      </c>
      <c r="J104" t="str">
        <f ca="1"/>
        <v/>
      </c>
      <c r="N104" t="str">
        <f ca="1"/>
        <v/>
      </c>
      <c r="O104" t="str">
        <f ca="1"/>
        <v/>
      </c>
      <c r="P104" t="str">
        <f ca="1"/>
        <v/>
      </c>
      <c r="Q104" t="str">
        <f ca="1"/>
        <v/>
      </c>
      <c r="R104" t="str">
        <f ca="1"/>
        <v/>
      </c>
      <c r="S104" t="str">
        <f ca="1"/>
        <v/>
      </c>
      <c r="T104" t="str">
        <f ca="1"/>
        <v/>
      </c>
      <c r="U104" t="str">
        <f ca="1"/>
        <v/>
      </c>
      <c r="V104" t="str">
        <f ca="1"/>
        <v/>
      </c>
    </row>
    <row r="105" spans="5:22" x14ac:dyDescent="0.2">
      <c r="E105">
        <v>104</v>
      </c>
      <c r="F105">
        <f ca="1"/>
        <v>0</v>
      </c>
      <c r="G105">
        <f ca="1"/>
        <v>1</v>
      </c>
      <c r="H105" t="str">
        <f ca="1"/>
        <v>Olivia Martinez</v>
      </c>
      <c r="I105" t="str">
        <f ca="1"/>
        <v>lvMrtnz49@gmail.com</v>
      </c>
      <c r="J105" t="str">
        <f ca="1"/>
        <v>Kte9616#</v>
      </c>
      <c r="N105">
        <f ca="1"/>
        <v>3</v>
      </c>
      <c r="O105">
        <f ca="1"/>
        <v>1</v>
      </c>
      <c r="P105" t="str">
        <f ca="1"/>
        <v>K</v>
      </c>
      <c r="Q105" t="str">
        <f ca="1"/>
        <v>t</v>
      </c>
      <c r="R105" t="str">
        <f ca="1"/>
        <v>e</v>
      </c>
      <c r="S105">
        <f ca="1"/>
        <v>9</v>
      </c>
      <c r="T105">
        <f ca="1"/>
        <v>6</v>
      </c>
      <c r="U105">
        <f ca="1"/>
        <v>1</v>
      </c>
      <c r="V105">
        <f ca="1"/>
        <v>6</v>
      </c>
    </row>
    <row r="106" spans="5:22" x14ac:dyDescent="0.2">
      <c r="E106">
        <v>105</v>
      </c>
      <c r="F106">
        <f ca="1"/>
        <v>0</v>
      </c>
      <c r="G106">
        <f ca="1"/>
        <v>0</v>
      </c>
      <c r="H106" t="str">
        <f ca="1"/>
        <v>Oliver Danilov</v>
      </c>
      <c r="I106" t="str">
        <f ca="1"/>
        <v/>
      </c>
      <c r="J106" t="str">
        <f ca="1"/>
        <v/>
      </c>
      <c r="N106" t="str">
        <f ca="1"/>
        <v/>
      </c>
      <c r="O106" t="str">
        <f ca="1"/>
        <v/>
      </c>
      <c r="P106" t="str">
        <f ca="1"/>
        <v/>
      </c>
      <c r="Q106" t="str">
        <f ca="1"/>
        <v/>
      </c>
      <c r="R106" t="str">
        <f ca="1"/>
        <v/>
      </c>
      <c r="S106" t="str">
        <f ca="1"/>
        <v/>
      </c>
      <c r="T106" t="str">
        <f ca="1"/>
        <v/>
      </c>
      <c r="U106" t="str">
        <f ca="1"/>
        <v/>
      </c>
      <c r="V106" t="str">
        <f ca="1"/>
        <v/>
      </c>
    </row>
    <row r="107" spans="5:22" x14ac:dyDescent="0.2">
      <c r="E107">
        <v>106</v>
      </c>
      <c r="F107">
        <f ca="1"/>
        <v>0</v>
      </c>
      <c r="G107">
        <f ca="1"/>
        <v>0</v>
      </c>
      <c r="H107" t="str">
        <f ca="1"/>
        <v>Sophia Thompson</v>
      </c>
      <c r="I107" t="str">
        <f ca="1"/>
        <v/>
      </c>
      <c r="J107" t="str">
        <f ca="1"/>
        <v/>
      </c>
      <c r="N107" t="str">
        <f ca="1"/>
        <v/>
      </c>
      <c r="O107" t="str">
        <f ca="1"/>
        <v/>
      </c>
      <c r="P107" t="str">
        <f ca="1"/>
        <v/>
      </c>
      <c r="Q107" t="str">
        <f ca="1"/>
        <v/>
      </c>
      <c r="R107" t="str">
        <f ca="1"/>
        <v/>
      </c>
      <c r="S107" t="str">
        <f ca="1"/>
        <v/>
      </c>
      <c r="T107" t="str">
        <f ca="1"/>
        <v/>
      </c>
      <c r="U107" t="str">
        <f ca="1"/>
        <v/>
      </c>
      <c r="V107" t="str">
        <f ca="1"/>
        <v/>
      </c>
    </row>
    <row r="108" spans="5:22" x14ac:dyDescent="0.2">
      <c r="E108">
        <v>107</v>
      </c>
      <c r="F108">
        <f ca="1"/>
        <v>0</v>
      </c>
      <c r="G108">
        <f ca="1"/>
        <v>0</v>
      </c>
      <c r="H108" t="str">
        <f ca="1"/>
        <v>Evelyn White</v>
      </c>
      <c r="I108" t="str">
        <f ca="1"/>
        <v/>
      </c>
      <c r="J108" t="str">
        <f ca="1"/>
        <v/>
      </c>
      <c r="N108" t="str">
        <f ca="1"/>
        <v/>
      </c>
      <c r="O108" t="str">
        <f ca="1"/>
        <v/>
      </c>
      <c r="P108" t="str">
        <f ca="1"/>
        <v/>
      </c>
      <c r="Q108" t="str">
        <f ca="1"/>
        <v/>
      </c>
      <c r="R108" t="str">
        <f ca="1"/>
        <v/>
      </c>
      <c r="S108" t="str">
        <f ca="1"/>
        <v/>
      </c>
      <c r="T108" t="str">
        <f ca="1"/>
        <v/>
      </c>
      <c r="U108" t="str">
        <f ca="1"/>
        <v/>
      </c>
      <c r="V108" t="str">
        <f ca="1"/>
        <v/>
      </c>
    </row>
    <row r="109" spans="5:22" x14ac:dyDescent="0.2">
      <c r="E109">
        <v>108</v>
      </c>
      <c r="F109">
        <f ca="1"/>
        <v>1</v>
      </c>
      <c r="G109">
        <f ca="1"/>
        <v>0</v>
      </c>
      <c r="H109" t="str">
        <f ca="1"/>
        <v>Sophia Malca Friedman</v>
      </c>
      <c r="I109" t="str">
        <f ca="1"/>
        <v/>
      </c>
      <c r="J109" t="str">
        <f ca="1"/>
        <v/>
      </c>
      <c r="N109" t="str">
        <f ca="1"/>
        <v/>
      </c>
      <c r="O109" t="str">
        <f ca="1"/>
        <v/>
      </c>
      <c r="P109" t="str">
        <f ca="1"/>
        <v/>
      </c>
      <c r="Q109" t="str">
        <f ca="1"/>
        <v/>
      </c>
      <c r="R109" t="str">
        <f ca="1"/>
        <v/>
      </c>
      <c r="S109" t="str">
        <f ca="1"/>
        <v/>
      </c>
      <c r="T109" t="str">
        <f ca="1"/>
        <v/>
      </c>
      <c r="U109" t="str">
        <f ca="1"/>
        <v/>
      </c>
      <c r="V109" t="str">
        <f ca="1"/>
        <v/>
      </c>
    </row>
    <row r="110" spans="5:22" x14ac:dyDescent="0.2">
      <c r="E110">
        <v>109</v>
      </c>
      <c r="F110">
        <f ca="1"/>
        <v>0</v>
      </c>
      <c r="G110">
        <f ca="1"/>
        <v>1</v>
      </c>
      <c r="H110" t="str">
        <f ca="1"/>
        <v>Jacob Brown</v>
      </c>
      <c r="I110" t="str">
        <f ca="1"/>
        <v>JcbBrwn43@gmail.com</v>
      </c>
      <c r="J110" t="str">
        <f ca="1"/>
        <v>Bzh#s372</v>
      </c>
      <c r="N110">
        <f ca="1"/>
        <v>4</v>
      </c>
      <c r="O110">
        <f ca="1"/>
        <v>0</v>
      </c>
      <c r="P110" t="str">
        <f ca="1"/>
        <v>B</v>
      </c>
      <c r="Q110" t="str">
        <f ca="1"/>
        <v>z</v>
      </c>
      <c r="R110" t="str">
        <f ca="1"/>
        <v>h</v>
      </c>
      <c r="S110" t="str">
        <f ca="1"/>
        <v>s</v>
      </c>
      <c r="T110">
        <f ca="1"/>
        <v>3</v>
      </c>
      <c r="U110">
        <f ca="1"/>
        <v>7</v>
      </c>
      <c r="V110">
        <f ca="1"/>
        <v>2</v>
      </c>
    </row>
    <row r="111" spans="5:22" x14ac:dyDescent="0.2">
      <c r="E111">
        <v>110</v>
      </c>
      <c r="F111">
        <f ca="1"/>
        <v>1</v>
      </c>
      <c r="G111">
        <f ca="1"/>
        <v>1</v>
      </c>
      <c r="H111" t="str">
        <f ca="1"/>
        <v>James Elizabeth Mizrahi</v>
      </c>
      <c r="I111" t="str">
        <f ca="1"/>
        <v>JmslzbtMzr70@gmail.com</v>
      </c>
      <c r="J111" t="str">
        <f ca="1"/>
        <v>Hzq%v807</v>
      </c>
      <c r="N111">
        <f ca="1"/>
        <v>4</v>
      </c>
      <c r="O111">
        <f ca="1"/>
        <v>0</v>
      </c>
      <c r="P111" t="str">
        <f ca="1"/>
        <v>H</v>
      </c>
      <c r="Q111" t="str">
        <f ca="1"/>
        <v>z</v>
      </c>
      <c r="R111" t="str">
        <f ca="1"/>
        <v>q</v>
      </c>
      <c r="S111" t="str">
        <f ca="1"/>
        <v>v</v>
      </c>
      <c r="T111">
        <f ca="1"/>
        <v>8</v>
      </c>
      <c r="U111">
        <f ca="1"/>
        <v>0</v>
      </c>
      <c r="V111">
        <f ca="1"/>
        <v>7</v>
      </c>
    </row>
    <row r="112" spans="5:22" x14ac:dyDescent="0.2">
      <c r="E112">
        <v>111</v>
      </c>
      <c r="F112">
        <f ca="1"/>
        <v>0</v>
      </c>
      <c r="G112">
        <f ca="1"/>
        <v>1</v>
      </c>
      <c r="H112" t="str">
        <f ca="1"/>
        <v>Ori Hernandez</v>
      </c>
      <c r="I112" t="str">
        <f ca="1"/>
        <v>rrnndz29@gmail.com</v>
      </c>
      <c r="J112" t="str">
        <f ca="1"/>
        <v>Bhgy162%</v>
      </c>
      <c r="N112">
        <f ca="1"/>
        <v>4</v>
      </c>
      <c r="O112">
        <f ca="1"/>
        <v>1</v>
      </c>
      <c r="P112" t="str">
        <f ca="1"/>
        <v>B</v>
      </c>
      <c r="Q112" t="str">
        <f ca="1"/>
        <v>h</v>
      </c>
      <c r="R112" t="str">
        <f ca="1"/>
        <v>g</v>
      </c>
      <c r="S112" t="str">
        <f ca="1"/>
        <v>y</v>
      </c>
      <c r="T112">
        <f ca="1"/>
        <v>1</v>
      </c>
      <c r="U112">
        <f ca="1"/>
        <v>6</v>
      </c>
      <c r="V112">
        <f ca="1"/>
        <v>2</v>
      </c>
    </row>
    <row r="113" spans="5:22" x14ac:dyDescent="0.2">
      <c r="E113">
        <v>112</v>
      </c>
      <c r="F113">
        <f ca="1"/>
        <v>0</v>
      </c>
      <c r="G113">
        <f ca="1"/>
        <v>0</v>
      </c>
      <c r="H113" t="str">
        <f ca="1"/>
        <v>Abigail Dahan</v>
      </c>
      <c r="I113" t="str">
        <f ca="1"/>
        <v/>
      </c>
      <c r="J113" t="str">
        <f ca="1"/>
        <v/>
      </c>
      <c r="N113" t="str">
        <f ca="1"/>
        <v/>
      </c>
      <c r="O113" t="str">
        <f ca="1"/>
        <v/>
      </c>
      <c r="P113" t="str">
        <f ca="1"/>
        <v/>
      </c>
      <c r="Q113" t="str">
        <f ca="1"/>
        <v/>
      </c>
      <c r="R113" t="str">
        <f ca="1"/>
        <v/>
      </c>
      <c r="S113" t="str">
        <f ca="1"/>
        <v/>
      </c>
      <c r="T113" t="str">
        <f ca="1"/>
        <v/>
      </c>
      <c r="U113" t="str">
        <f ca="1"/>
        <v/>
      </c>
      <c r="V113" t="str">
        <f ca="1"/>
        <v/>
      </c>
    </row>
    <row r="114" spans="5:22" x14ac:dyDescent="0.2">
      <c r="E114">
        <v>113</v>
      </c>
      <c r="F114">
        <f ca="1"/>
        <v>0</v>
      </c>
      <c r="G114">
        <f ca="1"/>
        <v>0</v>
      </c>
      <c r="H114" t="str">
        <f ca="1"/>
        <v>Ofek Wilson</v>
      </c>
      <c r="I114" t="str">
        <f ca="1"/>
        <v/>
      </c>
      <c r="J114" t="str">
        <f ca="1"/>
        <v/>
      </c>
      <c r="N114" t="str">
        <f ca="1"/>
        <v/>
      </c>
      <c r="O114" t="str">
        <f ca="1"/>
        <v/>
      </c>
      <c r="P114" t="str">
        <f ca="1"/>
        <v/>
      </c>
      <c r="Q114" t="str">
        <f ca="1"/>
        <v/>
      </c>
      <c r="R114" t="str">
        <f ca="1"/>
        <v/>
      </c>
      <c r="S114" t="str">
        <f ca="1"/>
        <v/>
      </c>
      <c r="T114" t="str">
        <f ca="1"/>
        <v/>
      </c>
      <c r="U114" t="str">
        <f ca="1"/>
        <v/>
      </c>
      <c r="V114" t="str">
        <f ca="1"/>
        <v/>
      </c>
    </row>
    <row r="115" spans="5:22" x14ac:dyDescent="0.2">
      <c r="E115">
        <v>114</v>
      </c>
      <c r="F115">
        <f ca="1"/>
        <v>0</v>
      </c>
      <c r="G115">
        <f ca="1"/>
        <v>1</v>
      </c>
      <c r="H115" t="str">
        <f ca="1"/>
        <v>Ava Martin</v>
      </c>
      <c r="I115" t="str">
        <f ca="1"/>
        <v>vMrtn52@gmail.com</v>
      </c>
      <c r="J115" t="str">
        <f ca="1"/>
        <v>Jlx$9141</v>
      </c>
      <c r="N115">
        <f ca="1"/>
        <v>3</v>
      </c>
      <c r="O115">
        <f ca="1"/>
        <v>0</v>
      </c>
      <c r="P115" t="str">
        <f ca="1"/>
        <v>J</v>
      </c>
      <c r="Q115" t="str">
        <f ca="1"/>
        <v>l</v>
      </c>
      <c r="R115" t="str">
        <f ca="1"/>
        <v>x</v>
      </c>
      <c r="S115">
        <f ca="1"/>
        <v>9</v>
      </c>
      <c r="T115">
        <f ca="1"/>
        <v>1</v>
      </c>
      <c r="U115">
        <f ca="1"/>
        <v>4</v>
      </c>
      <c r="V115">
        <f ca="1"/>
        <v>1</v>
      </c>
    </row>
    <row r="116" spans="5:22" x14ac:dyDescent="0.2">
      <c r="E116">
        <v>115</v>
      </c>
      <c r="F116">
        <f ca="1"/>
        <v>0</v>
      </c>
      <c r="G116">
        <f ca="1"/>
        <v>0</v>
      </c>
      <c r="H116" t="str">
        <f ca="1"/>
        <v>Oliver Martin</v>
      </c>
      <c r="I116" t="str">
        <f ca="1"/>
        <v/>
      </c>
      <c r="J116" t="str">
        <f ca="1"/>
        <v/>
      </c>
      <c r="N116" t="str">
        <f ca="1"/>
        <v/>
      </c>
      <c r="O116" t="str">
        <f ca="1"/>
        <v/>
      </c>
      <c r="P116" t="str">
        <f ca="1"/>
        <v/>
      </c>
      <c r="Q116" t="str">
        <f ca="1"/>
        <v/>
      </c>
      <c r="R116" t="str">
        <f ca="1"/>
        <v/>
      </c>
      <c r="S116" t="str">
        <f ca="1"/>
        <v/>
      </c>
      <c r="T116" t="str">
        <f ca="1"/>
        <v/>
      </c>
      <c r="U116" t="str">
        <f ca="1"/>
        <v/>
      </c>
      <c r="V116" t="str">
        <f ca="1"/>
        <v/>
      </c>
    </row>
    <row r="117" spans="5:22" x14ac:dyDescent="0.2">
      <c r="E117">
        <v>116</v>
      </c>
      <c r="F117">
        <f ca="1"/>
        <v>0</v>
      </c>
      <c r="G117">
        <f ca="1"/>
        <v>0</v>
      </c>
      <c r="H117" t="str">
        <f ca="1"/>
        <v>Logan Lewis</v>
      </c>
      <c r="I117" t="str">
        <f ca="1"/>
        <v/>
      </c>
      <c r="J117" t="str">
        <f ca="1"/>
        <v/>
      </c>
      <c r="N117" t="str">
        <f ca="1"/>
        <v/>
      </c>
      <c r="O117" t="str">
        <f ca="1"/>
        <v/>
      </c>
      <c r="P117" t="str">
        <f ca="1"/>
        <v/>
      </c>
      <c r="Q117" t="str">
        <f ca="1"/>
        <v/>
      </c>
      <c r="R117" t="str">
        <f ca="1"/>
        <v/>
      </c>
      <c r="S117" t="str">
        <f ca="1"/>
        <v/>
      </c>
      <c r="T117" t="str">
        <f ca="1"/>
        <v/>
      </c>
      <c r="U117" t="str">
        <f ca="1"/>
        <v/>
      </c>
      <c r="V117" t="str">
        <f ca="1"/>
        <v/>
      </c>
    </row>
    <row r="118" spans="5:22" x14ac:dyDescent="0.2">
      <c r="E118">
        <v>117</v>
      </c>
      <c r="F118">
        <f ca="1"/>
        <v>0</v>
      </c>
      <c r="G118">
        <f ca="1"/>
        <v>1</v>
      </c>
      <c r="H118" t="str">
        <f ca="1"/>
        <v>Sofia Rodriguez</v>
      </c>
      <c r="I118" t="str">
        <f ca="1"/>
        <v>SfRdrgz21@gmail.com</v>
      </c>
      <c r="J118" t="str">
        <f ca="1"/>
        <v>Tdx#s348</v>
      </c>
      <c r="N118">
        <f ca="1"/>
        <v>4</v>
      </c>
      <c r="O118">
        <f ca="1"/>
        <v>0</v>
      </c>
      <c r="P118" t="str">
        <f ca="1"/>
        <v>T</v>
      </c>
      <c r="Q118" t="str">
        <f ca="1"/>
        <v>d</v>
      </c>
      <c r="R118" t="str">
        <f ca="1"/>
        <v>x</v>
      </c>
      <c r="S118" t="str">
        <f ca="1"/>
        <v>s</v>
      </c>
      <c r="T118">
        <f ca="1"/>
        <v>3</v>
      </c>
      <c r="U118">
        <f ca="1"/>
        <v>4</v>
      </c>
      <c r="V118">
        <f ca="1"/>
        <v>8</v>
      </c>
    </row>
    <row r="119" spans="5:22" x14ac:dyDescent="0.2">
      <c r="E119">
        <v>118</v>
      </c>
      <c r="F119">
        <f ca="1"/>
        <v>0</v>
      </c>
      <c r="G119">
        <f ca="1"/>
        <v>1</v>
      </c>
      <c r="H119" t="str">
        <f ca="1"/>
        <v>Ori Martinez</v>
      </c>
      <c r="I119" t="str">
        <f ca="1"/>
        <v>rMrtnz31@gmail.com</v>
      </c>
      <c r="J119" t="str">
        <f ca="1"/>
        <v>Gdx&amp;4676</v>
      </c>
      <c r="N119">
        <f ca="1"/>
        <v>3</v>
      </c>
      <c r="O119">
        <f ca="1"/>
        <v>0</v>
      </c>
      <c r="P119" t="str">
        <f ca="1"/>
        <v>G</v>
      </c>
      <c r="Q119" t="str">
        <f ca="1"/>
        <v>d</v>
      </c>
      <c r="R119" t="str">
        <f ca="1"/>
        <v>x</v>
      </c>
      <c r="S119">
        <f ca="1"/>
        <v>4</v>
      </c>
      <c r="T119">
        <f ca="1"/>
        <v>6</v>
      </c>
      <c r="U119">
        <f ca="1"/>
        <v>7</v>
      </c>
      <c r="V119">
        <f ca="1"/>
        <v>6</v>
      </c>
    </row>
    <row r="120" spans="5:22" x14ac:dyDescent="0.2">
      <c r="E120">
        <v>119</v>
      </c>
      <c r="F120">
        <f ca="1"/>
        <v>0</v>
      </c>
      <c r="G120">
        <f ca="1"/>
        <v>1</v>
      </c>
      <c r="H120" t="str">
        <f ca="1"/>
        <v>Avery Dahan</v>
      </c>
      <c r="I120" t="str">
        <f ca="1"/>
        <v>vryDn30@gmail.com</v>
      </c>
      <c r="J120" t="str">
        <f ca="1"/>
        <v>Hbk*6716</v>
      </c>
      <c r="N120">
        <f ca="1"/>
        <v>3</v>
      </c>
      <c r="O120">
        <f ca="1"/>
        <v>0</v>
      </c>
      <c r="P120" t="str">
        <f ca="1"/>
        <v>H</v>
      </c>
      <c r="Q120" t="str">
        <f ca="1"/>
        <v>b</v>
      </c>
      <c r="R120" t="str">
        <f ca="1"/>
        <v>k</v>
      </c>
      <c r="S120">
        <f ca="1"/>
        <v>6</v>
      </c>
      <c r="T120">
        <f ca="1"/>
        <v>7</v>
      </c>
      <c r="U120">
        <f ca="1"/>
        <v>1</v>
      </c>
      <c r="V120">
        <f ca="1"/>
        <v>6</v>
      </c>
    </row>
    <row r="121" spans="5:22" x14ac:dyDescent="0.2">
      <c r="E121">
        <v>120</v>
      </c>
      <c r="F121">
        <f ca="1"/>
        <v>0</v>
      </c>
      <c r="G121">
        <f ca="1"/>
        <v>0</v>
      </c>
      <c r="H121" t="str">
        <f ca="1"/>
        <v>Tom Moore</v>
      </c>
      <c r="I121" t="str">
        <f ca="1"/>
        <v/>
      </c>
      <c r="J121" t="str">
        <f ca="1"/>
        <v/>
      </c>
      <c r="N121" t="str">
        <f ca="1"/>
        <v/>
      </c>
      <c r="O121" t="str">
        <f ca="1"/>
        <v/>
      </c>
      <c r="P121" t="str">
        <f ca="1"/>
        <v/>
      </c>
      <c r="Q121" t="str">
        <f ca="1"/>
        <v/>
      </c>
      <c r="R121" t="str">
        <f ca="1"/>
        <v/>
      </c>
      <c r="S121" t="str">
        <f ca="1"/>
        <v/>
      </c>
      <c r="T121" t="str">
        <f ca="1"/>
        <v/>
      </c>
      <c r="U121" t="str">
        <f ca="1"/>
        <v/>
      </c>
      <c r="V121" t="str">
        <f ca="1"/>
        <v/>
      </c>
    </row>
    <row r="122" spans="5:22" x14ac:dyDescent="0.2">
      <c r="E122">
        <v>121</v>
      </c>
      <c r="F122">
        <f ca="1"/>
        <v>0</v>
      </c>
      <c r="G122">
        <f ca="1"/>
        <v>1</v>
      </c>
      <c r="H122" t="str">
        <f ca="1"/>
        <v>Emily Friedman</v>
      </c>
      <c r="I122" t="str">
        <f ca="1"/>
        <v>mlyFrdmn10@gmail.com</v>
      </c>
      <c r="J122" t="str">
        <f ca="1"/>
        <v>Rdq5547#</v>
      </c>
      <c r="N122">
        <f ca="1"/>
        <v>3</v>
      </c>
      <c r="O122">
        <f ca="1"/>
        <v>1</v>
      </c>
      <c r="P122" t="str">
        <f ca="1"/>
        <v>R</v>
      </c>
      <c r="Q122" t="str">
        <f ca="1"/>
        <v>d</v>
      </c>
      <c r="R122" t="str">
        <f ca="1"/>
        <v>q</v>
      </c>
      <c r="S122">
        <f ca="1"/>
        <v>5</v>
      </c>
      <c r="T122">
        <f ca="1"/>
        <v>5</v>
      </c>
      <c r="U122">
        <f ca="1"/>
        <v>4</v>
      </c>
      <c r="V122">
        <f ca="1"/>
        <v>7</v>
      </c>
    </row>
    <row r="123" spans="5:22" x14ac:dyDescent="0.2">
      <c r="E123">
        <v>122</v>
      </c>
      <c r="F123">
        <f ca="1"/>
        <v>0</v>
      </c>
      <c r="G123">
        <f ca="1"/>
        <v>0</v>
      </c>
      <c r="H123" t="str">
        <f ca="1"/>
        <v>Mia Wilson</v>
      </c>
      <c r="I123" t="str">
        <f ca="1"/>
        <v/>
      </c>
      <c r="J123" t="str">
        <f ca="1"/>
        <v/>
      </c>
      <c r="N123" t="str">
        <f ca="1"/>
        <v/>
      </c>
      <c r="O123" t="str">
        <f ca="1"/>
        <v/>
      </c>
      <c r="P123" t="str">
        <f ca="1"/>
        <v/>
      </c>
      <c r="Q123" t="str">
        <f ca="1"/>
        <v/>
      </c>
      <c r="R123" t="str">
        <f ca="1"/>
        <v/>
      </c>
      <c r="S123" t="str">
        <f ca="1"/>
        <v/>
      </c>
      <c r="T123" t="str">
        <f ca="1"/>
        <v/>
      </c>
      <c r="U123" t="str">
        <f ca="1"/>
        <v/>
      </c>
      <c r="V123" t="str">
        <f ca="1"/>
        <v/>
      </c>
    </row>
    <row r="124" spans="5:22" x14ac:dyDescent="0.2">
      <c r="E124">
        <v>123</v>
      </c>
      <c r="F124">
        <f ca="1"/>
        <v>0</v>
      </c>
      <c r="G124">
        <f ca="1"/>
        <v>1</v>
      </c>
      <c r="H124" t="str">
        <f ca="1"/>
        <v>Sofia Smith</v>
      </c>
      <c r="I124" t="str">
        <f ca="1"/>
        <v>SfSmt45@gmail.com</v>
      </c>
      <c r="J124" t="str">
        <f ca="1"/>
        <v>Tjl1104#</v>
      </c>
      <c r="N124">
        <f ca="1"/>
        <v>3</v>
      </c>
      <c r="O124">
        <f ca="1"/>
        <v>1</v>
      </c>
      <c r="P124" t="str">
        <f ca="1"/>
        <v>T</v>
      </c>
      <c r="Q124" t="str">
        <f ca="1"/>
        <v>j</v>
      </c>
      <c r="R124" t="str">
        <f ca="1"/>
        <v>l</v>
      </c>
      <c r="S124">
        <f ca="1"/>
        <v>1</v>
      </c>
      <c r="T124">
        <f ca="1"/>
        <v>1</v>
      </c>
      <c r="U124">
        <f ca="1"/>
        <v>0</v>
      </c>
      <c r="V124">
        <f ca="1"/>
        <v>4</v>
      </c>
    </row>
    <row r="125" spans="5:22" x14ac:dyDescent="0.2">
      <c r="E125">
        <v>124</v>
      </c>
      <c r="F125">
        <f ca="1"/>
        <v>0</v>
      </c>
      <c r="G125">
        <f ca="1"/>
        <v>1</v>
      </c>
      <c r="H125" t="str">
        <f ca="1"/>
        <v>Amelia Hernandez</v>
      </c>
      <c r="I125" t="str">
        <f ca="1"/>
        <v>mlrnndz67@gmail.com</v>
      </c>
      <c r="J125" t="str">
        <f ca="1"/>
        <v>Vcfh132&amp;</v>
      </c>
      <c r="N125">
        <f ca="1"/>
        <v>4</v>
      </c>
      <c r="O125">
        <f ca="1"/>
        <v>1</v>
      </c>
      <c r="P125" t="str">
        <f ca="1"/>
        <v>V</v>
      </c>
      <c r="Q125" t="str">
        <f ca="1"/>
        <v>c</v>
      </c>
      <c r="R125" t="str">
        <f ca="1"/>
        <v>f</v>
      </c>
      <c r="S125" t="str">
        <f ca="1"/>
        <v>h</v>
      </c>
      <c r="T125">
        <f ca="1"/>
        <v>1</v>
      </c>
      <c r="U125">
        <f ca="1"/>
        <v>3</v>
      </c>
      <c r="V125">
        <f ca="1"/>
        <v>2</v>
      </c>
    </row>
    <row r="126" spans="5:22" x14ac:dyDescent="0.2">
      <c r="E126">
        <v>125</v>
      </c>
      <c r="F126">
        <f ca="1"/>
        <v>0</v>
      </c>
      <c r="G126">
        <f ca="1"/>
        <v>1</v>
      </c>
      <c r="H126" t="str">
        <f ca="1"/>
        <v>Liam Dahan</v>
      </c>
      <c r="I126" t="str">
        <f ca="1"/>
        <v>LmDn77@gmail.com</v>
      </c>
      <c r="J126" t="str">
        <f ca="1"/>
        <v>Rpz#y520</v>
      </c>
      <c r="N126">
        <f ca="1"/>
        <v>4</v>
      </c>
      <c r="O126">
        <f ca="1"/>
        <v>0</v>
      </c>
      <c r="P126" t="str">
        <f ca="1"/>
        <v>R</v>
      </c>
      <c r="Q126" t="str">
        <f ca="1"/>
        <v>p</v>
      </c>
      <c r="R126" t="str">
        <f ca="1"/>
        <v>z</v>
      </c>
      <c r="S126" t="str">
        <f ca="1"/>
        <v>y</v>
      </c>
      <c r="T126">
        <f ca="1"/>
        <v>5</v>
      </c>
      <c r="U126">
        <f ca="1"/>
        <v>2</v>
      </c>
      <c r="V126">
        <f ca="1"/>
        <v>0</v>
      </c>
    </row>
    <row r="127" spans="5:22" x14ac:dyDescent="0.2">
      <c r="E127">
        <v>126</v>
      </c>
      <c r="F127">
        <f ca="1"/>
        <v>0</v>
      </c>
      <c r="G127">
        <f ca="1"/>
        <v>1</v>
      </c>
      <c r="H127" t="str">
        <f ca="1"/>
        <v>Harper Danilov</v>
      </c>
      <c r="I127" t="str">
        <f ca="1"/>
        <v>rprDnlv79@gmail.com</v>
      </c>
      <c r="J127" t="str">
        <f ca="1"/>
        <v>Ciytm78@</v>
      </c>
      <c r="N127">
        <f ca="1"/>
        <v>5</v>
      </c>
      <c r="O127">
        <f ca="1"/>
        <v>1</v>
      </c>
      <c r="P127" t="str">
        <f ca="1"/>
        <v>C</v>
      </c>
      <c r="Q127" t="str">
        <f ca="1"/>
        <v>i</v>
      </c>
      <c r="R127" t="str">
        <f ca="1"/>
        <v>y</v>
      </c>
      <c r="S127" t="str">
        <f ca="1"/>
        <v>t</v>
      </c>
      <c r="T127" t="str">
        <f ca="1"/>
        <v>m</v>
      </c>
      <c r="U127">
        <f ca="1"/>
        <v>7</v>
      </c>
      <c r="V127">
        <f ca="1"/>
        <v>8</v>
      </c>
    </row>
    <row r="128" spans="5:22" x14ac:dyDescent="0.2">
      <c r="E128">
        <v>127</v>
      </c>
      <c r="F128">
        <f ca="1"/>
        <v>0</v>
      </c>
      <c r="G128">
        <f ca="1"/>
        <v>0</v>
      </c>
      <c r="H128" t="str">
        <f ca="1"/>
        <v>Ori Friedman</v>
      </c>
      <c r="I128" t="str">
        <f ca="1"/>
        <v/>
      </c>
      <c r="J128" t="str">
        <f ca="1"/>
        <v/>
      </c>
      <c r="N128" t="str">
        <f ca="1"/>
        <v/>
      </c>
      <c r="O128" t="str">
        <f ca="1"/>
        <v/>
      </c>
      <c r="P128" t="str">
        <f ca="1"/>
        <v/>
      </c>
      <c r="Q128" t="str">
        <f ca="1"/>
        <v/>
      </c>
      <c r="R128" t="str">
        <f ca="1"/>
        <v/>
      </c>
      <c r="S128" t="str">
        <f ca="1"/>
        <v/>
      </c>
      <c r="T128" t="str">
        <f ca="1"/>
        <v/>
      </c>
      <c r="U128" t="str">
        <f ca="1"/>
        <v/>
      </c>
      <c r="V128" t="str">
        <f ca="1"/>
        <v/>
      </c>
    </row>
    <row r="129" spans="5:22" x14ac:dyDescent="0.2">
      <c r="E129">
        <v>128</v>
      </c>
      <c r="F129">
        <f ca="1"/>
        <v>1</v>
      </c>
      <c r="G129">
        <f ca="1"/>
        <v>0</v>
      </c>
      <c r="H129" t="str">
        <f ca="1"/>
        <v>Emma James Johnson</v>
      </c>
      <c r="I129" t="str">
        <f ca="1"/>
        <v/>
      </c>
      <c r="J129" t="str">
        <f ca="1"/>
        <v/>
      </c>
      <c r="N129" t="str">
        <f ca="1"/>
        <v/>
      </c>
      <c r="O129" t="str">
        <f ca="1"/>
        <v/>
      </c>
      <c r="P129" t="str">
        <f ca="1"/>
        <v/>
      </c>
      <c r="Q129" t="str">
        <f ca="1"/>
        <v/>
      </c>
      <c r="R129" t="str">
        <f ca="1"/>
        <v/>
      </c>
      <c r="S129" t="str">
        <f ca="1"/>
        <v/>
      </c>
      <c r="T129" t="str">
        <f ca="1"/>
        <v/>
      </c>
      <c r="U129" t="str">
        <f ca="1"/>
        <v/>
      </c>
      <c r="V129" t="str">
        <f ca="1"/>
        <v/>
      </c>
    </row>
    <row r="130" spans="5:22" x14ac:dyDescent="0.2">
      <c r="E130">
        <v>129</v>
      </c>
      <c r="F130">
        <f ca="1"/>
        <v>0</v>
      </c>
      <c r="G130">
        <f ca="1"/>
        <v>0</v>
      </c>
      <c r="H130" t="str">
        <f ca="1"/>
        <v>Oren Williams</v>
      </c>
      <c r="I130" t="str">
        <f ca="1"/>
        <v/>
      </c>
      <c r="J130" t="str">
        <f ca="1"/>
        <v/>
      </c>
      <c r="N130" t="str">
        <f ca="1"/>
        <v/>
      </c>
      <c r="O130" t="str">
        <f ca="1"/>
        <v/>
      </c>
      <c r="P130" t="str">
        <f ca="1"/>
        <v/>
      </c>
      <c r="Q130" t="str">
        <f ca="1"/>
        <v/>
      </c>
      <c r="R130" t="str">
        <f ca="1"/>
        <v/>
      </c>
      <c r="S130" t="str">
        <f ca="1"/>
        <v/>
      </c>
      <c r="T130" t="str">
        <f ca="1"/>
        <v/>
      </c>
      <c r="U130" t="str">
        <f ca="1"/>
        <v/>
      </c>
      <c r="V130" t="str">
        <f ca="1"/>
        <v/>
      </c>
    </row>
    <row r="131" spans="5:22" x14ac:dyDescent="0.2">
      <c r="E131">
        <v>130</v>
      </c>
      <c r="F131">
        <f ca="1"/>
        <v>0</v>
      </c>
      <c r="G131">
        <f ca="1"/>
        <v>0</v>
      </c>
      <c r="H131" t="str">
        <f ca="1"/>
        <v>Oren White</v>
      </c>
      <c r="I131" t="str">
        <f ca="1"/>
        <v/>
      </c>
      <c r="J131" t="str">
        <f ca="1"/>
        <v/>
      </c>
      <c r="N131" t="str">
        <f ca="1"/>
        <v/>
      </c>
      <c r="O131" t="str">
        <f ca="1"/>
        <v/>
      </c>
      <c r="P131" t="str">
        <f ca="1"/>
        <v/>
      </c>
      <c r="Q131" t="str">
        <f ca="1"/>
        <v/>
      </c>
      <c r="R131" t="str">
        <f ca="1"/>
        <v/>
      </c>
      <c r="S131" t="str">
        <f ca="1"/>
        <v/>
      </c>
      <c r="T131" t="str">
        <f ca="1"/>
        <v/>
      </c>
      <c r="U131" t="str">
        <f ca="1"/>
        <v/>
      </c>
      <c r="V131" t="str">
        <f ca="1"/>
        <v/>
      </c>
    </row>
    <row r="132" spans="5:22" x14ac:dyDescent="0.2">
      <c r="E132">
        <v>131</v>
      </c>
      <c r="F132">
        <f ca="1"/>
        <v>0</v>
      </c>
      <c r="G132">
        <f ca="1"/>
        <v>1</v>
      </c>
      <c r="H132" t="str">
        <f ca="1"/>
        <v>Elijah Thomas</v>
      </c>
      <c r="I132" t="str">
        <f ca="1"/>
        <v>ljTms81@gmail.com</v>
      </c>
      <c r="J132" t="str">
        <f ca="1"/>
        <v>Trm3699$</v>
      </c>
      <c r="N132">
        <f ca="1"/>
        <v>3</v>
      </c>
      <c r="O132">
        <f ca="1"/>
        <v>1</v>
      </c>
      <c r="P132" t="str">
        <f ca="1"/>
        <v>T</v>
      </c>
      <c r="Q132" t="str">
        <f ca="1"/>
        <v>r</v>
      </c>
      <c r="R132" t="str">
        <f ca="1"/>
        <v>m</v>
      </c>
      <c r="S132">
        <f ca="1"/>
        <v>3</v>
      </c>
      <c r="T132">
        <f ca="1"/>
        <v>6</v>
      </c>
      <c r="U132">
        <f ca="1"/>
        <v>9</v>
      </c>
      <c r="V132">
        <f ca="1"/>
        <v>9</v>
      </c>
    </row>
    <row r="133" spans="5:22" x14ac:dyDescent="0.2">
      <c r="E133">
        <v>132</v>
      </c>
      <c r="F133">
        <f ca="1"/>
        <v>0</v>
      </c>
      <c r="G133">
        <f ca="1"/>
        <v>0</v>
      </c>
      <c r="H133" t="str">
        <f ca="1"/>
        <v>Ofek Harris</v>
      </c>
      <c r="I133" t="str">
        <f ca="1"/>
        <v/>
      </c>
      <c r="J133" t="str">
        <f ca="1"/>
        <v/>
      </c>
      <c r="N133" t="str">
        <f ca="1"/>
        <v/>
      </c>
      <c r="O133" t="str">
        <f ca="1"/>
        <v/>
      </c>
      <c r="P133" t="str">
        <f ca="1"/>
        <v/>
      </c>
      <c r="Q133" t="str">
        <f ca="1"/>
        <v/>
      </c>
      <c r="R133" t="str">
        <f ca="1"/>
        <v/>
      </c>
      <c r="S133" t="str">
        <f ca="1"/>
        <v/>
      </c>
      <c r="T133" t="str">
        <f ca="1"/>
        <v/>
      </c>
      <c r="U133" t="str">
        <f ca="1"/>
        <v/>
      </c>
      <c r="V133" t="str">
        <f ca="1"/>
        <v/>
      </c>
    </row>
    <row r="134" spans="5:22" x14ac:dyDescent="0.2">
      <c r="E134">
        <v>133</v>
      </c>
      <c r="F134">
        <f ca="1"/>
        <v>0</v>
      </c>
      <c r="G134">
        <f ca="1"/>
        <v>0</v>
      </c>
      <c r="H134" t="str">
        <f ca="1"/>
        <v>Evelyn Jones</v>
      </c>
      <c r="I134" t="str">
        <f ca="1"/>
        <v/>
      </c>
      <c r="J134" t="str">
        <f ca="1"/>
        <v/>
      </c>
      <c r="N134" t="str">
        <f ca="1"/>
        <v/>
      </c>
      <c r="O134" t="str">
        <f ca="1"/>
        <v/>
      </c>
      <c r="P134" t="str">
        <f ca="1"/>
        <v/>
      </c>
      <c r="Q134" t="str">
        <f ca="1"/>
        <v/>
      </c>
      <c r="R134" t="str">
        <f ca="1"/>
        <v/>
      </c>
      <c r="S134" t="str">
        <f ca="1"/>
        <v/>
      </c>
      <c r="T134" t="str">
        <f ca="1"/>
        <v/>
      </c>
      <c r="U134" t="str">
        <f ca="1"/>
        <v/>
      </c>
      <c r="V134" t="str">
        <f ca="1"/>
        <v/>
      </c>
    </row>
    <row r="135" spans="5:22" x14ac:dyDescent="0.2">
      <c r="E135">
        <v>134</v>
      </c>
      <c r="F135">
        <f ca="1"/>
        <v>0</v>
      </c>
      <c r="G135">
        <f ca="1"/>
        <v>1</v>
      </c>
      <c r="H135" t="str">
        <f ca="1"/>
        <v>Emily Robinson</v>
      </c>
      <c r="I135" t="str">
        <f ca="1"/>
        <v>mlyRbnsn34@gmail.com</v>
      </c>
      <c r="J135" t="str">
        <f ca="1"/>
        <v>Umn#t150</v>
      </c>
      <c r="N135">
        <f ca="1"/>
        <v>4</v>
      </c>
      <c r="O135">
        <f ca="1"/>
        <v>0</v>
      </c>
      <c r="P135" t="str">
        <f ca="1"/>
        <v>U</v>
      </c>
      <c r="Q135" t="str">
        <f ca="1"/>
        <v>m</v>
      </c>
      <c r="R135" t="str">
        <f ca="1"/>
        <v>n</v>
      </c>
      <c r="S135" t="str">
        <f ca="1"/>
        <v>t</v>
      </c>
      <c r="T135">
        <f ca="1"/>
        <v>1</v>
      </c>
      <c r="U135">
        <f ca="1"/>
        <v>5</v>
      </c>
      <c r="V135">
        <f ca="1"/>
        <v>0</v>
      </c>
    </row>
    <row r="136" spans="5:22" x14ac:dyDescent="0.2">
      <c r="E136">
        <v>135</v>
      </c>
      <c r="F136">
        <f ca="1"/>
        <v>0</v>
      </c>
      <c r="G136">
        <f ca="1"/>
        <v>1</v>
      </c>
      <c r="H136" t="str">
        <f ca="1"/>
        <v>Aiden Brown</v>
      </c>
      <c r="I136" t="str">
        <f ca="1"/>
        <v>dnBrwn67@gmail.com</v>
      </c>
      <c r="J136" t="str">
        <f ca="1"/>
        <v>Gop@eu85</v>
      </c>
      <c r="N136">
        <f ca="1"/>
        <v>5</v>
      </c>
      <c r="O136">
        <f ca="1"/>
        <v>0</v>
      </c>
      <c r="P136" t="str">
        <f ca="1"/>
        <v>G</v>
      </c>
      <c r="Q136" t="str">
        <f ca="1"/>
        <v>o</v>
      </c>
      <c r="R136" t="str">
        <f ca="1"/>
        <v>p</v>
      </c>
      <c r="S136" t="str">
        <f ca="1"/>
        <v>e</v>
      </c>
      <c r="T136" t="str">
        <f ca="1"/>
        <v>u</v>
      </c>
      <c r="U136">
        <f ca="1"/>
        <v>8</v>
      </c>
      <c r="V136">
        <f ca="1"/>
        <v>5</v>
      </c>
    </row>
    <row r="137" spans="5:22" x14ac:dyDescent="0.2">
      <c r="E137">
        <v>136</v>
      </c>
      <c r="F137">
        <f ca="1"/>
        <v>0</v>
      </c>
      <c r="G137">
        <f ca="1"/>
        <v>1</v>
      </c>
      <c r="H137" t="str">
        <f ca="1"/>
        <v>Ori Gonzalez</v>
      </c>
      <c r="I137" t="str">
        <f ca="1"/>
        <v>rGnzlz34@gmail.com</v>
      </c>
      <c r="J137" t="str">
        <f ca="1"/>
        <v>Zaa&amp;el92</v>
      </c>
      <c r="N137">
        <f ca="1"/>
        <v>5</v>
      </c>
      <c r="O137">
        <f ca="1"/>
        <v>0</v>
      </c>
      <c r="P137" t="str">
        <f ca="1"/>
        <v>Z</v>
      </c>
      <c r="Q137" t="str">
        <f ca="1"/>
        <v>a</v>
      </c>
      <c r="R137" t="str">
        <f ca="1"/>
        <v>a</v>
      </c>
      <c r="S137" t="str">
        <f ca="1"/>
        <v>e</v>
      </c>
      <c r="T137" t="str">
        <f ca="1"/>
        <v>l</v>
      </c>
      <c r="U137">
        <f ca="1"/>
        <v>9</v>
      </c>
      <c r="V137">
        <f ca="1"/>
        <v>2</v>
      </c>
    </row>
    <row r="138" spans="5:22" x14ac:dyDescent="0.2">
      <c r="E138">
        <v>137</v>
      </c>
      <c r="F138">
        <f ca="1"/>
        <v>1</v>
      </c>
      <c r="G138">
        <f ca="1"/>
        <v>1</v>
      </c>
      <c r="H138" t="str">
        <f ca="1"/>
        <v>Avery Ann Gonzalez</v>
      </c>
      <c r="I138" t="str">
        <f ca="1"/>
        <v>vrynnGnzlz56@gmail.com</v>
      </c>
      <c r="J138" t="str">
        <f ca="1"/>
        <v>Hzb+t006</v>
      </c>
      <c r="N138">
        <f ca="1"/>
        <v>4</v>
      </c>
      <c r="O138">
        <f ca="1"/>
        <v>0</v>
      </c>
      <c r="P138" t="str">
        <f ca="1"/>
        <v>H</v>
      </c>
      <c r="Q138" t="str">
        <f ca="1"/>
        <v>z</v>
      </c>
      <c r="R138" t="str">
        <f ca="1"/>
        <v>b</v>
      </c>
      <c r="S138" t="str">
        <f ca="1"/>
        <v>t</v>
      </c>
      <c r="T138">
        <f ca="1"/>
        <v>0</v>
      </c>
      <c r="U138">
        <f ca="1"/>
        <v>0</v>
      </c>
      <c r="V138">
        <f ca="1"/>
        <v>6</v>
      </c>
    </row>
    <row r="139" spans="5:22" x14ac:dyDescent="0.2">
      <c r="E139">
        <v>138</v>
      </c>
      <c r="F139">
        <f ca="1"/>
        <v>0</v>
      </c>
      <c r="G139">
        <f ca="1"/>
        <v>1</v>
      </c>
      <c r="H139" t="str">
        <f ca="1"/>
        <v>Emma Danilov</v>
      </c>
      <c r="I139" t="str">
        <f ca="1"/>
        <v>mmDnlv71@gmail.com</v>
      </c>
      <c r="J139" t="str">
        <f ca="1"/>
        <v>Ifp3219%</v>
      </c>
      <c r="N139">
        <f ca="1"/>
        <v>3</v>
      </c>
      <c r="O139">
        <f ca="1"/>
        <v>1</v>
      </c>
      <c r="P139" t="str">
        <f ca="1"/>
        <v>I</v>
      </c>
      <c r="Q139" t="str">
        <f ca="1"/>
        <v>f</v>
      </c>
      <c r="R139" t="str">
        <f ca="1"/>
        <v>p</v>
      </c>
      <c r="S139">
        <f ca="1"/>
        <v>3</v>
      </c>
      <c r="T139">
        <f ca="1"/>
        <v>2</v>
      </c>
      <c r="U139">
        <f ca="1"/>
        <v>1</v>
      </c>
      <c r="V139">
        <f ca="1"/>
        <v>9</v>
      </c>
    </row>
    <row r="140" spans="5:22" x14ac:dyDescent="0.2">
      <c r="E140">
        <v>139</v>
      </c>
      <c r="F140">
        <f ca="1"/>
        <v>0</v>
      </c>
      <c r="G140">
        <f ca="1"/>
        <v>0</v>
      </c>
      <c r="H140" t="str">
        <f ca="1"/>
        <v>James Lee</v>
      </c>
      <c r="I140" t="str">
        <f ca="1"/>
        <v/>
      </c>
      <c r="J140" t="str">
        <f ca="1"/>
        <v/>
      </c>
      <c r="N140" t="str">
        <f ca="1"/>
        <v/>
      </c>
      <c r="O140" t="str">
        <f ca="1"/>
        <v/>
      </c>
      <c r="P140" t="str">
        <f ca="1"/>
        <v/>
      </c>
      <c r="Q140" t="str">
        <f ca="1"/>
        <v/>
      </c>
      <c r="R140" t="str">
        <f ca="1"/>
        <v/>
      </c>
      <c r="S140" t="str">
        <f ca="1"/>
        <v/>
      </c>
      <c r="T140" t="str">
        <f ca="1"/>
        <v/>
      </c>
      <c r="U140" t="str">
        <f ca="1"/>
        <v/>
      </c>
      <c r="V140" t="str">
        <f ca="1"/>
        <v/>
      </c>
    </row>
    <row r="141" spans="5:22" x14ac:dyDescent="0.2">
      <c r="E141">
        <v>140</v>
      </c>
      <c r="F141">
        <f ca="1"/>
        <v>0</v>
      </c>
      <c r="G141">
        <f ca="1"/>
        <v>1</v>
      </c>
      <c r="H141" t="str">
        <f ca="1"/>
        <v>Jackson Danilov</v>
      </c>
      <c r="I141" t="str">
        <f ca="1"/>
        <v>JcksnDnlv23@gmail.com</v>
      </c>
      <c r="J141" t="str">
        <f ca="1"/>
        <v>Enp4822%</v>
      </c>
      <c r="N141">
        <f ca="1"/>
        <v>3</v>
      </c>
      <c r="O141">
        <f ca="1"/>
        <v>1</v>
      </c>
      <c r="P141" t="str">
        <f ca="1"/>
        <v>E</v>
      </c>
      <c r="Q141" t="str">
        <f ca="1"/>
        <v>n</v>
      </c>
      <c r="R141" t="str">
        <f ca="1"/>
        <v>p</v>
      </c>
      <c r="S141">
        <f ca="1"/>
        <v>4</v>
      </c>
      <c r="T141">
        <f ca="1"/>
        <v>8</v>
      </c>
      <c r="U141">
        <f ca="1"/>
        <v>2</v>
      </c>
      <c r="V141">
        <f ca="1"/>
        <v>2</v>
      </c>
    </row>
    <row r="142" spans="5:22" x14ac:dyDescent="0.2">
      <c r="E142">
        <v>141</v>
      </c>
      <c r="F142">
        <f ca="1"/>
        <v>0</v>
      </c>
      <c r="G142">
        <f ca="1"/>
        <v>1</v>
      </c>
      <c r="H142" t="str">
        <f ca="1"/>
        <v>Gefen Vigdorovitch</v>
      </c>
      <c r="I142" t="str">
        <f ca="1"/>
        <v>GfnVgdrvtc29@gmail.com</v>
      </c>
      <c r="J142" t="str">
        <f ca="1"/>
        <v>Lev%4579</v>
      </c>
      <c r="N142">
        <f ca="1"/>
        <v>3</v>
      </c>
      <c r="O142">
        <f ca="1"/>
        <v>0</v>
      </c>
      <c r="P142" t="str">
        <f ca="1"/>
        <v>L</v>
      </c>
      <c r="Q142" t="str">
        <f ca="1"/>
        <v>e</v>
      </c>
      <c r="R142" t="str">
        <f ca="1"/>
        <v>v</v>
      </c>
      <c r="S142">
        <f ca="1"/>
        <v>4</v>
      </c>
      <c r="T142">
        <f ca="1"/>
        <v>5</v>
      </c>
      <c r="U142">
        <f ca="1"/>
        <v>7</v>
      </c>
      <c r="V142">
        <f ca="1"/>
        <v>9</v>
      </c>
    </row>
    <row r="143" spans="5:22" x14ac:dyDescent="0.2">
      <c r="E143">
        <v>142</v>
      </c>
      <c r="F143">
        <f ca="1"/>
        <v>0</v>
      </c>
      <c r="G143">
        <f ca="1"/>
        <v>1</v>
      </c>
      <c r="H143" t="str">
        <f ca="1"/>
        <v>Mia Williams</v>
      </c>
      <c r="I143" t="str">
        <f ca="1"/>
        <v>MWllms25@gmail.com</v>
      </c>
      <c r="J143" t="str">
        <f ca="1"/>
        <v>Egb?c556</v>
      </c>
      <c r="N143">
        <f ca="1"/>
        <v>4</v>
      </c>
      <c r="O143">
        <f ca="1"/>
        <v>0</v>
      </c>
      <c r="P143" t="str">
        <f ca="1"/>
        <v>E</v>
      </c>
      <c r="Q143" t="str">
        <f ca="1"/>
        <v>g</v>
      </c>
      <c r="R143" t="str">
        <f ca="1"/>
        <v>b</v>
      </c>
      <c r="S143" t="str">
        <f ca="1"/>
        <v>c</v>
      </c>
      <c r="T143">
        <f ca="1"/>
        <v>5</v>
      </c>
      <c r="U143">
        <f ca="1"/>
        <v>5</v>
      </c>
      <c r="V143">
        <f ca="1"/>
        <v>6</v>
      </c>
    </row>
    <row r="144" spans="5:22" x14ac:dyDescent="0.2">
      <c r="E144">
        <v>143</v>
      </c>
      <c r="F144">
        <f ca="1"/>
        <v>1</v>
      </c>
      <c r="G144">
        <f ca="1"/>
        <v>0</v>
      </c>
      <c r="H144" t="str">
        <f ca="1"/>
        <v>Jackson Marie Geva</v>
      </c>
      <c r="I144" t="str">
        <f ca="1"/>
        <v/>
      </c>
      <c r="J144" t="str">
        <f ca="1"/>
        <v/>
      </c>
      <c r="N144" t="str">
        <f ca="1"/>
        <v/>
      </c>
      <c r="O144" t="str">
        <f ca="1"/>
        <v/>
      </c>
      <c r="P144" t="str">
        <f ca="1"/>
        <v/>
      </c>
      <c r="Q144" t="str">
        <f ca="1"/>
        <v/>
      </c>
      <c r="R144" t="str">
        <f ca="1"/>
        <v/>
      </c>
      <c r="S144" t="str">
        <f ca="1"/>
        <v/>
      </c>
      <c r="T144" t="str">
        <f ca="1"/>
        <v/>
      </c>
      <c r="U144" t="str">
        <f ca="1"/>
        <v/>
      </c>
      <c r="V144" t="str">
        <f ca="1"/>
        <v/>
      </c>
    </row>
    <row r="145" spans="5:22" x14ac:dyDescent="0.2">
      <c r="E145">
        <v>144</v>
      </c>
      <c r="F145">
        <f ca="1"/>
        <v>0</v>
      </c>
      <c r="G145">
        <f ca="1"/>
        <v>1</v>
      </c>
      <c r="H145" t="str">
        <f ca="1"/>
        <v>Jackson Cohen</v>
      </c>
      <c r="I145" t="str">
        <f ca="1"/>
        <v>JcksnCn59@gmail.com</v>
      </c>
      <c r="J145" t="str">
        <f ca="1"/>
        <v>Rjt?9062</v>
      </c>
      <c r="N145">
        <f ca="1"/>
        <v>3</v>
      </c>
      <c r="O145">
        <f ca="1"/>
        <v>0</v>
      </c>
      <c r="P145" t="str">
        <f ca="1"/>
        <v>R</v>
      </c>
      <c r="Q145" t="str">
        <f ca="1"/>
        <v>j</v>
      </c>
      <c r="R145" t="str">
        <f ca="1"/>
        <v>t</v>
      </c>
      <c r="S145">
        <f ca="1"/>
        <v>9</v>
      </c>
      <c r="T145">
        <f ca="1"/>
        <v>0</v>
      </c>
      <c r="U145">
        <f ca="1"/>
        <v>6</v>
      </c>
      <c r="V145">
        <f ca="1"/>
        <v>2</v>
      </c>
    </row>
    <row r="146" spans="5:22" x14ac:dyDescent="0.2">
      <c r="E146">
        <v>145</v>
      </c>
      <c r="F146">
        <f ca="1"/>
        <v>0</v>
      </c>
      <c r="G146">
        <f ca="1"/>
        <v>0</v>
      </c>
      <c r="H146" t="str">
        <f ca="1"/>
        <v>Emily Sanchez</v>
      </c>
      <c r="I146" t="str">
        <f ca="1"/>
        <v/>
      </c>
      <c r="J146" t="str">
        <f ca="1"/>
        <v/>
      </c>
      <c r="N146" t="str">
        <f ca="1"/>
        <v/>
      </c>
      <c r="O146" t="str">
        <f ca="1"/>
        <v/>
      </c>
      <c r="P146" t="str">
        <f ca="1"/>
        <v/>
      </c>
      <c r="Q146" t="str">
        <f ca="1"/>
        <v/>
      </c>
      <c r="R146" t="str">
        <f ca="1"/>
        <v/>
      </c>
      <c r="S146" t="str">
        <f ca="1"/>
        <v/>
      </c>
      <c r="T146" t="str">
        <f ca="1"/>
        <v/>
      </c>
      <c r="U146" t="str">
        <f ca="1"/>
        <v/>
      </c>
      <c r="V146" t="str">
        <f ca="1"/>
        <v/>
      </c>
    </row>
    <row r="147" spans="5:22" x14ac:dyDescent="0.2">
      <c r="E147">
        <v>146</v>
      </c>
      <c r="F147">
        <f ca="1"/>
        <v>0</v>
      </c>
      <c r="G147">
        <f ca="1"/>
        <v>0</v>
      </c>
      <c r="H147" t="str">
        <f ca="1"/>
        <v>Noah Martinez</v>
      </c>
      <c r="I147" t="str">
        <f ca="1"/>
        <v/>
      </c>
      <c r="J147" t="str">
        <f ca="1"/>
        <v/>
      </c>
      <c r="N147" t="str">
        <f ca="1"/>
        <v/>
      </c>
      <c r="O147" t="str">
        <f ca="1"/>
        <v/>
      </c>
      <c r="P147" t="str">
        <f ca="1"/>
        <v/>
      </c>
      <c r="Q147" t="str">
        <f ca="1"/>
        <v/>
      </c>
      <c r="R147" t="str">
        <f ca="1"/>
        <v/>
      </c>
      <c r="S147" t="str">
        <f ca="1"/>
        <v/>
      </c>
      <c r="T147" t="str">
        <f ca="1"/>
        <v/>
      </c>
      <c r="U147" t="str">
        <f ca="1"/>
        <v/>
      </c>
      <c r="V147" t="str">
        <f ca="1"/>
        <v/>
      </c>
    </row>
    <row r="148" spans="5:22" x14ac:dyDescent="0.2">
      <c r="E148">
        <v>147</v>
      </c>
      <c r="F148">
        <f ca="1"/>
        <v>0</v>
      </c>
      <c r="G148">
        <f ca="1"/>
        <v>1</v>
      </c>
      <c r="H148" t="str">
        <f ca="1"/>
        <v>Mason Friedman</v>
      </c>
      <c r="I148" t="str">
        <f ca="1"/>
        <v>MsnFrdmn18@gmail.com</v>
      </c>
      <c r="J148" t="str">
        <f ca="1"/>
        <v>Qjc*ug87</v>
      </c>
      <c r="N148">
        <f ca="1"/>
        <v>5</v>
      </c>
      <c r="O148">
        <f ca="1"/>
        <v>0</v>
      </c>
      <c r="P148" t="str">
        <f ca="1"/>
        <v>Q</v>
      </c>
      <c r="Q148" t="str">
        <f ca="1"/>
        <v>j</v>
      </c>
      <c r="R148" t="str">
        <f ca="1"/>
        <v>c</v>
      </c>
      <c r="S148" t="str">
        <f ca="1"/>
        <v>u</v>
      </c>
      <c r="T148" t="str">
        <f ca="1"/>
        <v>g</v>
      </c>
      <c r="U148">
        <f ca="1"/>
        <v>8</v>
      </c>
      <c r="V148">
        <f ca="1"/>
        <v>7</v>
      </c>
    </row>
    <row r="149" spans="5:22" x14ac:dyDescent="0.2">
      <c r="E149">
        <v>148</v>
      </c>
      <c r="F149">
        <f ca="1"/>
        <v>0</v>
      </c>
      <c r="G149">
        <f ca="1"/>
        <v>1</v>
      </c>
      <c r="H149" t="str">
        <f ca="1"/>
        <v>Ethan Jones</v>
      </c>
      <c r="I149" t="str">
        <f ca="1"/>
        <v>tnJns11@gmail.com</v>
      </c>
      <c r="J149" t="str">
        <f ca="1"/>
        <v>Ued*r956</v>
      </c>
      <c r="N149">
        <f ca="1"/>
        <v>4</v>
      </c>
      <c r="O149">
        <f ca="1"/>
        <v>0</v>
      </c>
      <c r="P149" t="str">
        <f ca="1"/>
        <v>U</v>
      </c>
      <c r="Q149" t="str">
        <f ca="1"/>
        <v>e</v>
      </c>
      <c r="R149" t="str">
        <f ca="1"/>
        <v>d</v>
      </c>
      <c r="S149" t="str">
        <f ca="1"/>
        <v>r</v>
      </c>
      <c r="T149">
        <f ca="1"/>
        <v>9</v>
      </c>
      <c r="U149">
        <f ca="1"/>
        <v>5</v>
      </c>
      <c r="V149">
        <f ca="1"/>
        <v>6</v>
      </c>
    </row>
    <row r="150" spans="5:22" x14ac:dyDescent="0.2">
      <c r="E150">
        <v>149</v>
      </c>
      <c r="F150">
        <f ca="1"/>
        <v>0</v>
      </c>
      <c r="G150">
        <f ca="1"/>
        <v>1</v>
      </c>
      <c r="H150" t="str">
        <f ca="1"/>
        <v>Tom Williams</v>
      </c>
      <c r="I150" t="str">
        <f ca="1"/>
        <v>TmWllms83@gmail.com</v>
      </c>
      <c r="J150" t="str">
        <f ca="1"/>
        <v>Dbaz073$</v>
      </c>
      <c r="N150">
        <f ca="1"/>
        <v>4</v>
      </c>
      <c r="O150">
        <f ca="1"/>
        <v>1</v>
      </c>
      <c r="P150" t="str">
        <f ca="1"/>
        <v>D</v>
      </c>
      <c r="Q150" t="str">
        <f ca="1"/>
        <v>b</v>
      </c>
      <c r="R150" t="str">
        <f ca="1"/>
        <v>a</v>
      </c>
      <c r="S150" t="str">
        <f ca="1"/>
        <v>z</v>
      </c>
      <c r="T150">
        <f ca="1"/>
        <v>0</v>
      </c>
      <c r="U150">
        <f ca="1"/>
        <v>7</v>
      </c>
      <c r="V150">
        <f ca="1"/>
        <v>3</v>
      </c>
    </row>
    <row r="151" spans="5:22" x14ac:dyDescent="0.2">
      <c r="E151">
        <v>150</v>
      </c>
      <c r="F151">
        <f ca="1"/>
        <v>0</v>
      </c>
      <c r="G151">
        <f ca="1"/>
        <v>1</v>
      </c>
      <c r="H151" t="str">
        <f ca="1"/>
        <v>Abigail Hernandez</v>
      </c>
      <c r="I151" t="str">
        <f ca="1"/>
        <v>bglrnndz68@gmail.com</v>
      </c>
      <c r="J151" t="str">
        <f ca="1"/>
        <v>Oqh2111$</v>
      </c>
      <c r="N151">
        <f ca="1"/>
        <v>3</v>
      </c>
      <c r="O151">
        <f ca="1"/>
        <v>1</v>
      </c>
      <c r="P151" t="str">
        <f ca="1"/>
        <v>O</v>
      </c>
      <c r="Q151" t="str">
        <f ca="1"/>
        <v>q</v>
      </c>
      <c r="R151" t="str">
        <f ca="1"/>
        <v>h</v>
      </c>
      <c r="S151">
        <f ca="1"/>
        <v>2</v>
      </c>
      <c r="T151">
        <f ca="1"/>
        <v>1</v>
      </c>
      <c r="U151">
        <f ca="1"/>
        <v>1</v>
      </c>
      <c r="V151">
        <f ca="1"/>
        <v>1</v>
      </c>
    </row>
    <row r="152" spans="5:22" x14ac:dyDescent="0.2">
      <c r="E152">
        <v>151</v>
      </c>
      <c r="F152">
        <f ca="1"/>
        <v>0</v>
      </c>
      <c r="G152">
        <f ca="1"/>
        <v>1</v>
      </c>
      <c r="H152" t="str">
        <f ca="1"/>
        <v>Sophia Sanchez</v>
      </c>
      <c r="I152" t="str">
        <f ca="1"/>
        <v>SpSncz68@gmail.com</v>
      </c>
      <c r="J152" t="str">
        <f ca="1"/>
        <v>Vhhv080%</v>
      </c>
      <c r="N152">
        <f ca="1"/>
        <v>4</v>
      </c>
      <c r="O152">
        <f ca="1"/>
        <v>1</v>
      </c>
      <c r="P152" t="str">
        <f ca="1"/>
        <v>V</v>
      </c>
      <c r="Q152" t="str">
        <f ca="1"/>
        <v>h</v>
      </c>
      <c r="R152" t="str">
        <f ca="1"/>
        <v>h</v>
      </c>
      <c r="S152" t="str">
        <f ca="1"/>
        <v>v</v>
      </c>
      <c r="T152">
        <f ca="1"/>
        <v>0</v>
      </c>
      <c r="U152">
        <f ca="1"/>
        <v>8</v>
      </c>
      <c r="V152">
        <f ca="1"/>
        <v>0</v>
      </c>
    </row>
    <row r="153" spans="5:22" x14ac:dyDescent="0.2">
      <c r="E153">
        <v>152</v>
      </c>
      <c r="F153">
        <f ca="1"/>
        <v>0</v>
      </c>
      <c r="G153">
        <f ca="1"/>
        <v>1</v>
      </c>
      <c r="H153" t="str">
        <f ca="1"/>
        <v>Evelyn Anderson</v>
      </c>
      <c r="I153" t="str">
        <f ca="1"/>
        <v>vlynndrsn12@gmail.com</v>
      </c>
      <c r="J153" t="str">
        <f ca="1"/>
        <v>Qwz?f642</v>
      </c>
      <c r="N153">
        <f ca="1"/>
        <v>4</v>
      </c>
      <c r="O153">
        <f ca="1"/>
        <v>0</v>
      </c>
      <c r="P153" t="str">
        <f ca="1"/>
        <v>Q</v>
      </c>
      <c r="Q153" t="str">
        <f ca="1"/>
        <v>w</v>
      </c>
      <c r="R153" t="str">
        <f ca="1"/>
        <v>z</v>
      </c>
      <c r="S153" t="str">
        <f ca="1"/>
        <v>f</v>
      </c>
      <c r="T153">
        <f ca="1"/>
        <v>6</v>
      </c>
      <c r="U153">
        <f ca="1"/>
        <v>4</v>
      </c>
      <c r="V153">
        <f ca="1"/>
        <v>2</v>
      </c>
    </row>
    <row r="154" spans="5:22" x14ac:dyDescent="0.2">
      <c r="E154">
        <v>153</v>
      </c>
      <c r="F154">
        <f ca="1"/>
        <v>0</v>
      </c>
      <c r="G154">
        <f ca="1"/>
        <v>1</v>
      </c>
      <c r="H154" t="str">
        <f ca="1"/>
        <v>Mia Weizman</v>
      </c>
      <c r="I154" t="str">
        <f ca="1"/>
        <v>MWzmn13@gmail.com</v>
      </c>
      <c r="J154" t="str">
        <f ca="1"/>
        <v>Nhke179&amp;</v>
      </c>
      <c r="N154">
        <f ca="1"/>
        <v>4</v>
      </c>
      <c r="O154">
        <f ca="1"/>
        <v>1</v>
      </c>
      <c r="P154" t="str">
        <f ca="1"/>
        <v>N</v>
      </c>
      <c r="Q154" t="str">
        <f ca="1"/>
        <v>h</v>
      </c>
      <c r="R154" t="str">
        <f ca="1"/>
        <v>k</v>
      </c>
      <c r="S154" t="str">
        <f ca="1"/>
        <v>e</v>
      </c>
      <c r="T154">
        <f ca="1"/>
        <v>1</v>
      </c>
      <c r="U154">
        <f ca="1"/>
        <v>7</v>
      </c>
      <c r="V154">
        <f ca="1"/>
        <v>9</v>
      </c>
    </row>
    <row r="155" spans="5:22" x14ac:dyDescent="0.2">
      <c r="E155">
        <v>154</v>
      </c>
      <c r="F155">
        <f ca="1"/>
        <v>0</v>
      </c>
      <c r="G155">
        <f ca="1"/>
        <v>0</v>
      </c>
      <c r="H155" t="str">
        <f ca="1"/>
        <v>Ori Robinson</v>
      </c>
      <c r="I155" t="str">
        <f ca="1"/>
        <v/>
      </c>
      <c r="J155" t="str">
        <f ca="1"/>
        <v/>
      </c>
      <c r="N155" t="str">
        <f ca="1"/>
        <v/>
      </c>
      <c r="O155" t="str">
        <f ca="1"/>
        <v/>
      </c>
      <c r="P155" t="str">
        <f ca="1"/>
        <v/>
      </c>
      <c r="Q155" t="str">
        <f ca="1"/>
        <v/>
      </c>
      <c r="R155" t="str">
        <f ca="1"/>
        <v/>
      </c>
      <c r="S155" t="str">
        <f ca="1"/>
        <v/>
      </c>
      <c r="T155" t="str">
        <f ca="1"/>
        <v/>
      </c>
      <c r="U155" t="str">
        <f ca="1"/>
        <v/>
      </c>
      <c r="V155" t="str">
        <f ca="1"/>
        <v/>
      </c>
    </row>
    <row r="156" spans="5:22" x14ac:dyDescent="0.2">
      <c r="E156">
        <v>155</v>
      </c>
      <c r="F156">
        <f ca="1"/>
        <v>1</v>
      </c>
      <c r="G156">
        <f ca="1"/>
        <v>1</v>
      </c>
      <c r="H156" t="str">
        <f ca="1"/>
        <v>Mia Lynn Perez</v>
      </c>
      <c r="I156" t="str">
        <f ca="1"/>
        <v>MLynnPrz91@gmail.com</v>
      </c>
      <c r="J156" t="str">
        <f ca="1"/>
        <v>Ylu+q145</v>
      </c>
      <c r="N156">
        <f ca="1"/>
        <v>4</v>
      </c>
      <c r="O156">
        <f ca="1"/>
        <v>0</v>
      </c>
      <c r="P156" t="str">
        <f ca="1"/>
        <v>Y</v>
      </c>
      <c r="Q156" t="str">
        <f ca="1"/>
        <v>l</v>
      </c>
      <c r="R156" t="str">
        <f ca="1"/>
        <v>u</v>
      </c>
      <c r="S156" t="str">
        <f ca="1"/>
        <v>q</v>
      </c>
      <c r="T156">
        <f ca="1"/>
        <v>1</v>
      </c>
      <c r="U156">
        <f ca="1"/>
        <v>4</v>
      </c>
      <c r="V156">
        <f ca="1"/>
        <v>5</v>
      </c>
    </row>
    <row r="157" spans="5:22" x14ac:dyDescent="0.2">
      <c r="E157">
        <v>156</v>
      </c>
      <c r="F157">
        <f ca="1"/>
        <v>0</v>
      </c>
      <c r="G157">
        <f ca="1"/>
        <v>1</v>
      </c>
      <c r="H157" t="str">
        <f ca="1"/>
        <v>Avery Garcia</v>
      </c>
      <c r="I157" t="str">
        <f ca="1"/>
        <v>vryGrc10@gmail.com</v>
      </c>
      <c r="J157" t="str">
        <f ca="1"/>
        <v>Zzhb621%</v>
      </c>
      <c r="N157">
        <f ca="1"/>
        <v>4</v>
      </c>
      <c r="O157">
        <f ca="1"/>
        <v>1</v>
      </c>
      <c r="P157" t="str">
        <f ca="1"/>
        <v>Z</v>
      </c>
      <c r="Q157" t="str">
        <f ca="1"/>
        <v>z</v>
      </c>
      <c r="R157" t="str">
        <f ca="1"/>
        <v>h</v>
      </c>
      <c r="S157" t="str">
        <f ca="1"/>
        <v>b</v>
      </c>
      <c r="T157">
        <f ca="1"/>
        <v>6</v>
      </c>
      <c r="U157">
        <f ca="1"/>
        <v>2</v>
      </c>
      <c r="V157">
        <f ca="1"/>
        <v>1</v>
      </c>
    </row>
    <row r="158" spans="5:22" x14ac:dyDescent="0.2">
      <c r="E158">
        <v>157</v>
      </c>
      <c r="F158">
        <f ca="1"/>
        <v>0</v>
      </c>
      <c r="G158">
        <f ca="1"/>
        <v>1</v>
      </c>
      <c r="H158" t="str">
        <f ca="1"/>
        <v>Madison Williams</v>
      </c>
      <c r="I158" t="str">
        <f ca="1"/>
        <v>MdsnWllms35@gmail.com</v>
      </c>
      <c r="J158" t="str">
        <f ca="1"/>
        <v>Zwcd998#</v>
      </c>
      <c r="N158">
        <f ca="1"/>
        <v>4</v>
      </c>
      <c r="O158">
        <f ca="1"/>
        <v>1</v>
      </c>
      <c r="P158" t="str">
        <f ca="1"/>
        <v>Z</v>
      </c>
      <c r="Q158" t="str">
        <f ca="1"/>
        <v>w</v>
      </c>
      <c r="R158" t="str">
        <f ca="1"/>
        <v>c</v>
      </c>
      <c r="S158" t="str">
        <f ca="1"/>
        <v>d</v>
      </c>
      <c r="T158">
        <f ca="1"/>
        <v>9</v>
      </c>
      <c r="U158">
        <f ca="1"/>
        <v>9</v>
      </c>
      <c r="V158">
        <f ca="1"/>
        <v>8</v>
      </c>
    </row>
    <row r="159" spans="5:22" x14ac:dyDescent="0.2">
      <c r="E159">
        <v>158</v>
      </c>
      <c r="F159">
        <f ca="1"/>
        <v>0</v>
      </c>
      <c r="G159">
        <f ca="1"/>
        <v>1</v>
      </c>
      <c r="H159" t="str">
        <f ca="1"/>
        <v>Logan Ramirez</v>
      </c>
      <c r="I159" t="str">
        <f ca="1"/>
        <v>LgnRmrz95@gmail.com</v>
      </c>
      <c r="J159" t="str">
        <f ca="1"/>
        <v>Hvj&amp;3270</v>
      </c>
      <c r="N159">
        <f ca="1"/>
        <v>3</v>
      </c>
      <c r="O159">
        <f ca="1"/>
        <v>0</v>
      </c>
      <c r="P159" t="str">
        <f ca="1"/>
        <v>H</v>
      </c>
      <c r="Q159" t="str">
        <f ca="1"/>
        <v>v</v>
      </c>
      <c r="R159" t="str">
        <f ca="1"/>
        <v>j</v>
      </c>
      <c r="S159">
        <f ca="1"/>
        <v>3</v>
      </c>
      <c r="T159">
        <f ca="1"/>
        <v>2</v>
      </c>
      <c r="U159">
        <f ca="1"/>
        <v>7</v>
      </c>
      <c r="V159">
        <f ca="1"/>
        <v>0</v>
      </c>
    </row>
    <row r="160" spans="5:22" x14ac:dyDescent="0.2">
      <c r="E160">
        <v>159</v>
      </c>
      <c r="F160">
        <f ca="1"/>
        <v>0</v>
      </c>
      <c r="G160">
        <f ca="1"/>
        <v>0</v>
      </c>
      <c r="H160" t="str">
        <f ca="1"/>
        <v>Amelia Sanchez</v>
      </c>
      <c r="I160" t="str">
        <f ca="1"/>
        <v/>
      </c>
      <c r="J160" t="str">
        <f ca="1"/>
        <v/>
      </c>
      <c r="N160" t="str">
        <f ca="1"/>
        <v/>
      </c>
      <c r="O160" t="str">
        <f ca="1"/>
        <v/>
      </c>
      <c r="P160" t="str">
        <f ca="1"/>
        <v/>
      </c>
      <c r="Q160" t="str">
        <f ca="1"/>
        <v/>
      </c>
      <c r="R160" t="str">
        <f ca="1"/>
        <v/>
      </c>
      <c r="S160" t="str">
        <f ca="1"/>
        <v/>
      </c>
      <c r="T160" t="str">
        <f ca="1"/>
        <v/>
      </c>
      <c r="U160" t="str">
        <f ca="1"/>
        <v/>
      </c>
      <c r="V160" t="str">
        <f ca="1"/>
        <v/>
      </c>
    </row>
    <row r="161" spans="5:22" x14ac:dyDescent="0.2">
      <c r="E161">
        <v>160</v>
      </c>
      <c r="F161">
        <f ca="1"/>
        <v>0</v>
      </c>
      <c r="G161">
        <f ca="1"/>
        <v>1</v>
      </c>
      <c r="H161" t="str">
        <f ca="1"/>
        <v>Emily Mizrahi</v>
      </c>
      <c r="I161" t="str">
        <f ca="1"/>
        <v>mlyMzr27@gmail.com</v>
      </c>
      <c r="J161" t="str">
        <f ca="1"/>
        <v>Mdy8431*</v>
      </c>
      <c r="N161">
        <f ca="1"/>
        <v>3</v>
      </c>
      <c r="O161">
        <f ca="1"/>
        <v>1</v>
      </c>
      <c r="P161" t="str">
        <f ca="1"/>
        <v>M</v>
      </c>
      <c r="Q161" t="str">
        <f ca="1"/>
        <v>d</v>
      </c>
      <c r="R161" t="str">
        <f ca="1"/>
        <v>y</v>
      </c>
      <c r="S161">
        <f ca="1"/>
        <v>8</v>
      </c>
      <c r="T161">
        <f ca="1"/>
        <v>4</v>
      </c>
      <c r="U161">
        <f ca="1"/>
        <v>3</v>
      </c>
      <c r="V161">
        <f ca="1"/>
        <v>1</v>
      </c>
    </row>
    <row r="162" spans="5:22" x14ac:dyDescent="0.2">
      <c r="E162">
        <v>161</v>
      </c>
      <c r="F162">
        <f ca="1"/>
        <v>0</v>
      </c>
      <c r="G162">
        <f ca="1"/>
        <v>1</v>
      </c>
      <c r="H162" t="str">
        <f ca="1"/>
        <v>Mason Harris</v>
      </c>
      <c r="I162" t="str">
        <f ca="1"/>
        <v>Msnrrs17@gmail.com</v>
      </c>
      <c r="J162" t="str">
        <f ca="1"/>
        <v>Fmn+zy64</v>
      </c>
      <c r="N162">
        <f ca="1"/>
        <v>5</v>
      </c>
      <c r="O162">
        <f ca="1"/>
        <v>0</v>
      </c>
      <c r="P162" t="str">
        <f ca="1"/>
        <v>F</v>
      </c>
      <c r="Q162" t="str">
        <f ca="1"/>
        <v>m</v>
      </c>
      <c r="R162" t="str">
        <f ca="1"/>
        <v>n</v>
      </c>
      <c r="S162" t="str">
        <f ca="1"/>
        <v>z</v>
      </c>
      <c r="T162" t="str">
        <f ca="1"/>
        <v>y</v>
      </c>
      <c r="U162">
        <f ca="1"/>
        <v>6</v>
      </c>
      <c r="V162">
        <f ca="1"/>
        <v>4</v>
      </c>
    </row>
    <row r="163" spans="5:22" x14ac:dyDescent="0.2">
      <c r="E163">
        <v>162</v>
      </c>
      <c r="F163">
        <f ca="1"/>
        <v>0</v>
      </c>
      <c r="G163">
        <f ca="1"/>
        <v>1</v>
      </c>
      <c r="H163" t="str">
        <f ca="1"/>
        <v>Avery Johnson</v>
      </c>
      <c r="I163" t="str">
        <f ca="1"/>
        <v>vryJnsn84@gmail.com</v>
      </c>
      <c r="J163" t="str">
        <f ca="1"/>
        <v>Wib&amp;bl23</v>
      </c>
      <c r="N163">
        <f ca="1"/>
        <v>5</v>
      </c>
      <c r="O163">
        <f ca="1"/>
        <v>0</v>
      </c>
      <c r="P163" t="str">
        <f ca="1"/>
        <v>W</v>
      </c>
      <c r="Q163" t="str">
        <f ca="1"/>
        <v>i</v>
      </c>
      <c r="R163" t="str">
        <f ca="1"/>
        <v>b</v>
      </c>
      <c r="S163" t="str">
        <f ca="1"/>
        <v>b</v>
      </c>
      <c r="T163" t="str">
        <f ca="1"/>
        <v>l</v>
      </c>
      <c r="U163">
        <f ca="1"/>
        <v>2</v>
      </c>
      <c r="V163">
        <f ca="1"/>
        <v>3</v>
      </c>
    </row>
    <row r="164" spans="5:22" x14ac:dyDescent="0.2">
      <c r="E164">
        <v>163</v>
      </c>
      <c r="F164">
        <f ca="1"/>
        <v>0</v>
      </c>
      <c r="G164">
        <f ca="1"/>
        <v>1</v>
      </c>
      <c r="H164" t="str">
        <f ca="1"/>
        <v>Liam Sanchez</v>
      </c>
      <c r="I164" t="str">
        <f ca="1"/>
        <v>LmSncz38@gmail.com</v>
      </c>
      <c r="J164" t="str">
        <f ca="1"/>
        <v>Qiv+vw16</v>
      </c>
      <c r="N164">
        <f ca="1"/>
        <v>5</v>
      </c>
      <c r="O164">
        <f ca="1"/>
        <v>0</v>
      </c>
      <c r="P164" t="str">
        <f ca="1"/>
        <v>Q</v>
      </c>
      <c r="Q164" t="str">
        <f ca="1"/>
        <v>i</v>
      </c>
      <c r="R164" t="str">
        <f ca="1"/>
        <v>v</v>
      </c>
      <c r="S164" t="str">
        <f ca="1"/>
        <v>v</v>
      </c>
      <c r="T164" t="str">
        <f ca="1"/>
        <v>w</v>
      </c>
      <c r="U164">
        <f ca="1"/>
        <v>1</v>
      </c>
      <c r="V164">
        <f ca="1"/>
        <v>6</v>
      </c>
    </row>
    <row r="165" spans="5:22" x14ac:dyDescent="0.2">
      <c r="E165">
        <v>164</v>
      </c>
      <c r="F165">
        <f ca="1"/>
        <v>1</v>
      </c>
      <c r="G165">
        <f ca="1"/>
        <v>1</v>
      </c>
      <c r="H165" t="str">
        <f ca="1"/>
        <v>Abigail Lynn Wilson</v>
      </c>
      <c r="I165" t="str">
        <f ca="1"/>
        <v>bglLynnWlsn29@gmail.com</v>
      </c>
      <c r="J165" t="str">
        <f ca="1"/>
        <v>Vlo+t043</v>
      </c>
      <c r="N165">
        <f ca="1"/>
        <v>4</v>
      </c>
      <c r="O165">
        <f ca="1"/>
        <v>0</v>
      </c>
      <c r="P165" t="str">
        <f ca="1"/>
        <v>V</v>
      </c>
      <c r="Q165" t="str">
        <f ca="1"/>
        <v>l</v>
      </c>
      <c r="R165" t="str">
        <f ca="1"/>
        <v>o</v>
      </c>
      <c r="S165" t="str">
        <f ca="1"/>
        <v>t</v>
      </c>
      <c r="T165">
        <f ca="1"/>
        <v>0</v>
      </c>
      <c r="U165">
        <f ca="1"/>
        <v>4</v>
      </c>
      <c r="V165">
        <f ca="1"/>
        <v>3</v>
      </c>
    </row>
    <row r="166" spans="5:22" x14ac:dyDescent="0.2">
      <c r="E166">
        <v>165</v>
      </c>
      <c r="F166">
        <f ca="1"/>
        <v>0</v>
      </c>
      <c r="G166">
        <f ca="1"/>
        <v>0</v>
      </c>
      <c r="H166" t="str">
        <f ca="1"/>
        <v>Michael Thomas</v>
      </c>
      <c r="I166" t="str">
        <f ca="1"/>
        <v/>
      </c>
      <c r="J166" t="str">
        <f ca="1"/>
        <v/>
      </c>
      <c r="N166" t="str">
        <f ca="1"/>
        <v/>
      </c>
      <c r="O166" t="str">
        <f ca="1"/>
        <v/>
      </c>
      <c r="P166" t="str">
        <f ca="1"/>
        <v/>
      </c>
      <c r="Q166" t="str">
        <f ca="1"/>
        <v/>
      </c>
      <c r="R166" t="str">
        <f ca="1"/>
        <v/>
      </c>
      <c r="S166" t="str">
        <f ca="1"/>
        <v/>
      </c>
      <c r="T166" t="str">
        <f ca="1"/>
        <v/>
      </c>
      <c r="U166" t="str">
        <f ca="1"/>
        <v/>
      </c>
      <c r="V166" t="str">
        <f ca="1"/>
        <v/>
      </c>
    </row>
    <row r="167" spans="5:22" x14ac:dyDescent="0.2">
      <c r="E167">
        <v>166</v>
      </c>
      <c r="F167">
        <f ca="1"/>
        <v>0</v>
      </c>
      <c r="G167">
        <f ca="1"/>
        <v>0</v>
      </c>
      <c r="H167" t="str">
        <f ca="1"/>
        <v>Ori Clark</v>
      </c>
      <c r="I167" t="str">
        <f ca="1"/>
        <v/>
      </c>
      <c r="J167" t="str">
        <f ca="1"/>
        <v/>
      </c>
      <c r="N167" t="str">
        <f ca="1"/>
        <v/>
      </c>
      <c r="O167" t="str">
        <f ca="1"/>
        <v/>
      </c>
      <c r="P167" t="str">
        <f ca="1"/>
        <v/>
      </c>
      <c r="Q167" t="str">
        <f ca="1"/>
        <v/>
      </c>
      <c r="R167" t="str">
        <f ca="1"/>
        <v/>
      </c>
      <c r="S167" t="str">
        <f ca="1"/>
        <v/>
      </c>
      <c r="T167" t="str">
        <f ca="1"/>
        <v/>
      </c>
      <c r="U167" t="str">
        <f ca="1"/>
        <v/>
      </c>
      <c r="V167" t="str">
        <f ca="1"/>
        <v/>
      </c>
    </row>
    <row r="168" spans="5:22" x14ac:dyDescent="0.2">
      <c r="E168">
        <v>167</v>
      </c>
      <c r="F168">
        <f ca="1"/>
        <v>0</v>
      </c>
      <c r="G168">
        <f ca="1"/>
        <v>0</v>
      </c>
      <c r="H168" t="str">
        <f ca="1"/>
        <v>Dror Katz</v>
      </c>
      <c r="I168" t="str">
        <f ca="1"/>
        <v/>
      </c>
      <c r="J168" t="str">
        <f ca="1"/>
        <v/>
      </c>
      <c r="N168" t="str">
        <f ca="1"/>
        <v/>
      </c>
      <c r="O168" t="str">
        <f ca="1"/>
        <v/>
      </c>
      <c r="P168" t="str">
        <f ca="1"/>
        <v/>
      </c>
      <c r="Q168" t="str">
        <f ca="1"/>
        <v/>
      </c>
      <c r="R168" t="str">
        <f ca="1"/>
        <v/>
      </c>
      <c r="S168" t="str">
        <f ca="1"/>
        <v/>
      </c>
      <c r="T168" t="str">
        <f ca="1"/>
        <v/>
      </c>
      <c r="U168" t="str">
        <f ca="1"/>
        <v/>
      </c>
      <c r="V168" t="str">
        <f ca="1"/>
        <v/>
      </c>
    </row>
    <row r="169" spans="5:22" x14ac:dyDescent="0.2">
      <c r="E169">
        <v>168</v>
      </c>
      <c r="F169">
        <f ca="1"/>
        <v>0</v>
      </c>
      <c r="G169">
        <f ca="1"/>
        <v>1</v>
      </c>
      <c r="H169" t="str">
        <f ca="1"/>
        <v>Oren Martin</v>
      </c>
      <c r="I169" t="str">
        <f ca="1"/>
        <v>rnMrtn66@gmail.com</v>
      </c>
      <c r="J169" t="str">
        <f ca="1"/>
        <v>Efby963?</v>
      </c>
      <c r="N169">
        <f ca="1"/>
        <v>4</v>
      </c>
      <c r="O169">
        <f ca="1"/>
        <v>1</v>
      </c>
      <c r="P169" t="str">
        <f ca="1"/>
        <v>E</v>
      </c>
      <c r="Q169" t="str">
        <f ca="1"/>
        <v>f</v>
      </c>
      <c r="R169" t="str">
        <f ca="1"/>
        <v>b</v>
      </c>
      <c r="S169" t="str">
        <f ca="1"/>
        <v>y</v>
      </c>
      <c r="T169">
        <f ca="1"/>
        <v>9</v>
      </c>
      <c r="U169">
        <f ca="1"/>
        <v>6</v>
      </c>
      <c r="V169">
        <f ca="1"/>
        <v>3</v>
      </c>
    </row>
    <row r="170" spans="5:22" x14ac:dyDescent="0.2">
      <c r="E170">
        <v>169</v>
      </c>
      <c r="F170">
        <f ca="1"/>
        <v>0</v>
      </c>
      <c r="G170">
        <f ca="1"/>
        <v>1</v>
      </c>
      <c r="H170" t="str">
        <f ca="1"/>
        <v>Logan Brown</v>
      </c>
      <c r="I170" t="str">
        <f ca="1"/>
        <v>LgnBrwn31@gmail.com</v>
      </c>
      <c r="J170" t="str">
        <f ca="1"/>
        <v>Tgr0311*</v>
      </c>
      <c r="N170">
        <f ca="1"/>
        <v>3</v>
      </c>
      <c r="O170">
        <f ca="1"/>
        <v>1</v>
      </c>
      <c r="P170" t="str">
        <f ca="1"/>
        <v>T</v>
      </c>
      <c r="Q170" t="str">
        <f ca="1"/>
        <v>g</v>
      </c>
      <c r="R170" t="str">
        <f ca="1"/>
        <v>r</v>
      </c>
      <c r="S170">
        <f ca="1"/>
        <v>0</v>
      </c>
      <c r="T170">
        <f ca="1"/>
        <v>3</v>
      </c>
      <c r="U170">
        <f ca="1"/>
        <v>1</v>
      </c>
      <c r="V170">
        <f ca="1"/>
        <v>1</v>
      </c>
    </row>
    <row r="171" spans="5:22" x14ac:dyDescent="0.2">
      <c r="E171">
        <v>170</v>
      </c>
      <c r="F171">
        <f ca="1"/>
        <v>0</v>
      </c>
      <c r="G171">
        <f ca="1"/>
        <v>1</v>
      </c>
      <c r="H171" t="str">
        <f ca="1"/>
        <v>Benjamin Vigdorovitch</v>
      </c>
      <c r="I171" t="str">
        <f ca="1"/>
        <v>BnjmnVgdrvtc92@gmail.com</v>
      </c>
      <c r="J171" t="str">
        <f ca="1"/>
        <v>Oovk370%</v>
      </c>
      <c r="N171">
        <f ca="1"/>
        <v>4</v>
      </c>
      <c r="O171">
        <f ca="1"/>
        <v>1</v>
      </c>
      <c r="P171" t="str">
        <f ca="1"/>
        <v>O</v>
      </c>
      <c r="Q171" t="str">
        <f ca="1"/>
        <v>o</v>
      </c>
      <c r="R171" t="str">
        <f ca="1"/>
        <v>v</v>
      </c>
      <c r="S171" t="str">
        <f ca="1"/>
        <v>k</v>
      </c>
      <c r="T171">
        <f ca="1"/>
        <v>3</v>
      </c>
      <c r="U171">
        <f ca="1"/>
        <v>7</v>
      </c>
      <c r="V171">
        <f ca="1"/>
        <v>0</v>
      </c>
    </row>
    <row r="172" spans="5:22" x14ac:dyDescent="0.2">
      <c r="E172">
        <v>171</v>
      </c>
      <c r="F172">
        <f ca="1"/>
        <v>0</v>
      </c>
      <c r="G172">
        <f ca="1"/>
        <v>0</v>
      </c>
      <c r="H172" t="str">
        <f ca="1"/>
        <v>Dror Sanchez</v>
      </c>
      <c r="I172" t="str">
        <f ca="1"/>
        <v/>
      </c>
      <c r="J172" t="str">
        <f ca="1"/>
        <v/>
      </c>
      <c r="N172" t="str">
        <f ca="1"/>
        <v/>
      </c>
      <c r="O172" t="str">
        <f ca="1"/>
        <v/>
      </c>
      <c r="P172" t="str">
        <f ca="1"/>
        <v/>
      </c>
      <c r="Q172" t="str">
        <f ca="1"/>
        <v/>
      </c>
      <c r="R172" t="str">
        <f ca="1"/>
        <v/>
      </c>
      <c r="S172" t="str">
        <f ca="1"/>
        <v/>
      </c>
      <c r="T172" t="str">
        <f ca="1"/>
        <v/>
      </c>
      <c r="U172" t="str">
        <f ca="1"/>
        <v/>
      </c>
      <c r="V172" t="str">
        <f ca="1"/>
        <v/>
      </c>
    </row>
    <row r="173" spans="5:22" x14ac:dyDescent="0.2">
      <c r="E173">
        <v>172</v>
      </c>
      <c r="F173">
        <f ca="1"/>
        <v>0</v>
      </c>
      <c r="G173">
        <f ca="1"/>
        <v>1</v>
      </c>
      <c r="H173" t="str">
        <f ca="1"/>
        <v>Emily Ramirez</v>
      </c>
      <c r="I173" t="str">
        <f ca="1"/>
        <v>mlyRmrz94@gmail.com</v>
      </c>
      <c r="J173" t="str">
        <f ca="1"/>
        <v>Hztja40&amp;</v>
      </c>
      <c r="N173">
        <f ca="1"/>
        <v>5</v>
      </c>
      <c r="O173">
        <f ca="1"/>
        <v>1</v>
      </c>
      <c r="P173" t="str">
        <f ca="1"/>
        <v>H</v>
      </c>
      <c r="Q173" t="str">
        <f ca="1"/>
        <v>z</v>
      </c>
      <c r="R173" t="str">
        <f ca="1"/>
        <v>t</v>
      </c>
      <c r="S173" t="str">
        <f ca="1"/>
        <v>j</v>
      </c>
      <c r="T173" t="str">
        <f ca="1"/>
        <v>a</v>
      </c>
      <c r="U173">
        <f ca="1"/>
        <v>4</v>
      </c>
      <c r="V173">
        <f ca="1"/>
        <v>0</v>
      </c>
    </row>
    <row r="174" spans="5:22" x14ac:dyDescent="0.2">
      <c r="E174">
        <v>173</v>
      </c>
      <c r="F174">
        <f ca="1"/>
        <v>0</v>
      </c>
      <c r="G174">
        <f ca="1"/>
        <v>1</v>
      </c>
      <c r="H174" t="str">
        <f ca="1"/>
        <v>Mason Robinson</v>
      </c>
      <c r="I174" t="str">
        <f ca="1"/>
        <v>MsnRbnsn02@gmail.com</v>
      </c>
      <c r="J174" t="str">
        <f ca="1"/>
        <v>Fjnex33&amp;</v>
      </c>
      <c r="N174">
        <f ca="1"/>
        <v>5</v>
      </c>
      <c r="O174">
        <f ca="1"/>
        <v>1</v>
      </c>
      <c r="P174" t="str">
        <f ca="1"/>
        <v>F</v>
      </c>
      <c r="Q174" t="str">
        <f ca="1"/>
        <v>j</v>
      </c>
      <c r="R174" t="str">
        <f ca="1"/>
        <v>n</v>
      </c>
      <c r="S174" t="str">
        <f ca="1"/>
        <v>e</v>
      </c>
      <c r="T174" t="str">
        <f ca="1"/>
        <v>x</v>
      </c>
      <c r="U174">
        <f ca="1"/>
        <v>3</v>
      </c>
      <c r="V174">
        <f ca="1"/>
        <v>3</v>
      </c>
    </row>
    <row r="175" spans="5:22" x14ac:dyDescent="0.2">
      <c r="E175">
        <v>174</v>
      </c>
      <c r="F175">
        <f ca="1"/>
        <v>0</v>
      </c>
      <c r="G175">
        <f ca="1"/>
        <v>1</v>
      </c>
      <c r="H175" t="str">
        <f ca="1"/>
        <v>Lucas Sanchez</v>
      </c>
      <c r="I175" t="str">
        <f ca="1"/>
        <v>LcsSncz13@gmail.com</v>
      </c>
      <c r="J175" t="str">
        <f ca="1"/>
        <v>Twl%r981</v>
      </c>
      <c r="N175">
        <f ca="1"/>
        <v>4</v>
      </c>
      <c r="O175">
        <f ca="1"/>
        <v>0</v>
      </c>
      <c r="P175" t="str">
        <f ca="1"/>
        <v>T</v>
      </c>
      <c r="Q175" t="str">
        <f ca="1"/>
        <v>w</v>
      </c>
      <c r="R175" t="str">
        <f ca="1"/>
        <v>l</v>
      </c>
      <c r="S175" t="str">
        <f ca="1"/>
        <v>r</v>
      </c>
      <c r="T175">
        <f ca="1"/>
        <v>9</v>
      </c>
      <c r="U175">
        <f ca="1"/>
        <v>8</v>
      </c>
      <c r="V175">
        <f ca="1"/>
        <v>1</v>
      </c>
    </row>
    <row r="176" spans="5:22" x14ac:dyDescent="0.2">
      <c r="E176">
        <v>175</v>
      </c>
      <c r="F176">
        <f ca="1"/>
        <v>0</v>
      </c>
      <c r="G176">
        <f ca="1"/>
        <v>1</v>
      </c>
      <c r="H176" t="str">
        <f ca="1"/>
        <v>Michael Lee</v>
      </c>
      <c r="I176" t="str">
        <f ca="1"/>
        <v>MclL68@gmail.com</v>
      </c>
      <c r="J176" t="str">
        <f ca="1"/>
        <v>Bxd*2926</v>
      </c>
      <c r="N176">
        <f ca="1"/>
        <v>3</v>
      </c>
      <c r="O176">
        <f ca="1"/>
        <v>0</v>
      </c>
      <c r="P176" t="str">
        <f ca="1"/>
        <v>B</v>
      </c>
      <c r="Q176" t="str">
        <f ca="1"/>
        <v>x</v>
      </c>
      <c r="R176" t="str">
        <f ca="1"/>
        <v>d</v>
      </c>
      <c r="S176">
        <f ca="1"/>
        <v>2</v>
      </c>
      <c r="T176">
        <f ca="1"/>
        <v>9</v>
      </c>
      <c r="U176">
        <f ca="1"/>
        <v>2</v>
      </c>
      <c r="V176">
        <f ca="1"/>
        <v>6</v>
      </c>
    </row>
    <row r="177" spans="5:22" x14ac:dyDescent="0.2">
      <c r="E177">
        <v>176</v>
      </c>
      <c r="F177">
        <f ca="1"/>
        <v>0</v>
      </c>
      <c r="G177">
        <f ca="1"/>
        <v>1</v>
      </c>
      <c r="H177" t="str">
        <f ca="1"/>
        <v>Amelia Wilson</v>
      </c>
      <c r="I177" t="str">
        <f ca="1"/>
        <v>mlWlsn11@gmail.com</v>
      </c>
      <c r="J177" t="str">
        <f ca="1"/>
        <v>Gcfyh01#</v>
      </c>
      <c r="N177">
        <f ca="1"/>
        <v>5</v>
      </c>
      <c r="O177">
        <f ca="1"/>
        <v>1</v>
      </c>
      <c r="P177" t="str">
        <f ca="1"/>
        <v>G</v>
      </c>
      <c r="Q177" t="str">
        <f ca="1"/>
        <v>c</v>
      </c>
      <c r="R177" t="str">
        <f ca="1"/>
        <v>f</v>
      </c>
      <c r="S177" t="str">
        <f ca="1"/>
        <v>y</v>
      </c>
      <c r="T177" t="str">
        <f ca="1"/>
        <v>h</v>
      </c>
      <c r="U177">
        <f ca="1"/>
        <v>0</v>
      </c>
      <c r="V177">
        <f ca="1"/>
        <v>1</v>
      </c>
    </row>
    <row r="178" spans="5:22" x14ac:dyDescent="0.2">
      <c r="E178">
        <v>177</v>
      </c>
      <c r="F178">
        <f ca="1"/>
        <v>1</v>
      </c>
      <c r="G178">
        <f ca="1"/>
        <v>1</v>
      </c>
      <c r="H178" t="str">
        <f ca="1"/>
        <v>Ofek Mazal Garcia</v>
      </c>
      <c r="I178" t="str">
        <f ca="1"/>
        <v>fkMzlGrc56@gmail.com</v>
      </c>
      <c r="J178" t="str">
        <f ca="1"/>
        <v>Waz$6936</v>
      </c>
      <c r="N178">
        <f ca="1"/>
        <v>3</v>
      </c>
      <c r="O178">
        <f ca="1"/>
        <v>0</v>
      </c>
      <c r="P178" t="str">
        <f ca="1"/>
        <v>W</v>
      </c>
      <c r="Q178" t="str">
        <f ca="1"/>
        <v>a</v>
      </c>
      <c r="R178" t="str">
        <f ca="1"/>
        <v>z</v>
      </c>
      <c r="S178">
        <f ca="1"/>
        <v>6</v>
      </c>
      <c r="T178">
        <f ca="1"/>
        <v>9</v>
      </c>
      <c r="U178">
        <f ca="1"/>
        <v>3</v>
      </c>
      <c r="V178">
        <f ca="1"/>
        <v>6</v>
      </c>
    </row>
    <row r="179" spans="5:22" x14ac:dyDescent="0.2">
      <c r="E179">
        <v>178</v>
      </c>
      <c r="F179">
        <f ca="1"/>
        <v>0</v>
      </c>
      <c r="G179">
        <f ca="1"/>
        <v>1</v>
      </c>
      <c r="H179" t="str">
        <f ca="1"/>
        <v>Ethan Wilson</v>
      </c>
      <c r="I179" t="str">
        <f ca="1"/>
        <v>tnWlsn10@gmail.com</v>
      </c>
      <c r="J179" t="str">
        <f ca="1"/>
        <v>Xng#e717</v>
      </c>
      <c r="N179">
        <f ca="1"/>
        <v>4</v>
      </c>
      <c r="O179">
        <f ca="1"/>
        <v>0</v>
      </c>
      <c r="P179" t="str">
        <f ca="1"/>
        <v>X</v>
      </c>
      <c r="Q179" t="str">
        <f ca="1"/>
        <v>n</v>
      </c>
      <c r="R179" t="str">
        <f ca="1"/>
        <v>g</v>
      </c>
      <c r="S179" t="str">
        <f ca="1"/>
        <v>e</v>
      </c>
      <c r="T179">
        <f ca="1"/>
        <v>7</v>
      </c>
      <c r="U179">
        <f ca="1"/>
        <v>1</v>
      </c>
      <c r="V179">
        <f ca="1"/>
        <v>7</v>
      </c>
    </row>
    <row r="180" spans="5:22" x14ac:dyDescent="0.2">
      <c r="E180">
        <v>179</v>
      </c>
      <c r="F180">
        <f ca="1"/>
        <v>0</v>
      </c>
      <c r="G180">
        <f ca="1"/>
        <v>1</v>
      </c>
      <c r="H180" t="str">
        <f ca="1"/>
        <v>Ori Weizman</v>
      </c>
      <c r="I180" t="str">
        <f ca="1"/>
        <v>rWzmn46@gmail.com</v>
      </c>
      <c r="J180" t="str">
        <f ca="1"/>
        <v>Uzt*z351</v>
      </c>
      <c r="N180">
        <f ca="1"/>
        <v>4</v>
      </c>
      <c r="O180">
        <f ca="1"/>
        <v>0</v>
      </c>
      <c r="P180" t="str">
        <f ca="1"/>
        <v>U</v>
      </c>
      <c r="Q180" t="str">
        <f ca="1"/>
        <v>z</v>
      </c>
      <c r="R180" t="str">
        <f ca="1"/>
        <v>t</v>
      </c>
      <c r="S180" t="str">
        <f ca="1"/>
        <v>z</v>
      </c>
      <c r="T180">
        <f ca="1"/>
        <v>3</v>
      </c>
      <c r="U180">
        <f ca="1"/>
        <v>5</v>
      </c>
      <c r="V180">
        <f ca="1"/>
        <v>1</v>
      </c>
    </row>
    <row r="181" spans="5:22" x14ac:dyDescent="0.2">
      <c r="E181">
        <v>180</v>
      </c>
      <c r="F181">
        <f ca="1"/>
        <v>0</v>
      </c>
      <c r="G181">
        <f ca="1"/>
        <v>1</v>
      </c>
      <c r="H181" t="str">
        <f ca="1"/>
        <v>Oren Williams</v>
      </c>
      <c r="I181" t="str">
        <f ca="1"/>
        <v>rnWllms67@gmail.com</v>
      </c>
      <c r="J181" t="str">
        <f ca="1"/>
        <v>Rikaj66?</v>
      </c>
      <c r="N181">
        <f ca="1"/>
        <v>5</v>
      </c>
      <c r="O181">
        <f ca="1"/>
        <v>1</v>
      </c>
      <c r="P181" t="str">
        <f ca="1"/>
        <v>R</v>
      </c>
      <c r="Q181" t="str">
        <f ca="1"/>
        <v>i</v>
      </c>
      <c r="R181" t="str">
        <f ca="1"/>
        <v>k</v>
      </c>
      <c r="S181" t="str">
        <f ca="1"/>
        <v>a</v>
      </c>
      <c r="T181" t="str">
        <f ca="1"/>
        <v>j</v>
      </c>
      <c r="U181">
        <f ca="1"/>
        <v>6</v>
      </c>
      <c r="V181">
        <f ca="1"/>
        <v>6</v>
      </c>
    </row>
    <row r="182" spans="5:22" x14ac:dyDescent="0.2">
      <c r="E182">
        <v>181</v>
      </c>
      <c r="F182">
        <f ca="1"/>
        <v>0</v>
      </c>
      <c r="G182">
        <f ca="1"/>
        <v>0</v>
      </c>
      <c r="H182" t="str">
        <f ca="1"/>
        <v>Julie Martinez</v>
      </c>
      <c r="I182" t="str">
        <f ca="1"/>
        <v/>
      </c>
      <c r="J182" t="str">
        <f ca="1"/>
        <v/>
      </c>
      <c r="N182" t="str">
        <f ca="1"/>
        <v/>
      </c>
      <c r="O182" t="str">
        <f ca="1"/>
        <v/>
      </c>
      <c r="P182" t="str">
        <f ca="1"/>
        <v/>
      </c>
      <c r="Q182" t="str">
        <f ca="1"/>
        <v/>
      </c>
      <c r="R182" t="str">
        <f ca="1"/>
        <v/>
      </c>
      <c r="S182" t="str">
        <f ca="1"/>
        <v/>
      </c>
      <c r="T182" t="str">
        <f ca="1"/>
        <v/>
      </c>
      <c r="U182" t="str">
        <f ca="1"/>
        <v/>
      </c>
      <c r="V182" t="str">
        <f ca="1"/>
        <v/>
      </c>
    </row>
    <row r="183" spans="5:22" x14ac:dyDescent="0.2">
      <c r="E183">
        <v>182</v>
      </c>
      <c r="F183">
        <f ca="1"/>
        <v>0</v>
      </c>
      <c r="G183">
        <f ca="1"/>
        <v>1</v>
      </c>
      <c r="H183" t="str">
        <f ca="1"/>
        <v>Sophia Williams</v>
      </c>
      <c r="I183" t="str">
        <f ca="1"/>
        <v>SpWllms92@gmail.com</v>
      </c>
      <c r="J183" t="str">
        <f ca="1"/>
        <v>Axmt235*</v>
      </c>
      <c r="N183">
        <f ca="1"/>
        <v>4</v>
      </c>
      <c r="O183">
        <f ca="1"/>
        <v>1</v>
      </c>
      <c r="P183" t="str">
        <f ca="1"/>
        <v>A</v>
      </c>
      <c r="Q183" t="str">
        <f ca="1"/>
        <v>x</v>
      </c>
      <c r="R183" t="str">
        <f ca="1"/>
        <v>m</v>
      </c>
      <c r="S183" t="str">
        <f ca="1"/>
        <v>t</v>
      </c>
      <c r="T183">
        <f ca="1"/>
        <v>2</v>
      </c>
      <c r="U183">
        <f ca="1"/>
        <v>3</v>
      </c>
      <c r="V183">
        <f ca="1"/>
        <v>5</v>
      </c>
    </row>
    <row r="184" spans="5:22" x14ac:dyDescent="0.2">
      <c r="E184">
        <v>183</v>
      </c>
      <c r="F184">
        <f ca="1"/>
        <v>0</v>
      </c>
      <c r="G184">
        <f ca="1"/>
        <v>0</v>
      </c>
      <c r="H184" t="str">
        <f ca="1"/>
        <v>Emily Garcia</v>
      </c>
      <c r="I184" t="str">
        <f ca="1"/>
        <v/>
      </c>
      <c r="J184" t="str">
        <f ca="1"/>
        <v/>
      </c>
      <c r="N184" t="str">
        <f ca="1"/>
        <v/>
      </c>
      <c r="O184" t="str">
        <f ca="1"/>
        <v/>
      </c>
      <c r="P184" t="str">
        <f ca="1"/>
        <v/>
      </c>
      <c r="Q184" t="str">
        <f ca="1"/>
        <v/>
      </c>
      <c r="R184" t="str">
        <f ca="1"/>
        <v/>
      </c>
      <c r="S184" t="str">
        <f ca="1"/>
        <v/>
      </c>
      <c r="T184" t="str">
        <f ca="1"/>
        <v/>
      </c>
      <c r="U184" t="str">
        <f ca="1"/>
        <v/>
      </c>
      <c r="V184" t="str">
        <f ca="1"/>
        <v/>
      </c>
    </row>
    <row r="185" spans="5:22" x14ac:dyDescent="0.2">
      <c r="E185">
        <v>184</v>
      </c>
      <c r="F185">
        <f ca="1"/>
        <v>0</v>
      </c>
      <c r="G185">
        <f ca="1"/>
        <v>0</v>
      </c>
      <c r="H185" t="str">
        <f ca="1"/>
        <v>Ava Katz</v>
      </c>
      <c r="I185" t="str">
        <f ca="1"/>
        <v/>
      </c>
      <c r="J185" t="str">
        <f ca="1"/>
        <v/>
      </c>
      <c r="N185" t="str">
        <f ca="1"/>
        <v/>
      </c>
      <c r="O185" t="str">
        <f ca="1"/>
        <v/>
      </c>
      <c r="P185" t="str">
        <f ca="1"/>
        <v/>
      </c>
      <c r="Q185" t="str">
        <f ca="1"/>
        <v/>
      </c>
      <c r="R185" t="str">
        <f ca="1"/>
        <v/>
      </c>
      <c r="S185" t="str">
        <f ca="1"/>
        <v/>
      </c>
      <c r="T185" t="str">
        <f ca="1"/>
        <v/>
      </c>
      <c r="U185" t="str">
        <f ca="1"/>
        <v/>
      </c>
      <c r="V185" t="str">
        <f ca="1"/>
        <v/>
      </c>
    </row>
    <row r="186" spans="5:22" x14ac:dyDescent="0.2">
      <c r="E186">
        <v>185</v>
      </c>
      <c r="F186">
        <f ca="1"/>
        <v>0</v>
      </c>
      <c r="G186">
        <f ca="1"/>
        <v>0</v>
      </c>
      <c r="H186" t="str">
        <f ca="1"/>
        <v>Olivia Smith</v>
      </c>
      <c r="I186" t="str">
        <f ca="1"/>
        <v/>
      </c>
      <c r="J186" t="str">
        <f ca="1"/>
        <v/>
      </c>
      <c r="N186" t="str">
        <f ca="1"/>
        <v/>
      </c>
      <c r="O186" t="str">
        <f ca="1"/>
        <v/>
      </c>
      <c r="P186" t="str">
        <f ca="1"/>
        <v/>
      </c>
      <c r="Q186" t="str">
        <f ca="1"/>
        <v/>
      </c>
      <c r="R186" t="str">
        <f ca="1"/>
        <v/>
      </c>
      <c r="S186" t="str">
        <f ca="1"/>
        <v/>
      </c>
      <c r="T186" t="str">
        <f ca="1"/>
        <v/>
      </c>
      <c r="U186" t="str">
        <f ca="1"/>
        <v/>
      </c>
      <c r="V186" t="str">
        <f ca="1"/>
        <v/>
      </c>
    </row>
    <row r="187" spans="5:22" x14ac:dyDescent="0.2">
      <c r="E187">
        <v>186</v>
      </c>
      <c r="F187">
        <f ca="1"/>
        <v>0</v>
      </c>
      <c r="G187">
        <f ca="1"/>
        <v>1</v>
      </c>
      <c r="H187" t="str">
        <f ca="1"/>
        <v>Emma Dahan</v>
      </c>
      <c r="I187" t="str">
        <f ca="1"/>
        <v>mmDn17@gmail.com</v>
      </c>
      <c r="J187" t="str">
        <f ca="1"/>
        <v>Ybmum76#</v>
      </c>
      <c r="N187">
        <f ca="1"/>
        <v>5</v>
      </c>
      <c r="O187">
        <f ca="1"/>
        <v>1</v>
      </c>
      <c r="P187" t="str">
        <f ca="1"/>
        <v>Y</v>
      </c>
      <c r="Q187" t="str">
        <f ca="1"/>
        <v>b</v>
      </c>
      <c r="R187" t="str">
        <f ca="1"/>
        <v>m</v>
      </c>
      <c r="S187" t="str">
        <f ca="1"/>
        <v>u</v>
      </c>
      <c r="T187" t="str">
        <f ca="1"/>
        <v>m</v>
      </c>
      <c r="U187">
        <f ca="1"/>
        <v>7</v>
      </c>
      <c r="V187">
        <f ca="1"/>
        <v>6</v>
      </c>
    </row>
    <row r="188" spans="5:22" x14ac:dyDescent="0.2">
      <c r="E188">
        <v>187</v>
      </c>
      <c r="F188">
        <f ca="1"/>
        <v>0</v>
      </c>
      <c r="G188">
        <f ca="1"/>
        <v>0</v>
      </c>
      <c r="H188" t="str">
        <f ca="1"/>
        <v>Gefen Lee</v>
      </c>
      <c r="I188" t="str">
        <f ca="1"/>
        <v/>
      </c>
      <c r="J188" t="str">
        <f ca="1"/>
        <v/>
      </c>
      <c r="N188" t="str">
        <f ca="1"/>
        <v/>
      </c>
      <c r="O188" t="str">
        <f ca="1"/>
        <v/>
      </c>
      <c r="P188" t="str">
        <f ca="1"/>
        <v/>
      </c>
      <c r="Q188" t="str">
        <f ca="1"/>
        <v/>
      </c>
      <c r="R188" t="str">
        <f ca="1"/>
        <v/>
      </c>
      <c r="S188" t="str">
        <f ca="1"/>
        <v/>
      </c>
      <c r="T188" t="str">
        <f ca="1"/>
        <v/>
      </c>
      <c r="U188" t="str">
        <f ca="1"/>
        <v/>
      </c>
      <c r="V188" t="str">
        <f ca="1"/>
        <v/>
      </c>
    </row>
    <row r="189" spans="5:22" x14ac:dyDescent="0.2">
      <c r="E189">
        <v>188</v>
      </c>
      <c r="F189">
        <f ca="1"/>
        <v>1</v>
      </c>
      <c r="G189">
        <f ca="1"/>
        <v>1</v>
      </c>
      <c r="H189" t="str">
        <f ca="1"/>
        <v>Charlotte James Miller</v>
      </c>
      <c r="I189" t="str">
        <f ca="1"/>
        <v>CrlttJmsMllr10@gmail.com</v>
      </c>
      <c r="J189" t="str">
        <f ca="1"/>
        <v>Kze+a932</v>
      </c>
      <c r="N189">
        <f ca="1"/>
        <v>4</v>
      </c>
      <c r="O189">
        <f ca="1"/>
        <v>0</v>
      </c>
      <c r="P189" t="str">
        <f ca="1"/>
        <v>K</v>
      </c>
      <c r="Q189" t="str">
        <f ca="1"/>
        <v>z</v>
      </c>
      <c r="R189" t="str">
        <f ca="1"/>
        <v>e</v>
      </c>
      <c r="S189" t="str">
        <f ca="1"/>
        <v>a</v>
      </c>
      <c r="T189">
        <f ca="1"/>
        <v>9</v>
      </c>
      <c r="U189">
        <f ca="1"/>
        <v>3</v>
      </c>
      <c r="V189">
        <f ca="1"/>
        <v>2</v>
      </c>
    </row>
    <row r="190" spans="5:22" x14ac:dyDescent="0.2">
      <c r="E190">
        <v>189</v>
      </c>
      <c r="F190">
        <f ca="1"/>
        <v>0</v>
      </c>
      <c r="G190">
        <f ca="1"/>
        <v>1</v>
      </c>
      <c r="H190" t="str">
        <f ca="1"/>
        <v>Amelia Lee</v>
      </c>
      <c r="I190" t="str">
        <f ca="1"/>
        <v>mlL95@gmail.com</v>
      </c>
      <c r="J190" t="str">
        <f ca="1"/>
        <v>Edjwm76@</v>
      </c>
      <c r="N190">
        <f ca="1"/>
        <v>5</v>
      </c>
      <c r="O190">
        <f ca="1"/>
        <v>1</v>
      </c>
      <c r="P190" t="str">
        <f ca="1"/>
        <v>E</v>
      </c>
      <c r="Q190" t="str">
        <f ca="1"/>
        <v>d</v>
      </c>
      <c r="R190" t="str">
        <f ca="1"/>
        <v>j</v>
      </c>
      <c r="S190" t="str">
        <f ca="1"/>
        <v>w</v>
      </c>
      <c r="T190" t="str">
        <f ca="1"/>
        <v>m</v>
      </c>
      <c r="U190">
        <f ca="1"/>
        <v>7</v>
      </c>
      <c r="V190">
        <f ca="1"/>
        <v>6</v>
      </c>
    </row>
    <row r="191" spans="5:22" x14ac:dyDescent="0.2">
      <c r="E191">
        <v>190</v>
      </c>
      <c r="F191">
        <f ca="1"/>
        <v>0</v>
      </c>
      <c r="G191">
        <f ca="1"/>
        <v>1</v>
      </c>
      <c r="H191" t="str">
        <f ca="1"/>
        <v>Sofia Davis</v>
      </c>
      <c r="I191" t="str">
        <f ca="1"/>
        <v>SfDvs32@gmail.com</v>
      </c>
      <c r="J191" t="str">
        <f ca="1"/>
        <v>Dli$2290</v>
      </c>
      <c r="N191">
        <f ca="1"/>
        <v>3</v>
      </c>
      <c r="O191">
        <f ca="1"/>
        <v>0</v>
      </c>
      <c r="P191" t="str">
        <f ca="1"/>
        <v>D</v>
      </c>
      <c r="Q191" t="str">
        <f ca="1"/>
        <v>l</v>
      </c>
      <c r="R191" t="str">
        <f ca="1"/>
        <v>i</v>
      </c>
      <c r="S191">
        <f ca="1"/>
        <v>2</v>
      </c>
      <c r="T191">
        <f ca="1"/>
        <v>2</v>
      </c>
      <c r="U191">
        <f ca="1"/>
        <v>9</v>
      </c>
      <c r="V191">
        <f ca="1"/>
        <v>0</v>
      </c>
    </row>
    <row r="192" spans="5:22" x14ac:dyDescent="0.2">
      <c r="E192">
        <v>191</v>
      </c>
      <c r="F192">
        <f ca="1"/>
        <v>1</v>
      </c>
      <c r="G192">
        <f ca="1"/>
        <v>1</v>
      </c>
      <c r="H192" t="str">
        <f ca="1"/>
        <v>Mia Joseph Geva</v>
      </c>
      <c r="I192" t="str">
        <f ca="1"/>
        <v>MJspGv56@gmail.com</v>
      </c>
      <c r="J192" t="str">
        <f ca="1"/>
        <v>Aoek994&amp;</v>
      </c>
      <c r="N192">
        <f ca="1"/>
        <v>4</v>
      </c>
      <c r="O192">
        <f ca="1"/>
        <v>1</v>
      </c>
      <c r="P192" t="str">
        <f ca="1"/>
        <v>A</v>
      </c>
      <c r="Q192" t="str">
        <f ca="1"/>
        <v>o</v>
      </c>
      <c r="R192" t="str">
        <f ca="1"/>
        <v>e</v>
      </c>
      <c r="S192" t="str">
        <f ca="1"/>
        <v>k</v>
      </c>
      <c r="T192">
        <f ca="1"/>
        <v>9</v>
      </c>
      <c r="U192">
        <f ca="1"/>
        <v>9</v>
      </c>
      <c r="V192">
        <f ca="1"/>
        <v>4</v>
      </c>
    </row>
    <row r="193" spans="5:22" x14ac:dyDescent="0.2">
      <c r="E193">
        <v>192</v>
      </c>
      <c r="F193">
        <f ca="1"/>
        <v>0</v>
      </c>
      <c r="G193">
        <f ca="1"/>
        <v>0</v>
      </c>
      <c r="H193" t="str">
        <f ca="1"/>
        <v>Logan Geva</v>
      </c>
      <c r="I193" t="str">
        <f ca="1"/>
        <v/>
      </c>
      <c r="J193" t="str">
        <f ca="1"/>
        <v/>
      </c>
      <c r="N193" t="str">
        <f ca="1"/>
        <v/>
      </c>
      <c r="O193" t="str">
        <f ca="1"/>
        <v/>
      </c>
      <c r="P193" t="str">
        <f ca="1"/>
        <v/>
      </c>
      <c r="Q193" t="str">
        <f ca="1"/>
        <v/>
      </c>
      <c r="R193" t="str">
        <f ca="1"/>
        <v/>
      </c>
      <c r="S193" t="str">
        <f ca="1"/>
        <v/>
      </c>
      <c r="T193" t="str">
        <f ca="1"/>
        <v/>
      </c>
      <c r="U193" t="str">
        <f ca="1"/>
        <v/>
      </c>
      <c r="V193" t="str">
        <f ca="1"/>
        <v/>
      </c>
    </row>
    <row r="194" spans="5:22" x14ac:dyDescent="0.2">
      <c r="E194">
        <v>193</v>
      </c>
      <c r="F194">
        <f ca="1"/>
        <v>1</v>
      </c>
      <c r="G194">
        <f ca="1"/>
        <v>1</v>
      </c>
      <c r="H194" t="str">
        <f ca="1"/>
        <v>Noah Rose Robinson</v>
      </c>
      <c r="I194" t="str">
        <f ca="1"/>
        <v>NRsRbnsn17@gmail.com</v>
      </c>
      <c r="J194" t="str">
        <f ca="1"/>
        <v>Knqd764@</v>
      </c>
      <c r="N194">
        <f ca="1"/>
        <v>4</v>
      </c>
      <c r="O194">
        <f ca="1"/>
        <v>1</v>
      </c>
      <c r="P194" t="str">
        <f ca="1"/>
        <v>K</v>
      </c>
      <c r="Q194" t="str">
        <f ca="1"/>
        <v>n</v>
      </c>
      <c r="R194" t="str">
        <f ca="1"/>
        <v>q</v>
      </c>
      <c r="S194" t="str">
        <f ca="1"/>
        <v>d</v>
      </c>
      <c r="T194">
        <f ca="1"/>
        <v>7</v>
      </c>
      <c r="U194">
        <f ca="1"/>
        <v>6</v>
      </c>
      <c r="V194">
        <f ca="1"/>
        <v>4</v>
      </c>
    </row>
    <row r="195" spans="5:22" x14ac:dyDescent="0.2">
      <c r="E195">
        <v>194</v>
      </c>
      <c r="F195">
        <f ca="1"/>
        <v>0</v>
      </c>
      <c r="G195">
        <f ca="1"/>
        <v>0</v>
      </c>
      <c r="H195" t="str">
        <f ca="1"/>
        <v>Benjamin Williams</v>
      </c>
      <c r="I195" t="str">
        <f ca="1"/>
        <v/>
      </c>
      <c r="J195" t="str">
        <f ca="1"/>
        <v/>
      </c>
      <c r="N195" t="str">
        <f ca="1"/>
        <v/>
      </c>
      <c r="O195" t="str">
        <f ca="1"/>
        <v/>
      </c>
      <c r="P195" t="str">
        <f ca="1"/>
        <v/>
      </c>
      <c r="Q195" t="str">
        <f ca="1"/>
        <v/>
      </c>
      <c r="R195" t="str">
        <f ca="1"/>
        <v/>
      </c>
      <c r="S195" t="str">
        <f ca="1"/>
        <v/>
      </c>
      <c r="T195" t="str">
        <f ca="1"/>
        <v/>
      </c>
      <c r="U195" t="str">
        <f ca="1"/>
        <v/>
      </c>
      <c r="V195" t="str">
        <f ca="1"/>
        <v/>
      </c>
    </row>
    <row r="196" spans="5:22" x14ac:dyDescent="0.2">
      <c r="E196">
        <v>195</v>
      </c>
      <c r="F196">
        <f ca="1"/>
        <v>1</v>
      </c>
      <c r="G196">
        <f ca="1"/>
        <v>0</v>
      </c>
      <c r="H196" t="str">
        <f ca="1"/>
        <v>Ava Chai Brown</v>
      </c>
      <c r="I196" t="str">
        <f ca="1"/>
        <v/>
      </c>
      <c r="J196" t="str">
        <f ca="1"/>
        <v/>
      </c>
      <c r="N196" t="str">
        <f ca="1"/>
        <v/>
      </c>
      <c r="O196" t="str">
        <f ca="1"/>
        <v/>
      </c>
      <c r="P196" t="str">
        <f ca="1"/>
        <v/>
      </c>
      <c r="Q196" t="str">
        <f ca="1"/>
        <v/>
      </c>
      <c r="R196" t="str">
        <f ca="1"/>
        <v/>
      </c>
      <c r="S196" t="str">
        <f ca="1"/>
        <v/>
      </c>
      <c r="T196" t="str">
        <f ca="1"/>
        <v/>
      </c>
      <c r="U196" t="str">
        <f ca="1"/>
        <v/>
      </c>
      <c r="V196" t="str">
        <f ca="1"/>
        <v/>
      </c>
    </row>
    <row r="197" spans="5:22" x14ac:dyDescent="0.2">
      <c r="E197">
        <v>196</v>
      </c>
      <c r="F197">
        <f ca="1"/>
        <v>0</v>
      </c>
      <c r="G197">
        <f ca="1"/>
        <v>0</v>
      </c>
      <c r="H197" t="str">
        <f ca="1"/>
        <v>James Friedman</v>
      </c>
      <c r="I197" t="str">
        <f ca="1"/>
        <v/>
      </c>
      <c r="J197" t="str">
        <f ca="1"/>
        <v/>
      </c>
      <c r="N197" t="str">
        <f ca="1"/>
        <v/>
      </c>
      <c r="O197" t="str">
        <f ca="1"/>
        <v/>
      </c>
      <c r="P197" t="str">
        <f ca="1"/>
        <v/>
      </c>
      <c r="Q197" t="str">
        <f ca="1"/>
        <v/>
      </c>
      <c r="R197" t="str">
        <f ca="1"/>
        <v/>
      </c>
      <c r="S197" t="str">
        <f ca="1"/>
        <v/>
      </c>
      <c r="T197" t="str">
        <f ca="1"/>
        <v/>
      </c>
      <c r="U197" t="str">
        <f ca="1"/>
        <v/>
      </c>
      <c r="V197" t="str">
        <f ca="1"/>
        <v/>
      </c>
    </row>
    <row r="198" spans="5:22" x14ac:dyDescent="0.2">
      <c r="E198">
        <v>197</v>
      </c>
      <c r="F198">
        <f ca="1"/>
        <v>0</v>
      </c>
      <c r="G198">
        <f ca="1"/>
        <v>0</v>
      </c>
      <c r="H198" t="str">
        <f ca="1"/>
        <v>Noah Geva</v>
      </c>
      <c r="I198" t="str">
        <f ca="1"/>
        <v/>
      </c>
      <c r="J198" t="str">
        <f ca="1"/>
        <v/>
      </c>
      <c r="N198" t="str">
        <f ca="1"/>
        <v/>
      </c>
      <c r="O198" t="str">
        <f ca="1"/>
        <v/>
      </c>
      <c r="P198" t="str">
        <f ca="1"/>
        <v/>
      </c>
      <c r="Q198" t="str">
        <f ca="1"/>
        <v/>
      </c>
      <c r="R198" t="str">
        <f ca="1"/>
        <v/>
      </c>
      <c r="S198" t="str">
        <f ca="1"/>
        <v/>
      </c>
      <c r="T198" t="str">
        <f ca="1"/>
        <v/>
      </c>
      <c r="U198" t="str">
        <f ca="1"/>
        <v/>
      </c>
      <c r="V198" t="str">
        <f ca="1"/>
        <v/>
      </c>
    </row>
    <row r="199" spans="5:22" x14ac:dyDescent="0.2">
      <c r="E199">
        <v>198</v>
      </c>
      <c r="F199">
        <f ca="1"/>
        <v>0</v>
      </c>
      <c r="G199">
        <f ca="1"/>
        <v>1</v>
      </c>
      <c r="H199" t="str">
        <f ca="1"/>
        <v>Mason Katz</v>
      </c>
      <c r="I199" t="str">
        <f ca="1"/>
        <v>MsnKtz07@gmail.com</v>
      </c>
      <c r="J199" t="str">
        <f ca="1"/>
        <v>Nod2908%</v>
      </c>
      <c r="N199">
        <f ca="1"/>
        <v>3</v>
      </c>
      <c r="O199">
        <f ca="1"/>
        <v>1</v>
      </c>
      <c r="P199" t="str">
        <f ca="1"/>
        <v>N</v>
      </c>
      <c r="Q199" t="str">
        <f ca="1"/>
        <v>o</v>
      </c>
      <c r="R199" t="str">
        <f ca="1"/>
        <v>d</v>
      </c>
      <c r="S199">
        <f ca="1"/>
        <v>2</v>
      </c>
      <c r="T199">
        <f ca="1"/>
        <v>9</v>
      </c>
      <c r="U199">
        <f ca="1"/>
        <v>0</v>
      </c>
      <c r="V199">
        <f ca="1"/>
        <v>8</v>
      </c>
    </row>
    <row r="200" spans="5:22" x14ac:dyDescent="0.2">
      <c r="E200">
        <v>199</v>
      </c>
      <c r="F200">
        <f ca="1"/>
        <v>0</v>
      </c>
      <c r="G200">
        <f ca="1"/>
        <v>1</v>
      </c>
      <c r="H200" t="str">
        <f ca="1"/>
        <v>Avery Garcia</v>
      </c>
      <c r="I200" t="str">
        <f ca="1"/>
        <v>vryGrc32@gmail.com</v>
      </c>
      <c r="J200" t="str">
        <f ca="1"/>
        <v>Rpqrv11%</v>
      </c>
      <c r="N200">
        <f ca="1"/>
        <v>5</v>
      </c>
      <c r="O200">
        <f ca="1"/>
        <v>1</v>
      </c>
      <c r="P200" t="str">
        <f ca="1"/>
        <v>R</v>
      </c>
      <c r="Q200" t="str">
        <f ca="1"/>
        <v>p</v>
      </c>
      <c r="R200" t="str">
        <f ca="1"/>
        <v>q</v>
      </c>
      <c r="S200" t="str">
        <f ca="1"/>
        <v>r</v>
      </c>
      <c r="T200" t="str">
        <f ca="1"/>
        <v>v</v>
      </c>
      <c r="U200">
        <f ca="1"/>
        <v>1</v>
      </c>
      <c r="V200">
        <f ca="1"/>
        <v>1</v>
      </c>
    </row>
    <row r="201" spans="5:22" x14ac:dyDescent="0.2">
      <c r="E201">
        <v>200</v>
      </c>
      <c r="F201">
        <f ca="1"/>
        <v>1</v>
      </c>
      <c r="G201">
        <f ca="1"/>
        <v>1</v>
      </c>
      <c r="H201" t="str">
        <f ca="1"/>
        <v>Dror John Martinez</v>
      </c>
      <c r="I201" t="str">
        <f ca="1"/>
        <v>DrrJnMrtnz34@gmail.com</v>
      </c>
      <c r="J201" t="str">
        <f ca="1"/>
        <v>Zfge187+</v>
      </c>
      <c r="N201">
        <f ca="1"/>
        <v>4</v>
      </c>
      <c r="O201">
        <f ca="1"/>
        <v>1</v>
      </c>
      <c r="P201" t="str">
        <f ca="1"/>
        <v>Z</v>
      </c>
      <c r="Q201" t="str">
        <f ca="1"/>
        <v>f</v>
      </c>
      <c r="R201" t="str">
        <f ca="1"/>
        <v>g</v>
      </c>
      <c r="S201" t="str">
        <f ca="1"/>
        <v>e</v>
      </c>
      <c r="T201">
        <f ca="1"/>
        <v>1</v>
      </c>
      <c r="U201">
        <f ca="1"/>
        <v>8</v>
      </c>
      <c r="V201">
        <f ca="1"/>
        <v>7</v>
      </c>
    </row>
    <row r="202" spans="5:22" x14ac:dyDescent="0.2">
      <c r="E202">
        <v>201</v>
      </c>
      <c r="F202">
        <f ca="1"/>
        <v>1</v>
      </c>
      <c r="G202">
        <f ca="1"/>
        <v>1</v>
      </c>
      <c r="H202" t="str">
        <f ca="1"/>
        <v>Ethan Rose Friedman</v>
      </c>
      <c r="I202" t="str">
        <f ca="1"/>
        <v>tnRsFrdmn05@gmail.com</v>
      </c>
      <c r="J202" t="str">
        <f ca="1"/>
        <v>Oqaqn98@</v>
      </c>
      <c r="N202">
        <f ca="1"/>
        <v>5</v>
      </c>
      <c r="O202">
        <f ca="1"/>
        <v>1</v>
      </c>
      <c r="P202" t="str">
        <f ca="1"/>
        <v>O</v>
      </c>
      <c r="Q202" t="str">
        <f ca="1"/>
        <v>q</v>
      </c>
      <c r="R202" t="str">
        <f ca="1"/>
        <v>a</v>
      </c>
      <c r="S202" t="str">
        <f ca="1"/>
        <v>q</v>
      </c>
      <c r="T202" t="str">
        <f ca="1"/>
        <v>n</v>
      </c>
      <c r="U202">
        <f ca="1"/>
        <v>9</v>
      </c>
      <c r="V202">
        <f ca="1"/>
        <v>8</v>
      </c>
    </row>
    <row r="203" spans="5:22" x14ac:dyDescent="0.2">
      <c r="E203">
        <v>202</v>
      </c>
      <c r="F203">
        <f ca="1"/>
        <v>0</v>
      </c>
      <c r="G203">
        <f ca="1"/>
        <v>1</v>
      </c>
      <c r="H203" t="str">
        <f ca="1"/>
        <v>Benjamin Garcia</v>
      </c>
      <c r="I203" t="str">
        <f ca="1"/>
        <v>BnjmnGrc78@gmail.com</v>
      </c>
      <c r="J203" t="str">
        <f ca="1"/>
        <v>Xly8780+</v>
      </c>
      <c r="N203">
        <f ca="1"/>
        <v>3</v>
      </c>
      <c r="O203">
        <f ca="1"/>
        <v>1</v>
      </c>
      <c r="P203" t="str">
        <f ca="1"/>
        <v>X</v>
      </c>
      <c r="Q203" t="str">
        <f ca="1"/>
        <v>l</v>
      </c>
      <c r="R203" t="str">
        <f ca="1"/>
        <v>y</v>
      </c>
      <c r="S203">
        <f ca="1"/>
        <v>8</v>
      </c>
      <c r="T203">
        <f ca="1"/>
        <v>7</v>
      </c>
      <c r="U203">
        <f ca="1"/>
        <v>8</v>
      </c>
      <c r="V203">
        <f ca="1"/>
        <v>0</v>
      </c>
    </row>
    <row r="204" spans="5:22" x14ac:dyDescent="0.2">
      <c r="E204">
        <v>203</v>
      </c>
      <c r="F204">
        <f ca="1"/>
        <v>1</v>
      </c>
      <c r="G204">
        <f ca="1"/>
        <v>1</v>
      </c>
      <c r="H204" t="str">
        <f ca="1"/>
        <v>Ofek Grace Katz</v>
      </c>
      <c r="I204" t="str">
        <f ca="1"/>
        <v>fkGrcKtz05@gmail.com</v>
      </c>
      <c r="J204" t="str">
        <f ca="1"/>
        <v>Ozc#2974</v>
      </c>
      <c r="N204">
        <f ca="1"/>
        <v>3</v>
      </c>
      <c r="O204">
        <f ca="1"/>
        <v>0</v>
      </c>
      <c r="P204" t="str">
        <f ca="1"/>
        <v>O</v>
      </c>
      <c r="Q204" t="str">
        <f ca="1"/>
        <v>z</v>
      </c>
      <c r="R204" t="str">
        <f ca="1"/>
        <v>c</v>
      </c>
      <c r="S204">
        <f ca="1"/>
        <v>2</v>
      </c>
      <c r="T204">
        <f ca="1"/>
        <v>9</v>
      </c>
      <c r="U204">
        <f ca="1"/>
        <v>7</v>
      </c>
      <c r="V204">
        <f ca="1"/>
        <v>4</v>
      </c>
    </row>
    <row r="205" spans="5:22" x14ac:dyDescent="0.2">
      <c r="E205">
        <v>204</v>
      </c>
      <c r="F205">
        <f ca="1"/>
        <v>0</v>
      </c>
      <c r="G205">
        <f ca="1"/>
        <v>0</v>
      </c>
      <c r="H205" t="str">
        <f ca="1"/>
        <v>Oren Davis</v>
      </c>
      <c r="I205" t="str">
        <f ca="1"/>
        <v/>
      </c>
      <c r="J205" t="str">
        <f ca="1"/>
        <v/>
      </c>
      <c r="N205" t="str">
        <f ca="1"/>
        <v/>
      </c>
      <c r="O205" t="str">
        <f ca="1"/>
        <v/>
      </c>
      <c r="P205" t="str">
        <f ca="1"/>
        <v/>
      </c>
      <c r="Q205" t="str">
        <f ca="1"/>
        <v/>
      </c>
      <c r="R205" t="str">
        <f ca="1"/>
        <v/>
      </c>
      <c r="S205" t="str">
        <f ca="1"/>
        <v/>
      </c>
      <c r="T205" t="str">
        <f ca="1"/>
        <v/>
      </c>
      <c r="U205" t="str">
        <f ca="1"/>
        <v/>
      </c>
      <c r="V205" t="str">
        <f ca="1"/>
        <v/>
      </c>
    </row>
    <row r="206" spans="5:22" x14ac:dyDescent="0.2">
      <c r="E206">
        <v>205</v>
      </c>
      <c r="F206">
        <f ca="1"/>
        <v>0</v>
      </c>
      <c r="G206">
        <f ca="1"/>
        <v>0</v>
      </c>
      <c r="H206" t="str">
        <f ca="1"/>
        <v>Alexander Johnson</v>
      </c>
      <c r="I206" t="str">
        <f ca="1"/>
        <v/>
      </c>
      <c r="J206" t="str">
        <f ca="1"/>
        <v/>
      </c>
      <c r="N206" t="str">
        <f ca="1"/>
        <v/>
      </c>
      <c r="O206" t="str">
        <f ca="1"/>
        <v/>
      </c>
      <c r="P206" t="str">
        <f ca="1"/>
        <v/>
      </c>
      <c r="Q206" t="str">
        <f ca="1"/>
        <v/>
      </c>
      <c r="R206" t="str">
        <f ca="1"/>
        <v/>
      </c>
      <c r="S206" t="str">
        <f ca="1"/>
        <v/>
      </c>
      <c r="T206" t="str">
        <f ca="1"/>
        <v/>
      </c>
      <c r="U206" t="str">
        <f ca="1"/>
        <v/>
      </c>
      <c r="V206" t="str">
        <f ca="1"/>
        <v/>
      </c>
    </row>
    <row r="207" spans="5:22" x14ac:dyDescent="0.2">
      <c r="E207">
        <v>206</v>
      </c>
      <c r="F207">
        <f ca="1"/>
        <v>0</v>
      </c>
      <c r="G207">
        <f ca="1"/>
        <v>0</v>
      </c>
      <c r="H207" t="str">
        <f ca="1"/>
        <v>James Smith</v>
      </c>
      <c r="I207" t="str">
        <f ca="1"/>
        <v/>
      </c>
      <c r="J207" t="str">
        <f ca="1"/>
        <v/>
      </c>
      <c r="N207" t="str">
        <f ca="1"/>
        <v/>
      </c>
      <c r="O207" t="str">
        <f ca="1"/>
        <v/>
      </c>
      <c r="P207" t="str">
        <f ca="1"/>
        <v/>
      </c>
      <c r="Q207" t="str">
        <f ca="1"/>
        <v/>
      </c>
      <c r="R207" t="str">
        <f ca="1"/>
        <v/>
      </c>
      <c r="S207" t="str">
        <f ca="1"/>
        <v/>
      </c>
      <c r="T207" t="str">
        <f ca="1"/>
        <v/>
      </c>
      <c r="U207" t="str">
        <f ca="1"/>
        <v/>
      </c>
      <c r="V207" t="str">
        <f ca="1"/>
        <v/>
      </c>
    </row>
    <row r="208" spans="5:22" x14ac:dyDescent="0.2">
      <c r="E208">
        <v>207</v>
      </c>
      <c r="F208">
        <f ca="1"/>
        <v>0</v>
      </c>
      <c r="G208">
        <f ca="1"/>
        <v>1</v>
      </c>
      <c r="H208" t="str">
        <f ca="1"/>
        <v>Dor Dahan</v>
      </c>
      <c r="I208" t="str">
        <f ca="1"/>
        <v>DrDn71@gmail.com</v>
      </c>
      <c r="J208" t="str">
        <f ca="1"/>
        <v>Ymf6837@</v>
      </c>
      <c r="N208">
        <f ca="1"/>
        <v>3</v>
      </c>
      <c r="O208">
        <f ca="1"/>
        <v>1</v>
      </c>
      <c r="P208" t="str">
        <f ca="1"/>
        <v>Y</v>
      </c>
      <c r="Q208" t="str">
        <f ca="1"/>
        <v>m</v>
      </c>
      <c r="R208" t="str">
        <f ca="1"/>
        <v>f</v>
      </c>
      <c r="S208">
        <f ca="1"/>
        <v>6</v>
      </c>
      <c r="T208">
        <f ca="1"/>
        <v>8</v>
      </c>
      <c r="U208">
        <f ca="1"/>
        <v>3</v>
      </c>
      <c r="V208">
        <f ca="1"/>
        <v>7</v>
      </c>
    </row>
    <row r="209" spans="5:22" x14ac:dyDescent="0.2">
      <c r="E209">
        <v>208</v>
      </c>
      <c r="F209">
        <f ca="1"/>
        <v>1</v>
      </c>
      <c r="G209">
        <f ca="1"/>
        <v>1</v>
      </c>
      <c r="H209" t="str">
        <f ca="1"/>
        <v>Amelia Charles Robinson</v>
      </c>
      <c r="I209" t="str">
        <f ca="1"/>
        <v>mlCrlsRbnsn12@gmail.com</v>
      </c>
      <c r="J209" t="str">
        <f ca="1"/>
        <v>Vdg7316@</v>
      </c>
      <c r="N209">
        <f ca="1"/>
        <v>3</v>
      </c>
      <c r="O209">
        <f ca="1"/>
        <v>1</v>
      </c>
      <c r="P209" t="str">
        <f ca="1"/>
        <v>V</v>
      </c>
      <c r="Q209" t="str">
        <f ca="1"/>
        <v>d</v>
      </c>
      <c r="R209" t="str">
        <f ca="1"/>
        <v>g</v>
      </c>
      <c r="S209">
        <f ca="1"/>
        <v>7</v>
      </c>
      <c r="T209">
        <f ca="1"/>
        <v>3</v>
      </c>
      <c r="U209">
        <f ca="1"/>
        <v>1</v>
      </c>
      <c r="V209">
        <f ca="1"/>
        <v>6</v>
      </c>
    </row>
    <row r="210" spans="5:22" x14ac:dyDescent="0.2">
      <c r="E210">
        <v>209</v>
      </c>
      <c r="F210">
        <f ca="1"/>
        <v>0</v>
      </c>
      <c r="G210">
        <f ca="1"/>
        <v>1</v>
      </c>
      <c r="H210" t="str">
        <f ca="1"/>
        <v>Isabella Thomas</v>
      </c>
      <c r="I210" t="str">
        <f ca="1"/>
        <v>sbllTms77@gmail.com</v>
      </c>
      <c r="J210" t="str">
        <f ca="1"/>
        <v>Bjo3698&amp;</v>
      </c>
      <c r="N210">
        <f ca="1"/>
        <v>3</v>
      </c>
      <c r="O210">
        <f ca="1"/>
        <v>1</v>
      </c>
      <c r="P210" t="str">
        <f ca="1"/>
        <v>B</v>
      </c>
      <c r="Q210" t="str">
        <f ca="1"/>
        <v>j</v>
      </c>
      <c r="R210" t="str">
        <f ca="1"/>
        <v>o</v>
      </c>
      <c r="S210">
        <f ca="1"/>
        <v>3</v>
      </c>
      <c r="T210">
        <f ca="1"/>
        <v>6</v>
      </c>
      <c r="U210">
        <f ca="1"/>
        <v>9</v>
      </c>
      <c r="V210">
        <f ca="1"/>
        <v>8</v>
      </c>
    </row>
    <row r="211" spans="5:22" x14ac:dyDescent="0.2">
      <c r="E211">
        <v>210</v>
      </c>
      <c r="F211">
        <f ca="1"/>
        <v>0</v>
      </c>
      <c r="G211">
        <f ca="1"/>
        <v>0</v>
      </c>
      <c r="H211" t="str">
        <f ca="1"/>
        <v>Avery Clark</v>
      </c>
      <c r="I211" t="str">
        <f ca="1"/>
        <v/>
      </c>
      <c r="J211" t="str">
        <f ca="1"/>
        <v/>
      </c>
      <c r="N211" t="str">
        <f ca="1"/>
        <v/>
      </c>
      <c r="O211" t="str">
        <f ca="1"/>
        <v/>
      </c>
      <c r="P211" t="str">
        <f ca="1"/>
        <v/>
      </c>
      <c r="Q211" t="str">
        <f ca="1"/>
        <v/>
      </c>
      <c r="R211" t="str">
        <f ca="1"/>
        <v/>
      </c>
      <c r="S211" t="str">
        <f ca="1"/>
        <v/>
      </c>
      <c r="T211" t="str">
        <f ca="1"/>
        <v/>
      </c>
      <c r="U211" t="str">
        <f ca="1"/>
        <v/>
      </c>
      <c r="V211" t="str">
        <f ca="1"/>
        <v/>
      </c>
    </row>
    <row r="212" spans="5:22" x14ac:dyDescent="0.2">
      <c r="E212">
        <v>211</v>
      </c>
      <c r="F212">
        <f ca="1"/>
        <v>0</v>
      </c>
      <c r="G212">
        <f ca="1"/>
        <v>0</v>
      </c>
      <c r="H212" t="str">
        <f ca="1"/>
        <v>Mason Perez</v>
      </c>
      <c r="I212" t="str">
        <f ca="1"/>
        <v/>
      </c>
      <c r="J212" t="str">
        <f ca="1"/>
        <v/>
      </c>
      <c r="N212" t="str">
        <f ca="1"/>
        <v/>
      </c>
      <c r="O212" t="str">
        <f ca="1"/>
        <v/>
      </c>
      <c r="P212" t="str">
        <f ca="1"/>
        <v/>
      </c>
      <c r="Q212" t="str">
        <f ca="1"/>
        <v/>
      </c>
      <c r="R212" t="str">
        <f ca="1"/>
        <v/>
      </c>
      <c r="S212" t="str">
        <f ca="1"/>
        <v/>
      </c>
      <c r="T212" t="str">
        <f ca="1"/>
        <v/>
      </c>
      <c r="U212" t="str">
        <f ca="1"/>
        <v/>
      </c>
      <c r="V212" t="str">
        <f ca="1"/>
        <v/>
      </c>
    </row>
    <row r="213" spans="5:22" x14ac:dyDescent="0.2">
      <c r="E213">
        <v>212</v>
      </c>
      <c r="F213">
        <f ca="1"/>
        <v>0</v>
      </c>
      <c r="G213">
        <f ca="1"/>
        <v>0</v>
      </c>
      <c r="H213" t="str">
        <f ca="1"/>
        <v>Abigail Friedman</v>
      </c>
      <c r="I213" t="str">
        <f ca="1"/>
        <v/>
      </c>
      <c r="J213" t="str">
        <f ca="1"/>
        <v/>
      </c>
      <c r="N213" t="str">
        <f ca="1"/>
        <v/>
      </c>
      <c r="O213" t="str">
        <f ca="1"/>
        <v/>
      </c>
      <c r="P213" t="str">
        <f ca="1"/>
        <v/>
      </c>
      <c r="Q213" t="str">
        <f ca="1"/>
        <v/>
      </c>
      <c r="R213" t="str">
        <f ca="1"/>
        <v/>
      </c>
      <c r="S213" t="str">
        <f ca="1"/>
        <v/>
      </c>
      <c r="T213" t="str">
        <f ca="1"/>
        <v/>
      </c>
      <c r="U213" t="str">
        <f ca="1"/>
        <v/>
      </c>
      <c r="V213" t="str">
        <f ca="1"/>
        <v/>
      </c>
    </row>
    <row r="214" spans="5:22" x14ac:dyDescent="0.2">
      <c r="E214">
        <v>213</v>
      </c>
      <c r="F214">
        <f ca="1"/>
        <v>0</v>
      </c>
      <c r="G214">
        <f ca="1"/>
        <v>0</v>
      </c>
      <c r="H214" t="str">
        <f ca="1"/>
        <v>Tom Friedman</v>
      </c>
      <c r="I214" t="str">
        <f ca="1"/>
        <v/>
      </c>
      <c r="J214" t="str">
        <f ca="1"/>
        <v/>
      </c>
      <c r="N214" t="str">
        <f ca="1"/>
        <v/>
      </c>
      <c r="O214" t="str">
        <f ca="1"/>
        <v/>
      </c>
      <c r="P214" t="str">
        <f ca="1"/>
        <v/>
      </c>
      <c r="Q214" t="str">
        <f ca="1"/>
        <v/>
      </c>
      <c r="R214" t="str">
        <f ca="1"/>
        <v/>
      </c>
      <c r="S214" t="str">
        <f ca="1"/>
        <v/>
      </c>
      <c r="T214" t="str">
        <f ca="1"/>
        <v/>
      </c>
      <c r="U214" t="str">
        <f ca="1"/>
        <v/>
      </c>
      <c r="V214" t="str">
        <f ca="1"/>
        <v/>
      </c>
    </row>
    <row r="215" spans="5:22" x14ac:dyDescent="0.2">
      <c r="E215">
        <v>214</v>
      </c>
      <c r="F215">
        <f ca="1"/>
        <v>0</v>
      </c>
      <c r="G215">
        <f ca="1"/>
        <v>1</v>
      </c>
      <c r="H215" t="str">
        <f ca="1"/>
        <v>Olivia Williams</v>
      </c>
      <c r="I215" t="str">
        <f ca="1"/>
        <v>lvWllms53@gmail.com</v>
      </c>
      <c r="J215" t="str">
        <f ca="1"/>
        <v>Qvg+d600</v>
      </c>
      <c r="N215">
        <f ca="1"/>
        <v>4</v>
      </c>
      <c r="O215">
        <f ca="1"/>
        <v>0</v>
      </c>
      <c r="P215" t="str">
        <f ca="1"/>
        <v>Q</v>
      </c>
      <c r="Q215" t="str">
        <f ca="1"/>
        <v>v</v>
      </c>
      <c r="R215" t="str">
        <f ca="1"/>
        <v>g</v>
      </c>
      <c r="S215" t="str">
        <f ca="1"/>
        <v>d</v>
      </c>
      <c r="T215">
        <f ca="1"/>
        <v>6</v>
      </c>
      <c r="U215">
        <f ca="1"/>
        <v>0</v>
      </c>
      <c r="V215">
        <f ca="1"/>
        <v>0</v>
      </c>
    </row>
    <row r="216" spans="5:22" x14ac:dyDescent="0.2">
      <c r="E216">
        <v>215</v>
      </c>
      <c r="F216">
        <f ca="1"/>
        <v>1</v>
      </c>
      <c r="G216">
        <f ca="1"/>
        <v>1</v>
      </c>
      <c r="H216" t="str">
        <f ca="1"/>
        <v>Ofri Marie Gonzalez</v>
      </c>
      <c r="I216" t="str">
        <f ca="1"/>
        <v>frMrGnzlz03@gmail.com</v>
      </c>
      <c r="J216" t="str">
        <f ca="1"/>
        <v>Jyw&amp;i428</v>
      </c>
      <c r="N216">
        <f ca="1"/>
        <v>4</v>
      </c>
      <c r="O216">
        <f ca="1"/>
        <v>0</v>
      </c>
      <c r="P216" t="str">
        <f ca="1"/>
        <v>J</v>
      </c>
      <c r="Q216" t="str">
        <f ca="1"/>
        <v>y</v>
      </c>
      <c r="R216" t="str">
        <f ca="1"/>
        <v>w</v>
      </c>
      <c r="S216" t="str">
        <f ca="1"/>
        <v>i</v>
      </c>
      <c r="T216">
        <f ca="1"/>
        <v>4</v>
      </c>
      <c r="U216">
        <f ca="1"/>
        <v>2</v>
      </c>
      <c r="V216">
        <f ca="1"/>
        <v>8</v>
      </c>
    </row>
    <row r="217" spans="5:22" x14ac:dyDescent="0.2">
      <c r="E217">
        <v>216</v>
      </c>
      <c r="F217">
        <f ca="1"/>
        <v>1</v>
      </c>
      <c r="G217">
        <f ca="1"/>
        <v>1</v>
      </c>
      <c r="H217" t="str">
        <f ca="1"/>
        <v>Ofri Marie Davis</v>
      </c>
      <c r="I217" t="str">
        <f ca="1"/>
        <v>frMrDvs30@gmail.com</v>
      </c>
      <c r="J217" t="str">
        <f ca="1"/>
        <v>Aukb575#</v>
      </c>
      <c r="N217">
        <f ca="1"/>
        <v>4</v>
      </c>
      <c r="O217">
        <f ca="1"/>
        <v>1</v>
      </c>
      <c r="P217" t="str">
        <f ca="1"/>
        <v>A</v>
      </c>
      <c r="Q217" t="str">
        <f ca="1"/>
        <v>u</v>
      </c>
      <c r="R217" t="str">
        <f ca="1"/>
        <v>k</v>
      </c>
      <c r="S217" t="str">
        <f ca="1"/>
        <v>b</v>
      </c>
      <c r="T217">
        <f ca="1"/>
        <v>5</v>
      </c>
      <c r="U217">
        <f ca="1"/>
        <v>7</v>
      </c>
      <c r="V217">
        <f ca="1"/>
        <v>5</v>
      </c>
    </row>
    <row r="218" spans="5:22" x14ac:dyDescent="0.2">
      <c r="E218">
        <v>217</v>
      </c>
      <c r="F218">
        <f ca="1"/>
        <v>0</v>
      </c>
      <c r="G218">
        <f ca="1"/>
        <v>0</v>
      </c>
      <c r="H218" t="str">
        <f ca="1"/>
        <v>Mason Lee</v>
      </c>
      <c r="I218" t="str">
        <f ca="1"/>
        <v/>
      </c>
      <c r="J218" t="str">
        <f ca="1"/>
        <v/>
      </c>
      <c r="N218" t="str">
        <f ca="1"/>
        <v/>
      </c>
      <c r="O218" t="str">
        <f ca="1"/>
        <v/>
      </c>
      <c r="P218" t="str">
        <f ca="1"/>
        <v/>
      </c>
      <c r="Q218" t="str">
        <f ca="1"/>
        <v/>
      </c>
      <c r="R218" t="str">
        <f ca="1"/>
        <v/>
      </c>
      <c r="S218" t="str">
        <f ca="1"/>
        <v/>
      </c>
      <c r="T218" t="str">
        <f ca="1"/>
        <v/>
      </c>
      <c r="U218" t="str">
        <f ca="1"/>
        <v/>
      </c>
      <c r="V218" t="str">
        <f ca="1"/>
        <v/>
      </c>
    </row>
    <row r="219" spans="5:22" x14ac:dyDescent="0.2">
      <c r="E219">
        <v>218</v>
      </c>
      <c r="F219">
        <f ca="1"/>
        <v>0</v>
      </c>
      <c r="G219">
        <f ca="1"/>
        <v>1</v>
      </c>
      <c r="H219" t="str">
        <f ca="1"/>
        <v>Ava Taylor</v>
      </c>
      <c r="I219" t="str">
        <f ca="1"/>
        <v>vTylr50@gmail.com</v>
      </c>
      <c r="J219" t="str">
        <f ca="1"/>
        <v>Sgv$t053</v>
      </c>
      <c r="N219">
        <f ca="1"/>
        <v>4</v>
      </c>
      <c r="O219">
        <f ca="1"/>
        <v>0</v>
      </c>
      <c r="P219" t="str">
        <f ca="1"/>
        <v>S</v>
      </c>
      <c r="Q219" t="str">
        <f ca="1"/>
        <v>g</v>
      </c>
      <c r="R219" t="str">
        <f ca="1"/>
        <v>v</v>
      </c>
      <c r="S219" t="str">
        <f ca="1"/>
        <v>t</v>
      </c>
      <c r="T219">
        <f ca="1"/>
        <v>0</v>
      </c>
      <c r="U219">
        <f ca="1"/>
        <v>5</v>
      </c>
      <c r="V219">
        <f ca="1"/>
        <v>3</v>
      </c>
    </row>
    <row r="220" spans="5:22" x14ac:dyDescent="0.2">
      <c r="E220">
        <v>219</v>
      </c>
      <c r="F220">
        <f ca="1"/>
        <v>0</v>
      </c>
      <c r="G220">
        <f ca="1"/>
        <v>1</v>
      </c>
      <c r="H220" t="str">
        <f ca="1"/>
        <v>Dor Lee</v>
      </c>
      <c r="I220" t="str">
        <f ca="1"/>
        <v>DrL74@gmail.com</v>
      </c>
      <c r="J220" t="str">
        <f ca="1"/>
        <v>Eor%e515</v>
      </c>
      <c r="N220">
        <f ca="1"/>
        <v>4</v>
      </c>
      <c r="O220">
        <f ca="1"/>
        <v>0</v>
      </c>
      <c r="P220" t="str">
        <f ca="1"/>
        <v>E</v>
      </c>
      <c r="Q220" t="str">
        <f ca="1"/>
        <v>o</v>
      </c>
      <c r="R220" t="str">
        <f ca="1"/>
        <v>r</v>
      </c>
      <c r="S220" t="str">
        <f ca="1"/>
        <v>e</v>
      </c>
      <c r="T220">
        <f ca="1"/>
        <v>5</v>
      </c>
      <c r="U220">
        <f ca="1"/>
        <v>1</v>
      </c>
      <c r="V220">
        <f ca="1"/>
        <v>5</v>
      </c>
    </row>
    <row r="221" spans="5:22" x14ac:dyDescent="0.2">
      <c r="E221">
        <v>220</v>
      </c>
      <c r="F221">
        <f ca="1"/>
        <v>0</v>
      </c>
      <c r="G221">
        <f ca="1"/>
        <v>1</v>
      </c>
      <c r="H221" t="str">
        <f ca="1"/>
        <v>Dor Clark</v>
      </c>
      <c r="I221" t="str">
        <f ca="1"/>
        <v>DrClrk21@gmail.com</v>
      </c>
      <c r="J221" t="str">
        <f ca="1"/>
        <v>Ymt2478%</v>
      </c>
      <c r="N221">
        <f ca="1"/>
        <v>3</v>
      </c>
      <c r="O221">
        <f ca="1"/>
        <v>1</v>
      </c>
      <c r="P221" t="str">
        <f ca="1"/>
        <v>Y</v>
      </c>
      <c r="Q221" t="str">
        <f ca="1"/>
        <v>m</v>
      </c>
      <c r="R221" t="str">
        <f ca="1"/>
        <v>t</v>
      </c>
      <c r="S221">
        <f ca="1"/>
        <v>2</v>
      </c>
      <c r="T221">
        <f ca="1"/>
        <v>4</v>
      </c>
      <c r="U221">
        <f ca="1"/>
        <v>7</v>
      </c>
      <c r="V221">
        <f ca="1"/>
        <v>8</v>
      </c>
    </row>
    <row r="222" spans="5:22" x14ac:dyDescent="0.2">
      <c r="E222">
        <v>221</v>
      </c>
      <c r="F222">
        <f ca="1"/>
        <v>0</v>
      </c>
      <c r="G222">
        <f ca="1"/>
        <v>1</v>
      </c>
      <c r="H222" t="str">
        <f ca="1"/>
        <v>Ava White</v>
      </c>
      <c r="I222" t="str">
        <f ca="1"/>
        <v>vWt72@gmail.com</v>
      </c>
      <c r="J222" t="str">
        <f ca="1"/>
        <v>Hcwr998@</v>
      </c>
      <c r="N222">
        <f ca="1"/>
        <v>4</v>
      </c>
      <c r="O222">
        <f ca="1"/>
        <v>1</v>
      </c>
      <c r="P222" t="str">
        <f ca="1"/>
        <v>H</v>
      </c>
      <c r="Q222" t="str">
        <f ca="1"/>
        <v>c</v>
      </c>
      <c r="R222" t="str">
        <f ca="1"/>
        <v>w</v>
      </c>
      <c r="S222" t="str">
        <f ca="1"/>
        <v>r</v>
      </c>
      <c r="T222">
        <f ca="1"/>
        <v>9</v>
      </c>
      <c r="U222">
        <f ca="1"/>
        <v>9</v>
      </c>
      <c r="V222">
        <f ca="1"/>
        <v>8</v>
      </c>
    </row>
    <row r="223" spans="5:22" x14ac:dyDescent="0.2">
      <c r="E223">
        <v>222</v>
      </c>
      <c r="F223">
        <f ca="1"/>
        <v>1</v>
      </c>
      <c r="G223">
        <f ca="1"/>
        <v>1</v>
      </c>
      <c r="H223" t="str">
        <f ca="1"/>
        <v>Charlotte Elizabeth Moore</v>
      </c>
      <c r="I223" t="str">
        <f ca="1"/>
        <v>CrlttlzbtMr61@gmail.com</v>
      </c>
      <c r="J223" t="str">
        <f ca="1"/>
        <v>Jpy&amp;4801</v>
      </c>
      <c r="N223">
        <f ca="1"/>
        <v>3</v>
      </c>
      <c r="O223">
        <f ca="1"/>
        <v>0</v>
      </c>
      <c r="P223" t="str">
        <f ca="1"/>
        <v>J</v>
      </c>
      <c r="Q223" t="str">
        <f ca="1"/>
        <v>p</v>
      </c>
      <c r="R223" t="str">
        <f ca="1"/>
        <v>y</v>
      </c>
      <c r="S223">
        <f ca="1"/>
        <v>4</v>
      </c>
      <c r="T223">
        <f ca="1"/>
        <v>8</v>
      </c>
      <c r="U223">
        <f ca="1"/>
        <v>0</v>
      </c>
      <c r="V223">
        <f ca="1"/>
        <v>1</v>
      </c>
    </row>
    <row r="224" spans="5:22" x14ac:dyDescent="0.2">
      <c r="E224">
        <v>223</v>
      </c>
      <c r="F224">
        <f ca="1"/>
        <v>0</v>
      </c>
      <c r="G224">
        <f ca="1"/>
        <v>1</v>
      </c>
      <c r="H224" t="str">
        <f ca="1"/>
        <v>Ethan Lewis</v>
      </c>
      <c r="I224" t="str">
        <f ca="1"/>
        <v>tnLws11@gmail.com</v>
      </c>
      <c r="J224" t="str">
        <f ca="1"/>
        <v>Cec+m836</v>
      </c>
      <c r="N224">
        <f ca="1"/>
        <v>4</v>
      </c>
      <c r="O224">
        <f ca="1"/>
        <v>0</v>
      </c>
      <c r="P224" t="str">
        <f ca="1"/>
        <v>C</v>
      </c>
      <c r="Q224" t="str">
        <f ca="1"/>
        <v>e</v>
      </c>
      <c r="R224" t="str">
        <f ca="1"/>
        <v>c</v>
      </c>
      <c r="S224" t="str">
        <f ca="1"/>
        <v>m</v>
      </c>
      <c r="T224">
        <f ca="1"/>
        <v>8</v>
      </c>
      <c r="U224">
        <f ca="1"/>
        <v>3</v>
      </c>
      <c r="V224">
        <f ca="1"/>
        <v>6</v>
      </c>
    </row>
    <row r="225" spans="5:22" x14ac:dyDescent="0.2">
      <c r="E225">
        <v>224</v>
      </c>
      <c r="F225">
        <f ca="1"/>
        <v>0</v>
      </c>
      <c r="G225">
        <f ca="1"/>
        <v>1</v>
      </c>
      <c r="H225" t="str">
        <f ca="1"/>
        <v>Sophia Williams</v>
      </c>
      <c r="I225" t="str">
        <f ca="1"/>
        <v>SpWllms09@gmail.com</v>
      </c>
      <c r="J225" t="str">
        <f ca="1"/>
        <v>Cvr%i467</v>
      </c>
      <c r="N225">
        <f ca="1"/>
        <v>4</v>
      </c>
      <c r="O225">
        <f ca="1"/>
        <v>0</v>
      </c>
      <c r="P225" t="str">
        <f ca="1"/>
        <v>C</v>
      </c>
      <c r="Q225" t="str">
        <f ca="1"/>
        <v>v</v>
      </c>
      <c r="R225" t="str">
        <f ca="1"/>
        <v>r</v>
      </c>
      <c r="S225" t="str">
        <f ca="1"/>
        <v>i</v>
      </c>
      <c r="T225">
        <f ca="1"/>
        <v>4</v>
      </c>
      <c r="U225">
        <f ca="1"/>
        <v>6</v>
      </c>
      <c r="V225">
        <f ca="1"/>
        <v>7</v>
      </c>
    </row>
    <row r="226" spans="5:22" x14ac:dyDescent="0.2">
      <c r="E226">
        <v>225</v>
      </c>
      <c r="F226">
        <f ca="1"/>
        <v>0</v>
      </c>
      <c r="G226">
        <f ca="1"/>
        <v>0</v>
      </c>
      <c r="H226" t="str">
        <f ca="1"/>
        <v>Madison Levy</v>
      </c>
      <c r="I226" t="str">
        <f ca="1"/>
        <v/>
      </c>
      <c r="J226" t="str">
        <f ca="1"/>
        <v/>
      </c>
      <c r="N226" t="str">
        <f ca="1"/>
        <v/>
      </c>
      <c r="O226" t="str">
        <f ca="1"/>
        <v/>
      </c>
      <c r="P226" t="str">
        <f ca="1"/>
        <v/>
      </c>
      <c r="Q226" t="str">
        <f ca="1"/>
        <v/>
      </c>
      <c r="R226" t="str">
        <f ca="1"/>
        <v/>
      </c>
      <c r="S226" t="str">
        <f ca="1"/>
        <v/>
      </c>
      <c r="T226" t="str">
        <f ca="1"/>
        <v/>
      </c>
      <c r="U226" t="str">
        <f ca="1"/>
        <v/>
      </c>
      <c r="V226" t="str">
        <f ca="1"/>
        <v/>
      </c>
    </row>
    <row r="227" spans="5:22" x14ac:dyDescent="0.2">
      <c r="E227">
        <v>226</v>
      </c>
      <c r="F227">
        <f ca="1"/>
        <v>0</v>
      </c>
      <c r="G227">
        <f ca="1"/>
        <v>1</v>
      </c>
      <c r="H227" t="str">
        <f ca="1"/>
        <v>Oliver Weizman</v>
      </c>
      <c r="I227" t="str">
        <f ca="1"/>
        <v>lvrWzmn50@gmail.com</v>
      </c>
      <c r="J227" t="str">
        <f ca="1"/>
        <v>Eqxvv87@</v>
      </c>
      <c r="N227">
        <f ca="1"/>
        <v>5</v>
      </c>
      <c r="O227">
        <f ca="1"/>
        <v>1</v>
      </c>
      <c r="P227" t="str">
        <f ca="1"/>
        <v>E</v>
      </c>
      <c r="Q227" t="str">
        <f ca="1"/>
        <v>q</v>
      </c>
      <c r="R227" t="str">
        <f ca="1"/>
        <v>x</v>
      </c>
      <c r="S227" t="str">
        <f ca="1"/>
        <v>v</v>
      </c>
      <c r="T227" t="str">
        <f ca="1"/>
        <v>v</v>
      </c>
      <c r="U227">
        <f ca="1"/>
        <v>8</v>
      </c>
      <c r="V227">
        <f ca="1"/>
        <v>7</v>
      </c>
    </row>
    <row r="228" spans="5:22" x14ac:dyDescent="0.2">
      <c r="E228">
        <v>227</v>
      </c>
      <c r="F228">
        <f ca="1"/>
        <v>0</v>
      </c>
      <c r="G228">
        <f ca="1"/>
        <v>1</v>
      </c>
      <c r="H228" t="str">
        <f ca="1"/>
        <v>Liam Jones</v>
      </c>
      <c r="I228" t="str">
        <f ca="1"/>
        <v>LmJns84@gmail.com</v>
      </c>
      <c r="J228" t="str">
        <f ca="1"/>
        <v>Bbx+x978</v>
      </c>
      <c r="N228">
        <f ca="1"/>
        <v>4</v>
      </c>
      <c r="O228">
        <f ca="1"/>
        <v>0</v>
      </c>
      <c r="P228" t="str">
        <f ca="1"/>
        <v>B</v>
      </c>
      <c r="Q228" t="str">
        <f ca="1"/>
        <v>b</v>
      </c>
      <c r="R228" t="str">
        <f ca="1"/>
        <v>x</v>
      </c>
      <c r="S228" t="str">
        <f ca="1"/>
        <v>x</v>
      </c>
      <c r="T228">
        <f ca="1"/>
        <v>9</v>
      </c>
      <c r="U228">
        <f ca="1"/>
        <v>7</v>
      </c>
      <c r="V228">
        <f ca="1"/>
        <v>8</v>
      </c>
    </row>
    <row r="229" spans="5:22" x14ac:dyDescent="0.2">
      <c r="E229">
        <v>228</v>
      </c>
      <c r="F229">
        <f ca="1"/>
        <v>1</v>
      </c>
      <c r="G229">
        <f ca="1"/>
        <v>0</v>
      </c>
      <c r="H229" t="str">
        <f ca="1"/>
        <v>Gefen James Friedman</v>
      </c>
      <c r="I229" t="str">
        <f ca="1"/>
        <v/>
      </c>
      <c r="J229" t="str">
        <f ca="1"/>
        <v/>
      </c>
      <c r="N229" t="str">
        <f ca="1"/>
        <v/>
      </c>
      <c r="O229" t="str">
        <f ca="1"/>
        <v/>
      </c>
      <c r="P229" t="str">
        <f ca="1"/>
        <v/>
      </c>
      <c r="Q229" t="str">
        <f ca="1"/>
        <v/>
      </c>
      <c r="R229" t="str">
        <f ca="1"/>
        <v/>
      </c>
      <c r="S229" t="str">
        <f ca="1"/>
        <v/>
      </c>
      <c r="T229" t="str">
        <f ca="1"/>
        <v/>
      </c>
      <c r="U229" t="str">
        <f ca="1"/>
        <v/>
      </c>
      <c r="V229" t="str">
        <f ca="1"/>
        <v/>
      </c>
    </row>
    <row r="230" spans="5:22" x14ac:dyDescent="0.2">
      <c r="E230">
        <v>229</v>
      </c>
      <c r="F230">
        <f ca="1"/>
        <v>0</v>
      </c>
      <c r="G230">
        <f ca="1"/>
        <v>1</v>
      </c>
      <c r="H230" t="str">
        <f ca="1"/>
        <v>Dor Geva</v>
      </c>
      <c r="I230" t="str">
        <f ca="1"/>
        <v>DrGv86@gmail.com</v>
      </c>
      <c r="J230" t="str">
        <f ca="1"/>
        <v>Jehq832$</v>
      </c>
      <c r="N230">
        <f ca="1"/>
        <v>4</v>
      </c>
      <c r="O230">
        <f ca="1"/>
        <v>1</v>
      </c>
      <c r="P230" t="str">
        <f ca="1"/>
        <v>J</v>
      </c>
      <c r="Q230" t="str">
        <f ca="1"/>
        <v>e</v>
      </c>
      <c r="R230" t="str">
        <f ca="1"/>
        <v>h</v>
      </c>
      <c r="S230" t="str">
        <f ca="1"/>
        <v>q</v>
      </c>
      <c r="T230">
        <f ca="1"/>
        <v>8</v>
      </c>
      <c r="U230">
        <f ca="1"/>
        <v>3</v>
      </c>
      <c r="V230">
        <f ca="1"/>
        <v>2</v>
      </c>
    </row>
    <row r="231" spans="5:22" x14ac:dyDescent="0.2">
      <c r="E231">
        <v>230</v>
      </c>
      <c r="F231">
        <f ca="1"/>
        <v>0</v>
      </c>
      <c r="G231">
        <f ca="1"/>
        <v>1</v>
      </c>
      <c r="H231" t="str">
        <f ca="1"/>
        <v>Ava Davis</v>
      </c>
      <c r="I231" t="str">
        <f ca="1"/>
        <v>vDvs69@gmail.com</v>
      </c>
      <c r="J231" t="str">
        <f ca="1"/>
        <v>Qmut005%</v>
      </c>
      <c r="N231">
        <f ca="1"/>
        <v>4</v>
      </c>
      <c r="O231">
        <f ca="1"/>
        <v>1</v>
      </c>
      <c r="P231" t="str">
        <f ca="1"/>
        <v>Q</v>
      </c>
      <c r="Q231" t="str">
        <f ca="1"/>
        <v>m</v>
      </c>
      <c r="R231" t="str">
        <f ca="1"/>
        <v>u</v>
      </c>
      <c r="S231" t="str">
        <f ca="1"/>
        <v>t</v>
      </c>
      <c r="T231">
        <f ca="1"/>
        <v>0</v>
      </c>
      <c r="U231">
        <f ca="1"/>
        <v>0</v>
      </c>
      <c r="V231">
        <f ca="1"/>
        <v>5</v>
      </c>
    </row>
    <row r="232" spans="5:22" x14ac:dyDescent="0.2">
      <c r="E232">
        <v>231</v>
      </c>
      <c r="F232">
        <f ca="1"/>
        <v>0</v>
      </c>
      <c r="G232">
        <f ca="1"/>
        <v>1</v>
      </c>
      <c r="H232" t="str">
        <f ca="1"/>
        <v>Tom Danilov</v>
      </c>
      <c r="I232" t="str">
        <f ca="1"/>
        <v>TmDnlv13@gmail.com</v>
      </c>
      <c r="J232" t="str">
        <f ca="1"/>
        <v>Zsqx384#</v>
      </c>
      <c r="N232">
        <f ca="1"/>
        <v>4</v>
      </c>
      <c r="O232">
        <f ca="1"/>
        <v>1</v>
      </c>
      <c r="P232" t="str">
        <f ca="1"/>
        <v>Z</v>
      </c>
      <c r="Q232" t="str">
        <f ca="1"/>
        <v>s</v>
      </c>
      <c r="R232" t="str">
        <f ca="1"/>
        <v>q</v>
      </c>
      <c r="S232" t="str">
        <f ca="1"/>
        <v>x</v>
      </c>
      <c r="T232">
        <f ca="1"/>
        <v>3</v>
      </c>
      <c r="U232">
        <f ca="1"/>
        <v>8</v>
      </c>
      <c r="V232">
        <f ca="1"/>
        <v>4</v>
      </c>
    </row>
    <row r="233" spans="5:22" x14ac:dyDescent="0.2">
      <c r="E233">
        <v>232</v>
      </c>
      <c r="F233">
        <f ca="1"/>
        <v>0</v>
      </c>
      <c r="G233">
        <f ca="1"/>
        <v>1</v>
      </c>
      <c r="H233" t="str">
        <f ca="1"/>
        <v>James Cohen</v>
      </c>
      <c r="I233" t="str">
        <f ca="1"/>
        <v>JmsCn49@gmail.com</v>
      </c>
      <c r="J233" t="str">
        <f ca="1"/>
        <v>Ppstm57&amp;</v>
      </c>
      <c r="N233">
        <f ca="1"/>
        <v>5</v>
      </c>
      <c r="O233">
        <f ca="1"/>
        <v>1</v>
      </c>
      <c r="P233" t="str">
        <f ca="1"/>
        <v>P</v>
      </c>
      <c r="Q233" t="str">
        <f ca="1"/>
        <v>p</v>
      </c>
      <c r="R233" t="str">
        <f ca="1"/>
        <v>s</v>
      </c>
      <c r="S233" t="str">
        <f ca="1"/>
        <v>t</v>
      </c>
      <c r="T233" t="str">
        <f ca="1"/>
        <v>m</v>
      </c>
      <c r="U233">
        <f ca="1"/>
        <v>5</v>
      </c>
      <c r="V233">
        <f ca="1"/>
        <v>7</v>
      </c>
    </row>
    <row r="234" spans="5:22" x14ac:dyDescent="0.2">
      <c r="E234">
        <v>233</v>
      </c>
      <c r="F234">
        <f ca="1"/>
        <v>0</v>
      </c>
      <c r="G234">
        <f ca="1"/>
        <v>0</v>
      </c>
      <c r="H234" t="str">
        <f ca="1"/>
        <v>Abigail Martin</v>
      </c>
      <c r="I234" t="str">
        <f ca="1"/>
        <v/>
      </c>
      <c r="J234" t="str">
        <f ca="1"/>
        <v/>
      </c>
      <c r="N234" t="str">
        <f ca="1"/>
        <v/>
      </c>
      <c r="O234" t="str">
        <f ca="1"/>
        <v/>
      </c>
      <c r="P234" t="str">
        <f ca="1"/>
        <v/>
      </c>
      <c r="Q234" t="str">
        <f ca="1"/>
        <v/>
      </c>
      <c r="R234" t="str">
        <f ca="1"/>
        <v/>
      </c>
      <c r="S234" t="str">
        <f ca="1"/>
        <v/>
      </c>
      <c r="T234" t="str">
        <f ca="1"/>
        <v/>
      </c>
      <c r="U234" t="str">
        <f ca="1"/>
        <v/>
      </c>
      <c r="V234" t="str">
        <f ca="1"/>
        <v/>
      </c>
    </row>
    <row r="235" spans="5:22" x14ac:dyDescent="0.2">
      <c r="E235">
        <v>234</v>
      </c>
      <c r="F235">
        <f ca="1"/>
        <v>0</v>
      </c>
      <c r="G235">
        <f ca="1"/>
        <v>1</v>
      </c>
      <c r="H235" t="str">
        <f ca="1"/>
        <v>Oren Taylor</v>
      </c>
      <c r="I235" t="str">
        <f ca="1"/>
        <v>rnTylr47@gmail.com</v>
      </c>
      <c r="J235" t="str">
        <f ca="1"/>
        <v>Pcx@i929</v>
      </c>
      <c r="N235">
        <f ca="1"/>
        <v>4</v>
      </c>
      <c r="O235">
        <f ca="1"/>
        <v>0</v>
      </c>
      <c r="P235" t="str">
        <f ca="1"/>
        <v>P</v>
      </c>
      <c r="Q235" t="str">
        <f ca="1"/>
        <v>c</v>
      </c>
      <c r="R235" t="str">
        <f ca="1"/>
        <v>x</v>
      </c>
      <c r="S235" t="str">
        <f ca="1"/>
        <v>i</v>
      </c>
      <c r="T235">
        <f ca="1"/>
        <v>9</v>
      </c>
      <c r="U235">
        <f ca="1"/>
        <v>2</v>
      </c>
      <c r="V235">
        <f ca="1"/>
        <v>9</v>
      </c>
    </row>
    <row r="236" spans="5:22" x14ac:dyDescent="0.2">
      <c r="E236">
        <v>235</v>
      </c>
      <c r="F236">
        <f ca="1"/>
        <v>0</v>
      </c>
      <c r="G236">
        <f ca="1"/>
        <v>0</v>
      </c>
      <c r="H236" t="str">
        <f ca="1"/>
        <v>Aiden Wilson</v>
      </c>
      <c r="I236" t="str">
        <f ca="1"/>
        <v/>
      </c>
      <c r="J236" t="str">
        <f ca="1"/>
        <v/>
      </c>
      <c r="N236" t="str">
        <f ca="1"/>
        <v/>
      </c>
      <c r="O236" t="str">
        <f ca="1"/>
        <v/>
      </c>
      <c r="P236" t="str">
        <f ca="1"/>
        <v/>
      </c>
      <c r="Q236" t="str">
        <f ca="1"/>
        <v/>
      </c>
      <c r="R236" t="str">
        <f ca="1"/>
        <v/>
      </c>
      <c r="S236" t="str">
        <f ca="1"/>
        <v/>
      </c>
      <c r="T236" t="str">
        <f ca="1"/>
        <v/>
      </c>
      <c r="U236" t="str">
        <f ca="1"/>
        <v/>
      </c>
      <c r="V236" t="str">
        <f ca="1"/>
        <v/>
      </c>
    </row>
    <row r="237" spans="5:22" x14ac:dyDescent="0.2">
      <c r="E237">
        <v>236</v>
      </c>
      <c r="F237">
        <f ca="1"/>
        <v>0</v>
      </c>
      <c r="G237">
        <f ca="1"/>
        <v>1</v>
      </c>
      <c r="H237" t="str">
        <f ca="1"/>
        <v>Alexander Levy</v>
      </c>
      <c r="I237" t="str">
        <f ca="1"/>
        <v>lxndrLvy16@gmail.com</v>
      </c>
      <c r="J237" t="str">
        <f ca="1"/>
        <v>Ciz?9342</v>
      </c>
      <c r="N237">
        <f ca="1"/>
        <v>3</v>
      </c>
      <c r="O237">
        <f ca="1"/>
        <v>0</v>
      </c>
      <c r="P237" t="str">
        <f ca="1"/>
        <v>C</v>
      </c>
      <c r="Q237" t="str">
        <f ca="1"/>
        <v>i</v>
      </c>
      <c r="R237" t="str">
        <f ca="1"/>
        <v>z</v>
      </c>
      <c r="S237">
        <f ca="1"/>
        <v>9</v>
      </c>
      <c r="T237">
        <f ca="1"/>
        <v>3</v>
      </c>
      <c r="U237">
        <f ca="1"/>
        <v>4</v>
      </c>
      <c r="V237">
        <f ca="1"/>
        <v>2</v>
      </c>
    </row>
    <row r="238" spans="5:22" x14ac:dyDescent="0.2">
      <c r="E238">
        <v>237</v>
      </c>
      <c r="F238">
        <f ca="1"/>
        <v>1</v>
      </c>
      <c r="G238">
        <f ca="1"/>
        <v>1</v>
      </c>
      <c r="H238" t="str">
        <f ca="1"/>
        <v>Isabella Grace Lewis</v>
      </c>
      <c r="I238" t="str">
        <f ca="1"/>
        <v>sbllGrcLws09@gmail.com</v>
      </c>
      <c r="J238" t="str">
        <f ca="1"/>
        <v>Dyad466?</v>
      </c>
      <c r="N238">
        <f ca="1"/>
        <v>4</v>
      </c>
      <c r="O238">
        <f ca="1"/>
        <v>1</v>
      </c>
      <c r="P238" t="str">
        <f ca="1"/>
        <v>D</v>
      </c>
      <c r="Q238" t="str">
        <f ca="1"/>
        <v>y</v>
      </c>
      <c r="R238" t="str">
        <f ca="1"/>
        <v>a</v>
      </c>
      <c r="S238" t="str">
        <f ca="1"/>
        <v>d</v>
      </c>
      <c r="T238">
        <f ca="1"/>
        <v>4</v>
      </c>
      <c r="U238">
        <f ca="1"/>
        <v>6</v>
      </c>
      <c r="V238">
        <f ca="1"/>
        <v>6</v>
      </c>
    </row>
    <row r="239" spans="5:22" x14ac:dyDescent="0.2">
      <c r="E239">
        <v>238</v>
      </c>
      <c r="F239">
        <f ca="1"/>
        <v>0</v>
      </c>
      <c r="G239">
        <f ca="1"/>
        <v>1</v>
      </c>
      <c r="H239" t="str">
        <f ca="1"/>
        <v>Mason Harris</v>
      </c>
      <c r="I239" t="str">
        <f ca="1"/>
        <v>Msnrrs88@gmail.com</v>
      </c>
      <c r="J239" t="str">
        <f ca="1"/>
        <v>Dfoor83*</v>
      </c>
      <c r="N239">
        <f ca="1"/>
        <v>5</v>
      </c>
      <c r="O239">
        <f ca="1"/>
        <v>1</v>
      </c>
      <c r="P239" t="str">
        <f ca="1"/>
        <v>D</v>
      </c>
      <c r="Q239" t="str">
        <f ca="1"/>
        <v>f</v>
      </c>
      <c r="R239" t="str">
        <f ca="1"/>
        <v>o</v>
      </c>
      <c r="S239" t="str">
        <f ca="1"/>
        <v>o</v>
      </c>
      <c r="T239" t="str">
        <f ca="1"/>
        <v>r</v>
      </c>
      <c r="U239">
        <f ca="1"/>
        <v>8</v>
      </c>
      <c r="V239">
        <f ca="1"/>
        <v>3</v>
      </c>
    </row>
    <row r="240" spans="5:22" x14ac:dyDescent="0.2">
      <c r="E240">
        <v>239</v>
      </c>
      <c r="F240">
        <f ca="1"/>
        <v>0</v>
      </c>
      <c r="G240">
        <f ca="1"/>
        <v>0</v>
      </c>
      <c r="H240" t="str">
        <f ca="1"/>
        <v>Sophia Perez</v>
      </c>
      <c r="I240" t="str">
        <f ca="1"/>
        <v/>
      </c>
      <c r="J240" t="str">
        <f ca="1"/>
        <v/>
      </c>
      <c r="N240" t="str">
        <f ca="1"/>
        <v/>
      </c>
      <c r="O240" t="str">
        <f ca="1"/>
        <v/>
      </c>
      <c r="P240" t="str">
        <f ca="1"/>
        <v/>
      </c>
      <c r="Q240" t="str">
        <f ca="1"/>
        <v/>
      </c>
      <c r="R240" t="str">
        <f ca="1"/>
        <v/>
      </c>
      <c r="S240" t="str">
        <f ca="1"/>
        <v/>
      </c>
      <c r="T240" t="str">
        <f ca="1"/>
        <v/>
      </c>
      <c r="U240" t="str">
        <f ca="1"/>
        <v/>
      </c>
      <c r="V240" t="str">
        <f ca="1"/>
        <v/>
      </c>
    </row>
    <row r="241" spans="5:22" x14ac:dyDescent="0.2">
      <c r="E241">
        <v>240</v>
      </c>
      <c r="F241">
        <f ca="1"/>
        <v>0</v>
      </c>
      <c r="G241">
        <f ca="1"/>
        <v>0</v>
      </c>
      <c r="H241" t="str">
        <f ca="1"/>
        <v>Jacob Garcia</v>
      </c>
      <c r="I241" t="str">
        <f ca="1"/>
        <v/>
      </c>
      <c r="J241" t="str">
        <f ca="1"/>
        <v/>
      </c>
      <c r="N241" t="str">
        <f ca="1"/>
        <v/>
      </c>
      <c r="O241" t="str">
        <f ca="1"/>
        <v/>
      </c>
      <c r="P241" t="str">
        <f ca="1"/>
        <v/>
      </c>
      <c r="Q241" t="str">
        <f ca="1"/>
        <v/>
      </c>
      <c r="R241" t="str">
        <f ca="1"/>
        <v/>
      </c>
      <c r="S241" t="str">
        <f ca="1"/>
        <v/>
      </c>
      <c r="T241" t="str">
        <f ca="1"/>
        <v/>
      </c>
      <c r="U241" t="str">
        <f ca="1"/>
        <v/>
      </c>
      <c r="V241" t="str">
        <f ca="1"/>
        <v/>
      </c>
    </row>
    <row r="242" spans="5:22" x14ac:dyDescent="0.2">
      <c r="E242">
        <v>241</v>
      </c>
      <c r="F242">
        <f ca="1"/>
        <v>0</v>
      </c>
      <c r="G242">
        <f ca="1"/>
        <v>1</v>
      </c>
      <c r="H242" t="str">
        <f ca="1"/>
        <v>Isabella Lewis</v>
      </c>
      <c r="I242" t="str">
        <f ca="1"/>
        <v>sbllLws33@gmail.com</v>
      </c>
      <c r="J242" t="str">
        <f ca="1"/>
        <v>Hiu#0559</v>
      </c>
      <c r="N242">
        <f ca="1"/>
        <v>3</v>
      </c>
      <c r="O242">
        <f ca="1"/>
        <v>0</v>
      </c>
      <c r="P242" t="str">
        <f ca="1"/>
        <v>H</v>
      </c>
      <c r="Q242" t="str">
        <f ca="1"/>
        <v>i</v>
      </c>
      <c r="R242" t="str">
        <f ca="1"/>
        <v>u</v>
      </c>
      <c r="S242">
        <f ca="1"/>
        <v>0</v>
      </c>
      <c r="T242">
        <f ca="1"/>
        <v>5</v>
      </c>
      <c r="U242">
        <f ca="1"/>
        <v>5</v>
      </c>
      <c r="V242">
        <f ca="1"/>
        <v>9</v>
      </c>
    </row>
    <row r="243" spans="5:22" x14ac:dyDescent="0.2">
      <c r="E243">
        <v>242</v>
      </c>
      <c r="F243">
        <f ca="1"/>
        <v>0</v>
      </c>
      <c r="G243">
        <f ca="1"/>
        <v>1</v>
      </c>
      <c r="H243" t="str">
        <f ca="1"/>
        <v>Emma Jones</v>
      </c>
      <c r="I243" t="str">
        <f ca="1"/>
        <v>mmJns86@gmail.com</v>
      </c>
      <c r="J243" t="str">
        <f ca="1"/>
        <v>Nnn@jol9</v>
      </c>
      <c r="N243">
        <f ca="1"/>
        <v>6</v>
      </c>
      <c r="O243">
        <f ca="1"/>
        <v>0</v>
      </c>
      <c r="P243" t="str">
        <f ca="1"/>
        <v>N</v>
      </c>
      <c r="Q243" t="str">
        <f ca="1"/>
        <v>n</v>
      </c>
      <c r="R243" t="str">
        <f ca="1"/>
        <v>n</v>
      </c>
      <c r="S243" t="str">
        <f ca="1"/>
        <v>j</v>
      </c>
      <c r="T243" t="str">
        <f ca="1"/>
        <v>o</v>
      </c>
      <c r="U243" t="str">
        <f ca="1"/>
        <v>l</v>
      </c>
      <c r="V243">
        <f ca="1"/>
        <v>9</v>
      </c>
    </row>
    <row r="244" spans="5:22" x14ac:dyDescent="0.2">
      <c r="E244">
        <v>243</v>
      </c>
      <c r="F244">
        <f ca="1"/>
        <v>0</v>
      </c>
      <c r="G244">
        <f ca="1"/>
        <v>1</v>
      </c>
      <c r="H244" t="str">
        <f ca="1"/>
        <v>Gefen Lee</v>
      </c>
      <c r="I244" t="str">
        <f ca="1"/>
        <v>GfnL57@gmail.com</v>
      </c>
      <c r="J244" t="str">
        <f ca="1"/>
        <v>Imq$of17</v>
      </c>
      <c r="N244">
        <f ca="1"/>
        <v>5</v>
      </c>
      <c r="O244">
        <f ca="1"/>
        <v>0</v>
      </c>
      <c r="P244" t="str">
        <f ca="1"/>
        <v>I</v>
      </c>
      <c r="Q244" t="str">
        <f ca="1"/>
        <v>m</v>
      </c>
      <c r="R244" t="str">
        <f ca="1"/>
        <v>q</v>
      </c>
      <c r="S244" t="str">
        <f ca="1"/>
        <v>o</v>
      </c>
      <c r="T244" t="str">
        <f ca="1"/>
        <v>f</v>
      </c>
      <c r="U244">
        <f ca="1"/>
        <v>1</v>
      </c>
      <c r="V244">
        <f ca="1"/>
        <v>7</v>
      </c>
    </row>
    <row r="245" spans="5:22" x14ac:dyDescent="0.2">
      <c r="E245">
        <v>244</v>
      </c>
      <c r="F245">
        <f ca="1"/>
        <v>0</v>
      </c>
      <c r="G245">
        <f ca="1"/>
        <v>1</v>
      </c>
      <c r="H245" t="str">
        <f ca="1"/>
        <v>James Martinez</v>
      </c>
      <c r="I245" t="str">
        <f ca="1"/>
        <v>JmsMrtnz45@gmail.com</v>
      </c>
      <c r="J245" t="str">
        <f ca="1"/>
        <v>Rwf@e302</v>
      </c>
      <c r="N245">
        <f ca="1"/>
        <v>4</v>
      </c>
      <c r="O245">
        <f ca="1"/>
        <v>0</v>
      </c>
      <c r="P245" t="str">
        <f ca="1"/>
        <v>R</v>
      </c>
      <c r="Q245" t="str">
        <f ca="1"/>
        <v>w</v>
      </c>
      <c r="R245" t="str">
        <f ca="1"/>
        <v>f</v>
      </c>
      <c r="S245" t="str">
        <f ca="1"/>
        <v>e</v>
      </c>
      <c r="T245">
        <f ca="1"/>
        <v>3</v>
      </c>
      <c r="U245">
        <f ca="1"/>
        <v>0</v>
      </c>
      <c r="V245">
        <f ca="1"/>
        <v>2</v>
      </c>
    </row>
    <row r="246" spans="5:22" x14ac:dyDescent="0.2">
      <c r="E246">
        <v>245</v>
      </c>
      <c r="F246">
        <f ca="1"/>
        <v>0</v>
      </c>
      <c r="G246">
        <f ca="1"/>
        <v>0</v>
      </c>
      <c r="H246" t="str">
        <f ca="1"/>
        <v>Michael Williams</v>
      </c>
      <c r="I246" t="str">
        <f ca="1"/>
        <v/>
      </c>
      <c r="J246" t="str">
        <f ca="1"/>
        <v/>
      </c>
      <c r="N246" t="str">
        <f ca="1"/>
        <v/>
      </c>
      <c r="O246" t="str">
        <f ca="1"/>
        <v/>
      </c>
      <c r="P246" t="str">
        <f ca="1"/>
        <v/>
      </c>
      <c r="Q246" t="str">
        <f ca="1"/>
        <v/>
      </c>
      <c r="R246" t="str">
        <f ca="1"/>
        <v/>
      </c>
      <c r="S246" t="str">
        <f ca="1"/>
        <v/>
      </c>
      <c r="T246" t="str">
        <f ca="1"/>
        <v/>
      </c>
      <c r="U246" t="str">
        <f ca="1"/>
        <v/>
      </c>
      <c r="V246" t="str">
        <f ca="1"/>
        <v/>
      </c>
    </row>
    <row r="247" spans="5:22" x14ac:dyDescent="0.2">
      <c r="E247">
        <v>246</v>
      </c>
      <c r="F247">
        <f ca="1"/>
        <v>0</v>
      </c>
      <c r="G247">
        <f ca="1"/>
        <v>1</v>
      </c>
      <c r="H247" t="str">
        <f ca="1"/>
        <v>Jacob Danilov</v>
      </c>
      <c r="I247" t="str">
        <f ca="1"/>
        <v>JcbDnlv77@gmail.com</v>
      </c>
      <c r="J247" t="str">
        <f ca="1"/>
        <v>Fjl%5579</v>
      </c>
      <c r="N247">
        <f ca="1"/>
        <v>3</v>
      </c>
      <c r="O247">
        <f ca="1"/>
        <v>0</v>
      </c>
      <c r="P247" t="str">
        <f ca="1"/>
        <v>F</v>
      </c>
      <c r="Q247" t="str">
        <f ca="1"/>
        <v>j</v>
      </c>
      <c r="R247" t="str">
        <f ca="1"/>
        <v>l</v>
      </c>
      <c r="S247">
        <f ca="1"/>
        <v>5</v>
      </c>
      <c r="T247">
        <f ca="1"/>
        <v>5</v>
      </c>
      <c r="U247">
        <f ca="1"/>
        <v>7</v>
      </c>
      <c r="V247">
        <f ca="1"/>
        <v>9</v>
      </c>
    </row>
    <row r="248" spans="5:22" x14ac:dyDescent="0.2">
      <c r="E248">
        <v>247</v>
      </c>
      <c r="F248">
        <f ca="1"/>
        <v>0</v>
      </c>
      <c r="G248">
        <f ca="1"/>
        <v>0</v>
      </c>
      <c r="H248" t="str">
        <f ca="1"/>
        <v>Sophia Vigdorovitch</v>
      </c>
      <c r="I248" t="str">
        <f ca="1"/>
        <v/>
      </c>
      <c r="J248" t="str">
        <f ca="1"/>
        <v/>
      </c>
      <c r="N248" t="str">
        <f ca="1"/>
        <v/>
      </c>
      <c r="O248" t="str">
        <f ca="1"/>
        <v/>
      </c>
      <c r="P248" t="str">
        <f ca="1"/>
        <v/>
      </c>
      <c r="Q248" t="str">
        <f ca="1"/>
        <v/>
      </c>
      <c r="R248" t="str">
        <f ca="1"/>
        <v/>
      </c>
      <c r="S248" t="str">
        <f ca="1"/>
        <v/>
      </c>
      <c r="T248" t="str">
        <f ca="1"/>
        <v/>
      </c>
      <c r="U248" t="str">
        <f ca="1"/>
        <v/>
      </c>
      <c r="V248" t="str">
        <f ca="1"/>
        <v/>
      </c>
    </row>
    <row r="249" spans="5:22" x14ac:dyDescent="0.2">
      <c r="E249">
        <v>248</v>
      </c>
      <c r="F249">
        <f ca="1"/>
        <v>1</v>
      </c>
      <c r="G249">
        <f ca="1"/>
        <v>1</v>
      </c>
      <c r="H249" t="str">
        <f ca="1"/>
        <v>Dor Mazal Thompson</v>
      </c>
      <c r="I249" t="str">
        <f ca="1"/>
        <v>DrMzlTmpsn89@gmail.com</v>
      </c>
      <c r="J249" t="str">
        <f ca="1"/>
        <v>Xpz@q761</v>
      </c>
      <c r="N249">
        <f ca="1"/>
        <v>4</v>
      </c>
      <c r="O249">
        <f ca="1"/>
        <v>0</v>
      </c>
      <c r="P249" t="str">
        <f ca="1"/>
        <v>X</v>
      </c>
      <c r="Q249" t="str">
        <f ca="1"/>
        <v>p</v>
      </c>
      <c r="R249" t="str">
        <f ca="1"/>
        <v>z</v>
      </c>
      <c r="S249" t="str">
        <f ca="1"/>
        <v>q</v>
      </c>
      <c r="T249">
        <f ca="1"/>
        <v>7</v>
      </c>
      <c r="U249">
        <f ca="1"/>
        <v>6</v>
      </c>
      <c r="V249">
        <f ca="1"/>
        <v>1</v>
      </c>
    </row>
    <row r="250" spans="5:22" x14ac:dyDescent="0.2">
      <c r="E250">
        <v>249</v>
      </c>
      <c r="F250">
        <f ca="1"/>
        <v>0</v>
      </c>
      <c r="G250">
        <f ca="1"/>
        <v>1</v>
      </c>
      <c r="H250" t="str">
        <f ca="1"/>
        <v>Michael Friedman</v>
      </c>
      <c r="I250" t="str">
        <f ca="1"/>
        <v>MclFrdmn15@gmail.com</v>
      </c>
      <c r="J250" t="str">
        <f ca="1"/>
        <v>Fmj#1700</v>
      </c>
      <c r="N250">
        <f ca="1"/>
        <v>3</v>
      </c>
      <c r="O250">
        <f ca="1"/>
        <v>0</v>
      </c>
      <c r="P250" t="str">
        <f ca="1"/>
        <v>F</v>
      </c>
      <c r="Q250" t="str">
        <f ca="1"/>
        <v>m</v>
      </c>
      <c r="R250" t="str">
        <f ca="1"/>
        <v>j</v>
      </c>
      <c r="S250">
        <f ca="1"/>
        <v>1</v>
      </c>
      <c r="T250">
        <f ca="1"/>
        <v>7</v>
      </c>
      <c r="U250">
        <f ca="1"/>
        <v>0</v>
      </c>
      <c r="V250">
        <f ca="1"/>
        <v>0</v>
      </c>
    </row>
    <row r="251" spans="5:22" x14ac:dyDescent="0.2">
      <c r="E251">
        <v>250</v>
      </c>
      <c r="F251">
        <f ca="1"/>
        <v>0</v>
      </c>
      <c r="G251">
        <f ca="1"/>
        <v>1</v>
      </c>
      <c r="H251" t="str">
        <f ca="1"/>
        <v>Oliver Moore</v>
      </c>
      <c r="I251" t="str">
        <f ca="1"/>
        <v>lvrMr35@gmail.com</v>
      </c>
      <c r="J251" t="str">
        <f ca="1"/>
        <v>Dmc@xa65</v>
      </c>
      <c r="N251">
        <f ca="1"/>
        <v>5</v>
      </c>
      <c r="O251">
        <f ca="1"/>
        <v>0</v>
      </c>
      <c r="P251" t="str">
        <f ca="1"/>
        <v>D</v>
      </c>
      <c r="Q251" t="str">
        <f ca="1"/>
        <v>m</v>
      </c>
      <c r="R251" t="str">
        <f ca="1"/>
        <v>c</v>
      </c>
      <c r="S251" t="str">
        <f ca="1"/>
        <v>x</v>
      </c>
      <c r="T251" t="str">
        <f ca="1"/>
        <v>a</v>
      </c>
      <c r="U251">
        <f ca="1"/>
        <v>6</v>
      </c>
      <c r="V251">
        <f ca="1"/>
        <v>5</v>
      </c>
    </row>
    <row r="252" spans="5:22" x14ac:dyDescent="0.2">
      <c r="E252">
        <v>251</v>
      </c>
      <c r="F252">
        <f ca="1"/>
        <v>0</v>
      </c>
      <c r="G252">
        <f ca="1"/>
        <v>1</v>
      </c>
      <c r="H252" t="str">
        <f ca="1"/>
        <v>Emma Hernandez</v>
      </c>
      <c r="I252" t="str">
        <f ca="1"/>
        <v>mmrnndz59@gmail.com</v>
      </c>
      <c r="J252" t="str">
        <f ca="1"/>
        <v>Mvr%eca3</v>
      </c>
      <c r="N252">
        <f ca="1"/>
        <v>6</v>
      </c>
      <c r="O252">
        <f ca="1"/>
        <v>0</v>
      </c>
      <c r="P252" t="str">
        <f ca="1"/>
        <v>M</v>
      </c>
      <c r="Q252" t="str">
        <f ca="1"/>
        <v>v</v>
      </c>
      <c r="R252" t="str">
        <f ca="1"/>
        <v>r</v>
      </c>
      <c r="S252" t="str">
        <f ca="1"/>
        <v>e</v>
      </c>
      <c r="T252" t="str">
        <f ca="1"/>
        <v>c</v>
      </c>
      <c r="U252" t="str">
        <f ca="1"/>
        <v>a</v>
      </c>
      <c r="V252">
        <f ca="1"/>
        <v>3</v>
      </c>
    </row>
    <row r="253" spans="5:22" x14ac:dyDescent="0.2">
      <c r="E253">
        <v>252</v>
      </c>
      <c r="F253">
        <f ca="1"/>
        <v>0</v>
      </c>
      <c r="G253">
        <f ca="1"/>
        <v>0</v>
      </c>
      <c r="H253" t="str">
        <f ca="1"/>
        <v>Evelyn Miller</v>
      </c>
      <c r="I253" t="str">
        <f ca="1"/>
        <v/>
      </c>
      <c r="J253" t="str">
        <f ca="1"/>
        <v/>
      </c>
      <c r="N253" t="str">
        <f ca="1"/>
        <v/>
      </c>
      <c r="O253" t="str">
        <f ca="1"/>
        <v/>
      </c>
      <c r="P253" t="str">
        <f ca="1"/>
        <v/>
      </c>
      <c r="Q253" t="str">
        <f ca="1"/>
        <v/>
      </c>
      <c r="R253" t="str">
        <f ca="1"/>
        <v/>
      </c>
      <c r="S253" t="str">
        <f ca="1"/>
        <v/>
      </c>
      <c r="T253" t="str">
        <f ca="1"/>
        <v/>
      </c>
      <c r="U253" t="str">
        <f ca="1"/>
        <v/>
      </c>
      <c r="V253" t="str">
        <f ca="1"/>
        <v/>
      </c>
    </row>
    <row r="254" spans="5:22" x14ac:dyDescent="0.2">
      <c r="E254">
        <v>253</v>
      </c>
      <c r="F254">
        <f ca="1"/>
        <v>1</v>
      </c>
      <c r="G254">
        <f ca="1"/>
        <v>0</v>
      </c>
      <c r="H254" t="str">
        <f ca="1"/>
        <v>Sophia Charles Dahan</v>
      </c>
      <c r="I254" t="str">
        <f ca="1"/>
        <v/>
      </c>
      <c r="J254" t="str">
        <f ca="1"/>
        <v/>
      </c>
      <c r="N254" t="str">
        <f ca="1"/>
        <v/>
      </c>
      <c r="O254" t="str">
        <f ca="1"/>
        <v/>
      </c>
      <c r="P254" t="str">
        <f ca="1"/>
        <v/>
      </c>
      <c r="Q254" t="str">
        <f ca="1"/>
        <v/>
      </c>
      <c r="R254" t="str">
        <f ca="1"/>
        <v/>
      </c>
      <c r="S254" t="str">
        <f ca="1"/>
        <v/>
      </c>
      <c r="T254" t="str">
        <f ca="1"/>
        <v/>
      </c>
      <c r="U254" t="str">
        <f ca="1"/>
        <v/>
      </c>
      <c r="V254" t="str">
        <f ca="1"/>
        <v/>
      </c>
    </row>
    <row r="255" spans="5:22" x14ac:dyDescent="0.2">
      <c r="E255">
        <v>254</v>
      </c>
      <c r="F255">
        <f ca="1"/>
        <v>0</v>
      </c>
      <c r="G255">
        <f ca="1"/>
        <v>1</v>
      </c>
      <c r="H255" t="str">
        <f ca="1"/>
        <v>Alexander Friedman</v>
      </c>
      <c r="I255" t="str">
        <f ca="1"/>
        <v>lxndrFrdmn44@gmail.com</v>
      </c>
      <c r="J255" t="str">
        <f ca="1"/>
        <v>Wju@7168</v>
      </c>
      <c r="N255">
        <f ca="1"/>
        <v>3</v>
      </c>
      <c r="O255">
        <f ca="1"/>
        <v>0</v>
      </c>
      <c r="P255" t="str">
        <f ca="1"/>
        <v>W</v>
      </c>
      <c r="Q255" t="str">
        <f ca="1"/>
        <v>j</v>
      </c>
      <c r="R255" t="str">
        <f ca="1"/>
        <v>u</v>
      </c>
      <c r="S255">
        <f ca="1"/>
        <v>7</v>
      </c>
      <c r="T255">
        <f ca="1"/>
        <v>1</v>
      </c>
      <c r="U255">
        <f ca="1"/>
        <v>6</v>
      </c>
      <c r="V255">
        <f ca="1"/>
        <v>8</v>
      </c>
    </row>
    <row r="256" spans="5:22" x14ac:dyDescent="0.2">
      <c r="E256">
        <v>255</v>
      </c>
      <c r="F256">
        <f ca="1"/>
        <v>0</v>
      </c>
      <c r="G256">
        <f ca="1"/>
        <v>1</v>
      </c>
      <c r="H256" t="str">
        <f ca="1"/>
        <v>Ava Davis</v>
      </c>
      <c r="I256" t="str">
        <f ca="1"/>
        <v>vDvs35@gmail.com</v>
      </c>
      <c r="J256" t="str">
        <f ca="1"/>
        <v>Exhrp41@</v>
      </c>
      <c r="N256">
        <f ca="1"/>
        <v>5</v>
      </c>
      <c r="O256">
        <f ca="1"/>
        <v>1</v>
      </c>
      <c r="P256" t="str">
        <f ca="1"/>
        <v>E</v>
      </c>
      <c r="Q256" t="str">
        <f ca="1"/>
        <v>x</v>
      </c>
      <c r="R256" t="str">
        <f ca="1"/>
        <v>h</v>
      </c>
      <c r="S256" t="str">
        <f ca="1"/>
        <v>r</v>
      </c>
      <c r="T256" t="str">
        <f ca="1"/>
        <v>p</v>
      </c>
      <c r="U256">
        <f ca="1"/>
        <v>4</v>
      </c>
      <c r="V256">
        <f ca="1"/>
        <v>1</v>
      </c>
    </row>
    <row r="257" spans="5:22" x14ac:dyDescent="0.2">
      <c r="E257">
        <v>256</v>
      </c>
      <c r="F257">
        <f ca="1"/>
        <v>0</v>
      </c>
      <c r="G257">
        <f ca="1"/>
        <v>0</v>
      </c>
      <c r="H257" t="str">
        <f ca="1"/>
        <v>Alexander Garcia</v>
      </c>
      <c r="I257" t="str">
        <f ca="1"/>
        <v/>
      </c>
      <c r="J257" t="str">
        <f ca="1"/>
        <v/>
      </c>
      <c r="N257" t="str">
        <f ca="1"/>
        <v/>
      </c>
      <c r="O257" t="str">
        <f ca="1"/>
        <v/>
      </c>
      <c r="P257" t="str">
        <f ca="1"/>
        <v/>
      </c>
      <c r="Q257" t="str">
        <f ca="1"/>
        <v/>
      </c>
      <c r="R257" t="str">
        <f ca="1"/>
        <v/>
      </c>
      <c r="S257" t="str">
        <f ca="1"/>
        <v/>
      </c>
      <c r="T257" t="str">
        <f ca="1"/>
        <v/>
      </c>
      <c r="U257" t="str">
        <f ca="1"/>
        <v/>
      </c>
      <c r="V257" t="str">
        <f ca="1"/>
        <v/>
      </c>
    </row>
    <row r="258" spans="5:22" x14ac:dyDescent="0.2">
      <c r="E258">
        <v>257</v>
      </c>
      <c r="F258">
        <f ca="1"/>
        <v>0</v>
      </c>
      <c r="G258">
        <f ca="1"/>
        <v>1</v>
      </c>
      <c r="H258" t="str">
        <f ca="1"/>
        <v>Logan Gonzalez</v>
      </c>
      <c r="I258" t="str">
        <f ca="1"/>
        <v>LgnGnzlz79@gmail.com</v>
      </c>
      <c r="J258" t="str">
        <f ca="1"/>
        <v>Scu+1437</v>
      </c>
      <c r="N258">
        <f ca="1"/>
        <v>3</v>
      </c>
      <c r="O258">
        <f ca="1"/>
        <v>0</v>
      </c>
      <c r="P258" t="str">
        <f ca="1"/>
        <v>S</v>
      </c>
      <c r="Q258" t="str">
        <f ca="1"/>
        <v>c</v>
      </c>
      <c r="R258" t="str">
        <f ca="1"/>
        <v>u</v>
      </c>
      <c r="S258">
        <f ca="1"/>
        <v>1</v>
      </c>
      <c r="T258">
        <f ca="1"/>
        <v>4</v>
      </c>
      <c r="U258">
        <f ca="1"/>
        <v>3</v>
      </c>
      <c r="V258">
        <f ca="1"/>
        <v>7</v>
      </c>
    </row>
    <row r="259" spans="5:22" x14ac:dyDescent="0.2">
      <c r="E259">
        <v>258</v>
      </c>
      <c r="F259">
        <f ca="1"/>
        <v>0</v>
      </c>
      <c r="G259">
        <f ca="1"/>
        <v>1</v>
      </c>
      <c r="H259" t="str">
        <f ca="1"/>
        <v>Ofek Vigdorovitch</v>
      </c>
      <c r="I259" t="str">
        <f ca="1"/>
        <v>fkVgdrvtc47@gmail.com</v>
      </c>
      <c r="J259" t="str">
        <f ca="1"/>
        <v>Vru9796@</v>
      </c>
      <c r="N259">
        <f ca="1"/>
        <v>3</v>
      </c>
      <c r="O259">
        <f ca="1"/>
        <v>1</v>
      </c>
      <c r="P259" t="str">
        <f ca="1"/>
        <v>V</v>
      </c>
      <c r="Q259" t="str">
        <f ca="1"/>
        <v>r</v>
      </c>
      <c r="R259" t="str">
        <f ca="1"/>
        <v>u</v>
      </c>
      <c r="S259">
        <f ca="1"/>
        <v>9</v>
      </c>
      <c r="T259">
        <f ca="1"/>
        <v>7</v>
      </c>
      <c r="U259">
        <f ca="1"/>
        <v>9</v>
      </c>
      <c r="V259">
        <f ca="1"/>
        <v>6</v>
      </c>
    </row>
    <row r="260" spans="5:22" x14ac:dyDescent="0.2">
      <c r="E260">
        <v>259</v>
      </c>
      <c r="F260">
        <f ca="1"/>
        <v>0</v>
      </c>
      <c r="G260">
        <f ca="1"/>
        <v>1</v>
      </c>
      <c r="H260" t="str">
        <f ca="1"/>
        <v>Sofia Sanchez</v>
      </c>
      <c r="I260" t="str">
        <f ca="1"/>
        <v>SfSncz35@gmail.com</v>
      </c>
      <c r="J260" t="str">
        <f ca="1"/>
        <v>Flh?o146</v>
      </c>
      <c r="N260">
        <f ca="1"/>
        <v>4</v>
      </c>
      <c r="O260">
        <f ca="1"/>
        <v>0</v>
      </c>
      <c r="P260" t="str">
        <f ca="1"/>
        <v>F</v>
      </c>
      <c r="Q260" t="str">
        <f ca="1"/>
        <v>l</v>
      </c>
      <c r="R260" t="str">
        <f ca="1"/>
        <v>h</v>
      </c>
      <c r="S260" t="str">
        <f ca="1"/>
        <v>o</v>
      </c>
      <c r="T260">
        <f ca="1"/>
        <v>1</v>
      </c>
      <c r="U260">
        <f ca="1"/>
        <v>4</v>
      </c>
      <c r="V260">
        <f ca="1"/>
        <v>6</v>
      </c>
    </row>
    <row r="261" spans="5:22" x14ac:dyDescent="0.2">
      <c r="E261">
        <v>260</v>
      </c>
      <c r="F261">
        <f ca="1"/>
        <v>1</v>
      </c>
      <c r="G261">
        <f ca="1"/>
        <v>1</v>
      </c>
      <c r="H261" t="str">
        <f ca="1"/>
        <v>James Malca Levy</v>
      </c>
      <c r="I261" t="str">
        <f ca="1"/>
        <v>JmsMlcLvy34@gmail.com</v>
      </c>
      <c r="J261" t="str">
        <f ca="1"/>
        <v>Ezom718*</v>
      </c>
      <c r="N261">
        <f ca="1"/>
        <v>4</v>
      </c>
      <c r="O261">
        <f ca="1"/>
        <v>1</v>
      </c>
      <c r="P261" t="str">
        <f ca="1"/>
        <v>E</v>
      </c>
      <c r="Q261" t="str">
        <f ca="1"/>
        <v>z</v>
      </c>
      <c r="R261" t="str">
        <f ca="1"/>
        <v>o</v>
      </c>
      <c r="S261" t="str">
        <f ca="1"/>
        <v>m</v>
      </c>
      <c r="T261">
        <f ca="1"/>
        <v>7</v>
      </c>
      <c r="U261">
        <f ca="1"/>
        <v>1</v>
      </c>
      <c r="V261">
        <f ca="1"/>
        <v>8</v>
      </c>
    </row>
    <row r="262" spans="5:22" x14ac:dyDescent="0.2">
      <c r="E262">
        <v>261</v>
      </c>
      <c r="F262">
        <f ca="1"/>
        <v>1</v>
      </c>
      <c r="G262">
        <f ca="1"/>
        <v>1</v>
      </c>
      <c r="H262" t="str">
        <f ca="1"/>
        <v>Ofek Rose Thompson</v>
      </c>
      <c r="I262" t="str">
        <f ca="1"/>
        <v>fkRsTmpsn21@gmail.com</v>
      </c>
      <c r="J262" t="str">
        <f ca="1"/>
        <v>Yhh?e276</v>
      </c>
      <c r="N262">
        <f ca="1"/>
        <v>4</v>
      </c>
      <c r="O262">
        <f ca="1"/>
        <v>0</v>
      </c>
      <c r="P262" t="str">
        <f ca="1"/>
        <v>Y</v>
      </c>
      <c r="Q262" t="str">
        <f ca="1"/>
        <v>h</v>
      </c>
      <c r="R262" t="str">
        <f ca="1"/>
        <v>h</v>
      </c>
      <c r="S262" t="str">
        <f ca="1"/>
        <v>e</v>
      </c>
      <c r="T262">
        <f ca="1"/>
        <v>2</v>
      </c>
      <c r="U262">
        <f ca="1"/>
        <v>7</v>
      </c>
      <c r="V262">
        <f ca="1"/>
        <v>6</v>
      </c>
    </row>
    <row r="263" spans="5:22" x14ac:dyDescent="0.2">
      <c r="E263">
        <v>262</v>
      </c>
      <c r="F263">
        <f ca="1"/>
        <v>0</v>
      </c>
      <c r="G263">
        <f ca="1"/>
        <v>0</v>
      </c>
      <c r="H263" t="str">
        <f ca="1"/>
        <v>Evelyn Williams</v>
      </c>
      <c r="I263" t="str">
        <f ca="1"/>
        <v/>
      </c>
      <c r="J263" t="str">
        <f ca="1"/>
        <v/>
      </c>
      <c r="N263" t="str">
        <f ca="1"/>
        <v/>
      </c>
      <c r="O263" t="str">
        <f ca="1"/>
        <v/>
      </c>
      <c r="P263" t="str">
        <f ca="1"/>
        <v/>
      </c>
      <c r="Q263" t="str">
        <f ca="1"/>
        <v/>
      </c>
      <c r="R263" t="str">
        <f ca="1"/>
        <v/>
      </c>
      <c r="S263" t="str">
        <f ca="1"/>
        <v/>
      </c>
      <c r="T263" t="str">
        <f ca="1"/>
        <v/>
      </c>
      <c r="U263" t="str">
        <f ca="1"/>
        <v/>
      </c>
      <c r="V263" t="str">
        <f ca="1"/>
        <v/>
      </c>
    </row>
    <row r="264" spans="5:22" x14ac:dyDescent="0.2">
      <c r="E264">
        <v>263</v>
      </c>
      <c r="F264">
        <f ca="1"/>
        <v>0</v>
      </c>
      <c r="G264">
        <f ca="1"/>
        <v>1</v>
      </c>
      <c r="H264" t="str">
        <f ca="1"/>
        <v>Michael Thompson</v>
      </c>
      <c r="I264" t="str">
        <f ca="1"/>
        <v>MclTmpsn42@gmail.com</v>
      </c>
      <c r="J264" t="str">
        <f ca="1"/>
        <v>Olt*uhb2</v>
      </c>
      <c r="N264">
        <f ca="1"/>
        <v>6</v>
      </c>
      <c r="O264">
        <f ca="1"/>
        <v>0</v>
      </c>
      <c r="P264" t="str">
        <f ca="1"/>
        <v>O</v>
      </c>
      <c r="Q264" t="str">
        <f ca="1"/>
        <v>l</v>
      </c>
      <c r="R264" t="str">
        <f ca="1"/>
        <v>t</v>
      </c>
      <c r="S264" t="str">
        <f ca="1"/>
        <v>u</v>
      </c>
      <c r="T264" t="str">
        <f ca="1"/>
        <v>h</v>
      </c>
      <c r="U264" t="str">
        <f ca="1"/>
        <v>b</v>
      </c>
      <c r="V264">
        <f ca="1"/>
        <v>2</v>
      </c>
    </row>
    <row r="265" spans="5:22" x14ac:dyDescent="0.2">
      <c r="E265">
        <v>264</v>
      </c>
      <c r="F265">
        <f ca="1"/>
        <v>1</v>
      </c>
      <c r="G265">
        <f ca="1"/>
        <v>0</v>
      </c>
      <c r="H265" t="str">
        <f ca="1"/>
        <v>Olivia James Garcia</v>
      </c>
      <c r="I265" t="str">
        <f ca="1"/>
        <v/>
      </c>
      <c r="J265" t="str">
        <f ca="1"/>
        <v/>
      </c>
      <c r="N265" t="str">
        <f ca="1"/>
        <v/>
      </c>
      <c r="O265" t="str">
        <f ca="1"/>
        <v/>
      </c>
      <c r="P265" t="str">
        <f ca="1"/>
        <v/>
      </c>
      <c r="Q265" t="str">
        <f ca="1"/>
        <v/>
      </c>
      <c r="R265" t="str">
        <f ca="1"/>
        <v/>
      </c>
      <c r="S265" t="str">
        <f ca="1"/>
        <v/>
      </c>
      <c r="T265" t="str">
        <f ca="1"/>
        <v/>
      </c>
      <c r="U265" t="str">
        <f ca="1"/>
        <v/>
      </c>
      <c r="V265" t="str">
        <f ca="1"/>
        <v/>
      </c>
    </row>
    <row r="266" spans="5:22" x14ac:dyDescent="0.2">
      <c r="E266">
        <v>265</v>
      </c>
      <c r="F266">
        <f ca="1"/>
        <v>1</v>
      </c>
      <c r="G266">
        <f ca="1"/>
        <v>1</v>
      </c>
      <c r="H266" t="str">
        <f ca="1"/>
        <v>Dror Malca Smith</v>
      </c>
      <c r="I266" t="str">
        <f ca="1"/>
        <v>DrrMlcSmt42@gmail.com</v>
      </c>
      <c r="J266" t="str">
        <f ca="1"/>
        <v>Dzrh154+</v>
      </c>
      <c r="N266">
        <f ca="1"/>
        <v>4</v>
      </c>
      <c r="O266">
        <f ca="1"/>
        <v>1</v>
      </c>
      <c r="P266" t="str">
        <f ca="1"/>
        <v>D</v>
      </c>
      <c r="Q266" t="str">
        <f ca="1"/>
        <v>z</v>
      </c>
      <c r="R266" t="str">
        <f ca="1"/>
        <v>r</v>
      </c>
      <c r="S266" t="str">
        <f ca="1"/>
        <v>h</v>
      </c>
      <c r="T266">
        <f ca="1"/>
        <v>1</v>
      </c>
      <c r="U266">
        <f ca="1"/>
        <v>5</v>
      </c>
      <c r="V266">
        <f ca="1"/>
        <v>4</v>
      </c>
    </row>
    <row r="267" spans="5:22" x14ac:dyDescent="0.2">
      <c r="E267">
        <v>266</v>
      </c>
      <c r="F267">
        <f ca="1"/>
        <v>0</v>
      </c>
      <c r="G267">
        <f ca="1"/>
        <v>0</v>
      </c>
      <c r="H267" t="str">
        <f ca="1"/>
        <v>Dror Mizrahi</v>
      </c>
      <c r="I267" t="str">
        <f ca="1"/>
        <v/>
      </c>
      <c r="J267" t="str">
        <f ca="1"/>
        <v/>
      </c>
      <c r="N267" t="str">
        <f ca="1"/>
        <v/>
      </c>
      <c r="O267" t="str">
        <f ca="1"/>
        <v/>
      </c>
      <c r="P267" t="str">
        <f ca="1"/>
        <v/>
      </c>
      <c r="Q267" t="str">
        <f ca="1"/>
        <v/>
      </c>
      <c r="R267" t="str">
        <f ca="1"/>
        <v/>
      </c>
      <c r="S267" t="str">
        <f ca="1"/>
        <v/>
      </c>
      <c r="T267" t="str">
        <f ca="1"/>
        <v/>
      </c>
      <c r="U267" t="str">
        <f ca="1"/>
        <v/>
      </c>
      <c r="V267" t="str">
        <f ca="1"/>
        <v/>
      </c>
    </row>
    <row r="268" spans="5:22" x14ac:dyDescent="0.2">
      <c r="E268">
        <v>267</v>
      </c>
      <c r="F268">
        <f ca="1"/>
        <v>1</v>
      </c>
      <c r="G268">
        <f ca="1"/>
        <v>0</v>
      </c>
      <c r="H268" t="str">
        <f ca="1"/>
        <v>Madison Mazal Jackson</v>
      </c>
      <c r="I268" t="str">
        <f ca="1"/>
        <v/>
      </c>
      <c r="J268" t="str">
        <f ca="1"/>
        <v/>
      </c>
      <c r="N268" t="str">
        <f ca="1"/>
        <v/>
      </c>
      <c r="O268" t="str">
        <f ca="1"/>
        <v/>
      </c>
      <c r="P268" t="str">
        <f ca="1"/>
        <v/>
      </c>
      <c r="Q268" t="str">
        <f ca="1"/>
        <v/>
      </c>
      <c r="R268" t="str">
        <f ca="1"/>
        <v/>
      </c>
      <c r="S268" t="str">
        <f ca="1"/>
        <v/>
      </c>
      <c r="T268" t="str">
        <f ca="1"/>
        <v/>
      </c>
      <c r="U268" t="str">
        <f ca="1"/>
        <v/>
      </c>
      <c r="V268" t="str">
        <f ca="1"/>
        <v/>
      </c>
    </row>
    <row r="269" spans="5:22" x14ac:dyDescent="0.2">
      <c r="E269">
        <v>268</v>
      </c>
      <c r="F269">
        <f ca="1"/>
        <v>0</v>
      </c>
      <c r="G269">
        <f ca="1"/>
        <v>1</v>
      </c>
      <c r="H269" t="str">
        <f ca="1"/>
        <v>Liam Garcia</v>
      </c>
      <c r="I269" t="str">
        <f ca="1"/>
        <v>LmGrc40@gmail.com</v>
      </c>
      <c r="J269" t="str">
        <f ca="1"/>
        <v>Ivn@q528</v>
      </c>
      <c r="N269">
        <f ca="1"/>
        <v>4</v>
      </c>
      <c r="O269">
        <f ca="1"/>
        <v>0</v>
      </c>
      <c r="P269" t="str">
        <f ca="1"/>
        <v>I</v>
      </c>
      <c r="Q269" t="str">
        <f ca="1"/>
        <v>v</v>
      </c>
      <c r="R269" t="str">
        <f ca="1"/>
        <v>n</v>
      </c>
      <c r="S269" t="str">
        <f ca="1"/>
        <v>q</v>
      </c>
      <c r="T269">
        <f ca="1"/>
        <v>5</v>
      </c>
      <c r="U269">
        <f ca="1"/>
        <v>2</v>
      </c>
      <c r="V269">
        <f ca="1"/>
        <v>8</v>
      </c>
    </row>
    <row r="270" spans="5:22" x14ac:dyDescent="0.2">
      <c r="E270">
        <v>269</v>
      </c>
      <c r="F270">
        <f ca="1"/>
        <v>1</v>
      </c>
      <c r="G270">
        <f ca="1"/>
        <v>1</v>
      </c>
      <c r="H270" t="str">
        <f ca="1"/>
        <v>Aiden Mazal Gonzalez</v>
      </c>
      <c r="I270" t="str">
        <f ca="1"/>
        <v>dnMzlGnzlz38@gmail.com</v>
      </c>
      <c r="J270" t="str">
        <f ca="1"/>
        <v>Mvv*r899</v>
      </c>
      <c r="N270">
        <f ca="1"/>
        <v>4</v>
      </c>
      <c r="O270">
        <f ca="1"/>
        <v>0</v>
      </c>
      <c r="P270" t="str">
        <f ca="1"/>
        <v>M</v>
      </c>
      <c r="Q270" t="str">
        <f ca="1"/>
        <v>v</v>
      </c>
      <c r="R270" t="str">
        <f ca="1"/>
        <v>v</v>
      </c>
      <c r="S270" t="str">
        <f ca="1"/>
        <v>r</v>
      </c>
      <c r="T270">
        <f ca="1"/>
        <v>8</v>
      </c>
      <c r="U270">
        <f ca="1"/>
        <v>9</v>
      </c>
      <c r="V270">
        <f ca="1"/>
        <v>9</v>
      </c>
    </row>
    <row r="271" spans="5:22" x14ac:dyDescent="0.2">
      <c r="E271">
        <v>270</v>
      </c>
      <c r="F271">
        <f ca="1"/>
        <v>0</v>
      </c>
      <c r="G271">
        <f ca="1"/>
        <v>0</v>
      </c>
      <c r="H271" t="str">
        <f ca="1"/>
        <v>Mia Cohen</v>
      </c>
      <c r="I271" t="str">
        <f ca="1"/>
        <v/>
      </c>
      <c r="J271" t="str">
        <f ca="1"/>
        <v/>
      </c>
      <c r="N271" t="str">
        <f ca="1"/>
        <v/>
      </c>
      <c r="O271" t="str">
        <f ca="1"/>
        <v/>
      </c>
      <c r="P271" t="str">
        <f ca="1"/>
        <v/>
      </c>
      <c r="Q271" t="str">
        <f ca="1"/>
        <v/>
      </c>
      <c r="R271" t="str">
        <f ca="1"/>
        <v/>
      </c>
      <c r="S271" t="str">
        <f ca="1"/>
        <v/>
      </c>
      <c r="T271" t="str">
        <f ca="1"/>
        <v/>
      </c>
      <c r="U271" t="str">
        <f ca="1"/>
        <v/>
      </c>
      <c r="V271" t="str">
        <f ca="1"/>
        <v/>
      </c>
    </row>
    <row r="272" spans="5:22" x14ac:dyDescent="0.2">
      <c r="E272">
        <v>271</v>
      </c>
      <c r="F272">
        <f ca="1"/>
        <v>0</v>
      </c>
      <c r="G272">
        <f ca="1"/>
        <v>0</v>
      </c>
      <c r="H272" t="str">
        <f ca="1"/>
        <v>Logan Jones</v>
      </c>
      <c r="I272" t="str">
        <f ca="1"/>
        <v/>
      </c>
      <c r="J272" t="str">
        <f ca="1"/>
        <v/>
      </c>
      <c r="N272" t="str">
        <f ca="1"/>
        <v/>
      </c>
      <c r="O272" t="str">
        <f ca="1"/>
        <v/>
      </c>
      <c r="P272" t="str">
        <f ca="1"/>
        <v/>
      </c>
      <c r="Q272" t="str">
        <f ca="1"/>
        <v/>
      </c>
      <c r="R272" t="str">
        <f ca="1"/>
        <v/>
      </c>
      <c r="S272" t="str">
        <f ca="1"/>
        <v/>
      </c>
      <c r="T272" t="str">
        <f ca="1"/>
        <v/>
      </c>
      <c r="U272" t="str">
        <f ca="1"/>
        <v/>
      </c>
      <c r="V272" t="str">
        <f ca="1"/>
        <v/>
      </c>
    </row>
    <row r="273" spans="5:22" x14ac:dyDescent="0.2">
      <c r="E273">
        <v>272</v>
      </c>
      <c r="F273">
        <f ca="1"/>
        <v>0</v>
      </c>
      <c r="G273">
        <f ca="1"/>
        <v>1</v>
      </c>
      <c r="H273" t="str">
        <f ca="1"/>
        <v>Abigail Brown</v>
      </c>
      <c r="I273" t="str">
        <f ca="1"/>
        <v>bglBrwn24@gmail.com</v>
      </c>
      <c r="J273" t="str">
        <f ca="1"/>
        <v>Zjhwsj4#</v>
      </c>
      <c r="N273">
        <f ca="1"/>
        <v>6</v>
      </c>
      <c r="O273">
        <f ca="1"/>
        <v>1</v>
      </c>
      <c r="P273" t="str">
        <f ca="1"/>
        <v>Z</v>
      </c>
      <c r="Q273" t="str">
        <f ca="1"/>
        <v>j</v>
      </c>
      <c r="R273" t="str">
        <f ca="1"/>
        <v>h</v>
      </c>
      <c r="S273" t="str">
        <f ca="1"/>
        <v>w</v>
      </c>
      <c r="T273" t="str">
        <f ca="1"/>
        <v>s</v>
      </c>
      <c r="U273" t="str">
        <f ca="1"/>
        <v>j</v>
      </c>
      <c r="V273">
        <f ca="1"/>
        <v>4</v>
      </c>
    </row>
    <row r="274" spans="5:22" x14ac:dyDescent="0.2">
      <c r="E274">
        <v>273</v>
      </c>
      <c r="F274">
        <f ca="1"/>
        <v>0</v>
      </c>
      <c r="G274">
        <f ca="1"/>
        <v>1</v>
      </c>
      <c r="H274" t="str">
        <f ca="1"/>
        <v>Jacob Perez</v>
      </c>
      <c r="I274" t="str">
        <f ca="1"/>
        <v>JcbPrz81@gmail.com</v>
      </c>
      <c r="J274" t="str">
        <f ca="1"/>
        <v>Gwg$o421</v>
      </c>
      <c r="N274">
        <f ca="1"/>
        <v>4</v>
      </c>
      <c r="O274">
        <f ca="1"/>
        <v>0</v>
      </c>
      <c r="P274" t="str">
        <f ca="1"/>
        <v>G</v>
      </c>
      <c r="Q274" t="str">
        <f ca="1"/>
        <v>w</v>
      </c>
      <c r="R274" t="str">
        <f ca="1"/>
        <v>g</v>
      </c>
      <c r="S274" t="str">
        <f ca="1"/>
        <v>o</v>
      </c>
      <c r="T274">
        <f ca="1"/>
        <v>4</v>
      </c>
      <c r="U274">
        <f ca="1"/>
        <v>2</v>
      </c>
      <c r="V274">
        <f ca="1"/>
        <v>1</v>
      </c>
    </row>
    <row r="275" spans="5:22" x14ac:dyDescent="0.2">
      <c r="E275">
        <v>274</v>
      </c>
      <c r="F275">
        <f ca="1"/>
        <v>0</v>
      </c>
      <c r="G275">
        <f ca="1"/>
        <v>1</v>
      </c>
      <c r="H275" t="str">
        <f ca="1"/>
        <v>Ori Miller</v>
      </c>
      <c r="I275" t="str">
        <f ca="1"/>
        <v>rMllr34@gmail.com</v>
      </c>
      <c r="J275" t="str">
        <f ca="1"/>
        <v>Wqu&amp;bg92</v>
      </c>
      <c r="N275">
        <f ca="1"/>
        <v>5</v>
      </c>
      <c r="O275">
        <f ca="1"/>
        <v>0</v>
      </c>
      <c r="P275" t="str">
        <f ca="1"/>
        <v>W</v>
      </c>
      <c r="Q275" t="str">
        <f ca="1"/>
        <v>q</v>
      </c>
      <c r="R275" t="str">
        <f ca="1"/>
        <v>u</v>
      </c>
      <c r="S275" t="str">
        <f ca="1"/>
        <v>b</v>
      </c>
      <c r="T275" t="str">
        <f ca="1"/>
        <v>g</v>
      </c>
      <c r="U275">
        <f ca="1"/>
        <v>9</v>
      </c>
      <c r="V275">
        <f ca="1"/>
        <v>2</v>
      </c>
    </row>
    <row r="276" spans="5:22" x14ac:dyDescent="0.2">
      <c r="E276">
        <v>275</v>
      </c>
      <c r="F276">
        <f ca="1"/>
        <v>0</v>
      </c>
      <c r="G276">
        <f ca="1"/>
        <v>1</v>
      </c>
      <c r="H276" t="str">
        <f ca="1"/>
        <v>Jackson Thompson</v>
      </c>
      <c r="I276" t="str">
        <f ca="1"/>
        <v>JcksnTmpsn79@gmail.com</v>
      </c>
      <c r="J276" t="str">
        <f ca="1"/>
        <v>Bmze925*</v>
      </c>
      <c r="N276">
        <f ca="1"/>
        <v>4</v>
      </c>
      <c r="O276">
        <f ca="1"/>
        <v>1</v>
      </c>
      <c r="P276" t="str">
        <f ca="1"/>
        <v>B</v>
      </c>
      <c r="Q276" t="str">
        <f ca="1"/>
        <v>m</v>
      </c>
      <c r="R276" t="str">
        <f ca="1"/>
        <v>z</v>
      </c>
      <c r="S276" t="str">
        <f ca="1"/>
        <v>e</v>
      </c>
      <c r="T276">
        <f ca="1"/>
        <v>9</v>
      </c>
      <c r="U276">
        <f ca="1"/>
        <v>2</v>
      </c>
      <c r="V276">
        <f ca="1"/>
        <v>5</v>
      </c>
    </row>
    <row r="277" spans="5:22" x14ac:dyDescent="0.2">
      <c r="E277">
        <v>276</v>
      </c>
      <c r="F277">
        <f ca="1"/>
        <v>0</v>
      </c>
      <c r="G277">
        <f ca="1"/>
        <v>1</v>
      </c>
      <c r="H277" t="str">
        <f ca="1"/>
        <v>Mason Robinson</v>
      </c>
      <c r="I277" t="str">
        <f ca="1"/>
        <v>MsnRbnsn89@gmail.com</v>
      </c>
      <c r="J277" t="str">
        <f ca="1"/>
        <v>Hrqk073%</v>
      </c>
      <c r="N277">
        <f ca="1"/>
        <v>4</v>
      </c>
      <c r="O277">
        <f ca="1"/>
        <v>1</v>
      </c>
      <c r="P277" t="str">
        <f ca="1"/>
        <v>H</v>
      </c>
      <c r="Q277" t="str">
        <f ca="1"/>
        <v>r</v>
      </c>
      <c r="R277" t="str">
        <f ca="1"/>
        <v>q</v>
      </c>
      <c r="S277" t="str">
        <f ca="1"/>
        <v>k</v>
      </c>
      <c r="T277">
        <f ca="1"/>
        <v>0</v>
      </c>
      <c r="U277">
        <f ca="1"/>
        <v>7</v>
      </c>
      <c r="V277">
        <f ca="1"/>
        <v>3</v>
      </c>
    </row>
    <row r="278" spans="5:22" x14ac:dyDescent="0.2">
      <c r="E278">
        <v>277</v>
      </c>
      <c r="F278">
        <f ca="1"/>
        <v>0</v>
      </c>
      <c r="G278">
        <f ca="1"/>
        <v>1</v>
      </c>
      <c r="H278" t="str">
        <f ca="1"/>
        <v>Olivia Johnson</v>
      </c>
      <c r="I278" t="str">
        <f ca="1"/>
        <v>lvJnsn85@gmail.com</v>
      </c>
      <c r="J278" t="str">
        <f ca="1"/>
        <v>Szbjb76#</v>
      </c>
      <c r="N278">
        <f ca="1"/>
        <v>5</v>
      </c>
      <c r="O278">
        <f ca="1"/>
        <v>1</v>
      </c>
      <c r="P278" t="str">
        <f ca="1"/>
        <v>S</v>
      </c>
      <c r="Q278" t="str">
        <f ca="1"/>
        <v>z</v>
      </c>
      <c r="R278" t="str">
        <f ca="1"/>
        <v>b</v>
      </c>
      <c r="S278" t="str">
        <f ca="1"/>
        <v>j</v>
      </c>
      <c r="T278" t="str">
        <f ca="1"/>
        <v>b</v>
      </c>
      <c r="U278">
        <f ca="1"/>
        <v>7</v>
      </c>
      <c r="V278">
        <f ca="1"/>
        <v>6</v>
      </c>
    </row>
    <row r="279" spans="5:22" x14ac:dyDescent="0.2">
      <c r="E279">
        <v>278</v>
      </c>
      <c r="F279">
        <f ca="1"/>
        <v>1</v>
      </c>
      <c r="G279">
        <f ca="1"/>
        <v>0</v>
      </c>
      <c r="H279" t="str">
        <f ca="1"/>
        <v>Harper Joseph Martinez</v>
      </c>
      <c r="I279" t="str">
        <f ca="1"/>
        <v/>
      </c>
      <c r="J279" t="str">
        <f ca="1"/>
        <v/>
      </c>
      <c r="N279" t="str">
        <f ca="1"/>
        <v/>
      </c>
      <c r="O279" t="str">
        <f ca="1"/>
        <v/>
      </c>
      <c r="P279" t="str">
        <f ca="1"/>
        <v/>
      </c>
      <c r="Q279" t="str">
        <f ca="1"/>
        <v/>
      </c>
      <c r="R279" t="str">
        <f ca="1"/>
        <v/>
      </c>
      <c r="S279" t="str">
        <f ca="1"/>
        <v/>
      </c>
      <c r="T279" t="str">
        <f ca="1"/>
        <v/>
      </c>
      <c r="U279" t="str">
        <f ca="1"/>
        <v/>
      </c>
      <c r="V279" t="str">
        <f ca="1"/>
        <v/>
      </c>
    </row>
    <row r="280" spans="5:22" x14ac:dyDescent="0.2">
      <c r="E280">
        <v>279</v>
      </c>
      <c r="F280">
        <f ca="1"/>
        <v>0</v>
      </c>
      <c r="G280">
        <f ca="1"/>
        <v>1</v>
      </c>
      <c r="H280" t="str">
        <f ca="1"/>
        <v>Sofia Garcia</v>
      </c>
      <c r="I280" t="str">
        <f ca="1"/>
        <v>SfGrc62@gmail.com</v>
      </c>
      <c r="J280" t="str">
        <f ca="1"/>
        <v>Vce+d059</v>
      </c>
      <c r="N280">
        <f ca="1"/>
        <v>4</v>
      </c>
      <c r="O280">
        <f ca="1"/>
        <v>0</v>
      </c>
      <c r="P280" t="str">
        <f ca="1"/>
        <v>V</v>
      </c>
      <c r="Q280" t="str">
        <f ca="1"/>
        <v>c</v>
      </c>
      <c r="R280" t="str">
        <f ca="1"/>
        <v>e</v>
      </c>
      <c r="S280" t="str">
        <f ca="1"/>
        <v>d</v>
      </c>
      <c r="T280">
        <f ca="1"/>
        <v>0</v>
      </c>
      <c r="U280">
        <f ca="1"/>
        <v>5</v>
      </c>
      <c r="V280">
        <f ca="1"/>
        <v>9</v>
      </c>
    </row>
    <row r="281" spans="5:22" x14ac:dyDescent="0.2">
      <c r="E281">
        <v>280</v>
      </c>
      <c r="F281">
        <f ca="1"/>
        <v>0</v>
      </c>
      <c r="G281">
        <f ca="1"/>
        <v>0</v>
      </c>
      <c r="H281" t="str">
        <f ca="1"/>
        <v>Ofri Robinson</v>
      </c>
      <c r="I281" t="str">
        <f ca="1"/>
        <v/>
      </c>
      <c r="J281" t="str">
        <f ca="1"/>
        <v/>
      </c>
      <c r="N281" t="str">
        <f ca="1"/>
        <v/>
      </c>
      <c r="O281" t="str">
        <f ca="1"/>
        <v/>
      </c>
      <c r="P281" t="str">
        <f ca="1"/>
        <v/>
      </c>
      <c r="Q281" t="str">
        <f ca="1"/>
        <v/>
      </c>
      <c r="R281" t="str">
        <f ca="1"/>
        <v/>
      </c>
      <c r="S281" t="str">
        <f ca="1"/>
        <v/>
      </c>
      <c r="T281" t="str">
        <f ca="1"/>
        <v/>
      </c>
      <c r="U281" t="str">
        <f ca="1"/>
        <v/>
      </c>
      <c r="V281" t="str">
        <f ca="1"/>
        <v/>
      </c>
    </row>
    <row r="282" spans="5:22" x14ac:dyDescent="0.2">
      <c r="E282">
        <v>281</v>
      </c>
      <c r="F282">
        <f ca="1"/>
        <v>0</v>
      </c>
      <c r="G282">
        <f ca="1"/>
        <v>0</v>
      </c>
      <c r="H282" t="str">
        <f ca="1"/>
        <v>Elijah Dahan</v>
      </c>
      <c r="I282" t="str">
        <f ca="1"/>
        <v/>
      </c>
      <c r="J282" t="str">
        <f ca="1"/>
        <v/>
      </c>
      <c r="N282" t="str">
        <f ca="1"/>
        <v/>
      </c>
      <c r="O282" t="str">
        <f ca="1"/>
        <v/>
      </c>
      <c r="P282" t="str">
        <f ca="1"/>
        <v/>
      </c>
      <c r="Q282" t="str">
        <f ca="1"/>
        <v/>
      </c>
      <c r="R282" t="str">
        <f ca="1"/>
        <v/>
      </c>
      <c r="S282" t="str">
        <f ca="1"/>
        <v/>
      </c>
      <c r="T282" t="str">
        <f ca="1"/>
        <v/>
      </c>
      <c r="U282" t="str">
        <f ca="1"/>
        <v/>
      </c>
      <c r="V282" t="str">
        <f ca="1"/>
        <v/>
      </c>
    </row>
    <row r="283" spans="5:22" x14ac:dyDescent="0.2">
      <c r="E283">
        <v>282</v>
      </c>
      <c r="F283">
        <f ca="1"/>
        <v>1</v>
      </c>
      <c r="G283">
        <f ca="1"/>
        <v>0</v>
      </c>
      <c r="H283" t="str">
        <f ca="1"/>
        <v>Elijah Grace Gonzalez</v>
      </c>
      <c r="I283" t="str">
        <f ca="1"/>
        <v/>
      </c>
      <c r="J283" t="str">
        <f ca="1"/>
        <v/>
      </c>
      <c r="N283" t="str">
        <f ca="1"/>
        <v/>
      </c>
      <c r="O283" t="str">
        <f ca="1"/>
        <v/>
      </c>
      <c r="P283" t="str">
        <f ca="1"/>
        <v/>
      </c>
      <c r="Q283" t="str">
        <f ca="1"/>
        <v/>
      </c>
      <c r="R283" t="str">
        <f ca="1"/>
        <v/>
      </c>
      <c r="S283" t="str">
        <f ca="1"/>
        <v/>
      </c>
      <c r="T283" t="str">
        <f ca="1"/>
        <v/>
      </c>
      <c r="U283" t="str">
        <f ca="1"/>
        <v/>
      </c>
      <c r="V283" t="str">
        <f ca="1"/>
        <v/>
      </c>
    </row>
    <row r="284" spans="5:22" x14ac:dyDescent="0.2">
      <c r="E284">
        <v>283</v>
      </c>
      <c r="F284">
        <f ca="1"/>
        <v>0</v>
      </c>
      <c r="G284">
        <f ca="1"/>
        <v>0</v>
      </c>
      <c r="H284" t="str">
        <f ca="1"/>
        <v>Emily Garcia</v>
      </c>
      <c r="I284" t="str">
        <f ca="1"/>
        <v/>
      </c>
      <c r="J284" t="str">
        <f ca="1"/>
        <v/>
      </c>
      <c r="N284" t="str">
        <f ca="1"/>
        <v/>
      </c>
      <c r="O284" t="str">
        <f ca="1"/>
        <v/>
      </c>
      <c r="P284" t="str">
        <f ca="1"/>
        <v/>
      </c>
      <c r="Q284" t="str">
        <f ca="1"/>
        <v/>
      </c>
      <c r="R284" t="str">
        <f ca="1"/>
        <v/>
      </c>
      <c r="S284" t="str">
        <f ca="1"/>
        <v/>
      </c>
      <c r="T284" t="str">
        <f ca="1"/>
        <v/>
      </c>
      <c r="U284" t="str">
        <f ca="1"/>
        <v/>
      </c>
      <c r="V284" t="str">
        <f ca="1"/>
        <v/>
      </c>
    </row>
    <row r="285" spans="5:22" x14ac:dyDescent="0.2">
      <c r="E285">
        <v>284</v>
      </c>
      <c r="F285">
        <f ca="1"/>
        <v>0</v>
      </c>
      <c r="G285">
        <f ca="1"/>
        <v>0</v>
      </c>
      <c r="H285" t="str">
        <f ca="1"/>
        <v>James Ramirez</v>
      </c>
      <c r="I285" t="str">
        <f ca="1"/>
        <v/>
      </c>
      <c r="J285" t="str">
        <f ca="1"/>
        <v/>
      </c>
      <c r="N285" t="str">
        <f ca="1"/>
        <v/>
      </c>
      <c r="O285" t="str">
        <f ca="1"/>
        <v/>
      </c>
      <c r="P285" t="str">
        <f ca="1"/>
        <v/>
      </c>
      <c r="Q285" t="str">
        <f ca="1"/>
        <v/>
      </c>
      <c r="R285" t="str">
        <f ca="1"/>
        <v/>
      </c>
      <c r="S285" t="str">
        <f ca="1"/>
        <v/>
      </c>
      <c r="T285" t="str">
        <f ca="1"/>
        <v/>
      </c>
      <c r="U285" t="str">
        <f ca="1"/>
        <v/>
      </c>
      <c r="V285" t="str">
        <f ca="1"/>
        <v/>
      </c>
    </row>
    <row r="286" spans="5:22" x14ac:dyDescent="0.2">
      <c r="E286">
        <v>285</v>
      </c>
      <c r="F286">
        <f ca="1"/>
        <v>1</v>
      </c>
      <c r="G286">
        <f ca="1"/>
        <v>1</v>
      </c>
      <c r="H286" t="str">
        <f ca="1"/>
        <v>Gefen Mazal Moore</v>
      </c>
      <c r="I286" t="str">
        <f ca="1"/>
        <v>GfnMzlMr83@gmail.com</v>
      </c>
      <c r="J286" t="str">
        <f ca="1"/>
        <v>Sef@u531</v>
      </c>
      <c r="N286">
        <f ca="1"/>
        <v>4</v>
      </c>
      <c r="O286">
        <f ca="1"/>
        <v>0</v>
      </c>
      <c r="P286" t="str">
        <f ca="1"/>
        <v>S</v>
      </c>
      <c r="Q286" t="str">
        <f ca="1"/>
        <v>e</v>
      </c>
      <c r="R286" t="str">
        <f ca="1"/>
        <v>f</v>
      </c>
      <c r="S286" t="str">
        <f ca="1"/>
        <v>u</v>
      </c>
      <c r="T286">
        <f ca="1"/>
        <v>5</v>
      </c>
      <c r="U286">
        <f ca="1"/>
        <v>3</v>
      </c>
      <c r="V286">
        <f ca="1"/>
        <v>1</v>
      </c>
    </row>
    <row r="287" spans="5:22" x14ac:dyDescent="0.2">
      <c r="E287">
        <v>286</v>
      </c>
      <c r="F287">
        <f ca="1"/>
        <v>0</v>
      </c>
      <c r="G287">
        <f ca="1"/>
        <v>1</v>
      </c>
      <c r="H287" t="str">
        <f ca="1"/>
        <v>Oren Thompson</v>
      </c>
      <c r="I287" t="str">
        <f ca="1"/>
        <v>rnTmpsn84@gmail.com</v>
      </c>
      <c r="J287" t="str">
        <f ca="1"/>
        <v>Erwgq22@</v>
      </c>
      <c r="N287">
        <f ca="1"/>
        <v>5</v>
      </c>
      <c r="O287">
        <f ca="1"/>
        <v>1</v>
      </c>
      <c r="P287" t="str">
        <f ca="1"/>
        <v>E</v>
      </c>
      <c r="Q287" t="str">
        <f ca="1"/>
        <v>r</v>
      </c>
      <c r="R287" t="str">
        <f ca="1"/>
        <v>w</v>
      </c>
      <c r="S287" t="str">
        <f ca="1"/>
        <v>g</v>
      </c>
      <c r="T287" t="str">
        <f ca="1"/>
        <v>q</v>
      </c>
      <c r="U287">
        <f ca="1"/>
        <v>2</v>
      </c>
      <c r="V287">
        <f ca="1"/>
        <v>2</v>
      </c>
    </row>
    <row r="288" spans="5:22" x14ac:dyDescent="0.2">
      <c r="E288">
        <v>287</v>
      </c>
      <c r="F288">
        <f ca="1"/>
        <v>0</v>
      </c>
      <c r="G288">
        <f ca="1"/>
        <v>0</v>
      </c>
      <c r="H288" t="str">
        <f ca="1"/>
        <v>Mia Friedman</v>
      </c>
      <c r="I288" t="str">
        <f ca="1"/>
        <v/>
      </c>
      <c r="J288" t="str">
        <f ca="1"/>
        <v/>
      </c>
      <c r="N288" t="str">
        <f ca="1"/>
        <v/>
      </c>
      <c r="O288" t="str">
        <f ca="1"/>
        <v/>
      </c>
      <c r="P288" t="str">
        <f ca="1"/>
        <v/>
      </c>
      <c r="Q288" t="str">
        <f ca="1"/>
        <v/>
      </c>
      <c r="R288" t="str">
        <f ca="1"/>
        <v/>
      </c>
      <c r="S288" t="str">
        <f ca="1"/>
        <v/>
      </c>
      <c r="T288" t="str">
        <f ca="1"/>
        <v/>
      </c>
      <c r="U288" t="str">
        <f ca="1"/>
        <v/>
      </c>
      <c r="V288" t="str">
        <f ca="1"/>
        <v/>
      </c>
    </row>
    <row r="289" spans="5:22" x14ac:dyDescent="0.2">
      <c r="E289">
        <v>288</v>
      </c>
      <c r="F289">
        <f ca="1"/>
        <v>0</v>
      </c>
      <c r="G289">
        <f ca="1"/>
        <v>0</v>
      </c>
      <c r="H289" t="str">
        <f ca="1"/>
        <v>Mason Wilson</v>
      </c>
      <c r="I289" t="str">
        <f ca="1"/>
        <v/>
      </c>
      <c r="J289" t="str">
        <f ca="1"/>
        <v/>
      </c>
      <c r="N289" t="str">
        <f ca="1"/>
        <v/>
      </c>
      <c r="O289" t="str">
        <f ca="1"/>
        <v/>
      </c>
      <c r="P289" t="str">
        <f ca="1"/>
        <v/>
      </c>
      <c r="Q289" t="str">
        <f ca="1"/>
        <v/>
      </c>
      <c r="R289" t="str">
        <f ca="1"/>
        <v/>
      </c>
      <c r="S289" t="str">
        <f ca="1"/>
        <v/>
      </c>
      <c r="T289" t="str">
        <f ca="1"/>
        <v/>
      </c>
      <c r="U289" t="str">
        <f ca="1"/>
        <v/>
      </c>
      <c r="V289" t="str">
        <f ca="1"/>
        <v/>
      </c>
    </row>
    <row r="290" spans="5:22" x14ac:dyDescent="0.2">
      <c r="E290">
        <v>289</v>
      </c>
      <c r="F290">
        <f ca="1"/>
        <v>0</v>
      </c>
      <c r="G290">
        <f ca="1"/>
        <v>1</v>
      </c>
      <c r="H290" t="str">
        <f ca="1"/>
        <v>Jackson Perez</v>
      </c>
      <c r="I290" t="str">
        <f ca="1"/>
        <v>JcksnPrz66@gmail.com</v>
      </c>
      <c r="J290" t="str">
        <f ca="1"/>
        <v>Qpq8007+</v>
      </c>
      <c r="N290">
        <f ca="1"/>
        <v>3</v>
      </c>
      <c r="O290">
        <f ca="1"/>
        <v>1</v>
      </c>
      <c r="P290" t="str">
        <f ca="1"/>
        <v>Q</v>
      </c>
      <c r="Q290" t="str">
        <f ca="1"/>
        <v>p</v>
      </c>
      <c r="R290" t="str">
        <f ca="1"/>
        <v>q</v>
      </c>
      <c r="S290">
        <f ca="1"/>
        <v>8</v>
      </c>
      <c r="T290">
        <f ca="1"/>
        <v>0</v>
      </c>
      <c r="U290">
        <f ca="1"/>
        <v>0</v>
      </c>
      <c r="V290">
        <f ca="1"/>
        <v>7</v>
      </c>
    </row>
    <row r="291" spans="5:22" x14ac:dyDescent="0.2">
      <c r="E291">
        <v>290</v>
      </c>
      <c r="F291">
        <f ca="1"/>
        <v>0</v>
      </c>
      <c r="G291">
        <f ca="1"/>
        <v>1</v>
      </c>
      <c r="H291" t="str">
        <f ca="1"/>
        <v>Abigail Martinez</v>
      </c>
      <c r="I291" t="str">
        <f ca="1"/>
        <v>bglMrtnz68@gmail.com</v>
      </c>
      <c r="J291" t="str">
        <f ca="1"/>
        <v>Haaq996&amp;</v>
      </c>
      <c r="N291">
        <f ca="1"/>
        <v>4</v>
      </c>
      <c r="O291">
        <f ca="1"/>
        <v>1</v>
      </c>
      <c r="P291" t="str">
        <f ca="1"/>
        <v>H</v>
      </c>
      <c r="Q291" t="str">
        <f ca="1"/>
        <v>a</v>
      </c>
      <c r="R291" t="str">
        <f ca="1"/>
        <v>a</v>
      </c>
      <c r="S291" t="str">
        <f ca="1"/>
        <v>q</v>
      </c>
      <c r="T291">
        <f ca="1"/>
        <v>9</v>
      </c>
      <c r="U291">
        <f ca="1"/>
        <v>9</v>
      </c>
      <c r="V291">
        <f ca="1"/>
        <v>6</v>
      </c>
    </row>
    <row r="292" spans="5:22" x14ac:dyDescent="0.2">
      <c r="E292">
        <v>291</v>
      </c>
      <c r="F292">
        <f ca="1"/>
        <v>0</v>
      </c>
      <c r="G292">
        <f ca="1"/>
        <v>0</v>
      </c>
      <c r="H292" t="str">
        <f ca="1"/>
        <v>Jacob Geva</v>
      </c>
      <c r="I292" t="str">
        <f ca="1"/>
        <v/>
      </c>
      <c r="J292" t="str">
        <f ca="1"/>
        <v/>
      </c>
      <c r="N292" t="str">
        <f ca="1"/>
        <v/>
      </c>
      <c r="O292" t="str">
        <f ca="1"/>
        <v/>
      </c>
      <c r="P292" t="str">
        <f ca="1"/>
        <v/>
      </c>
      <c r="Q292" t="str">
        <f ca="1"/>
        <v/>
      </c>
      <c r="R292" t="str">
        <f ca="1"/>
        <v/>
      </c>
      <c r="S292" t="str">
        <f ca="1"/>
        <v/>
      </c>
      <c r="T292" t="str">
        <f ca="1"/>
        <v/>
      </c>
      <c r="U292" t="str">
        <f ca="1"/>
        <v/>
      </c>
      <c r="V292" t="str">
        <f ca="1"/>
        <v/>
      </c>
    </row>
    <row r="293" spans="5:22" x14ac:dyDescent="0.2">
      <c r="E293">
        <v>292</v>
      </c>
      <c r="F293">
        <f ca="1"/>
        <v>0</v>
      </c>
      <c r="G293">
        <f ca="1"/>
        <v>1</v>
      </c>
      <c r="H293" t="str">
        <f ca="1"/>
        <v>Sophia Cohen</v>
      </c>
      <c r="I293" t="str">
        <f ca="1"/>
        <v>SpCn02@gmail.com</v>
      </c>
      <c r="J293" t="str">
        <f ca="1"/>
        <v>Wxa7175%</v>
      </c>
      <c r="N293">
        <f ca="1"/>
        <v>3</v>
      </c>
      <c r="O293">
        <f ca="1"/>
        <v>1</v>
      </c>
      <c r="P293" t="str">
        <f ca="1"/>
        <v>W</v>
      </c>
      <c r="Q293" t="str">
        <f ca="1"/>
        <v>x</v>
      </c>
      <c r="R293" t="str">
        <f ca="1"/>
        <v>a</v>
      </c>
      <c r="S293">
        <f ca="1"/>
        <v>7</v>
      </c>
      <c r="T293">
        <f ca="1"/>
        <v>1</v>
      </c>
      <c r="U293">
        <f ca="1"/>
        <v>7</v>
      </c>
      <c r="V293">
        <f ca="1"/>
        <v>5</v>
      </c>
    </row>
    <row r="294" spans="5:22" x14ac:dyDescent="0.2">
      <c r="E294">
        <v>293</v>
      </c>
      <c r="F294">
        <f ca="1"/>
        <v>1</v>
      </c>
      <c r="G294">
        <f ca="1"/>
        <v>1</v>
      </c>
      <c r="H294" t="str">
        <f ca="1"/>
        <v>Julie Grace Clark</v>
      </c>
      <c r="I294" t="str">
        <f ca="1"/>
        <v>JlGrcClrk34@gmail.com</v>
      </c>
      <c r="J294" t="str">
        <f ca="1"/>
        <v>Ekc?o837</v>
      </c>
      <c r="N294">
        <f ca="1"/>
        <v>4</v>
      </c>
      <c r="O294">
        <f ca="1"/>
        <v>0</v>
      </c>
      <c r="P294" t="str">
        <f ca="1"/>
        <v>E</v>
      </c>
      <c r="Q294" t="str">
        <f ca="1"/>
        <v>k</v>
      </c>
      <c r="R294" t="str">
        <f ca="1"/>
        <v>c</v>
      </c>
      <c r="S294" t="str">
        <f ca="1"/>
        <v>o</v>
      </c>
      <c r="T294">
        <f ca="1"/>
        <v>8</v>
      </c>
      <c r="U294">
        <f ca="1"/>
        <v>3</v>
      </c>
      <c r="V294">
        <f ca="1"/>
        <v>7</v>
      </c>
    </row>
    <row r="295" spans="5:22" x14ac:dyDescent="0.2">
      <c r="E295">
        <v>294</v>
      </c>
      <c r="F295">
        <f ca="1"/>
        <v>0</v>
      </c>
      <c r="G295">
        <f ca="1"/>
        <v>1</v>
      </c>
      <c r="H295" t="str">
        <f ca="1"/>
        <v>Elijah Miller</v>
      </c>
      <c r="I295" t="str">
        <f ca="1"/>
        <v>ljMllr81@gmail.com</v>
      </c>
      <c r="J295" t="str">
        <f ca="1"/>
        <v>Ffx&amp;i558</v>
      </c>
      <c r="N295">
        <f ca="1"/>
        <v>4</v>
      </c>
      <c r="O295">
        <f ca="1"/>
        <v>0</v>
      </c>
      <c r="P295" t="str">
        <f ca="1"/>
        <v>F</v>
      </c>
      <c r="Q295" t="str">
        <f ca="1"/>
        <v>f</v>
      </c>
      <c r="R295" t="str">
        <f ca="1"/>
        <v>x</v>
      </c>
      <c r="S295" t="str">
        <f ca="1"/>
        <v>i</v>
      </c>
      <c r="T295">
        <f ca="1"/>
        <v>5</v>
      </c>
      <c r="U295">
        <f ca="1"/>
        <v>5</v>
      </c>
      <c r="V295">
        <f ca="1"/>
        <v>8</v>
      </c>
    </row>
    <row r="296" spans="5:22" x14ac:dyDescent="0.2">
      <c r="E296">
        <v>295</v>
      </c>
      <c r="F296">
        <f ca="1"/>
        <v>0</v>
      </c>
      <c r="G296">
        <f ca="1"/>
        <v>0</v>
      </c>
      <c r="H296" t="str">
        <f ca="1"/>
        <v>Oren Dahan</v>
      </c>
      <c r="I296" t="str">
        <f ca="1"/>
        <v/>
      </c>
      <c r="J296" t="str">
        <f ca="1"/>
        <v/>
      </c>
      <c r="N296" t="str">
        <f ca="1"/>
        <v/>
      </c>
      <c r="O296" t="str">
        <f ca="1"/>
        <v/>
      </c>
      <c r="P296" t="str">
        <f ca="1"/>
        <v/>
      </c>
      <c r="Q296" t="str">
        <f ca="1"/>
        <v/>
      </c>
      <c r="R296" t="str">
        <f ca="1"/>
        <v/>
      </c>
      <c r="S296" t="str">
        <f ca="1"/>
        <v/>
      </c>
      <c r="T296" t="str">
        <f ca="1"/>
        <v/>
      </c>
      <c r="U296" t="str">
        <f ca="1"/>
        <v/>
      </c>
      <c r="V296" t="str">
        <f ca="1"/>
        <v/>
      </c>
    </row>
    <row r="297" spans="5:22" x14ac:dyDescent="0.2">
      <c r="E297">
        <v>296</v>
      </c>
      <c r="F297">
        <f ca="1"/>
        <v>0</v>
      </c>
      <c r="G297">
        <f ca="1"/>
        <v>0</v>
      </c>
      <c r="H297" t="str">
        <f ca="1"/>
        <v>Dror Hernandez</v>
      </c>
      <c r="I297" t="str">
        <f ca="1"/>
        <v/>
      </c>
      <c r="J297" t="str">
        <f ca="1"/>
        <v/>
      </c>
      <c r="N297" t="str">
        <f ca="1"/>
        <v/>
      </c>
      <c r="O297" t="str">
        <f ca="1"/>
        <v/>
      </c>
      <c r="P297" t="str">
        <f ca="1"/>
        <v/>
      </c>
      <c r="Q297" t="str">
        <f ca="1"/>
        <v/>
      </c>
      <c r="R297" t="str">
        <f ca="1"/>
        <v/>
      </c>
      <c r="S297" t="str">
        <f ca="1"/>
        <v/>
      </c>
      <c r="T297" t="str">
        <f ca="1"/>
        <v/>
      </c>
      <c r="U297" t="str">
        <f ca="1"/>
        <v/>
      </c>
      <c r="V297" t="str">
        <f ca="1"/>
        <v/>
      </c>
    </row>
    <row r="298" spans="5:22" x14ac:dyDescent="0.2">
      <c r="E298">
        <v>297</v>
      </c>
      <c r="F298">
        <f ca="1"/>
        <v>0</v>
      </c>
      <c r="G298">
        <f ca="1"/>
        <v>0</v>
      </c>
      <c r="H298" t="str">
        <f ca="1"/>
        <v>Charlotte Katz</v>
      </c>
      <c r="I298" t="str">
        <f ca="1"/>
        <v/>
      </c>
      <c r="J298" t="str">
        <f ca="1"/>
        <v/>
      </c>
      <c r="N298" t="str">
        <f ca="1"/>
        <v/>
      </c>
      <c r="O298" t="str">
        <f ca="1"/>
        <v/>
      </c>
      <c r="P298" t="str">
        <f ca="1"/>
        <v/>
      </c>
      <c r="Q298" t="str">
        <f ca="1"/>
        <v/>
      </c>
      <c r="R298" t="str">
        <f ca="1"/>
        <v/>
      </c>
      <c r="S298" t="str">
        <f ca="1"/>
        <v/>
      </c>
      <c r="T298" t="str">
        <f ca="1"/>
        <v/>
      </c>
      <c r="U298" t="str">
        <f ca="1"/>
        <v/>
      </c>
      <c r="V298" t="str">
        <f ca="1"/>
        <v/>
      </c>
    </row>
    <row r="299" spans="5:22" x14ac:dyDescent="0.2">
      <c r="E299">
        <v>298</v>
      </c>
      <c r="F299">
        <f ca="1"/>
        <v>1</v>
      </c>
      <c r="G299">
        <f ca="1"/>
        <v>1</v>
      </c>
      <c r="H299" t="str">
        <f ca="1"/>
        <v>Ethan Chai Danilov</v>
      </c>
      <c r="I299" t="str">
        <f ca="1"/>
        <v>tnCDnlv74@gmail.com</v>
      </c>
      <c r="J299" t="str">
        <f ca="1"/>
        <v>Wabk777%</v>
      </c>
      <c r="N299">
        <f ca="1"/>
        <v>4</v>
      </c>
      <c r="O299">
        <f ca="1"/>
        <v>1</v>
      </c>
      <c r="P299" t="str">
        <f ca="1"/>
        <v>W</v>
      </c>
      <c r="Q299" t="str">
        <f ca="1"/>
        <v>a</v>
      </c>
      <c r="R299" t="str">
        <f ca="1"/>
        <v>b</v>
      </c>
      <c r="S299" t="str">
        <f ca="1"/>
        <v>k</v>
      </c>
      <c r="T299">
        <f ca="1"/>
        <v>7</v>
      </c>
      <c r="U299">
        <f ca="1"/>
        <v>7</v>
      </c>
      <c r="V299">
        <f ca="1"/>
        <v>7</v>
      </c>
    </row>
    <row r="300" spans="5:22" x14ac:dyDescent="0.2">
      <c r="E300">
        <v>299</v>
      </c>
      <c r="F300">
        <f ca="1"/>
        <v>0</v>
      </c>
      <c r="G300">
        <f ca="1"/>
        <v>1</v>
      </c>
      <c r="H300" t="str">
        <f ca="1"/>
        <v>Aiden Dahan</v>
      </c>
      <c r="I300" t="str">
        <f ca="1"/>
        <v>dnDn06@gmail.com</v>
      </c>
      <c r="J300" t="str">
        <f ca="1"/>
        <v>Lpb?re29</v>
      </c>
      <c r="N300">
        <f ca="1"/>
        <v>5</v>
      </c>
      <c r="O300">
        <f ca="1"/>
        <v>0</v>
      </c>
      <c r="P300" t="str">
        <f ca="1"/>
        <v>L</v>
      </c>
      <c r="Q300" t="str">
        <f ca="1"/>
        <v>p</v>
      </c>
      <c r="R300" t="str">
        <f ca="1"/>
        <v>b</v>
      </c>
      <c r="S300" t="str">
        <f ca="1"/>
        <v>r</v>
      </c>
      <c r="T300" t="str">
        <f ca="1"/>
        <v>e</v>
      </c>
      <c r="U300">
        <f ca="1"/>
        <v>2</v>
      </c>
      <c r="V300">
        <f ca="1"/>
        <v>9</v>
      </c>
    </row>
    <row r="301" spans="5:22" x14ac:dyDescent="0.2">
      <c r="E301">
        <v>300</v>
      </c>
      <c r="F301">
        <f ca="1"/>
        <v>0</v>
      </c>
      <c r="G301">
        <f ca="1"/>
        <v>1</v>
      </c>
      <c r="H301" t="str">
        <f ca="1"/>
        <v>Harper Katz</v>
      </c>
      <c r="I301" t="str">
        <f ca="1"/>
        <v>rprKtz42@gmail.com</v>
      </c>
      <c r="J301" t="str">
        <f ca="1"/>
        <v>Lasqu09@</v>
      </c>
      <c r="N301">
        <f ca="1"/>
        <v>5</v>
      </c>
      <c r="O301">
        <f ca="1"/>
        <v>1</v>
      </c>
      <c r="P301" t="str">
        <f ca="1"/>
        <v>L</v>
      </c>
      <c r="Q301" t="str">
        <f ca="1"/>
        <v>a</v>
      </c>
      <c r="R301" t="str">
        <f ca="1"/>
        <v>s</v>
      </c>
      <c r="S301" t="str">
        <f ca="1"/>
        <v>q</v>
      </c>
      <c r="T301" t="str">
        <f ca="1"/>
        <v>u</v>
      </c>
      <c r="U301">
        <f ca="1"/>
        <v>0</v>
      </c>
      <c r="V301">
        <f ca="1"/>
        <v>9</v>
      </c>
    </row>
    <row r="302" spans="5:22" x14ac:dyDescent="0.2">
      <c r="E302">
        <v>301</v>
      </c>
      <c r="F302">
        <f ca="1"/>
        <v>0</v>
      </c>
      <c r="G302">
        <f ca="1"/>
        <v>1</v>
      </c>
      <c r="H302" t="str">
        <f ca="1"/>
        <v>James Taylor</v>
      </c>
      <c r="I302" t="str">
        <f ca="1"/>
        <v>JmsTylr96@gmail.com</v>
      </c>
      <c r="J302" t="str">
        <f ca="1"/>
        <v>Szw6935@</v>
      </c>
      <c r="N302">
        <f ca="1"/>
        <v>3</v>
      </c>
      <c r="O302">
        <f ca="1"/>
        <v>1</v>
      </c>
      <c r="P302" t="str">
        <f ca="1"/>
        <v>S</v>
      </c>
      <c r="Q302" t="str">
        <f ca="1"/>
        <v>z</v>
      </c>
      <c r="R302" t="str">
        <f ca="1"/>
        <v>w</v>
      </c>
      <c r="S302">
        <f ca="1"/>
        <v>6</v>
      </c>
      <c r="T302">
        <f ca="1"/>
        <v>9</v>
      </c>
      <c r="U302">
        <f ca="1"/>
        <v>3</v>
      </c>
      <c r="V302">
        <f ca="1"/>
        <v>5</v>
      </c>
    </row>
    <row r="303" spans="5:22" x14ac:dyDescent="0.2">
      <c r="E303">
        <v>302</v>
      </c>
      <c r="F303">
        <f ca="1"/>
        <v>0</v>
      </c>
      <c r="G303">
        <f ca="1"/>
        <v>1</v>
      </c>
      <c r="H303" t="str">
        <f ca="1"/>
        <v>Gefen Martin</v>
      </c>
      <c r="I303" t="str">
        <f ca="1"/>
        <v>GfnMrtn52@gmail.com</v>
      </c>
      <c r="J303" t="str">
        <f ca="1"/>
        <v>Ajy@e519</v>
      </c>
      <c r="N303">
        <f ca="1"/>
        <v>4</v>
      </c>
      <c r="O303">
        <f ca="1"/>
        <v>0</v>
      </c>
      <c r="P303" t="str">
        <f ca="1"/>
        <v>A</v>
      </c>
      <c r="Q303" t="str">
        <f ca="1"/>
        <v>j</v>
      </c>
      <c r="R303" t="str">
        <f ca="1"/>
        <v>y</v>
      </c>
      <c r="S303" t="str">
        <f ca="1"/>
        <v>e</v>
      </c>
      <c r="T303">
        <f ca="1"/>
        <v>5</v>
      </c>
      <c r="U303">
        <f ca="1"/>
        <v>1</v>
      </c>
      <c r="V303">
        <f ca="1"/>
        <v>9</v>
      </c>
    </row>
    <row r="304" spans="5:22" x14ac:dyDescent="0.2">
      <c r="E304">
        <v>303</v>
      </c>
      <c r="F304">
        <f ca="1"/>
        <v>0</v>
      </c>
      <c r="G304">
        <f ca="1"/>
        <v>1</v>
      </c>
      <c r="H304" t="str">
        <f ca="1"/>
        <v>Mason Lewis</v>
      </c>
      <c r="I304" t="str">
        <f ca="1"/>
        <v>MsnLws43@gmail.com</v>
      </c>
      <c r="J304" t="str">
        <f ca="1"/>
        <v>Htv0505$</v>
      </c>
      <c r="N304">
        <f ca="1"/>
        <v>3</v>
      </c>
      <c r="O304">
        <f ca="1"/>
        <v>1</v>
      </c>
      <c r="P304" t="str">
        <f ca="1"/>
        <v>H</v>
      </c>
      <c r="Q304" t="str">
        <f ca="1"/>
        <v>t</v>
      </c>
      <c r="R304" t="str">
        <f ca="1"/>
        <v>v</v>
      </c>
      <c r="S304">
        <f ca="1"/>
        <v>0</v>
      </c>
      <c r="T304">
        <f ca="1"/>
        <v>5</v>
      </c>
      <c r="U304">
        <f ca="1"/>
        <v>0</v>
      </c>
      <c r="V304">
        <f ca="1"/>
        <v>5</v>
      </c>
    </row>
    <row r="305" spans="5:22" x14ac:dyDescent="0.2">
      <c r="E305">
        <v>304</v>
      </c>
      <c r="F305">
        <f ca="1"/>
        <v>1</v>
      </c>
      <c r="G305">
        <f ca="1"/>
        <v>0</v>
      </c>
      <c r="H305" t="str">
        <f ca="1"/>
        <v>Abigail Joseph Wilson</v>
      </c>
      <c r="I305" t="str">
        <f ca="1"/>
        <v/>
      </c>
      <c r="J305" t="str">
        <f ca="1"/>
        <v/>
      </c>
      <c r="N305" t="str">
        <f ca="1"/>
        <v/>
      </c>
      <c r="O305" t="str">
        <f ca="1"/>
        <v/>
      </c>
      <c r="P305" t="str">
        <f ca="1"/>
        <v/>
      </c>
      <c r="Q305" t="str">
        <f ca="1"/>
        <v/>
      </c>
      <c r="R305" t="str">
        <f ca="1"/>
        <v/>
      </c>
      <c r="S305" t="str">
        <f ca="1"/>
        <v/>
      </c>
      <c r="T305" t="str">
        <f ca="1"/>
        <v/>
      </c>
      <c r="U305" t="str">
        <f ca="1"/>
        <v/>
      </c>
      <c r="V305" t="str">
        <f ca="1"/>
        <v/>
      </c>
    </row>
    <row r="306" spans="5:22" x14ac:dyDescent="0.2">
      <c r="E306">
        <v>305</v>
      </c>
      <c r="F306">
        <f ca="1"/>
        <v>0</v>
      </c>
      <c r="G306">
        <f ca="1"/>
        <v>0</v>
      </c>
      <c r="H306" t="str">
        <f ca="1"/>
        <v>Benjamin Rodriguez</v>
      </c>
      <c r="I306" t="str">
        <f ca="1"/>
        <v/>
      </c>
      <c r="J306" t="str">
        <f ca="1"/>
        <v/>
      </c>
      <c r="N306" t="str">
        <f ca="1"/>
        <v/>
      </c>
      <c r="O306" t="str">
        <f ca="1"/>
        <v/>
      </c>
      <c r="P306" t="str">
        <f ca="1"/>
        <v/>
      </c>
      <c r="Q306" t="str">
        <f ca="1"/>
        <v/>
      </c>
      <c r="R306" t="str">
        <f ca="1"/>
        <v/>
      </c>
      <c r="S306" t="str">
        <f ca="1"/>
        <v/>
      </c>
      <c r="T306" t="str">
        <f ca="1"/>
        <v/>
      </c>
      <c r="U306" t="str">
        <f ca="1"/>
        <v/>
      </c>
      <c r="V306" t="str">
        <f ca="1"/>
        <v/>
      </c>
    </row>
    <row r="307" spans="5:22" x14ac:dyDescent="0.2">
      <c r="E307">
        <v>306</v>
      </c>
      <c r="F307">
        <f ca="1"/>
        <v>0</v>
      </c>
      <c r="G307">
        <f ca="1"/>
        <v>1</v>
      </c>
      <c r="H307" t="str">
        <f ca="1"/>
        <v>Dor Lee</v>
      </c>
      <c r="I307" t="str">
        <f ca="1"/>
        <v>DrL34@gmail.com</v>
      </c>
      <c r="J307" t="str">
        <f ca="1"/>
        <v>Ycw+2747</v>
      </c>
      <c r="N307">
        <f ca="1"/>
        <v>3</v>
      </c>
      <c r="O307">
        <f ca="1"/>
        <v>0</v>
      </c>
      <c r="P307" t="str">
        <f ca="1"/>
        <v>Y</v>
      </c>
      <c r="Q307" t="str">
        <f ca="1"/>
        <v>c</v>
      </c>
      <c r="R307" t="str">
        <f ca="1"/>
        <v>w</v>
      </c>
      <c r="S307">
        <f ca="1"/>
        <v>2</v>
      </c>
      <c r="T307">
        <f ca="1"/>
        <v>7</v>
      </c>
      <c r="U307">
        <f ca="1"/>
        <v>4</v>
      </c>
      <c r="V307">
        <f ca="1"/>
        <v>7</v>
      </c>
    </row>
    <row r="308" spans="5:22" x14ac:dyDescent="0.2">
      <c r="E308">
        <v>307</v>
      </c>
      <c r="F308">
        <f ca="1"/>
        <v>0</v>
      </c>
      <c r="G308">
        <f ca="1"/>
        <v>1</v>
      </c>
      <c r="H308" t="str">
        <f ca="1"/>
        <v>Sophia Sanchez</v>
      </c>
      <c r="I308" t="str">
        <f ca="1"/>
        <v>SpSncz26@gmail.com</v>
      </c>
      <c r="J308" t="str">
        <f ca="1"/>
        <v>Wkhq557$</v>
      </c>
      <c r="N308">
        <f ca="1"/>
        <v>4</v>
      </c>
      <c r="O308">
        <f ca="1"/>
        <v>1</v>
      </c>
      <c r="P308" t="str">
        <f ca="1"/>
        <v>W</v>
      </c>
      <c r="Q308" t="str">
        <f ca="1"/>
        <v>k</v>
      </c>
      <c r="R308" t="str">
        <f ca="1"/>
        <v>h</v>
      </c>
      <c r="S308" t="str">
        <f ca="1"/>
        <v>q</v>
      </c>
      <c r="T308">
        <f ca="1"/>
        <v>5</v>
      </c>
      <c r="U308">
        <f ca="1"/>
        <v>5</v>
      </c>
      <c r="V308">
        <f ca="1"/>
        <v>7</v>
      </c>
    </row>
    <row r="309" spans="5:22" x14ac:dyDescent="0.2">
      <c r="E309">
        <v>308</v>
      </c>
      <c r="F309">
        <f ca="1"/>
        <v>1</v>
      </c>
      <c r="G309">
        <f ca="1"/>
        <v>1</v>
      </c>
      <c r="H309" t="str">
        <f ca="1"/>
        <v>Ori Joseph Rodriguez</v>
      </c>
      <c r="I309" t="str">
        <f ca="1"/>
        <v>rJspRdrgz30@gmail.com</v>
      </c>
      <c r="J309" t="str">
        <f ca="1"/>
        <v>Hyqgr99$</v>
      </c>
      <c r="N309">
        <f ca="1"/>
        <v>5</v>
      </c>
      <c r="O309">
        <f ca="1"/>
        <v>1</v>
      </c>
      <c r="P309" t="str">
        <f ca="1"/>
        <v>H</v>
      </c>
      <c r="Q309" t="str">
        <f ca="1"/>
        <v>y</v>
      </c>
      <c r="R309" t="str">
        <f ca="1"/>
        <v>q</v>
      </c>
      <c r="S309" t="str">
        <f ca="1"/>
        <v>g</v>
      </c>
      <c r="T309" t="str">
        <f ca="1"/>
        <v>r</v>
      </c>
      <c r="U309">
        <f ca="1"/>
        <v>9</v>
      </c>
      <c r="V309">
        <f ca="1"/>
        <v>9</v>
      </c>
    </row>
    <row r="310" spans="5:22" x14ac:dyDescent="0.2">
      <c r="E310">
        <v>309</v>
      </c>
      <c r="F310">
        <f ca="1"/>
        <v>0</v>
      </c>
      <c r="G310">
        <f ca="1"/>
        <v>1</v>
      </c>
      <c r="H310" t="str">
        <f ca="1"/>
        <v>Ori Brown</v>
      </c>
      <c r="I310" t="str">
        <f ca="1"/>
        <v>rBrwn01@gmail.com</v>
      </c>
      <c r="J310" t="str">
        <f ca="1"/>
        <v>Xwx$s063</v>
      </c>
      <c r="N310">
        <f ca="1"/>
        <v>4</v>
      </c>
      <c r="O310">
        <f ca="1"/>
        <v>0</v>
      </c>
      <c r="P310" t="str">
        <f ca="1"/>
        <v>X</v>
      </c>
      <c r="Q310" t="str">
        <f ca="1"/>
        <v>w</v>
      </c>
      <c r="R310" t="str">
        <f ca="1"/>
        <v>x</v>
      </c>
      <c r="S310" t="str">
        <f ca="1"/>
        <v>s</v>
      </c>
      <c r="T310">
        <f ca="1"/>
        <v>0</v>
      </c>
      <c r="U310">
        <f ca="1"/>
        <v>6</v>
      </c>
      <c r="V310">
        <f ca="1"/>
        <v>3</v>
      </c>
    </row>
    <row r="311" spans="5:22" x14ac:dyDescent="0.2">
      <c r="E311">
        <v>310</v>
      </c>
      <c r="F311">
        <f ca="1"/>
        <v>0</v>
      </c>
      <c r="G311">
        <f ca="1"/>
        <v>1</v>
      </c>
      <c r="H311" t="str">
        <f ca="1"/>
        <v>Ofek Mizrahi</v>
      </c>
      <c r="I311" t="str">
        <f ca="1"/>
        <v>fkMzr97@gmail.com</v>
      </c>
      <c r="J311" t="str">
        <f ca="1"/>
        <v>Aks$gx29</v>
      </c>
      <c r="N311">
        <f ca="1"/>
        <v>5</v>
      </c>
      <c r="O311">
        <f ca="1"/>
        <v>0</v>
      </c>
      <c r="P311" t="str">
        <f ca="1"/>
        <v>A</v>
      </c>
      <c r="Q311" t="str">
        <f ca="1"/>
        <v>k</v>
      </c>
      <c r="R311" t="str">
        <f ca="1"/>
        <v>s</v>
      </c>
      <c r="S311" t="str">
        <f ca="1"/>
        <v>g</v>
      </c>
      <c r="T311" t="str">
        <f ca="1"/>
        <v>x</v>
      </c>
      <c r="U311">
        <f ca="1"/>
        <v>2</v>
      </c>
      <c r="V311">
        <f ca="1"/>
        <v>9</v>
      </c>
    </row>
    <row r="312" spans="5:22" x14ac:dyDescent="0.2">
      <c r="E312">
        <v>311</v>
      </c>
      <c r="F312">
        <f ca="1"/>
        <v>1</v>
      </c>
      <c r="G312">
        <f ca="1"/>
        <v>0</v>
      </c>
      <c r="H312" t="str">
        <f ca="1"/>
        <v>Oliver Sara Vigdorovitch</v>
      </c>
      <c r="I312" t="str">
        <f ca="1"/>
        <v/>
      </c>
      <c r="J312" t="str">
        <f ca="1"/>
        <v/>
      </c>
      <c r="N312" t="str">
        <f ca="1"/>
        <v/>
      </c>
      <c r="O312" t="str">
        <f ca="1"/>
        <v/>
      </c>
      <c r="P312" t="str">
        <f ca="1"/>
        <v/>
      </c>
      <c r="Q312" t="str">
        <f ca="1"/>
        <v/>
      </c>
      <c r="R312" t="str">
        <f ca="1"/>
        <v/>
      </c>
      <c r="S312" t="str">
        <f ca="1"/>
        <v/>
      </c>
      <c r="T312" t="str">
        <f ca="1"/>
        <v/>
      </c>
      <c r="U312" t="str">
        <f ca="1"/>
        <v/>
      </c>
      <c r="V312" t="str">
        <f ca="1"/>
        <v/>
      </c>
    </row>
    <row r="313" spans="5:22" x14ac:dyDescent="0.2">
      <c r="E313">
        <v>312</v>
      </c>
      <c r="F313">
        <f ca="1"/>
        <v>0</v>
      </c>
      <c r="G313">
        <f ca="1"/>
        <v>1</v>
      </c>
      <c r="H313" t="str">
        <f ca="1"/>
        <v>Dor Smith</v>
      </c>
      <c r="I313" t="str">
        <f ca="1"/>
        <v>DrSmt02@gmail.com</v>
      </c>
      <c r="J313" t="str">
        <f ca="1"/>
        <v>Vhgi807*</v>
      </c>
      <c r="N313">
        <f ca="1"/>
        <v>4</v>
      </c>
      <c r="O313">
        <f ca="1"/>
        <v>1</v>
      </c>
      <c r="P313" t="str">
        <f ca="1"/>
        <v>V</v>
      </c>
      <c r="Q313" t="str">
        <f ca="1"/>
        <v>h</v>
      </c>
      <c r="R313" t="str">
        <f ca="1"/>
        <v>g</v>
      </c>
      <c r="S313" t="str">
        <f ca="1"/>
        <v>i</v>
      </c>
      <c r="T313">
        <f ca="1"/>
        <v>8</v>
      </c>
      <c r="U313">
        <f ca="1"/>
        <v>0</v>
      </c>
      <c r="V313">
        <f ca="1"/>
        <v>7</v>
      </c>
    </row>
    <row r="314" spans="5:22" x14ac:dyDescent="0.2">
      <c r="E314">
        <v>313</v>
      </c>
      <c r="F314">
        <f ca="1"/>
        <v>1</v>
      </c>
      <c r="G314">
        <f ca="1"/>
        <v>1</v>
      </c>
      <c r="H314" t="str">
        <f ca="1"/>
        <v>Avery Rose Friedman</v>
      </c>
      <c r="I314" t="str">
        <f ca="1"/>
        <v>vryRsFrdmn62@gmail.com</v>
      </c>
      <c r="J314" t="str">
        <f ca="1"/>
        <v>Anf2348$</v>
      </c>
      <c r="N314">
        <f ca="1"/>
        <v>3</v>
      </c>
      <c r="O314">
        <f ca="1"/>
        <v>1</v>
      </c>
      <c r="P314" t="str">
        <f ca="1"/>
        <v>A</v>
      </c>
      <c r="Q314" t="str">
        <f ca="1"/>
        <v>n</v>
      </c>
      <c r="R314" t="str">
        <f ca="1"/>
        <v>f</v>
      </c>
      <c r="S314">
        <f ca="1"/>
        <v>2</v>
      </c>
      <c r="T314">
        <f ca="1"/>
        <v>3</v>
      </c>
      <c r="U314">
        <f ca="1"/>
        <v>4</v>
      </c>
      <c r="V314">
        <f ca="1"/>
        <v>8</v>
      </c>
    </row>
    <row r="315" spans="5:22" x14ac:dyDescent="0.2">
      <c r="E315">
        <v>314</v>
      </c>
      <c r="F315">
        <f ca="1"/>
        <v>1</v>
      </c>
      <c r="G315">
        <f ca="1"/>
        <v>0</v>
      </c>
      <c r="H315" t="str">
        <f ca="1"/>
        <v>James Chai Levy</v>
      </c>
      <c r="I315" t="str">
        <f ca="1"/>
        <v/>
      </c>
      <c r="J315" t="str">
        <f ca="1"/>
        <v/>
      </c>
      <c r="N315" t="str">
        <f ca="1"/>
        <v/>
      </c>
      <c r="O315" t="str">
        <f ca="1"/>
        <v/>
      </c>
      <c r="P315" t="str">
        <f ca="1"/>
        <v/>
      </c>
      <c r="Q315" t="str">
        <f ca="1"/>
        <v/>
      </c>
      <c r="R315" t="str">
        <f ca="1"/>
        <v/>
      </c>
      <c r="S315" t="str">
        <f ca="1"/>
        <v/>
      </c>
      <c r="T315" t="str">
        <f ca="1"/>
        <v/>
      </c>
      <c r="U315" t="str">
        <f ca="1"/>
        <v/>
      </c>
      <c r="V315" t="str">
        <f ca="1"/>
        <v/>
      </c>
    </row>
    <row r="316" spans="5:22" x14ac:dyDescent="0.2">
      <c r="E316">
        <v>315</v>
      </c>
      <c r="F316">
        <f ca="1"/>
        <v>0</v>
      </c>
      <c r="G316">
        <f ca="1"/>
        <v>0</v>
      </c>
      <c r="H316" t="str">
        <f ca="1"/>
        <v>Dor Garcia</v>
      </c>
      <c r="I316" t="str">
        <f ca="1"/>
        <v/>
      </c>
      <c r="J316" t="str">
        <f ca="1"/>
        <v/>
      </c>
      <c r="N316" t="str">
        <f ca="1"/>
        <v/>
      </c>
      <c r="O316" t="str">
        <f ca="1"/>
        <v/>
      </c>
      <c r="P316" t="str">
        <f ca="1"/>
        <v/>
      </c>
      <c r="Q316" t="str">
        <f ca="1"/>
        <v/>
      </c>
      <c r="R316" t="str">
        <f ca="1"/>
        <v/>
      </c>
      <c r="S316" t="str">
        <f ca="1"/>
        <v/>
      </c>
      <c r="T316" t="str">
        <f ca="1"/>
        <v/>
      </c>
      <c r="U316" t="str">
        <f ca="1"/>
        <v/>
      </c>
      <c r="V316" t="str">
        <f ca="1"/>
        <v/>
      </c>
    </row>
    <row r="317" spans="5:22" x14ac:dyDescent="0.2">
      <c r="E317">
        <v>316</v>
      </c>
      <c r="F317">
        <f ca="1"/>
        <v>1</v>
      </c>
      <c r="G317">
        <f ca="1"/>
        <v>0</v>
      </c>
      <c r="H317" t="str">
        <f ca="1"/>
        <v>Ofek Mazal Lewis</v>
      </c>
      <c r="I317" t="str">
        <f ca="1"/>
        <v/>
      </c>
      <c r="J317" t="str">
        <f ca="1"/>
        <v/>
      </c>
      <c r="N317" t="str">
        <f ca="1"/>
        <v/>
      </c>
      <c r="O317" t="str">
        <f ca="1"/>
        <v/>
      </c>
      <c r="P317" t="str">
        <f ca="1"/>
        <v/>
      </c>
      <c r="Q317" t="str">
        <f ca="1"/>
        <v/>
      </c>
      <c r="R317" t="str">
        <f ca="1"/>
        <v/>
      </c>
      <c r="S317" t="str">
        <f ca="1"/>
        <v/>
      </c>
      <c r="T317" t="str">
        <f ca="1"/>
        <v/>
      </c>
      <c r="U317" t="str">
        <f ca="1"/>
        <v/>
      </c>
      <c r="V317" t="str">
        <f ca="1"/>
        <v/>
      </c>
    </row>
    <row r="318" spans="5:22" x14ac:dyDescent="0.2">
      <c r="E318">
        <v>317</v>
      </c>
      <c r="F318">
        <f ca="1"/>
        <v>0</v>
      </c>
      <c r="G318">
        <f ca="1"/>
        <v>0</v>
      </c>
      <c r="H318" t="str">
        <f ca="1"/>
        <v>Oliver Friedman</v>
      </c>
      <c r="I318" t="str">
        <f ca="1"/>
        <v/>
      </c>
      <c r="J318" t="str">
        <f ca="1"/>
        <v/>
      </c>
      <c r="N318" t="str">
        <f ca="1"/>
        <v/>
      </c>
      <c r="O318" t="str">
        <f ca="1"/>
        <v/>
      </c>
      <c r="P318" t="str">
        <f ca="1"/>
        <v/>
      </c>
      <c r="Q318" t="str">
        <f ca="1"/>
        <v/>
      </c>
      <c r="R318" t="str">
        <f ca="1"/>
        <v/>
      </c>
      <c r="S318" t="str">
        <f ca="1"/>
        <v/>
      </c>
      <c r="T318" t="str">
        <f ca="1"/>
        <v/>
      </c>
      <c r="U318" t="str">
        <f ca="1"/>
        <v/>
      </c>
      <c r="V318" t="str">
        <f ca="1"/>
        <v/>
      </c>
    </row>
    <row r="319" spans="5:22" x14ac:dyDescent="0.2">
      <c r="E319">
        <v>318</v>
      </c>
      <c r="F319">
        <f ca="1"/>
        <v>0</v>
      </c>
      <c r="G319">
        <f ca="1"/>
        <v>1</v>
      </c>
      <c r="H319" t="str">
        <f ca="1"/>
        <v>Jacob Anderson</v>
      </c>
      <c r="I319" t="str">
        <f ca="1"/>
        <v>Jcbndrsn04@gmail.com</v>
      </c>
      <c r="J319" t="str">
        <f ca="1"/>
        <v>Shq?pj07</v>
      </c>
      <c r="N319">
        <f ca="1"/>
        <v>5</v>
      </c>
      <c r="O319">
        <f ca="1"/>
        <v>0</v>
      </c>
      <c r="P319" t="str">
        <f ca="1"/>
        <v>S</v>
      </c>
      <c r="Q319" t="str">
        <f ca="1"/>
        <v>h</v>
      </c>
      <c r="R319" t="str">
        <f ca="1"/>
        <v>q</v>
      </c>
      <c r="S319" t="str">
        <f ca="1"/>
        <v>p</v>
      </c>
      <c r="T319" t="str">
        <f ca="1"/>
        <v>j</v>
      </c>
      <c r="U319">
        <f ca="1"/>
        <v>0</v>
      </c>
      <c r="V319">
        <f ca="1"/>
        <v>7</v>
      </c>
    </row>
    <row r="320" spans="5:22" x14ac:dyDescent="0.2">
      <c r="E320">
        <v>319</v>
      </c>
      <c r="F320">
        <f ca="1"/>
        <v>0</v>
      </c>
      <c r="G320">
        <f ca="1"/>
        <v>1</v>
      </c>
      <c r="H320" t="str">
        <f ca="1"/>
        <v>Olivia Clark</v>
      </c>
      <c r="I320" t="str">
        <f ca="1"/>
        <v>lvClrk24@gmail.com</v>
      </c>
      <c r="J320" t="str">
        <f ca="1"/>
        <v>Xzb&amp;4288</v>
      </c>
      <c r="N320">
        <f ca="1"/>
        <v>3</v>
      </c>
      <c r="O320">
        <f ca="1"/>
        <v>0</v>
      </c>
      <c r="P320" t="str">
        <f ca="1"/>
        <v>X</v>
      </c>
      <c r="Q320" t="str">
        <f ca="1"/>
        <v>z</v>
      </c>
      <c r="R320" t="str">
        <f ca="1"/>
        <v>b</v>
      </c>
      <c r="S320">
        <f ca="1"/>
        <v>4</v>
      </c>
      <c r="T320">
        <f ca="1"/>
        <v>2</v>
      </c>
      <c r="U320">
        <f ca="1"/>
        <v>8</v>
      </c>
      <c r="V320">
        <f ca="1"/>
        <v>8</v>
      </c>
    </row>
    <row r="321" spans="5:22" x14ac:dyDescent="0.2">
      <c r="E321">
        <v>320</v>
      </c>
      <c r="F321">
        <f ca="1"/>
        <v>0</v>
      </c>
      <c r="G321">
        <f ca="1"/>
        <v>0</v>
      </c>
      <c r="H321" t="str">
        <f ca="1"/>
        <v>Gefen Smith</v>
      </c>
      <c r="I321" t="str">
        <f ca="1"/>
        <v/>
      </c>
      <c r="J321" t="str">
        <f ca="1"/>
        <v/>
      </c>
      <c r="N321" t="str">
        <f ca="1"/>
        <v/>
      </c>
      <c r="O321" t="str">
        <f ca="1"/>
        <v/>
      </c>
      <c r="P321" t="str">
        <f ca="1"/>
        <v/>
      </c>
      <c r="Q321" t="str">
        <f ca="1"/>
        <v/>
      </c>
      <c r="R321" t="str">
        <f ca="1"/>
        <v/>
      </c>
      <c r="S321" t="str">
        <f ca="1"/>
        <v/>
      </c>
      <c r="T321" t="str">
        <f ca="1"/>
        <v/>
      </c>
      <c r="U321" t="str">
        <f ca="1"/>
        <v/>
      </c>
      <c r="V321" t="str">
        <f ca="1"/>
        <v/>
      </c>
    </row>
    <row r="322" spans="5:22" x14ac:dyDescent="0.2">
      <c r="E322">
        <v>321</v>
      </c>
      <c r="F322">
        <f ca="1"/>
        <v>0</v>
      </c>
      <c r="G322">
        <f ca="1"/>
        <v>1</v>
      </c>
      <c r="H322" t="str">
        <f ca="1"/>
        <v>Abigail White</v>
      </c>
      <c r="I322" t="str">
        <f ca="1"/>
        <v>bglWt49@gmail.com</v>
      </c>
      <c r="J322" t="str">
        <f ca="1"/>
        <v>Tum0785+</v>
      </c>
      <c r="N322">
        <f ca="1"/>
        <v>3</v>
      </c>
      <c r="O322">
        <f ca="1"/>
        <v>1</v>
      </c>
      <c r="P322" t="str">
        <f ca="1"/>
        <v>T</v>
      </c>
      <c r="Q322" t="str">
        <f ca="1"/>
        <v>u</v>
      </c>
      <c r="R322" t="str">
        <f ca="1"/>
        <v>m</v>
      </c>
      <c r="S322">
        <f ca="1"/>
        <v>0</v>
      </c>
      <c r="T322">
        <f ca="1"/>
        <v>7</v>
      </c>
      <c r="U322">
        <f ca="1"/>
        <v>8</v>
      </c>
      <c r="V322">
        <f ca="1"/>
        <v>5</v>
      </c>
    </row>
    <row r="323" spans="5:22" x14ac:dyDescent="0.2">
      <c r="E323">
        <v>322</v>
      </c>
      <c r="F323">
        <f ca="1"/>
        <v>0</v>
      </c>
      <c r="G323">
        <f ca="1"/>
        <v>1</v>
      </c>
      <c r="H323" t="str">
        <f ca="1"/>
        <v>Jackson Friedman</v>
      </c>
      <c r="I323" t="str">
        <f ca="1"/>
        <v>JcksnFrdmn10@gmail.com</v>
      </c>
      <c r="J323" t="str">
        <f ca="1"/>
        <v>Vsf6145+</v>
      </c>
      <c r="N323">
        <f ca="1"/>
        <v>3</v>
      </c>
      <c r="O323">
        <f ca="1"/>
        <v>1</v>
      </c>
      <c r="P323" t="str">
        <f ca="1"/>
        <v>V</v>
      </c>
      <c r="Q323" t="str">
        <f ca="1"/>
        <v>s</v>
      </c>
      <c r="R323" t="str">
        <f ca="1"/>
        <v>f</v>
      </c>
      <c r="S323">
        <f ca="1"/>
        <v>6</v>
      </c>
      <c r="T323">
        <f ca="1"/>
        <v>1</v>
      </c>
      <c r="U323">
        <f ca="1"/>
        <v>4</v>
      </c>
      <c r="V323">
        <f ca="1"/>
        <v>5</v>
      </c>
    </row>
    <row r="324" spans="5:22" x14ac:dyDescent="0.2">
      <c r="E324">
        <v>323</v>
      </c>
      <c r="F324">
        <f ca="1"/>
        <v>1</v>
      </c>
      <c r="G324">
        <f ca="1"/>
        <v>1</v>
      </c>
      <c r="H324" t="str">
        <f ca="1"/>
        <v>Sofia Joseph Robinson</v>
      </c>
      <c r="I324" t="str">
        <f ca="1"/>
        <v>SfJspRbnsn50@gmail.com</v>
      </c>
      <c r="J324" t="str">
        <f ca="1"/>
        <v>Pff&amp;u367</v>
      </c>
      <c r="N324">
        <f ca="1"/>
        <v>4</v>
      </c>
      <c r="O324">
        <f ca="1"/>
        <v>0</v>
      </c>
      <c r="P324" t="str">
        <f ca="1"/>
        <v>P</v>
      </c>
      <c r="Q324" t="str">
        <f ca="1"/>
        <v>f</v>
      </c>
      <c r="R324" t="str">
        <f ca="1"/>
        <v>f</v>
      </c>
      <c r="S324" t="str">
        <f ca="1"/>
        <v>u</v>
      </c>
      <c r="T324">
        <f ca="1"/>
        <v>3</v>
      </c>
      <c r="U324">
        <f ca="1"/>
        <v>6</v>
      </c>
      <c r="V324">
        <f ca="1"/>
        <v>7</v>
      </c>
    </row>
    <row r="325" spans="5:22" x14ac:dyDescent="0.2">
      <c r="E325">
        <v>324</v>
      </c>
      <c r="F325">
        <f ca="1"/>
        <v>1</v>
      </c>
      <c r="G325">
        <f ca="1"/>
        <v>0</v>
      </c>
      <c r="H325" t="str">
        <f ca="1"/>
        <v>Elijah Lynn Cohen</v>
      </c>
      <c r="I325" t="str">
        <f ca="1"/>
        <v/>
      </c>
      <c r="J325" t="str">
        <f ca="1"/>
        <v/>
      </c>
      <c r="N325" t="str">
        <f ca="1"/>
        <v/>
      </c>
      <c r="O325" t="str">
        <f ca="1"/>
        <v/>
      </c>
      <c r="P325" t="str">
        <f ca="1"/>
        <v/>
      </c>
      <c r="Q325" t="str">
        <f ca="1"/>
        <v/>
      </c>
      <c r="R325" t="str">
        <f ca="1"/>
        <v/>
      </c>
      <c r="S325" t="str">
        <f ca="1"/>
        <v/>
      </c>
      <c r="T325" t="str">
        <f ca="1"/>
        <v/>
      </c>
      <c r="U325" t="str">
        <f ca="1"/>
        <v/>
      </c>
      <c r="V325" t="str">
        <f ca="1"/>
        <v/>
      </c>
    </row>
    <row r="326" spans="5:22" x14ac:dyDescent="0.2">
      <c r="E326">
        <v>325</v>
      </c>
      <c r="F326">
        <f ca="1"/>
        <v>0</v>
      </c>
      <c r="G326">
        <f ca="1"/>
        <v>0</v>
      </c>
      <c r="H326" t="str">
        <f ca="1"/>
        <v>Evelyn Hernandez</v>
      </c>
      <c r="I326" t="str">
        <f ca="1"/>
        <v/>
      </c>
      <c r="J326" t="str">
        <f ca="1"/>
        <v/>
      </c>
      <c r="N326" t="str">
        <f ca="1"/>
        <v/>
      </c>
      <c r="O326" t="str">
        <f ca="1"/>
        <v/>
      </c>
      <c r="P326" t="str">
        <f ca="1"/>
        <v/>
      </c>
      <c r="Q326" t="str">
        <f ca="1"/>
        <v/>
      </c>
      <c r="R326" t="str">
        <f ca="1"/>
        <v/>
      </c>
      <c r="S326" t="str">
        <f ca="1"/>
        <v/>
      </c>
      <c r="T326" t="str">
        <f ca="1"/>
        <v/>
      </c>
      <c r="U326" t="str">
        <f ca="1"/>
        <v/>
      </c>
      <c r="V326" t="str">
        <f ca="1"/>
        <v/>
      </c>
    </row>
    <row r="327" spans="5:22" x14ac:dyDescent="0.2">
      <c r="E327">
        <v>326</v>
      </c>
      <c r="F327">
        <f ca="1"/>
        <v>0</v>
      </c>
      <c r="G327">
        <f ca="1"/>
        <v>0</v>
      </c>
      <c r="H327" t="str">
        <f ca="1"/>
        <v>Aiden Jones</v>
      </c>
      <c r="I327" t="str">
        <f ca="1"/>
        <v/>
      </c>
      <c r="J327" t="str">
        <f ca="1"/>
        <v/>
      </c>
      <c r="N327" t="str">
        <f ca="1"/>
        <v/>
      </c>
      <c r="O327" t="str">
        <f ca="1"/>
        <v/>
      </c>
      <c r="P327" t="str">
        <f ca="1"/>
        <v/>
      </c>
      <c r="Q327" t="str">
        <f ca="1"/>
        <v/>
      </c>
      <c r="R327" t="str">
        <f ca="1"/>
        <v/>
      </c>
      <c r="S327" t="str">
        <f ca="1"/>
        <v/>
      </c>
      <c r="T327" t="str">
        <f ca="1"/>
        <v/>
      </c>
      <c r="U327" t="str">
        <f ca="1"/>
        <v/>
      </c>
      <c r="V327" t="str">
        <f ca="1"/>
        <v/>
      </c>
    </row>
    <row r="328" spans="5:22" x14ac:dyDescent="0.2">
      <c r="E328">
        <v>327</v>
      </c>
      <c r="F328">
        <f ca="1"/>
        <v>0</v>
      </c>
      <c r="G328">
        <f ca="1"/>
        <v>1</v>
      </c>
      <c r="H328" t="str">
        <f ca="1"/>
        <v>Emma Rodriguez</v>
      </c>
      <c r="I328" t="str">
        <f ca="1"/>
        <v>mmRdrgz52@gmail.com</v>
      </c>
      <c r="J328" t="str">
        <f ca="1"/>
        <v>Leaxd05@</v>
      </c>
      <c r="N328">
        <f ca="1"/>
        <v>5</v>
      </c>
      <c r="O328">
        <f ca="1"/>
        <v>1</v>
      </c>
      <c r="P328" t="str">
        <f ca="1"/>
        <v>L</v>
      </c>
      <c r="Q328" t="str">
        <f ca="1"/>
        <v>e</v>
      </c>
      <c r="R328" t="str">
        <f ca="1"/>
        <v>a</v>
      </c>
      <c r="S328" t="str">
        <f ca="1"/>
        <v>x</v>
      </c>
      <c r="T328" t="str">
        <f ca="1"/>
        <v>d</v>
      </c>
      <c r="U328">
        <f ca="1"/>
        <v>0</v>
      </c>
      <c r="V328">
        <f ca="1"/>
        <v>5</v>
      </c>
    </row>
    <row r="329" spans="5:22" x14ac:dyDescent="0.2">
      <c r="E329">
        <v>328</v>
      </c>
      <c r="F329">
        <f ca="1"/>
        <v>0</v>
      </c>
      <c r="G329">
        <f ca="1"/>
        <v>1</v>
      </c>
      <c r="H329" t="str">
        <f ca="1"/>
        <v>Gefen Rodriguez</v>
      </c>
      <c r="I329" t="str">
        <f ca="1"/>
        <v>GfnRdrgz03@gmail.com</v>
      </c>
      <c r="J329" t="str">
        <f ca="1"/>
        <v>Yhm6286*</v>
      </c>
      <c r="N329">
        <f ca="1"/>
        <v>3</v>
      </c>
      <c r="O329">
        <f ca="1"/>
        <v>1</v>
      </c>
      <c r="P329" t="str">
        <f ca="1"/>
        <v>Y</v>
      </c>
      <c r="Q329" t="str">
        <f ca="1"/>
        <v>h</v>
      </c>
      <c r="R329" t="str">
        <f ca="1"/>
        <v>m</v>
      </c>
      <c r="S329">
        <f ca="1"/>
        <v>6</v>
      </c>
      <c r="T329">
        <f ca="1"/>
        <v>2</v>
      </c>
      <c r="U329">
        <f ca="1"/>
        <v>8</v>
      </c>
      <c r="V329">
        <f ca="1"/>
        <v>6</v>
      </c>
    </row>
    <row r="330" spans="5:22" x14ac:dyDescent="0.2">
      <c r="E330">
        <v>329</v>
      </c>
      <c r="F330">
        <f ca="1"/>
        <v>0</v>
      </c>
      <c r="G330">
        <f ca="1"/>
        <v>1</v>
      </c>
      <c r="H330" t="str">
        <f ca="1"/>
        <v>Liam Weizman</v>
      </c>
      <c r="I330" t="str">
        <f ca="1"/>
        <v>LmWzmn12@gmail.com</v>
      </c>
      <c r="J330" t="str">
        <f ca="1"/>
        <v>Qmm+9693</v>
      </c>
      <c r="N330">
        <f ca="1"/>
        <v>3</v>
      </c>
      <c r="O330">
        <f ca="1"/>
        <v>0</v>
      </c>
      <c r="P330" t="str">
        <f ca="1"/>
        <v>Q</v>
      </c>
      <c r="Q330" t="str">
        <f ca="1"/>
        <v>m</v>
      </c>
      <c r="R330" t="str">
        <f ca="1"/>
        <v>m</v>
      </c>
      <c r="S330">
        <f ca="1"/>
        <v>9</v>
      </c>
      <c r="T330">
        <f ca="1"/>
        <v>6</v>
      </c>
      <c r="U330">
        <f ca="1"/>
        <v>9</v>
      </c>
      <c r="V330">
        <f ca="1"/>
        <v>3</v>
      </c>
    </row>
    <row r="331" spans="5:22" x14ac:dyDescent="0.2">
      <c r="E331">
        <v>330</v>
      </c>
      <c r="F331">
        <f ca="1"/>
        <v>0</v>
      </c>
      <c r="G331">
        <f ca="1"/>
        <v>0</v>
      </c>
      <c r="H331" t="str">
        <f ca="1"/>
        <v>Aiden Wilson</v>
      </c>
      <c r="I331" t="str">
        <f ca="1"/>
        <v/>
      </c>
      <c r="J331" t="str">
        <f ca="1"/>
        <v/>
      </c>
      <c r="N331" t="str">
        <f ca="1"/>
        <v/>
      </c>
      <c r="O331" t="str">
        <f ca="1"/>
        <v/>
      </c>
      <c r="P331" t="str">
        <f ca="1"/>
        <v/>
      </c>
      <c r="Q331" t="str">
        <f ca="1"/>
        <v/>
      </c>
      <c r="R331" t="str">
        <f ca="1"/>
        <v/>
      </c>
      <c r="S331" t="str">
        <f ca="1"/>
        <v/>
      </c>
      <c r="T331" t="str">
        <f ca="1"/>
        <v/>
      </c>
      <c r="U331" t="str">
        <f ca="1"/>
        <v/>
      </c>
      <c r="V331" t="str">
        <f ca="1"/>
        <v/>
      </c>
    </row>
    <row r="332" spans="5:22" x14ac:dyDescent="0.2">
      <c r="E332">
        <v>331</v>
      </c>
      <c r="F332">
        <f ca="1"/>
        <v>0</v>
      </c>
      <c r="G332">
        <f ca="1"/>
        <v>1</v>
      </c>
      <c r="H332" t="str">
        <f ca="1"/>
        <v>Mia Wilson</v>
      </c>
      <c r="I332" t="str">
        <f ca="1"/>
        <v>MWlsn40@gmail.com</v>
      </c>
      <c r="J332" t="str">
        <f ca="1"/>
        <v>Uaam470*</v>
      </c>
      <c r="N332">
        <f ca="1"/>
        <v>4</v>
      </c>
      <c r="O332">
        <f ca="1"/>
        <v>1</v>
      </c>
      <c r="P332" t="str">
        <f ca="1"/>
        <v>U</v>
      </c>
      <c r="Q332" t="str">
        <f ca="1"/>
        <v>a</v>
      </c>
      <c r="R332" t="str">
        <f ca="1"/>
        <v>a</v>
      </c>
      <c r="S332" t="str">
        <f ca="1"/>
        <v>m</v>
      </c>
      <c r="T332">
        <f ca="1"/>
        <v>4</v>
      </c>
      <c r="U332">
        <f ca="1"/>
        <v>7</v>
      </c>
      <c r="V332">
        <f ca="1"/>
        <v>0</v>
      </c>
    </row>
    <row r="333" spans="5:22" x14ac:dyDescent="0.2">
      <c r="E333">
        <v>332</v>
      </c>
      <c r="F333">
        <f ca="1"/>
        <v>1</v>
      </c>
      <c r="G333">
        <f ca="1"/>
        <v>1</v>
      </c>
      <c r="H333" t="str">
        <f ca="1"/>
        <v>Ava Mazal Gonzalez</v>
      </c>
      <c r="I333" t="str">
        <f ca="1"/>
        <v>vMzlGnzlz91@gmail.com</v>
      </c>
      <c r="J333" t="str">
        <f ca="1"/>
        <v>Lam%u693</v>
      </c>
      <c r="N333">
        <f ca="1"/>
        <v>4</v>
      </c>
      <c r="O333">
        <f ca="1"/>
        <v>0</v>
      </c>
      <c r="P333" t="str">
        <f ca="1"/>
        <v>L</v>
      </c>
      <c r="Q333" t="str">
        <f ca="1"/>
        <v>a</v>
      </c>
      <c r="R333" t="str">
        <f ca="1"/>
        <v>m</v>
      </c>
      <c r="S333" t="str">
        <f ca="1"/>
        <v>u</v>
      </c>
      <c r="T333">
        <f ca="1"/>
        <v>6</v>
      </c>
      <c r="U333">
        <f ca="1"/>
        <v>9</v>
      </c>
      <c r="V333">
        <f ca="1"/>
        <v>3</v>
      </c>
    </row>
    <row r="334" spans="5:22" x14ac:dyDescent="0.2">
      <c r="E334">
        <v>333</v>
      </c>
      <c r="F334">
        <f ca="1"/>
        <v>0</v>
      </c>
      <c r="G334">
        <f ca="1"/>
        <v>0</v>
      </c>
      <c r="H334" t="str">
        <f ca="1"/>
        <v>Logan Taylor</v>
      </c>
      <c r="I334" t="str">
        <f ca="1"/>
        <v/>
      </c>
      <c r="J334" t="str">
        <f ca="1"/>
        <v/>
      </c>
      <c r="N334" t="str">
        <f ca="1"/>
        <v/>
      </c>
      <c r="O334" t="str">
        <f ca="1"/>
        <v/>
      </c>
      <c r="P334" t="str">
        <f ca="1"/>
        <v/>
      </c>
      <c r="Q334" t="str">
        <f ca="1"/>
        <v/>
      </c>
      <c r="R334" t="str">
        <f ca="1"/>
        <v/>
      </c>
      <c r="S334" t="str">
        <f ca="1"/>
        <v/>
      </c>
      <c r="T334" t="str">
        <f ca="1"/>
        <v/>
      </c>
      <c r="U334" t="str">
        <f ca="1"/>
        <v/>
      </c>
      <c r="V334" t="str">
        <f ca="1"/>
        <v/>
      </c>
    </row>
    <row r="335" spans="5:22" x14ac:dyDescent="0.2">
      <c r="E335">
        <v>334</v>
      </c>
      <c r="F335">
        <f ca="1"/>
        <v>0</v>
      </c>
      <c r="G335">
        <f ca="1"/>
        <v>1</v>
      </c>
      <c r="H335" t="str">
        <f ca="1"/>
        <v>Olivia Martinez</v>
      </c>
      <c r="I335" t="str">
        <f ca="1"/>
        <v>lvMrtnz58@gmail.com</v>
      </c>
      <c r="J335" t="str">
        <f ca="1"/>
        <v>Qwt?u699</v>
      </c>
      <c r="N335">
        <f ca="1"/>
        <v>4</v>
      </c>
      <c r="O335">
        <f ca="1"/>
        <v>0</v>
      </c>
      <c r="P335" t="str">
        <f ca="1"/>
        <v>Q</v>
      </c>
      <c r="Q335" t="str">
        <f ca="1"/>
        <v>w</v>
      </c>
      <c r="R335" t="str">
        <f ca="1"/>
        <v>t</v>
      </c>
      <c r="S335" t="str">
        <f ca="1"/>
        <v>u</v>
      </c>
      <c r="T335">
        <f ca="1"/>
        <v>6</v>
      </c>
      <c r="U335">
        <f ca="1"/>
        <v>9</v>
      </c>
      <c r="V335">
        <f ca="1"/>
        <v>9</v>
      </c>
    </row>
    <row r="336" spans="5:22" x14ac:dyDescent="0.2">
      <c r="E336">
        <v>335</v>
      </c>
      <c r="F336">
        <f ca="1"/>
        <v>0</v>
      </c>
      <c r="G336">
        <f ca="1"/>
        <v>1</v>
      </c>
      <c r="H336" t="str">
        <f ca="1"/>
        <v>Madison Anderson</v>
      </c>
      <c r="I336" t="str">
        <f ca="1"/>
        <v>Mdsnndrsn52@gmail.com</v>
      </c>
      <c r="J336" t="str">
        <f ca="1"/>
        <v>Fog?8466</v>
      </c>
      <c r="N336">
        <f ca="1"/>
        <v>3</v>
      </c>
      <c r="O336">
        <f ca="1"/>
        <v>0</v>
      </c>
      <c r="P336" t="str">
        <f ca="1"/>
        <v>F</v>
      </c>
      <c r="Q336" t="str">
        <f ca="1"/>
        <v>o</v>
      </c>
      <c r="R336" t="str">
        <f ca="1"/>
        <v>g</v>
      </c>
      <c r="S336">
        <f ca="1"/>
        <v>8</v>
      </c>
      <c r="T336">
        <f ca="1"/>
        <v>4</v>
      </c>
      <c r="U336">
        <f ca="1"/>
        <v>6</v>
      </c>
      <c r="V336">
        <f ca="1"/>
        <v>6</v>
      </c>
    </row>
    <row r="337" spans="5:22" x14ac:dyDescent="0.2">
      <c r="E337">
        <v>336</v>
      </c>
      <c r="F337">
        <f ca="1"/>
        <v>0</v>
      </c>
      <c r="G337">
        <f ca="1"/>
        <v>1</v>
      </c>
      <c r="H337" t="str">
        <f ca="1"/>
        <v>Ofek Dahan</v>
      </c>
      <c r="I337" t="str">
        <f ca="1"/>
        <v>fkDn82@gmail.com</v>
      </c>
      <c r="J337" t="str">
        <f ca="1"/>
        <v>Kai5193%</v>
      </c>
      <c r="N337">
        <f ca="1"/>
        <v>3</v>
      </c>
      <c r="O337">
        <f ca="1"/>
        <v>1</v>
      </c>
      <c r="P337" t="str">
        <f ca="1"/>
        <v>K</v>
      </c>
      <c r="Q337" t="str">
        <f ca="1"/>
        <v>a</v>
      </c>
      <c r="R337" t="str">
        <f ca="1"/>
        <v>i</v>
      </c>
      <c r="S337">
        <f ca="1"/>
        <v>5</v>
      </c>
      <c r="T337">
        <f ca="1"/>
        <v>1</v>
      </c>
      <c r="U337">
        <f ca="1"/>
        <v>9</v>
      </c>
      <c r="V337">
        <f ca="1"/>
        <v>3</v>
      </c>
    </row>
    <row r="338" spans="5:22" x14ac:dyDescent="0.2">
      <c r="E338">
        <v>337</v>
      </c>
      <c r="F338">
        <f ca="1"/>
        <v>0</v>
      </c>
      <c r="G338">
        <f ca="1"/>
        <v>0</v>
      </c>
      <c r="H338" t="str">
        <f ca="1"/>
        <v>Dror Harris</v>
      </c>
      <c r="I338" t="str">
        <f ca="1"/>
        <v/>
      </c>
      <c r="J338" t="str">
        <f ca="1"/>
        <v/>
      </c>
      <c r="N338" t="str">
        <f ca="1"/>
        <v/>
      </c>
      <c r="O338" t="str">
        <f ca="1"/>
        <v/>
      </c>
      <c r="P338" t="str">
        <f ca="1"/>
        <v/>
      </c>
      <c r="Q338" t="str">
        <f ca="1"/>
        <v/>
      </c>
      <c r="R338" t="str">
        <f ca="1"/>
        <v/>
      </c>
      <c r="S338" t="str">
        <f ca="1"/>
        <v/>
      </c>
      <c r="T338" t="str">
        <f ca="1"/>
        <v/>
      </c>
      <c r="U338" t="str">
        <f ca="1"/>
        <v/>
      </c>
      <c r="V338" t="str">
        <f ca="1"/>
        <v/>
      </c>
    </row>
    <row r="339" spans="5:22" x14ac:dyDescent="0.2">
      <c r="E339">
        <v>338</v>
      </c>
      <c r="F339">
        <f ca="1"/>
        <v>0</v>
      </c>
      <c r="G339">
        <f ca="1"/>
        <v>0</v>
      </c>
      <c r="H339" t="str">
        <f ca="1"/>
        <v>Julie Lopez</v>
      </c>
      <c r="I339" t="str">
        <f ca="1"/>
        <v/>
      </c>
      <c r="J339" t="str">
        <f ca="1"/>
        <v/>
      </c>
      <c r="N339" t="str">
        <f ca="1"/>
        <v/>
      </c>
      <c r="O339" t="str">
        <f ca="1"/>
        <v/>
      </c>
      <c r="P339" t="str">
        <f ca="1"/>
        <v/>
      </c>
      <c r="Q339" t="str">
        <f ca="1"/>
        <v/>
      </c>
      <c r="R339" t="str">
        <f ca="1"/>
        <v/>
      </c>
      <c r="S339" t="str">
        <f ca="1"/>
        <v/>
      </c>
      <c r="T339" t="str">
        <f ca="1"/>
        <v/>
      </c>
      <c r="U339" t="str">
        <f ca="1"/>
        <v/>
      </c>
      <c r="V339" t="str">
        <f ca="1"/>
        <v/>
      </c>
    </row>
    <row r="340" spans="5:22" x14ac:dyDescent="0.2">
      <c r="E340">
        <v>339</v>
      </c>
      <c r="F340">
        <f ca="1"/>
        <v>0</v>
      </c>
      <c r="G340">
        <f ca="1"/>
        <v>0</v>
      </c>
      <c r="H340" t="str">
        <f ca="1"/>
        <v>Harper Cohen</v>
      </c>
      <c r="I340" t="str">
        <f ca="1"/>
        <v/>
      </c>
      <c r="J340" t="str">
        <f ca="1"/>
        <v/>
      </c>
      <c r="N340" t="str">
        <f ca="1"/>
        <v/>
      </c>
      <c r="O340" t="str">
        <f ca="1"/>
        <v/>
      </c>
      <c r="P340" t="str">
        <f ca="1"/>
        <v/>
      </c>
      <c r="Q340" t="str">
        <f ca="1"/>
        <v/>
      </c>
      <c r="R340" t="str">
        <f ca="1"/>
        <v/>
      </c>
      <c r="S340" t="str">
        <f ca="1"/>
        <v/>
      </c>
      <c r="T340" t="str">
        <f ca="1"/>
        <v/>
      </c>
      <c r="U340" t="str">
        <f ca="1"/>
        <v/>
      </c>
      <c r="V340" t="str">
        <f ca="1"/>
        <v/>
      </c>
    </row>
    <row r="341" spans="5:22" x14ac:dyDescent="0.2">
      <c r="E341">
        <v>340</v>
      </c>
      <c r="F341">
        <f ca="1"/>
        <v>0</v>
      </c>
      <c r="G341">
        <f ca="1"/>
        <v>0</v>
      </c>
      <c r="H341" t="str">
        <f ca="1"/>
        <v>Alexander Lee</v>
      </c>
      <c r="I341" t="str">
        <f ca="1"/>
        <v/>
      </c>
      <c r="J341" t="str">
        <f ca="1"/>
        <v/>
      </c>
      <c r="N341" t="str">
        <f ca="1"/>
        <v/>
      </c>
      <c r="O341" t="str">
        <f ca="1"/>
        <v/>
      </c>
      <c r="P341" t="str">
        <f ca="1"/>
        <v/>
      </c>
      <c r="Q341" t="str">
        <f ca="1"/>
        <v/>
      </c>
      <c r="R341" t="str">
        <f ca="1"/>
        <v/>
      </c>
      <c r="S341" t="str">
        <f ca="1"/>
        <v/>
      </c>
      <c r="T341" t="str">
        <f ca="1"/>
        <v/>
      </c>
      <c r="U341" t="str">
        <f ca="1"/>
        <v/>
      </c>
      <c r="V341" t="str">
        <f ca="1"/>
        <v/>
      </c>
    </row>
    <row r="342" spans="5:22" x14ac:dyDescent="0.2">
      <c r="E342">
        <v>341</v>
      </c>
      <c r="F342">
        <f ca="1"/>
        <v>0</v>
      </c>
      <c r="G342">
        <f ca="1"/>
        <v>1</v>
      </c>
      <c r="H342" t="str">
        <f ca="1"/>
        <v>Logan Friedman</v>
      </c>
      <c r="I342" t="str">
        <f ca="1"/>
        <v>LgnFrdmn86@gmail.com</v>
      </c>
      <c r="J342" t="str">
        <f ca="1"/>
        <v>Jcpg157$</v>
      </c>
      <c r="N342">
        <f ca="1"/>
        <v>4</v>
      </c>
      <c r="O342">
        <f ca="1"/>
        <v>1</v>
      </c>
      <c r="P342" t="str">
        <f ca="1"/>
        <v>J</v>
      </c>
      <c r="Q342" t="str">
        <f ca="1"/>
        <v>c</v>
      </c>
      <c r="R342" t="str">
        <f ca="1"/>
        <v>p</v>
      </c>
      <c r="S342" t="str">
        <f ca="1"/>
        <v>g</v>
      </c>
      <c r="T342">
        <f ca="1"/>
        <v>1</v>
      </c>
      <c r="U342">
        <f ca="1"/>
        <v>5</v>
      </c>
      <c r="V342">
        <f ca="1"/>
        <v>7</v>
      </c>
    </row>
    <row r="343" spans="5:22" x14ac:dyDescent="0.2">
      <c r="E343">
        <v>342</v>
      </c>
      <c r="F343">
        <f ca="1"/>
        <v>1</v>
      </c>
      <c r="G343">
        <f ca="1"/>
        <v>0</v>
      </c>
      <c r="H343" t="str">
        <f ca="1"/>
        <v>Amelia Malca Katz</v>
      </c>
      <c r="I343" t="str">
        <f ca="1"/>
        <v/>
      </c>
      <c r="J343" t="str">
        <f ca="1"/>
        <v/>
      </c>
      <c r="N343" t="str">
        <f ca="1"/>
        <v/>
      </c>
      <c r="O343" t="str">
        <f ca="1"/>
        <v/>
      </c>
      <c r="P343" t="str">
        <f ca="1"/>
        <v/>
      </c>
      <c r="Q343" t="str">
        <f ca="1"/>
        <v/>
      </c>
      <c r="R343" t="str">
        <f ca="1"/>
        <v/>
      </c>
      <c r="S343" t="str">
        <f ca="1"/>
        <v/>
      </c>
      <c r="T343" t="str">
        <f ca="1"/>
        <v/>
      </c>
      <c r="U343" t="str">
        <f ca="1"/>
        <v/>
      </c>
      <c r="V343" t="str">
        <f ca="1"/>
        <v/>
      </c>
    </row>
    <row r="344" spans="5:22" x14ac:dyDescent="0.2">
      <c r="E344">
        <v>343</v>
      </c>
      <c r="F344">
        <f ca="1"/>
        <v>0</v>
      </c>
      <c r="G344">
        <f ca="1"/>
        <v>0</v>
      </c>
      <c r="H344" t="str">
        <f ca="1"/>
        <v>Liam Taylor</v>
      </c>
      <c r="I344" t="str">
        <f ca="1"/>
        <v/>
      </c>
      <c r="J344" t="str">
        <f ca="1"/>
        <v/>
      </c>
      <c r="N344" t="str">
        <f ca="1"/>
        <v/>
      </c>
      <c r="O344" t="str">
        <f ca="1"/>
        <v/>
      </c>
      <c r="P344" t="str">
        <f ca="1"/>
        <v/>
      </c>
      <c r="Q344" t="str">
        <f ca="1"/>
        <v/>
      </c>
      <c r="R344" t="str">
        <f ca="1"/>
        <v/>
      </c>
      <c r="S344" t="str">
        <f ca="1"/>
        <v/>
      </c>
      <c r="T344" t="str">
        <f ca="1"/>
        <v/>
      </c>
      <c r="U344" t="str">
        <f ca="1"/>
        <v/>
      </c>
      <c r="V344" t="str">
        <f ca="1"/>
        <v/>
      </c>
    </row>
    <row r="345" spans="5:22" x14ac:dyDescent="0.2">
      <c r="E345">
        <v>344</v>
      </c>
      <c r="F345">
        <f ca="1"/>
        <v>1</v>
      </c>
      <c r="G345">
        <f ca="1"/>
        <v>1</v>
      </c>
      <c r="H345" t="str">
        <f ca="1"/>
        <v>Sophia Charles Lee</v>
      </c>
      <c r="I345" t="str">
        <f ca="1"/>
        <v>SpCrlsL39@gmail.com</v>
      </c>
      <c r="J345" t="str">
        <f ca="1"/>
        <v>Gkfs984*</v>
      </c>
      <c r="N345">
        <f ca="1"/>
        <v>4</v>
      </c>
      <c r="O345">
        <f ca="1"/>
        <v>1</v>
      </c>
      <c r="P345" t="str">
        <f ca="1"/>
        <v>G</v>
      </c>
      <c r="Q345" t="str">
        <f ca="1"/>
        <v>k</v>
      </c>
      <c r="R345" t="str">
        <f ca="1"/>
        <v>f</v>
      </c>
      <c r="S345" t="str">
        <f ca="1"/>
        <v>s</v>
      </c>
      <c r="T345">
        <f ca="1"/>
        <v>9</v>
      </c>
      <c r="U345">
        <f ca="1"/>
        <v>8</v>
      </c>
      <c r="V345">
        <f ca="1"/>
        <v>4</v>
      </c>
    </row>
    <row r="346" spans="5:22" x14ac:dyDescent="0.2">
      <c r="E346">
        <v>345</v>
      </c>
      <c r="F346">
        <f ca="1"/>
        <v>0</v>
      </c>
      <c r="G346">
        <f ca="1"/>
        <v>1</v>
      </c>
      <c r="H346" t="str">
        <f ca="1"/>
        <v>Ofri Vigdorovitch</v>
      </c>
      <c r="I346" t="str">
        <f ca="1"/>
        <v>frVgdrvtc10@gmail.com</v>
      </c>
      <c r="J346" t="str">
        <f ca="1"/>
        <v>Zsy*6333</v>
      </c>
      <c r="N346">
        <f ca="1"/>
        <v>3</v>
      </c>
      <c r="O346">
        <f ca="1"/>
        <v>0</v>
      </c>
      <c r="P346" t="str">
        <f ca="1"/>
        <v>Z</v>
      </c>
      <c r="Q346" t="str">
        <f ca="1"/>
        <v>s</v>
      </c>
      <c r="R346" t="str">
        <f ca="1"/>
        <v>y</v>
      </c>
      <c r="S346">
        <f ca="1"/>
        <v>6</v>
      </c>
      <c r="T346">
        <f ca="1"/>
        <v>3</v>
      </c>
      <c r="U346">
        <f ca="1"/>
        <v>3</v>
      </c>
      <c r="V346">
        <f ca="1"/>
        <v>3</v>
      </c>
    </row>
    <row r="347" spans="5:22" x14ac:dyDescent="0.2">
      <c r="E347">
        <v>346</v>
      </c>
      <c r="F347">
        <f ca="1"/>
        <v>0</v>
      </c>
      <c r="G347">
        <f ca="1"/>
        <v>0</v>
      </c>
      <c r="H347" t="str">
        <f ca="1"/>
        <v>Jackson Smith</v>
      </c>
      <c r="I347" t="str">
        <f ca="1"/>
        <v/>
      </c>
      <c r="J347" t="str">
        <f ca="1"/>
        <v/>
      </c>
      <c r="N347" t="str">
        <f ca="1"/>
        <v/>
      </c>
      <c r="O347" t="str">
        <f ca="1"/>
        <v/>
      </c>
      <c r="P347" t="str">
        <f ca="1"/>
        <v/>
      </c>
      <c r="Q347" t="str">
        <f ca="1"/>
        <v/>
      </c>
      <c r="R347" t="str">
        <f ca="1"/>
        <v/>
      </c>
      <c r="S347" t="str">
        <f ca="1"/>
        <v/>
      </c>
      <c r="T347" t="str">
        <f ca="1"/>
        <v/>
      </c>
      <c r="U347" t="str">
        <f ca="1"/>
        <v/>
      </c>
      <c r="V347" t="str">
        <f ca="1"/>
        <v/>
      </c>
    </row>
    <row r="348" spans="5:22" x14ac:dyDescent="0.2">
      <c r="E348">
        <v>347</v>
      </c>
      <c r="F348">
        <f ca="1"/>
        <v>0</v>
      </c>
      <c r="G348">
        <f ca="1"/>
        <v>1</v>
      </c>
      <c r="H348" t="str">
        <f ca="1"/>
        <v>Evelyn Lewis</v>
      </c>
      <c r="I348" t="str">
        <f ca="1"/>
        <v>vlynLws41@gmail.com</v>
      </c>
      <c r="J348" t="str">
        <f ca="1"/>
        <v>Spyj083&amp;</v>
      </c>
      <c r="N348">
        <f ca="1"/>
        <v>4</v>
      </c>
      <c r="O348">
        <f ca="1"/>
        <v>1</v>
      </c>
      <c r="P348" t="str">
        <f ca="1"/>
        <v>S</v>
      </c>
      <c r="Q348" t="str">
        <f ca="1"/>
        <v>p</v>
      </c>
      <c r="R348" t="str">
        <f ca="1"/>
        <v>y</v>
      </c>
      <c r="S348" t="str">
        <f ca="1"/>
        <v>j</v>
      </c>
      <c r="T348">
        <f ca="1"/>
        <v>0</v>
      </c>
      <c r="U348">
        <f ca="1"/>
        <v>8</v>
      </c>
      <c r="V348">
        <f ca="1"/>
        <v>3</v>
      </c>
    </row>
    <row r="349" spans="5:22" x14ac:dyDescent="0.2">
      <c r="E349">
        <v>348</v>
      </c>
      <c r="F349">
        <f ca="1"/>
        <v>0</v>
      </c>
      <c r="G349">
        <f ca="1"/>
        <v>0</v>
      </c>
      <c r="H349" t="str">
        <f ca="1"/>
        <v>Benjamin Clark</v>
      </c>
      <c r="I349" t="str">
        <f ca="1"/>
        <v/>
      </c>
      <c r="J349" t="str">
        <f ca="1"/>
        <v/>
      </c>
      <c r="N349" t="str">
        <f ca="1"/>
        <v/>
      </c>
      <c r="O349" t="str">
        <f ca="1"/>
        <v/>
      </c>
      <c r="P349" t="str">
        <f ca="1"/>
        <v/>
      </c>
      <c r="Q349" t="str">
        <f ca="1"/>
        <v/>
      </c>
      <c r="R349" t="str">
        <f ca="1"/>
        <v/>
      </c>
      <c r="S349" t="str">
        <f ca="1"/>
        <v/>
      </c>
      <c r="T349" t="str">
        <f ca="1"/>
        <v/>
      </c>
      <c r="U349" t="str">
        <f ca="1"/>
        <v/>
      </c>
      <c r="V349" t="str">
        <f ca="1"/>
        <v/>
      </c>
    </row>
    <row r="350" spans="5:22" x14ac:dyDescent="0.2">
      <c r="E350">
        <v>349</v>
      </c>
      <c r="F350">
        <f ca="1"/>
        <v>1</v>
      </c>
      <c r="G350">
        <f ca="1"/>
        <v>1</v>
      </c>
      <c r="H350" t="str">
        <f ca="1"/>
        <v>Oren Lynn Martin</v>
      </c>
      <c r="I350" t="str">
        <f ca="1"/>
        <v>rnLynnMrtn43@gmail.com</v>
      </c>
      <c r="J350" t="str">
        <f ca="1"/>
        <v>Qwgmi67?</v>
      </c>
      <c r="N350">
        <f ca="1"/>
        <v>5</v>
      </c>
      <c r="O350">
        <f ca="1"/>
        <v>1</v>
      </c>
      <c r="P350" t="str">
        <f ca="1"/>
        <v>Q</v>
      </c>
      <c r="Q350" t="str">
        <f ca="1"/>
        <v>w</v>
      </c>
      <c r="R350" t="str">
        <f ca="1"/>
        <v>g</v>
      </c>
      <c r="S350" t="str">
        <f ca="1"/>
        <v>m</v>
      </c>
      <c r="T350" t="str">
        <f ca="1"/>
        <v>i</v>
      </c>
      <c r="U350">
        <f ca="1"/>
        <v>6</v>
      </c>
      <c r="V350">
        <f ca="1"/>
        <v>7</v>
      </c>
    </row>
    <row r="351" spans="5:22" x14ac:dyDescent="0.2">
      <c r="E351">
        <v>350</v>
      </c>
      <c r="F351">
        <f ca="1"/>
        <v>0</v>
      </c>
      <c r="G351">
        <f ca="1"/>
        <v>0</v>
      </c>
      <c r="H351" t="str">
        <f ca="1"/>
        <v>Sophia Clark</v>
      </c>
      <c r="I351" t="str">
        <f ca="1"/>
        <v/>
      </c>
      <c r="J351" t="str">
        <f ca="1"/>
        <v/>
      </c>
      <c r="N351" t="str">
        <f ca="1"/>
        <v/>
      </c>
      <c r="O351" t="str">
        <f ca="1"/>
        <v/>
      </c>
      <c r="P351" t="str">
        <f ca="1"/>
        <v/>
      </c>
      <c r="Q351" t="str">
        <f ca="1"/>
        <v/>
      </c>
      <c r="R351" t="str">
        <f ca="1"/>
        <v/>
      </c>
      <c r="S351" t="str">
        <f ca="1"/>
        <v/>
      </c>
      <c r="T351" t="str">
        <f ca="1"/>
        <v/>
      </c>
      <c r="U351" t="str">
        <f ca="1"/>
        <v/>
      </c>
      <c r="V351" t="str">
        <f ca="1"/>
        <v/>
      </c>
    </row>
    <row r="352" spans="5:22" x14ac:dyDescent="0.2">
      <c r="E352">
        <v>351</v>
      </c>
      <c r="F352">
        <f ca="1"/>
        <v>0</v>
      </c>
      <c r="G352">
        <f ca="1"/>
        <v>1</v>
      </c>
      <c r="H352" t="str">
        <f ca="1"/>
        <v>Evelyn Moore</v>
      </c>
      <c r="I352" t="str">
        <f ca="1"/>
        <v>vlynMr29@gmail.com</v>
      </c>
      <c r="J352" t="str">
        <f ca="1"/>
        <v>Ygw$s934</v>
      </c>
      <c r="N352">
        <f ca="1"/>
        <v>4</v>
      </c>
      <c r="O352">
        <f ca="1"/>
        <v>0</v>
      </c>
      <c r="P352" t="str">
        <f ca="1"/>
        <v>Y</v>
      </c>
      <c r="Q352" t="str">
        <f ca="1"/>
        <v>g</v>
      </c>
      <c r="R352" t="str">
        <f ca="1"/>
        <v>w</v>
      </c>
      <c r="S352" t="str">
        <f ca="1"/>
        <v>s</v>
      </c>
      <c r="T352">
        <f ca="1"/>
        <v>9</v>
      </c>
      <c r="U352">
        <f ca="1"/>
        <v>3</v>
      </c>
      <c r="V352">
        <f ca="1"/>
        <v>4</v>
      </c>
    </row>
    <row r="353" spans="5:22" x14ac:dyDescent="0.2">
      <c r="E353">
        <v>352</v>
      </c>
      <c r="F353">
        <f ca="1"/>
        <v>0</v>
      </c>
      <c r="G353">
        <f ca="1"/>
        <v>0</v>
      </c>
      <c r="H353" t="str">
        <f ca="1"/>
        <v>Gefen Martinez</v>
      </c>
      <c r="I353" t="str">
        <f ca="1"/>
        <v/>
      </c>
      <c r="J353" t="str">
        <f ca="1"/>
        <v/>
      </c>
      <c r="N353" t="str">
        <f ca="1"/>
        <v/>
      </c>
      <c r="O353" t="str">
        <f ca="1"/>
        <v/>
      </c>
      <c r="P353" t="str">
        <f ca="1"/>
        <v/>
      </c>
      <c r="Q353" t="str">
        <f ca="1"/>
        <v/>
      </c>
      <c r="R353" t="str">
        <f ca="1"/>
        <v/>
      </c>
      <c r="S353" t="str">
        <f ca="1"/>
        <v/>
      </c>
      <c r="T353" t="str">
        <f ca="1"/>
        <v/>
      </c>
      <c r="U353" t="str">
        <f ca="1"/>
        <v/>
      </c>
      <c r="V353" t="str">
        <f ca="1"/>
        <v/>
      </c>
    </row>
    <row r="354" spans="5:22" x14ac:dyDescent="0.2">
      <c r="E354">
        <v>353</v>
      </c>
      <c r="F354">
        <f ca="1"/>
        <v>0</v>
      </c>
      <c r="G354">
        <f ca="1"/>
        <v>0</v>
      </c>
      <c r="H354" t="str">
        <f ca="1"/>
        <v>Harper Jones</v>
      </c>
      <c r="I354" t="str">
        <f ca="1"/>
        <v/>
      </c>
      <c r="J354" t="str">
        <f ca="1"/>
        <v/>
      </c>
      <c r="N354" t="str">
        <f ca="1"/>
        <v/>
      </c>
      <c r="O354" t="str">
        <f ca="1"/>
        <v/>
      </c>
      <c r="P354" t="str">
        <f ca="1"/>
        <v/>
      </c>
      <c r="Q354" t="str">
        <f ca="1"/>
        <v/>
      </c>
      <c r="R354" t="str">
        <f ca="1"/>
        <v/>
      </c>
      <c r="S354" t="str">
        <f ca="1"/>
        <v/>
      </c>
      <c r="T354" t="str">
        <f ca="1"/>
        <v/>
      </c>
      <c r="U354" t="str">
        <f ca="1"/>
        <v/>
      </c>
      <c r="V354" t="str">
        <f ca="1"/>
        <v/>
      </c>
    </row>
    <row r="355" spans="5:22" x14ac:dyDescent="0.2">
      <c r="E355">
        <v>354</v>
      </c>
      <c r="F355">
        <f ca="1"/>
        <v>1</v>
      </c>
      <c r="G355">
        <f ca="1"/>
        <v>0</v>
      </c>
      <c r="H355" t="str">
        <f ca="1"/>
        <v>Mason Joseph Sanchez</v>
      </c>
      <c r="I355" t="str">
        <f ca="1"/>
        <v/>
      </c>
      <c r="J355" t="str">
        <f ca="1"/>
        <v/>
      </c>
      <c r="N355" t="str">
        <f ca="1"/>
        <v/>
      </c>
      <c r="O355" t="str">
        <f ca="1"/>
        <v/>
      </c>
      <c r="P355" t="str">
        <f ca="1"/>
        <v/>
      </c>
      <c r="Q355" t="str">
        <f ca="1"/>
        <v/>
      </c>
      <c r="R355" t="str">
        <f ca="1"/>
        <v/>
      </c>
      <c r="S355" t="str">
        <f ca="1"/>
        <v/>
      </c>
      <c r="T355" t="str">
        <f ca="1"/>
        <v/>
      </c>
      <c r="U355" t="str">
        <f ca="1"/>
        <v/>
      </c>
      <c r="V355" t="str">
        <f ca="1"/>
        <v/>
      </c>
    </row>
    <row r="356" spans="5:22" x14ac:dyDescent="0.2">
      <c r="E356">
        <v>355</v>
      </c>
      <c r="F356">
        <f ca="1"/>
        <v>0</v>
      </c>
      <c r="G356">
        <f ca="1"/>
        <v>0</v>
      </c>
      <c r="H356" t="str">
        <f ca="1"/>
        <v>Benjamin Clark</v>
      </c>
      <c r="I356" t="str">
        <f ca="1"/>
        <v/>
      </c>
      <c r="J356" t="str">
        <f ca="1"/>
        <v/>
      </c>
      <c r="N356" t="str">
        <f ca="1"/>
        <v/>
      </c>
      <c r="O356" t="str">
        <f ca="1"/>
        <v/>
      </c>
      <c r="P356" t="str">
        <f ca="1"/>
        <v/>
      </c>
      <c r="Q356" t="str">
        <f ca="1"/>
        <v/>
      </c>
      <c r="R356" t="str">
        <f ca="1"/>
        <v/>
      </c>
      <c r="S356" t="str">
        <f ca="1"/>
        <v/>
      </c>
      <c r="T356" t="str">
        <f ca="1"/>
        <v/>
      </c>
      <c r="U356" t="str">
        <f ca="1"/>
        <v/>
      </c>
      <c r="V356" t="str">
        <f ca="1"/>
        <v/>
      </c>
    </row>
    <row r="357" spans="5:22" x14ac:dyDescent="0.2">
      <c r="E357">
        <v>356</v>
      </c>
      <c r="F357">
        <f ca="1"/>
        <v>0</v>
      </c>
      <c r="G357">
        <f ca="1"/>
        <v>1</v>
      </c>
      <c r="H357" t="str">
        <f ca="1"/>
        <v>Oliver Miller</v>
      </c>
      <c r="I357" t="str">
        <f ca="1"/>
        <v>lvrMllr10@gmail.com</v>
      </c>
      <c r="J357" t="str">
        <f ca="1"/>
        <v>Yix+b009</v>
      </c>
      <c r="N357">
        <f ca="1"/>
        <v>4</v>
      </c>
      <c r="O357">
        <f ca="1"/>
        <v>0</v>
      </c>
      <c r="P357" t="str">
        <f ca="1"/>
        <v>Y</v>
      </c>
      <c r="Q357" t="str">
        <f ca="1"/>
        <v>i</v>
      </c>
      <c r="R357" t="str">
        <f ca="1"/>
        <v>x</v>
      </c>
      <c r="S357" t="str">
        <f ca="1"/>
        <v>b</v>
      </c>
      <c r="T357">
        <f ca="1"/>
        <v>0</v>
      </c>
      <c r="U357">
        <f ca="1"/>
        <v>0</v>
      </c>
      <c r="V357">
        <f ca="1"/>
        <v>9</v>
      </c>
    </row>
    <row r="358" spans="5:22" x14ac:dyDescent="0.2">
      <c r="E358">
        <v>357</v>
      </c>
      <c r="F358">
        <f ca="1"/>
        <v>0</v>
      </c>
      <c r="G358">
        <f ca="1"/>
        <v>1</v>
      </c>
      <c r="H358" t="str">
        <f ca="1"/>
        <v>Gefen Katz</v>
      </c>
      <c r="I358" t="str">
        <f ca="1"/>
        <v>GfnKtz73@gmail.com</v>
      </c>
      <c r="J358" t="str">
        <f ca="1"/>
        <v>Ujb$o193</v>
      </c>
      <c r="N358">
        <f ca="1"/>
        <v>4</v>
      </c>
      <c r="O358">
        <f ca="1"/>
        <v>0</v>
      </c>
      <c r="P358" t="str">
        <f ca="1"/>
        <v>U</v>
      </c>
      <c r="Q358" t="str">
        <f ca="1"/>
        <v>j</v>
      </c>
      <c r="R358" t="str">
        <f ca="1"/>
        <v>b</v>
      </c>
      <c r="S358" t="str">
        <f ca="1"/>
        <v>o</v>
      </c>
      <c r="T358">
        <f ca="1"/>
        <v>1</v>
      </c>
      <c r="U358">
        <f ca="1"/>
        <v>9</v>
      </c>
      <c r="V358">
        <f ca="1"/>
        <v>3</v>
      </c>
    </row>
    <row r="359" spans="5:22" x14ac:dyDescent="0.2">
      <c r="E359">
        <v>358</v>
      </c>
      <c r="F359">
        <f ca="1"/>
        <v>0</v>
      </c>
      <c r="G359">
        <f ca="1"/>
        <v>1</v>
      </c>
      <c r="H359" t="str">
        <f ca="1"/>
        <v>Benjamin Cohen</v>
      </c>
      <c r="I359" t="str">
        <f ca="1"/>
        <v>BnjmnCn08@gmail.com</v>
      </c>
      <c r="J359" t="str">
        <f ca="1"/>
        <v>Rtn%vp43</v>
      </c>
      <c r="N359">
        <f ca="1"/>
        <v>5</v>
      </c>
      <c r="O359">
        <f ca="1"/>
        <v>0</v>
      </c>
      <c r="P359" t="str">
        <f ca="1"/>
        <v>R</v>
      </c>
      <c r="Q359" t="str">
        <f ca="1"/>
        <v>t</v>
      </c>
      <c r="R359" t="str">
        <f ca="1"/>
        <v>n</v>
      </c>
      <c r="S359" t="str">
        <f ca="1"/>
        <v>v</v>
      </c>
      <c r="T359" t="str">
        <f ca="1"/>
        <v>p</v>
      </c>
      <c r="U359">
        <f ca="1"/>
        <v>4</v>
      </c>
      <c r="V359">
        <f ca="1"/>
        <v>3</v>
      </c>
    </row>
    <row r="360" spans="5:22" x14ac:dyDescent="0.2">
      <c r="E360">
        <v>359</v>
      </c>
      <c r="F360">
        <f ca="1"/>
        <v>0</v>
      </c>
      <c r="G360">
        <f ca="1"/>
        <v>0</v>
      </c>
      <c r="H360" t="str">
        <f ca="1"/>
        <v>Sophia Brown</v>
      </c>
      <c r="I360" t="str">
        <f ca="1"/>
        <v/>
      </c>
      <c r="J360" t="str">
        <f ca="1"/>
        <v/>
      </c>
      <c r="N360" t="str">
        <f ca="1"/>
        <v/>
      </c>
      <c r="O360" t="str">
        <f ca="1"/>
        <v/>
      </c>
      <c r="P360" t="str">
        <f ca="1"/>
        <v/>
      </c>
      <c r="Q360" t="str">
        <f ca="1"/>
        <v/>
      </c>
      <c r="R360" t="str">
        <f ca="1"/>
        <v/>
      </c>
      <c r="S360" t="str">
        <f ca="1"/>
        <v/>
      </c>
      <c r="T360" t="str">
        <f ca="1"/>
        <v/>
      </c>
      <c r="U360" t="str">
        <f ca="1"/>
        <v/>
      </c>
      <c r="V360" t="str">
        <f ca="1"/>
        <v/>
      </c>
    </row>
    <row r="361" spans="5:22" x14ac:dyDescent="0.2">
      <c r="E361">
        <v>360</v>
      </c>
      <c r="F361">
        <f ca="1"/>
        <v>0</v>
      </c>
      <c r="G361">
        <f ca="1"/>
        <v>0</v>
      </c>
      <c r="H361" t="str">
        <f ca="1"/>
        <v>Jacob Katz</v>
      </c>
      <c r="I361" t="str">
        <f ca="1"/>
        <v/>
      </c>
      <c r="J361" t="str">
        <f ca="1"/>
        <v/>
      </c>
      <c r="N361" t="str">
        <f ca="1"/>
        <v/>
      </c>
      <c r="O361" t="str">
        <f ca="1"/>
        <v/>
      </c>
      <c r="P361" t="str">
        <f ca="1"/>
        <v/>
      </c>
      <c r="Q361" t="str">
        <f ca="1"/>
        <v/>
      </c>
      <c r="R361" t="str">
        <f ca="1"/>
        <v/>
      </c>
      <c r="S361" t="str">
        <f ca="1"/>
        <v/>
      </c>
      <c r="T361" t="str">
        <f ca="1"/>
        <v/>
      </c>
      <c r="U361" t="str">
        <f ca="1"/>
        <v/>
      </c>
      <c r="V361" t="str">
        <f ca="1"/>
        <v/>
      </c>
    </row>
    <row r="362" spans="5:22" x14ac:dyDescent="0.2">
      <c r="E362">
        <v>361</v>
      </c>
      <c r="F362">
        <f ca="1"/>
        <v>0</v>
      </c>
      <c r="G362">
        <f ca="1"/>
        <v>1</v>
      </c>
      <c r="H362" t="str">
        <f ca="1"/>
        <v>Gefen Taylor</v>
      </c>
      <c r="I362" t="str">
        <f ca="1"/>
        <v>GfnTylr97@gmail.com</v>
      </c>
      <c r="J362" t="str">
        <f ca="1"/>
        <v>Uhq@k869</v>
      </c>
      <c r="N362">
        <f ca="1"/>
        <v>4</v>
      </c>
      <c r="O362">
        <f ca="1"/>
        <v>0</v>
      </c>
      <c r="P362" t="str">
        <f ca="1"/>
        <v>U</v>
      </c>
      <c r="Q362" t="str">
        <f ca="1"/>
        <v>h</v>
      </c>
      <c r="R362" t="str">
        <f ca="1"/>
        <v>q</v>
      </c>
      <c r="S362" t="str">
        <f ca="1"/>
        <v>k</v>
      </c>
      <c r="T362">
        <f ca="1"/>
        <v>8</v>
      </c>
      <c r="U362">
        <f ca="1"/>
        <v>6</v>
      </c>
      <c r="V362">
        <f ca="1"/>
        <v>9</v>
      </c>
    </row>
    <row r="363" spans="5:22" x14ac:dyDescent="0.2">
      <c r="E363">
        <v>362</v>
      </c>
      <c r="F363">
        <f ca="1"/>
        <v>0</v>
      </c>
      <c r="G363">
        <f ca="1"/>
        <v>1</v>
      </c>
      <c r="H363" t="str">
        <f ca="1"/>
        <v>Ofek Martin</v>
      </c>
      <c r="I363" t="str">
        <f ca="1"/>
        <v>fkMrtn26@gmail.com</v>
      </c>
      <c r="J363" t="str">
        <f ca="1"/>
        <v>Ihp%k084</v>
      </c>
      <c r="N363">
        <f ca="1"/>
        <v>4</v>
      </c>
      <c r="O363">
        <f ca="1"/>
        <v>0</v>
      </c>
      <c r="P363" t="str">
        <f ca="1"/>
        <v>I</v>
      </c>
      <c r="Q363" t="str">
        <f ca="1"/>
        <v>h</v>
      </c>
      <c r="R363" t="str">
        <f ca="1"/>
        <v>p</v>
      </c>
      <c r="S363" t="str">
        <f ca="1"/>
        <v>k</v>
      </c>
      <c r="T363">
        <f ca="1"/>
        <v>0</v>
      </c>
      <c r="U363">
        <f ca="1"/>
        <v>8</v>
      </c>
      <c r="V363">
        <f ca="1"/>
        <v>4</v>
      </c>
    </row>
    <row r="364" spans="5:22" x14ac:dyDescent="0.2">
      <c r="E364">
        <v>363</v>
      </c>
      <c r="F364">
        <f ca="1"/>
        <v>0</v>
      </c>
      <c r="G364">
        <f ca="1"/>
        <v>1</v>
      </c>
      <c r="H364" t="str">
        <f ca="1"/>
        <v>Noah Gonzalez</v>
      </c>
      <c r="I364" t="str">
        <f ca="1"/>
        <v>NGnzlz36@gmail.com</v>
      </c>
      <c r="J364" t="str">
        <f ca="1"/>
        <v>Nhq2756$</v>
      </c>
      <c r="N364">
        <f ca="1"/>
        <v>3</v>
      </c>
      <c r="O364">
        <f ca="1"/>
        <v>1</v>
      </c>
      <c r="P364" t="str">
        <f ca="1"/>
        <v>N</v>
      </c>
      <c r="Q364" t="str">
        <f ca="1"/>
        <v>h</v>
      </c>
      <c r="R364" t="str">
        <f ca="1"/>
        <v>q</v>
      </c>
      <c r="S364">
        <f ca="1"/>
        <v>2</v>
      </c>
      <c r="T364">
        <f ca="1"/>
        <v>7</v>
      </c>
      <c r="U364">
        <f ca="1"/>
        <v>5</v>
      </c>
      <c r="V364">
        <f ca="1"/>
        <v>6</v>
      </c>
    </row>
    <row r="365" spans="5:22" x14ac:dyDescent="0.2">
      <c r="E365">
        <v>364</v>
      </c>
      <c r="F365">
        <f ca="1"/>
        <v>0</v>
      </c>
      <c r="G365">
        <f ca="1"/>
        <v>1</v>
      </c>
      <c r="H365" t="str">
        <f ca="1"/>
        <v>Noah Lopez</v>
      </c>
      <c r="I365" t="str">
        <f ca="1"/>
        <v>NLpz62@gmail.com</v>
      </c>
      <c r="J365" t="str">
        <f ca="1"/>
        <v>Ojoyh74$</v>
      </c>
      <c r="N365">
        <f ca="1"/>
        <v>5</v>
      </c>
      <c r="O365">
        <f ca="1"/>
        <v>1</v>
      </c>
      <c r="P365" t="str">
        <f ca="1"/>
        <v>O</v>
      </c>
      <c r="Q365" t="str">
        <f ca="1"/>
        <v>j</v>
      </c>
      <c r="R365" t="str">
        <f ca="1"/>
        <v>o</v>
      </c>
      <c r="S365" t="str">
        <f ca="1"/>
        <v>y</v>
      </c>
      <c r="T365" t="str">
        <f ca="1"/>
        <v>h</v>
      </c>
      <c r="U365">
        <f ca="1"/>
        <v>7</v>
      </c>
      <c r="V365">
        <f ca="1"/>
        <v>4</v>
      </c>
    </row>
    <row r="366" spans="5:22" x14ac:dyDescent="0.2">
      <c r="E366">
        <v>365</v>
      </c>
      <c r="F366">
        <f ca="1"/>
        <v>0</v>
      </c>
      <c r="G366">
        <f ca="1"/>
        <v>1</v>
      </c>
      <c r="H366" t="str">
        <f ca="1"/>
        <v>Harper Danilov</v>
      </c>
      <c r="I366" t="str">
        <f ca="1"/>
        <v>rprDnlv07@gmail.com</v>
      </c>
      <c r="J366" t="str">
        <f ca="1"/>
        <v>Irwj890?</v>
      </c>
      <c r="N366">
        <f ca="1"/>
        <v>4</v>
      </c>
      <c r="O366">
        <f ca="1"/>
        <v>1</v>
      </c>
      <c r="P366" t="str">
        <f ca="1"/>
        <v>I</v>
      </c>
      <c r="Q366" t="str">
        <f ca="1"/>
        <v>r</v>
      </c>
      <c r="R366" t="str">
        <f ca="1"/>
        <v>w</v>
      </c>
      <c r="S366" t="str">
        <f ca="1"/>
        <v>j</v>
      </c>
      <c r="T366">
        <f ca="1"/>
        <v>8</v>
      </c>
      <c r="U366">
        <f ca="1"/>
        <v>9</v>
      </c>
      <c r="V366">
        <f ca="1"/>
        <v>0</v>
      </c>
    </row>
    <row r="367" spans="5:22" x14ac:dyDescent="0.2">
      <c r="E367">
        <v>366</v>
      </c>
      <c r="F367">
        <f ca="1"/>
        <v>0</v>
      </c>
      <c r="G367">
        <f ca="1"/>
        <v>0</v>
      </c>
      <c r="H367" t="str">
        <f ca="1"/>
        <v>Emily Jones</v>
      </c>
      <c r="I367" t="str">
        <f ca="1"/>
        <v/>
      </c>
      <c r="J367" t="str">
        <f ca="1"/>
        <v/>
      </c>
      <c r="N367" t="str">
        <f ca="1"/>
        <v/>
      </c>
      <c r="O367" t="str">
        <f ca="1"/>
        <v/>
      </c>
      <c r="P367" t="str">
        <f ca="1"/>
        <v/>
      </c>
      <c r="Q367" t="str">
        <f ca="1"/>
        <v/>
      </c>
      <c r="R367" t="str">
        <f ca="1"/>
        <v/>
      </c>
      <c r="S367" t="str">
        <f ca="1"/>
        <v/>
      </c>
      <c r="T367" t="str">
        <f ca="1"/>
        <v/>
      </c>
      <c r="U367" t="str">
        <f ca="1"/>
        <v/>
      </c>
      <c r="V367" t="str">
        <f ca="1"/>
        <v/>
      </c>
    </row>
    <row r="368" spans="5:22" x14ac:dyDescent="0.2">
      <c r="E368">
        <v>367</v>
      </c>
      <c r="F368">
        <f ca="1"/>
        <v>0</v>
      </c>
      <c r="G368">
        <f ca="1"/>
        <v>1</v>
      </c>
      <c r="H368" t="str">
        <f ca="1"/>
        <v>Sophia Miller</v>
      </c>
      <c r="I368" t="str">
        <f ca="1"/>
        <v>SpMllr08@gmail.com</v>
      </c>
      <c r="J368" t="str">
        <f ca="1"/>
        <v>Saejs12%</v>
      </c>
      <c r="N368">
        <f ca="1"/>
        <v>5</v>
      </c>
      <c r="O368">
        <f ca="1"/>
        <v>1</v>
      </c>
      <c r="P368" t="str">
        <f ca="1"/>
        <v>S</v>
      </c>
      <c r="Q368" t="str">
        <f ca="1"/>
        <v>a</v>
      </c>
      <c r="R368" t="str">
        <f ca="1"/>
        <v>e</v>
      </c>
      <c r="S368" t="str">
        <f ca="1"/>
        <v>j</v>
      </c>
      <c r="T368" t="str">
        <f ca="1"/>
        <v>s</v>
      </c>
      <c r="U368">
        <f ca="1"/>
        <v>1</v>
      </c>
      <c r="V368">
        <f ca="1"/>
        <v>2</v>
      </c>
    </row>
    <row r="369" spans="5:22" x14ac:dyDescent="0.2">
      <c r="E369">
        <v>368</v>
      </c>
      <c r="F369">
        <f ca="1"/>
        <v>1</v>
      </c>
      <c r="G369">
        <f ca="1"/>
        <v>0</v>
      </c>
      <c r="H369" t="str">
        <f ca="1"/>
        <v>Olivia Joseph Martin</v>
      </c>
      <c r="I369" t="str">
        <f ca="1"/>
        <v/>
      </c>
      <c r="J369" t="str">
        <f ca="1"/>
        <v/>
      </c>
      <c r="N369" t="str">
        <f ca="1"/>
        <v/>
      </c>
      <c r="O369" t="str">
        <f ca="1"/>
        <v/>
      </c>
      <c r="P369" t="str">
        <f ca="1"/>
        <v/>
      </c>
      <c r="Q369" t="str">
        <f ca="1"/>
        <v/>
      </c>
      <c r="R369" t="str">
        <f ca="1"/>
        <v/>
      </c>
      <c r="S369" t="str">
        <f ca="1"/>
        <v/>
      </c>
      <c r="T369" t="str">
        <f ca="1"/>
        <v/>
      </c>
      <c r="U369" t="str">
        <f ca="1"/>
        <v/>
      </c>
      <c r="V369" t="str">
        <f ca="1"/>
        <v/>
      </c>
    </row>
    <row r="370" spans="5:22" x14ac:dyDescent="0.2">
      <c r="E370">
        <v>369</v>
      </c>
      <c r="F370">
        <f ca="1"/>
        <v>0</v>
      </c>
      <c r="G370">
        <f ca="1"/>
        <v>0</v>
      </c>
      <c r="H370" t="str">
        <f ca="1"/>
        <v>Jackson Lee</v>
      </c>
      <c r="I370" t="str">
        <f ca="1"/>
        <v/>
      </c>
      <c r="J370" t="str">
        <f ca="1"/>
        <v/>
      </c>
      <c r="N370" t="str">
        <f ca="1"/>
        <v/>
      </c>
      <c r="O370" t="str">
        <f ca="1"/>
        <v/>
      </c>
      <c r="P370" t="str">
        <f ca="1"/>
        <v/>
      </c>
      <c r="Q370" t="str">
        <f ca="1"/>
        <v/>
      </c>
      <c r="R370" t="str">
        <f ca="1"/>
        <v/>
      </c>
      <c r="S370" t="str">
        <f ca="1"/>
        <v/>
      </c>
      <c r="T370" t="str">
        <f ca="1"/>
        <v/>
      </c>
      <c r="U370" t="str">
        <f ca="1"/>
        <v/>
      </c>
      <c r="V370" t="str">
        <f ca="1"/>
        <v/>
      </c>
    </row>
    <row r="371" spans="5:22" x14ac:dyDescent="0.2">
      <c r="E371">
        <v>370</v>
      </c>
      <c r="F371">
        <f ca="1"/>
        <v>0</v>
      </c>
      <c r="G371">
        <f ca="1"/>
        <v>0</v>
      </c>
      <c r="H371" t="str">
        <f ca="1"/>
        <v>Sophia Martinez</v>
      </c>
      <c r="I371" t="str">
        <f ca="1"/>
        <v/>
      </c>
      <c r="J371" t="str">
        <f ca="1"/>
        <v/>
      </c>
      <c r="N371" t="str">
        <f ca="1"/>
        <v/>
      </c>
      <c r="O371" t="str">
        <f ca="1"/>
        <v/>
      </c>
      <c r="P371" t="str">
        <f ca="1"/>
        <v/>
      </c>
      <c r="Q371" t="str">
        <f ca="1"/>
        <v/>
      </c>
      <c r="R371" t="str">
        <f ca="1"/>
        <v/>
      </c>
      <c r="S371" t="str">
        <f ca="1"/>
        <v/>
      </c>
      <c r="T371" t="str">
        <f ca="1"/>
        <v/>
      </c>
      <c r="U371" t="str">
        <f ca="1"/>
        <v/>
      </c>
      <c r="V371" t="str">
        <f ca="1"/>
        <v/>
      </c>
    </row>
    <row r="372" spans="5:22" x14ac:dyDescent="0.2">
      <c r="E372">
        <v>371</v>
      </c>
      <c r="F372">
        <f ca="1"/>
        <v>0</v>
      </c>
      <c r="G372">
        <f ca="1"/>
        <v>1</v>
      </c>
      <c r="H372" t="str">
        <f ca="1"/>
        <v>Liam Sanchez</v>
      </c>
      <c r="I372" t="str">
        <f ca="1"/>
        <v>LmSncz57@gmail.com</v>
      </c>
      <c r="J372" t="str">
        <f ca="1"/>
        <v>Ext1884&amp;</v>
      </c>
      <c r="N372">
        <f ca="1"/>
        <v>3</v>
      </c>
      <c r="O372">
        <f ca="1"/>
        <v>1</v>
      </c>
      <c r="P372" t="str">
        <f ca="1"/>
        <v>E</v>
      </c>
      <c r="Q372" t="str">
        <f ca="1"/>
        <v>x</v>
      </c>
      <c r="R372" t="str">
        <f ca="1"/>
        <v>t</v>
      </c>
      <c r="S372">
        <f ca="1"/>
        <v>1</v>
      </c>
      <c r="T372">
        <f ca="1"/>
        <v>8</v>
      </c>
      <c r="U372">
        <f ca="1"/>
        <v>8</v>
      </c>
      <c r="V372">
        <f ca="1"/>
        <v>4</v>
      </c>
    </row>
    <row r="373" spans="5:22" x14ac:dyDescent="0.2">
      <c r="E373">
        <v>372</v>
      </c>
      <c r="F373">
        <f ca="1"/>
        <v>0</v>
      </c>
      <c r="G373">
        <f ca="1"/>
        <v>0</v>
      </c>
      <c r="H373" t="str">
        <f ca="1"/>
        <v>Oliver Williams</v>
      </c>
      <c r="I373" t="str">
        <f ca="1"/>
        <v/>
      </c>
      <c r="J373" t="str">
        <f ca="1"/>
        <v/>
      </c>
      <c r="N373" t="str">
        <f ca="1"/>
        <v/>
      </c>
      <c r="O373" t="str">
        <f ca="1"/>
        <v/>
      </c>
      <c r="P373" t="str">
        <f ca="1"/>
        <v/>
      </c>
      <c r="Q373" t="str">
        <f ca="1"/>
        <v/>
      </c>
      <c r="R373" t="str">
        <f ca="1"/>
        <v/>
      </c>
      <c r="S373" t="str">
        <f ca="1"/>
        <v/>
      </c>
      <c r="T373" t="str">
        <f ca="1"/>
        <v/>
      </c>
      <c r="U373" t="str">
        <f ca="1"/>
        <v/>
      </c>
      <c r="V373" t="str">
        <f ca="1"/>
        <v/>
      </c>
    </row>
    <row r="374" spans="5:22" x14ac:dyDescent="0.2">
      <c r="E374">
        <v>373</v>
      </c>
      <c r="F374">
        <f ca="1"/>
        <v>0</v>
      </c>
      <c r="G374">
        <f ca="1"/>
        <v>1</v>
      </c>
      <c r="H374" t="str">
        <f ca="1"/>
        <v>Emily Garcia</v>
      </c>
      <c r="I374" t="str">
        <f ca="1"/>
        <v>mlyGrc92@gmail.com</v>
      </c>
      <c r="J374" t="str">
        <f ca="1"/>
        <v>Rop4097?</v>
      </c>
      <c r="N374">
        <f ca="1"/>
        <v>3</v>
      </c>
      <c r="O374">
        <f ca="1"/>
        <v>1</v>
      </c>
      <c r="P374" t="str">
        <f ca="1"/>
        <v>R</v>
      </c>
      <c r="Q374" t="str">
        <f ca="1"/>
        <v>o</v>
      </c>
      <c r="R374" t="str">
        <f ca="1"/>
        <v>p</v>
      </c>
      <c r="S374">
        <f ca="1"/>
        <v>4</v>
      </c>
      <c r="T374">
        <f ca="1"/>
        <v>0</v>
      </c>
      <c r="U374">
        <f ca="1"/>
        <v>9</v>
      </c>
      <c r="V374">
        <f ca="1"/>
        <v>7</v>
      </c>
    </row>
    <row r="375" spans="5:22" x14ac:dyDescent="0.2">
      <c r="E375">
        <v>374</v>
      </c>
      <c r="F375">
        <f ca="1"/>
        <v>0</v>
      </c>
      <c r="G375">
        <f ca="1"/>
        <v>1</v>
      </c>
      <c r="H375" t="str">
        <f ca="1"/>
        <v>Ofek Thompson</v>
      </c>
      <c r="I375" t="str">
        <f ca="1"/>
        <v>fkTmpsn45@gmail.com</v>
      </c>
      <c r="J375" t="str">
        <f ca="1"/>
        <v>Rkh1889+</v>
      </c>
      <c r="N375">
        <f ca="1"/>
        <v>3</v>
      </c>
      <c r="O375">
        <f ca="1"/>
        <v>1</v>
      </c>
      <c r="P375" t="str">
        <f ca="1"/>
        <v>R</v>
      </c>
      <c r="Q375" t="str">
        <f ca="1"/>
        <v>k</v>
      </c>
      <c r="R375" t="str">
        <f ca="1"/>
        <v>h</v>
      </c>
      <c r="S375">
        <f ca="1"/>
        <v>1</v>
      </c>
      <c r="T375">
        <f ca="1"/>
        <v>8</v>
      </c>
      <c r="U375">
        <f ca="1"/>
        <v>8</v>
      </c>
      <c r="V375">
        <f ca="1"/>
        <v>9</v>
      </c>
    </row>
    <row r="376" spans="5:22" x14ac:dyDescent="0.2">
      <c r="E376">
        <v>375</v>
      </c>
      <c r="F376">
        <f ca="1"/>
        <v>0</v>
      </c>
      <c r="G376">
        <f ca="1"/>
        <v>1</v>
      </c>
      <c r="H376" t="str">
        <f ca="1"/>
        <v>Lucas Clark</v>
      </c>
      <c r="I376" t="str">
        <f ca="1"/>
        <v>LcsClrk78@gmail.com</v>
      </c>
      <c r="J376" t="str">
        <f ca="1"/>
        <v>Jgusa02+</v>
      </c>
      <c r="N376">
        <f ca="1"/>
        <v>5</v>
      </c>
      <c r="O376">
        <f ca="1"/>
        <v>1</v>
      </c>
      <c r="P376" t="str">
        <f ca="1"/>
        <v>J</v>
      </c>
      <c r="Q376" t="str">
        <f ca="1"/>
        <v>g</v>
      </c>
      <c r="R376" t="str">
        <f ca="1"/>
        <v>u</v>
      </c>
      <c r="S376" t="str">
        <f ca="1"/>
        <v>s</v>
      </c>
      <c r="T376" t="str">
        <f ca="1"/>
        <v>a</v>
      </c>
      <c r="U376">
        <f ca="1"/>
        <v>0</v>
      </c>
      <c r="V376">
        <f ca="1"/>
        <v>2</v>
      </c>
    </row>
    <row r="377" spans="5:22" x14ac:dyDescent="0.2">
      <c r="E377">
        <v>376</v>
      </c>
      <c r="F377">
        <f ca="1"/>
        <v>0</v>
      </c>
      <c r="G377">
        <f ca="1"/>
        <v>1</v>
      </c>
      <c r="H377" t="str">
        <f ca="1"/>
        <v>Oliver Sanchez</v>
      </c>
      <c r="I377" t="str">
        <f ca="1"/>
        <v>lvrSncz04@gmail.com</v>
      </c>
      <c r="J377" t="str">
        <f ca="1"/>
        <v>Wqq&amp;mt08</v>
      </c>
      <c r="N377">
        <f ca="1"/>
        <v>5</v>
      </c>
      <c r="O377">
        <f ca="1"/>
        <v>0</v>
      </c>
      <c r="P377" t="str">
        <f ca="1"/>
        <v>W</v>
      </c>
      <c r="Q377" t="str">
        <f ca="1"/>
        <v>q</v>
      </c>
      <c r="R377" t="str">
        <f ca="1"/>
        <v>q</v>
      </c>
      <c r="S377" t="str">
        <f ca="1"/>
        <v>m</v>
      </c>
      <c r="T377" t="str">
        <f ca="1"/>
        <v>t</v>
      </c>
      <c r="U377">
        <f ca="1"/>
        <v>0</v>
      </c>
      <c r="V377">
        <f ca="1"/>
        <v>8</v>
      </c>
    </row>
    <row r="378" spans="5:22" x14ac:dyDescent="0.2">
      <c r="E378">
        <v>377</v>
      </c>
      <c r="F378">
        <f ca="1"/>
        <v>0</v>
      </c>
      <c r="G378">
        <f ca="1"/>
        <v>0</v>
      </c>
      <c r="H378" t="str">
        <f ca="1"/>
        <v>Dror Clark</v>
      </c>
      <c r="I378" t="str">
        <f ca="1"/>
        <v/>
      </c>
      <c r="J378" t="str">
        <f ca="1"/>
        <v/>
      </c>
      <c r="N378" t="str">
        <f ca="1"/>
        <v/>
      </c>
      <c r="O378" t="str">
        <f ca="1"/>
        <v/>
      </c>
      <c r="P378" t="str">
        <f ca="1"/>
        <v/>
      </c>
      <c r="Q378" t="str">
        <f ca="1"/>
        <v/>
      </c>
      <c r="R378" t="str">
        <f ca="1"/>
        <v/>
      </c>
      <c r="S378" t="str">
        <f ca="1"/>
        <v/>
      </c>
      <c r="T378" t="str">
        <f ca="1"/>
        <v/>
      </c>
      <c r="U378" t="str">
        <f ca="1"/>
        <v/>
      </c>
      <c r="V378" t="str">
        <f ca="1"/>
        <v/>
      </c>
    </row>
    <row r="379" spans="5:22" x14ac:dyDescent="0.2">
      <c r="E379">
        <v>378</v>
      </c>
      <c r="F379">
        <f ca="1"/>
        <v>0</v>
      </c>
      <c r="G379">
        <f ca="1"/>
        <v>1</v>
      </c>
      <c r="H379" t="str">
        <f ca="1"/>
        <v>Abigail Miller</v>
      </c>
      <c r="I379" t="str">
        <f ca="1"/>
        <v>bglMllr98@gmail.com</v>
      </c>
      <c r="J379" t="str">
        <f ca="1"/>
        <v>Bxsfi98$</v>
      </c>
      <c r="N379">
        <f ca="1"/>
        <v>5</v>
      </c>
      <c r="O379">
        <f ca="1"/>
        <v>1</v>
      </c>
      <c r="P379" t="str">
        <f ca="1"/>
        <v>B</v>
      </c>
      <c r="Q379" t="str">
        <f ca="1"/>
        <v>x</v>
      </c>
      <c r="R379" t="str">
        <f ca="1"/>
        <v>s</v>
      </c>
      <c r="S379" t="str">
        <f ca="1"/>
        <v>f</v>
      </c>
      <c r="T379" t="str">
        <f ca="1"/>
        <v>i</v>
      </c>
      <c r="U379">
        <f ca="1"/>
        <v>9</v>
      </c>
      <c r="V379">
        <f ca="1"/>
        <v>8</v>
      </c>
    </row>
    <row r="380" spans="5:22" x14ac:dyDescent="0.2">
      <c r="E380">
        <v>379</v>
      </c>
      <c r="F380">
        <f ca="1"/>
        <v>0</v>
      </c>
      <c r="G380">
        <f ca="1"/>
        <v>0</v>
      </c>
      <c r="H380" t="str">
        <f ca="1"/>
        <v>Ofek Williams</v>
      </c>
      <c r="I380" t="str">
        <f ca="1"/>
        <v/>
      </c>
      <c r="J380" t="str">
        <f ca="1"/>
        <v/>
      </c>
      <c r="N380" t="str">
        <f ca="1"/>
        <v/>
      </c>
      <c r="O380" t="str">
        <f ca="1"/>
        <v/>
      </c>
      <c r="P380" t="str">
        <f ca="1"/>
        <v/>
      </c>
      <c r="Q380" t="str">
        <f ca="1"/>
        <v/>
      </c>
      <c r="R380" t="str">
        <f ca="1"/>
        <v/>
      </c>
      <c r="S380" t="str">
        <f ca="1"/>
        <v/>
      </c>
      <c r="T380" t="str">
        <f ca="1"/>
        <v/>
      </c>
      <c r="U380" t="str">
        <f ca="1"/>
        <v/>
      </c>
      <c r="V380" t="str">
        <f ca="1"/>
        <v/>
      </c>
    </row>
    <row r="381" spans="5:22" x14ac:dyDescent="0.2">
      <c r="E381">
        <v>380</v>
      </c>
      <c r="F381">
        <f ca="1"/>
        <v>0</v>
      </c>
      <c r="G381">
        <f ca="1"/>
        <v>0</v>
      </c>
      <c r="H381" t="str">
        <f ca="1"/>
        <v>Ofek Thomas</v>
      </c>
      <c r="I381" t="str">
        <f ca="1"/>
        <v/>
      </c>
      <c r="J381" t="str">
        <f ca="1"/>
        <v/>
      </c>
      <c r="N381" t="str">
        <f ca="1"/>
        <v/>
      </c>
      <c r="O381" t="str">
        <f ca="1"/>
        <v/>
      </c>
      <c r="P381" t="str">
        <f ca="1"/>
        <v/>
      </c>
      <c r="Q381" t="str">
        <f ca="1"/>
        <v/>
      </c>
      <c r="R381" t="str">
        <f ca="1"/>
        <v/>
      </c>
      <c r="S381" t="str">
        <f ca="1"/>
        <v/>
      </c>
      <c r="T381" t="str">
        <f ca="1"/>
        <v/>
      </c>
      <c r="U381" t="str">
        <f ca="1"/>
        <v/>
      </c>
      <c r="V381" t="str">
        <f ca="1"/>
        <v/>
      </c>
    </row>
    <row r="382" spans="5:22" x14ac:dyDescent="0.2">
      <c r="E382">
        <v>381</v>
      </c>
      <c r="F382">
        <f ca="1"/>
        <v>0</v>
      </c>
      <c r="G382">
        <f ca="1"/>
        <v>1</v>
      </c>
      <c r="H382" t="str">
        <f ca="1"/>
        <v>Lucas Levy</v>
      </c>
      <c r="I382" t="str">
        <f ca="1"/>
        <v>LcsLvy78@gmail.com</v>
      </c>
      <c r="J382" t="str">
        <f ca="1"/>
        <v>Aad3785@</v>
      </c>
      <c r="N382">
        <f ca="1"/>
        <v>3</v>
      </c>
      <c r="O382">
        <f ca="1"/>
        <v>1</v>
      </c>
      <c r="P382" t="str">
        <f ca="1"/>
        <v>A</v>
      </c>
      <c r="Q382" t="str">
        <f ca="1"/>
        <v>a</v>
      </c>
      <c r="R382" t="str">
        <f ca="1"/>
        <v>d</v>
      </c>
      <c r="S382">
        <f ca="1"/>
        <v>3</v>
      </c>
      <c r="T382">
        <f ca="1"/>
        <v>7</v>
      </c>
      <c r="U382">
        <f ca="1"/>
        <v>8</v>
      </c>
      <c r="V382">
        <f ca="1"/>
        <v>5</v>
      </c>
    </row>
    <row r="383" spans="5:22" x14ac:dyDescent="0.2">
      <c r="E383">
        <v>382</v>
      </c>
      <c r="F383">
        <f ca="1"/>
        <v>0</v>
      </c>
      <c r="G383">
        <f ca="1"/>
        <v>1</v>
      </c>
      <c r="H383" t="str">
        <f ca="1"/>
        <v>Oliver Wilson</v>
      </c>
      <c r="I383" t="str">
        <f ca="1"/>
        <v>lvrWlsn41@gmail.com</v>
      </c>
      <c r="J383" t="str">
        <f ca="1"/>
        <v>Vbq&amp;o523</v>
      </c>
      <c r="N383">
        <f ca="1"/>
        <v>4</v>
      </c>
      <c r="O383">
        <f ca="1"/>
        <v>0</v>
      </c>
      <c r="P383" t="str">
        <f ca="1"/>
        <v>V</v>
      </c>
      <c r="Q383" t="str">
        <f ca="1"/>
        <v>b</v>
      </c>
      <c r="R383" t="str">
        <f ca="1"/>
        <v>q</v>
      </c>
      <c r="S383" t="str">
        <f ca="1"/>
        <v>o</v>
      </c>
      <c r="T383">
        <f ca="1"/>
        <v>5</v>
      </c>
      <c r="U383">
        <f ca="1"/>
        <v>2</v>
      </c>
      <c r="V383">
        <f ca="1"/>
        <v>3</v>
      </c>
    </row>
    <row r="384" spans="5:22" x14ac:dyDescent="0.2">
      <c r="E384">
        <v>383</v>
      </c>
      <c r="F384">
        <f ca="1"/>
        <v>0</v>
      </c>
      <c r="G384">
        <f ca="1"/>
        <v>1</v>
      </c>
      <c r="H384" t="str">
        <f ca="1"/>
        <v>Lucas Jackson</v>
      </c>
      <c r="I384" t="str">
        <f ca="1"/>
        <v>LcsJcksn71@gmail.com</v>
      </c>
      <c r="J384" t="str">
        <f ca="1"/>
        <v>Lvf?1995</v>
      </c>
      <c r="N384">
        <f ca="1"/>
        <v>3</v>
      </c>
      <c r="O384">
        <f ca="1"/>
        <v>0</v>
      </c>
      <c r="P384" t="str">
        <f ca="1"/>
        <v>L</v>
      </c>
      <c r="Q384" t="str">
        <f ca="1"/>
        <v>v</v>
      </c>
      <c r="R384" t="str">
        <f ca="1"/>
        <v>f</v>
      </c>
      <c r="S384">
        <f ca="1"/>
        <v>1</v>
      </c>
      <c r="T384">
        <f ca="1"/>
        <v>9</v>
      </c>
      <c r="U384">
        <f ca="1"/>
        <v>9</v>
      </c>
      <c r="V384">
        <f ca="1"/>
        <v>5</v>
      </c>
    </row>
    <row r="385" spans="5:22" x14ac:dyDescent="0.2">
      <c r="E385">
        <v>384</v>
      </c>
      <c r="F385">
        <f ca="1"/>
        <v>1</v>
      </c>
      <c r="G385">
        <f ca="1"/>
        <v>1</v>
      </c>
      <c r="H385" t="str">
        <f ca="1"/>
        <v>Oliver Ann Clark</v>
      </c>
      <c r="I385" t="str">
        <f ca="1"/>
        <v>lvrnnClrk52@gmail.com</v>
      </c>
      <c r="J385" t="str">
        <f ca="1"/>
        <v>Cpt%o269</v>
      </c>
      <c r="N385">
        <f ca="1"/>
        <v>4</v>
      </c>
      <c r="O385">
        <f ca="1"/>
        <v>0</v>
      </c>
      <c r="P385" t="str">
        <f ca="1"/>
        <v>C</v>
      </c>
      <c r="Q385" t="str">
        <f ca="1"/>
        <v>p</v>
      </c>
      <c r="R385" t="str">
        <f ca="1"/>
        <v>t</v>
      </c>
      <c r="S385" t="str">
        <f ca="1"/>
        <v>o</v>
      </c>
      <c r="T385">
        <f ca="1"/>
        <v>2</v>
      </c>
      <c r="U385">
        <f ca="1"/>
        <v>6</v>
      </c>
      <c r="V385">
        <f ca="1"/>
        <v>9</v>
      </c>
    </row>
    <row r="386" spans="5:22" x14ac:dyDescent="0.2">
      <c r="E386">
        <v>385</v>
      </c>
      <c r="F386">
        <f ca="1"/>
        <v>1</v>
      </c>
      <c r="G386">
        <f ca="1"/>
        <v>0</v>
      </c>
      <c r="H386" t="str">
        <f ca="1"/>
        <v>Jackson Sara Danilov</v>
      </c>
      <c r="I386" t="str">
        <f ca="1"/>
        <v/>
      </c>
      <c r="J386" t="str">
        <f ca="1"/>
        <v/>
      </c>
      <c r="N386" t="str">
        <f ca="1"/>
        <v/>
      </c>
      <c r="O386" t="str">
        <f ca="1"/>
        <v/>
      </c>
      <c r="P386" t="str">
        <f ca="1"/>
        <v/>
      </c>
      <c r="Q386" t="str">
        <f ca="1"/>
        <v/>
      </c>
      <c r="R386" t="str">
        <f ca="1"/>
        <v/>
      </c>
      <c r="S386" t="str">
        <f ca="1"/>
        <v/>
      </c>
      <c r="T386" t="str">
        <f ca="1"/>
        <v/>
      </c>
      <c r="U386" t="str">
        <f ca="1"/>
        <v/>
      </c>
      <c r="V386" t="str">
        <f ca="1"/>
        <v/>
      </c>
    </row>
    <row r="387" spans="5:22" x14ac:dyDescent="0.2">
      <c r="E387">
        <v>386</v>
      </c>
      <c r="F387">
        <f ca="1"/>
        <v>1</v>
      </c>
      <c r="G387">
        <f ca="1"/>
        <v>1</v>
      </c>
      <c r="H387" t="str">
        <f ca="1"/>
        <v>Mia Joseph Levy</v>
      </c>
      <c r="I387" t="str">
        <f ca="1"/>
        <v>MJspLvy03@gmail.com</v>
      </c>
      <c r="J387" t="str">
        <f ca="1"/>
        <v>Abb#5344</v>
      </c>
      <c r="N387">
        <f ca="1"/>
        <v>3</v>
      </c>
      <c r="O387">
        <f ca="1"/>
        <v>0</v>
      </c>
      <c r="P387" t="str">
        <f ca="1"/>
        <v>A</v>
      </c>
      <c r="Q387" t="str">
        <f ca="1"/>
        <v>b</v>
      </c>
      <c r="R387" t="str">
        <f ca="1"/>
        <v>b</v>
      </c>
      <c r="S387">
        <f ca="1"/>
        <v>5</v>
      </c>
      <c r="T387">
        <f ca="1"/>
        <v>3</v>
      </c>
      <c r="U387">
        <f ca="1"/>
        <v>4</v>
      </c>
      <c r="V387">
        <f ca="1"/>
        <v>4</v>
      </c>
    </row>
    <row r="388" spans="5:22" x14ac:dyDescent="0.2">
      <c r="E388">
        <v>387</v>
      </c>
      <c r="F388">
        <f ca="1"/>
        <v>1</v>
      </c>
      <c r="G388">
        <f ca="1"/>
        <v>0</v>
      </c>
      <c r="H388" t="str">
        <f ca="1"/>
        <v>Sophia Marie Miller</v>
      </c>
      <c r="I388" t="str">
        <f ca="1"/>
        <v/>
      </c>
      <c r="J388" t="str">
        <f ca="1"/>
        <v/>
      </c>
      <c r="N388" t="str">
        <f ca="1"/>
        <v/>
      </c>
      <c r="O388" t="str">
        <f ca="1"/>
        <v/>
      </c>
      <c r="P388" t="str">
        <f ca="1"/>
        <v/>
      </c>
      <c r="Q388" t="str">
        <f ca="1"/>
        <v/>
      </c>
      <c r="R388" t="str">
        <f ca="1"/>
        <v/>
      </c>
      <c r="S388" t="str">
        <f ca="1"/>
        <v/>
      </c>
      <c r="T388" t="str">
        <f ca="1"/>
        <v/>
      </c>
      <c r="U388" t="str">
        <f ca="1"/>
        <v/>
      </c>
      <c r="V388" t="str">
        <f ca="1"/>
        <v/>
      </c>
    </row>
    <row r="389" spans="5:22" x14ac:dyDescent="0.2">
      <c r="E389">
        <v>388</v>
      </c>
      <c r="F389">
        <f ca="1"/>
        <v>0</v>
      </c>
      <c r="G389">
        <f ca="1"/>
        <v>0</v>
      </c>
      <c r="H389" t="str">
        <f ca="1"/>
        <v>Avery Brown</v>
      </c>
      <c r="I389" t="str">
        <f ca="1"/>
        <v/>
      </c>
      <c r="J389" t="str">
        <f ca="1"/>
        <v/>
      </c>
      <c r="N389" t="str">
        <f ca="1"/>
        <v/>
      </c>
      <c r="O389" t="str">
        <f ca="1"/>
        <v/>
      </c>
      <c r="P389" t="str">
        <f ca="1"/>
        <v/>
      </c>
      <c r="Q389" t="str">
        <f ca="1"/>
        <v/>
      </c>
      <c r="R389" t="str">
        <f ca="1"/>
        <v/>
      </c>
      <c r="S389" t="str">
        <f ca="1"/>
        <v/>
      </c>
      <c r="T389" t="str">
        <f ca="1"/>
        <v/>
      </c>
      <c r="U389" t="str">
        <f ca="1"/>
        <v/>
      </c>
      <c r="V389" t="str">
        <f ca="1"/>
        <v/>
      </c>
    </row>
    <row r="390" spans="5:22" x14ac:dyDescent="0.2">
      <c r="E390">
        <v>389</v>
      </c>
      <c r="F390">
        <f ca="1"/>
        <v>0</v>
      </c>
      <c r="G390">
        <f ca="1"/>
        <v>1</v>
      </c>
      <c r="H390" t="str">
        <f ca="1"/>
        <v>Olivia Robinson</v>
      </c>
      <c r="I390" t="str">
        <f ca="1"/>
        <v>lvRbnsn55@gmail.com</v>
      </c>
      <c r="J390" t="str">
        <f ca="1"/>
        <v>Uzcna93%</v>
      </c>
      <c r="N390">
        <f ca="1"/>
        <v>5</v>
      </c>
      <c r="O390">
        <f ca="1"/>
        <v>1</v>
      </c>
      <c r="P390" t="str">
        <f ca="1"/>
        <v>U</v>
      </c>
      <c r="Q390" t="str">
        <f ca="1"/>
        <v>z</v>
      </c>
      <c r="R390" t="str">
        <f ca="1"/>
        <v>c</v>
      </c>
      <c r="S390" t="str">
        <f ca="1"/>
        <v>n</v>
      </c>
      <c r="T390" t="str">
        <f ca="1"/>
        <v>a</v>
      </c>
      <c r="U390">
        <f ca="1"/>
        <v>9</v>
      </c>
      <c r="V390">
        <f ca="1"/>
        <v>3</v>
      </c>
    </row>
    <row r="391" spans="5:22" x14ac:dyDescent="0.2">
      <c r="E391">
        <v>390</v>
      </c>
      <c r="F391">
        <f ca="1"/>
        <v>0</v>
      </c>
      <c r="G391">
        <f ca="1"/>
        <v>1</v>
      </c>
      <c r="H391" t="str">
        <f ca="1"/>
        <v>Olivia Clark</v>
      </c>
      <c r="I391" t="str">
        <f ca="1"/>
        <v>lvClrk79@gmail.com</v>
      </c>
      <c r="J391" t="str">
        <f ca="1"/>
        <v>Qap$t786</v>
      </c>
      <c r="N391">
        <f ca="1"/>
        <v>4</v>
      </c>
      <c r="O391">
        <f ca="1"/>
        <v>0</v>
      </c>
      <c r="P391" t="str">
        <f ca="1"/>
        <v>Q</v>
      </c>
      <c r="Q391" t="str">
        <f ca="1"/>
        <v>a</v>
      </c>
      <c r="R391" t="str">
        <f ca="1"/>
        <v>p</v>
      </c>
      <c r="S391" t="str">
        <f ca="1"/>
        <v>t</v>
      </c>
      <c r="T391">
        <f ca="1"/>
        <v>7</v>
      </c>
      <c r="U391">
        <f ca="1"/>
        <v>8</v>
      </c>
      <c r="V391">
        <f ca="1"/>
        <v>6</v>
      </c>
    </row>
    <row r="392" spans="5:22" x14ac:dyDescent="0.2">
      <c r="E392">
        <v>391</v>
      </c>
      <c r="F392">
        <f ca="1"/>
        <v>0</v>
      </c>
      <c r="G392">
        <f ca="1"/>
        <v>1</v>
      </c>
      <c r="H392" t="str">
        <f ca="1"/>
        <v>Aiden Cohen</v>
      </c>
      <c r="I392" t="str">
        <f ca="1"/>
        <v>dnCn19@gmail.com</v>
      </c>
      <c r="J392" t="str">
        <f ca="1"/>
        <v>Smg*9798</v>
      </c>
      <c r="N392">
        <f ca="1"/>
        <v>3</v>
      </c>
      <c r="O392">
        <f ca="1"/>
        <v>0</v>
      </c>
      <c r="P392" t="str">
        <f ca="1"/>
        <v>S</v>
      </c>
      <c r="Q392" t="str">
        <f ca="1"/>
        <v>m</v>
      </c>
      <c r="R392" t="str">
        <f ca="1"/>
        <v>g</v>
      </c>
      <c r="S392">
        <f ca="1"/>
        <v>9</v>
      </c>
      <c r="T392">
        <f ca="1"/>
        <v>7</v>
      </c>
      <c r="U392">
        <f ca="1"/>
        <v>9</v>
      </c>
      <c r="V392">
        <f ca="1"/>
        <v>8</v>
      </c>
    </row>
    <row r="393" spans="5:22" x14ac:dyDescent="0.2">
      <c r="E393">
        <v>392</v>
      </c>
      <c r="F393">
        <f ca="1"/>
        <v>0</v>
      </c>
      <c r="G393">
        <f ca="1"/>
        <v>0</v>
      </c>
      <c r="H393" t="str">
        <f ca="1"/>
        <v>Oliver Geva</v>
      </c>
      <c r="I393" t="str">
        <f ca="1"/>
        <v/>
      </c>
      <c r="J393" t="str">
        <f ca="1"/>
        <v/>
      </c>
      <c r="N393" t="str">
        <f ca="1"/>
        <v/>
      </c>
      <c r="O393" t="str">
        <f ca="1"/>
        <v/>
      </c>
      <c r="P393" t="str">
        <f ca="1"/>
        <v/>
      </c>
      <c r="Q393" t="str">
        <f ca="1"/>
        <v/>
      </c>
      <c r="R393" t="str">
        <f ca="1"/>
        <v/>
      </c>
      <c r="S393" t="str">
        <f ca="1"/>
        <v/>
      </c>
      <c r="T393" t="str">
        <f ca="1"/>
        <v/>
      </c>
      <c r="U393" t="str">
        <f ca="1"/>
        <v/>
      </c>
      <c r="V393" t="str">
        <f ca="1"/>
        <v/>
      </c>
    </row>
    <row r="394" spans="5:22" x14ac:dyDescent="0.2">
      <c r="E394">
        <v>393</v>
      </c>
      <c r="F394">
        <f ca="1"/>
        <v>0</v>
      </c>
      <c r="G394">
        <f ca="1"/>
        <v>0</v>
      </c>
      <c r="H394" t="str">
        <f ca="1"/>
        <v>Ava Weizman</v>
      </c>
      <c r="I394" t="str">
        <f ca="1"/>
        <v/>
      </c>
      <c r="J394" t="str">
        <f ca="1"/>
        <v/>
      </c>
      <c r="N394" t="str">
        <f ca="1"/>
        <v/>
      </c>
      <c r="O394" t="str">
        <f ca="1"/>
        <v/>
      </c>
      <c r="P394" t="str">
        <f ca="1"/>
        <v/>
      </c>
      <c r="Q394" t="str">
        <f ca="1"/>
        <v/>
      </c>
      <c r="R394" t="str">
        <f ca="1"/>
        <v/>
      </c>
      <c r="S394" t="str">
        <f ca="1"/>
        <v/>
      </c>
      <c r="T394" t="str">
        <f ca="1"/>
        <v/>
      </c>
      <c r="U394" t="str">
        <f ca="1"/>
        <v/>
      </c>
      <c r="V394" t="str">
        <f ca="1"/>
        <v/>
      </c>
    </row>
    <row r="395" spans="5:22" x14ac:dyDescent="0.2">
      <c r="E395">
        <v>394</v>
      </c>
      <c r="F395">
        <f ca="1"/>
        <v>0</v>
      </c>
      <c r="G395">
        <f ca="1"/>
        <v>1</v>
      </c>
      <c r="H395" t="str">
        <f ca="1"/>
        <v>Aiden Martinez</v>
      </c>
      <c r="I395" t="str">
        <f ca="1"/>
        <v>dnMrtnz84@gmail.com</v>
      </c>
      <c r="J395" t="str">
        <f ca="1"/>
        <v>Cxj4792%</v>
      </c>
      <c r="N395">
        <f ca="1"/>
        <v>3</v>
      </c>
      <c r="O395">
        <f ca="1"/>
        <v>1</v>
      </c>
      <c r="P395" t="str">
        <f ca="1"/>
        <v>C</v>
      </c>
      <c r="Q395" t="str">
        <f ca="1"/>
        <v>x</v>
      </c>
      <c r="R395" t="str">
        <f ca="1"/>
        <v>j</v>
      </c>
      <c r="S395">
        <f ca="1"/>
        <v>4</v>
      </c>
      <c r="T395">
        <f ca="1"/>
        <v>7</v>
      </c>
      <c r="U395">
        <f ca="1"/>
        <v>9</v>
      </c>
      <c r="V395">
        <f ca="1"/>
        <v>2</v>
      </c>
    </row>
    <row r="396" spans="5:22" x14ac:dyDescent="0.2">
      <c r="E396">
        <v>395</v>
      </c>
      <c r="F396">
        <f ca="1"/>
        <v>0</v>
      </c>
      <c r="G396">
        <f ca="1"/>
        <v>1</v>
      </c>
      <c r="H396" t="str">
        <f ca="1"/>
        <v>Oren Hernandez</v>
      </c>
      <c r="I396" t="str">
        <f ca="1"/>
        <v>rnrnndz27@gmail.com</v>
      </c>
      <c r="J396" t="str">
        <f ca="1"/>
        <v>Tlq*a858</v>
      </c>
      <c r="N396">
        <f ca="1"/>
        <v>4</v>
      </c>
      <c r="O396">
        <f ca="1"/>
        <v>0</v>
      </c>
      <c r="P396" t="str">
        <f ca="1"/>
        <v>T</v>
      </c>
      <c r="Q396" t="str">
        <f ca="1"/>
        <v>l</v>
      </c>
      <c r="R396" t="str">
        <f ca="1"/>
        <v>q</v>
      </c>
      <c r="S396" t="str">
        <f ca="1"/>
        <v>a</v>
      </c>
      <c r="T396">
        <f ca="1"/>
        <v>8</v>
      </c>
      <c r="U396">
        <f ca="1"/>
        <v>5</v>
      </c>
      <c r="V396">
        <f ca="1"/>
        <v>8</v>
      </c>
    </row>
    <row r="397" spans="5:22" x14ac:dyDescent="0.2">
      <c r="E397">
        <v>396</v>
      </c>
      <c r="F397">
        <f ca="1"/>
        <v>0</v>
      </c>
      <c r="G397">
        <f ca="1"/>
        <v>0</v>
      </c>
      <c r="H397" t="str">
        <f ca="1"/>
        <v>Ethan Lewis</v>
      </c>
      <c r="I397" t="str">
        <f ca="1"/>
        <v/>
      </c>
      <c r="J397" t="str">
        <f ca="1"/>
        <v/>
      </c>
      <c r="N397" t="str">
        <f ca="1"/>
        <v/>
      </c>
      <c r="O397" t="str">
        <f ca="1"/>
        <v/>
      </c>
      <c r="P397" t="str">
        <f ca="1"/>
        <v/>
      </c>
      <c r="Q397" t="str">
        <f ca="1"/>
        <v/>
      </c>
      <c r="R397" t="str">
        <f ca="1"/>
        <v/>
      </c>
      <c r="S397" t="str">
        <f ca="1"/>
        <v/>
      </c>
      <c r="T397" t="str">
        <f ca="1"/>
        <v/>
      </c>
      <c r="U397" t="str">
        <f ca="1"/>
        <v/>
      </c>
      <c r="V397" t="str">
        <f ca="1"/>
        <v/>
      </c>
    </row>
    <row r="398" spans="5:22" x14ac:dyDescent="0.2">
      <c r="E398">
        <v>397</v>
      </c>
      <c r="F398">
        <f ca="1"/>
        <v>0</v>
      </c>
      <c r="G398">
        <f ca="1"/>
        <v>1</v>
      </c>
      <c r="H398" t="str">
        <f ca="1"/>
        <v>Isabella Weizman</v>
      </c>
      <c r="I398" t="str">
        <f ca="1"/>
        <v>sbllWzmn97@gmail.com</v>
      </c>
      <c r="J398" t="str">
        <f ca="1"/>
        <v>Bra2131+</v>
      </c>
      <c r="N398">
        <f ca="1"/>
        <v>3</v>
      </c>
      <c r="O398">
        <f ca="1"/>
        <v>1</v>
      </c>
      <c r="P398" t="str">
        <f ca="1"/>
        <v>B</v>
      </c>
      <c r="Q398" t="str">
        <f ca="1"/>
        <v>r</v>
      </c>
      <c r="R398" t="str">
        <f ca="1"/>
        <v>a</v>
      </c>
      <c r="S398">
        <f ca="1"/>
        <v>2</v>
      </c>
      <c r="T398">
        <f ca="1"/>
        <v>1</v>
      </c>
      <c r="U398">
        <f ca="1"/>
        <v>3</v>
      </c>
      <c r="V398">
        <f ca="1"/>
        <v>1</v>
      </c>
    </row>
    <row r="399" spans="5:22" x14ac:dyDescent="0.2">
      <c r="E399">
        <v>398</v>
      </c>
      <c r="F399">
        <f ca="1"/>
        <v>0</v>
      </c>
      <c r="G399">
        <f ca="1"/>
        <v>1</v>
      </c>
      <c r="H399" t="str">
        <f ca="1"/>
        <v>Avery Williams</v>
      </c>
      <c r="I399" t="str">
        <f ca="1"/>
        <v>vryWllms03@gmail.com</v>
      </c>
      <c r="J399" t="str">
        <f ca="1"/>
        <v>Hjnbp24&amp;</v>
      </c>
      <c r="N399">
        <f ca="1"/>
        <v>5</v>
      </c>
      <c r="O399">
        <f ca="1"/>
        <v>1</v>
      </c>
      <c r="P399" t="str">
        <f ca="1"/>
        <v>H</v>
      </c>
      <c r="Q399" t="str">
        <f ca="1"/>
        <v>j</v>
      </c>
      <c r="R399" t="str">
        <f ca="1"/>
        <v>n</v>
      </c>
      <c r="S399" t="str">
        <f ca="1"/>
        <v>b</v>
      </c>
      <c r="T399" t="str">
        <f ca="1"/>
        <v>p</v>
      </c>
      <c r="U399">
        <f ca="1"/>
        <v>2</v>
      </c>
      <c r="V399">
        <f ca="1"/>
        <v>4</v>
      </c>
    </row>
    <row r="400" spans="5:22" x14ac:dyDescent="0.2">
      <c r="E400">
        <v>399</v>
      </c>
      <c r="F400">
        <f ca="1"/>
        <v>0</v>
      </c>
      <c r="G400">
        <f ca="1"/>
        <v>1</v>
      </c>
      <c r="H400" t="str">
        <f ca="1"/>
        <v>Ava Brown</v>
      </c>
      <c r="I400" t="str">
        <f ca="1"/>
        <v>vBrwn25@gmail.com</v>
      </c>
      <c r="J400" t="str">
        <f ca="1"/>
        <v>Ozyr843@</v>
      </c>
      <c r="N400">
        <f ca="1"/>
        <v>4</v>
      </c>
      <c r="O400">
        <f ca="1"/>
        <v>1</v>
      </c>
      <c r="P400" t="str">
        <f ca="1"/>
        <v>O</v>
      </c>
      <c r="Q400" t="str">
        <f ca="1"/>
        <v>z</v>
      </c>
      <c r="R400" t="str">
        <f ca="1"/>
        <v>y</v>
      </c>
      <c r="S400" t="str">
        <f ca="1"/>
        <v>r</v>
      </c>
      <c r="T400">
        <f ca="1"/>
        <v>8</v>
      </c>
      <c r="U400">
        <f ca="1"/>
        <v>4</v>
      </c>
      <c r="V400">
        <f ca="1"/>
        <v>3</v>
      </c>
    </row>
    <row r="401" spans="5:22" x14ac:dyDescent="0.2">
      <c r="E401">
        <v>400</v>
      </c>
      <c r="F401">
        <f ca="1"/>
        <v>0</v>
      </c>
      <c r="G401">
        <f ca="1"/>
        <v>1</v>
      </c>
      <c r="H401" t="str">
        <f ca="1"/>
        <v>Benjamin Lewis</v>
      </c>
      <c r="I401" t="str">
        <f ca="1"/>
        <v>BnjmnLws97@gmail.com</v>
      </c>
      <c r="J401" t="str">
        <f ca="1"/>
        <v>Jft%c858</v>
      </c>
      <c r="N401">
        <f ca="1"/>
        <v>4</v>
      </c>
      <c r="O401">
        <f ca="1"/>
        <v>0</v>
      </c>
      <c r="P401" t="str">
        <f ca="1"/>
        <v>J</v>
      </c>
      <c r="Q401" t="str">
        <f ca="1"/>
        <v>f</v>
      </c>
      <c r="R401" t="str">
        <f ca="1"/>
        <v>t</v>
      </c>
      <c r="S401" t="str">
        <f ca="1"/>
        <v>c</v>
      </c>
      <c r="T401">
        <f ca="1"/>
        <v>8</v>
      </c>
      <c r="U401">
        <f ca="1"/>
        <v>5</v>
      </c>
      <c r="V401">
        <f ca="1"/>
        <v>8</v>
      </c>
    </row>
    <row r="402" spans="5:22" x14ac:dyDescent="0.2">
      <c r="E402">
        <v>401</v>
      </c>
      <c r="F402">
        <f ca="1"/>
        <v>1</v>
      </c>
      <c r="G402">
        <f ca="1"/>
        <v>1</v>
      </c>
      <c r="H402" t="str">
        <f ca="1"/>
        <v>Logan Sara Johnson</v>
      </c>
      <c r="I402" t="str">
        <f ca="1"/>
        <v>LgnSrJnsn83@gmail.com</v>
      </c>
      <c r="J402" t="str">
        <f ca="1"/>
        <v>Pyx8556%</v>
      </c>
      <c r="N402">
        <f ca="1"/>
        <v>3</v>
      </c>
      <c r="O402">
        <f ca="1"/>
        <v>1</v>
      </c>
      <c r="P402" t="str">
        <f ca="1"/>
        <v>P</v>
      </c>
      <c r="Q402" t="str">
        <f ca="1"/>
        <v>y</v>
      </c>
      <c r="R402" t="str">
        <f ca="1"/>
        <v>x</v>
      </c>
      <c r="S402">
        <f ca="1"/>
        <v>8</v>
      </c>
      <c r="T402">
        <f ca="1"/>
        <v>5</v>
      </c>
      <c r="U402">
        <f ca="1"/>
        <v>5</v>
      </c>
      <c r="V402">
        <f ca="1"/>
        <v>6</v>
      </c>
    </row>
    <row r="403" spans="5:22" x14ac:dyDescent="0.2">
      <c r="E403">
        <v>402</v>
      </c>
      <c r="F403">
        <f ca="1"/>
        <v>0</v>
      </c>
      <c r="G403">
        <f ca="1"/>
        <v>1</v>
      </c>
      <c r="H403" t="str">
        <f ca="1"/>
        <v>Amelia Taylor</v>
      </c>
      <c r="I403" t="str">
        <f ca="1"/>
        <v>mlTylr18@gmail.com</v>
      </c>
      <c r="J403" t="str">
        <f ca="1"/>
        <v>Jlgy377*</v>
      </c>
      <c r="N403">
        <f ca="1"/>
        <v>4</v>
      </c>
      <c r="O403">
        <f ca="1"/>
        <v>1</v>
      </c>
      <c r="P403" t="str">
        <f ca="1"/>
        <v>J</v>
      </c>
      <c r="Q403" t="str">
        <f ca="1"/>
        <v>l</v>
      </c>
      <c r="R403" t="str">
        <f ca="1"/>
        <v>g</v>
      </c>
      <c r="S403" t="str">
        <f ca="1"/>
        <v>y</v>
      </c>
      <c r="T403">
        <f ca="1"/>
        <v>3</v>
      </c>
      <c r="U403">
        <f ca="1"/>
        <v>7</v>
      </c>
      <c r="V403">
        <f ca="1"/>
        <v>7</v>
      </c>
    </row>
    <row r="404" spans="5:22" x14ac:dyDescent="0.2">
      <c r="E404">
        <v>403</v>
      </c>
      <c r="F404">
        <f ca="1"/>
        <v>0</v>
      </c>
      <c r="G404">
        <f ca="1"/>
        <v>1</v>
      </c>
      <c r="H404" t="str">
        <f ca="1"/>
        <v>Ethan Lee</v>
      </c>
      <c r="I404" t="str">
        <f ca="1"/>
        <v>tnL94@gmail.com</v>
      </c>
      <c r="J404" t="str">
        <f ca="1"/>
        <v>Nwl7221#</v>
      </c>
      <c r="N404">
        <f ca="1"/>
        <v>3</v>
      </c>
      <c r="O404">
        <f ca="1"/>
        <v>1</v>
      </c>
      <c r="P404" t="str">
        <f ca="1"/>
        <v>N</v>
      </c>
      <c r="Q404" t="str">
        <f ca="1"/>
        <v>w</v>
      </c>
      <c r="R404" t="str">
        <f ca="1"/>
        <v>l</v>
      </c>
      <c r="S404">
        <f ca="1"/>
        <v>7</v>
      </c>
      <c r="T404">
        <f ca="1"/>
        <v>2</v>
      </c>
      <c r="U404">
        <f ca="1"/>
        <v>2</v>
      </c>
      <c r="V404">
        <f ca="1"/>
        <v>1</v>
      </c>
    </row>
    <row r="405" spans="5:22" x14ac:dyDescent="0.2">
      <c r="E405">
        <v>404</v>
      </c>
      <c r="F405">
        <f ca="1"/>
        <v>1</v>
      </c>
      <c r="G405">
        <f ca="1"/>
        <v>0</v>
      </c>
      <c r="H405" t="str">
        <f ca="1"/>
        <v>Alexander Lynn Williams</v>
      </c>
      <c r="I405" t="str">
        <f ca="1"/>
        <v/>
      </c>
      <c r="J405" t="str">
        <f ca="1"/>
        <v/>
      </c>
      <c r="N405" t="str">
        <f ca="1"/>
        <v/>
      </c>
      <c r="O405" t="str">
        <f ca="1"/>
        <v/>
      </c>
      <c r="P405" t="str">
        <f ca="1"/>
        <v/>
      </c>
      <c r="Q405" t="str">
        <f ca="1"/>
        <v/>
      </c>
      <c r="R405" t="str">
        <f ca="1"/>
        <v/>
      </c>
      <c r="S405" t="str">
        <f ca="1"/>
        <v/>
      </c>
      <c r="T405" t="str">
        <f ca="1"/>
        <v/>
      </c>
      <c r="U405" t="str">
        <f ca="1"/>
        <v/>
      </c>
      <c r="V405" t="str">
        <f ca="1"/>
        <v/>
      </c>
    </row>
    <row r="406" spans="5:22" x14ac:dyDescent="0.2">
      <c r="E406">
        <v>405</v>
      </c>
      <c r="F406">
        <f ca="1"/>
        <v>1</v>
      </c>
      <c r="G406">
        <f ca="1"/>
        <v>1</v>
      </c>
      <c r="H406" t="str">
        <f ca="1"/>
        <v>Avery Sara Levy</v>
      </c>
      <c r="I406" t="str">
        <f ca="1"/>
        <v>vrySrLvy72@gmail.com</v>
      </c>
      <c r="J406" t="str">
        <f ca="1"/>
        <v>Eez%qn09</v>
      </c>
      <c r="N406">
        <f ca="1"/>
        <v>5</v>
      </c>
      <c r="O406">
        <f ca="1"/>
        <v>0</v>
      </c>
      <c r="P406" t="str">
        <f ca="1"/>
        <v>E</v>
      </c>
      <c r="Q406" t="str">
        <f ca="1"/>
        <v>e</v>
      </c>
      <c r="R406" t="str">
        <f ca="1"/>
        <v>z</v>
      </c>
      <c r="S406" t="str">
        <f ca="1"/>
        <v>q</v>
      </c>
      <c r="T406" t="str">
        <f ca="1"/>
        <v>n</v>
      </c>
      <c r="U406">
        <f ca="1"/>
        <v>0</v>
      </c>
      <c r="V406">
        <f ca="1"/>
        <v>9</v>
      </c>
    </row>
    <row r="407" spans="5:22" x14ac:dyDescent="0.2">
      <c r="E407">
        <v>406</v>
      </c>
      <c r="F407">
        <f ca="1"/>
        <v>1</v>
      </c>
      <c r="G407">
        <f ca="1"/>
        <v>1</v>
      </c>
      <c r="H407" t="str">
        <f ca="1"/>
        <v>Madison Lee Brown</v>
      </c>
      <c r="I407" t="str">
        <f ca="1"/>
        <v>MdsnLBrwn01@gmail.com</v>
      </c>
      <c r="J407" t="str">
        <f ca="1"/>
        <v>Eaf8931&amp;</v>
      </c>
      <c r="N407">
        <f ca="1"/>
        <v>3</v>
      </c>
      <c r="O407">
        <f ca="1"/>
        <v>1</v>
      </c>
      <c r="P407" t="str">
        <f ca="1"/>
        <v>E</v>
      </c>
      <c r="Q407" t="str">
        <f ca="1"/>
        <v>a</v>
      </c>
      <c r="R407" t="str">
        <f ca="1"/>
        <v>f</v>
      </c>
      <c r="S407">
        <f ca="1"/>
        <v>8</v>
      </c>
      <c r="T407">
        <f ca="1"/>
        <v>9</v>
      </c>
      <c r="U407">
        <f ca="1"/>
        <v>3</v>
      </c>
      <c r="V407">
        <f ca="1"/>
        <v>1</v>
      </c>
    </row>
    <row r="408" spans="5:22" x14ac:dyDescent="0.2">
      <c r="E408">
        <v>407</v>
      </c>
      <c r="F408">
        <f ca="1"/>
        <v>0</v>
      </c>
      <c r="G408">
        <f ca="1"/>
        <v>0</v>
      </c>
      <c r="H408" t="str">
        <f ca="1"/>
        <v>Madison Harris</v>
      </c>
      <c r="I408" t="str">
        <f ca="1"/>
        <v/>
      </c>
      <c r="J408" t="str">
        <f ca="1"/>
        <v/>
      </c>
      <c r="N408" t="str">
        <f ca="1"/>
        <v/>
      </c>
      <c r="O408" t="str">
        <f ca="1"/>
        <v/>
      </c>
      <c r="P408" t="str">
        <f ca="1"/>
        <v/>
      </c>
      <c r="Q408" t="str">
        <f ca="1"/>
        <v/>
      </c>
      <c r="R408" t="str">
        <f ca="1"/>
        <v/>
      </c>
      <c r="S408" t="str">
        <f ca="1"/>
        <v/>
      </c>
      <c r="T408" t="str">
        <f ca="1"/>
        <v/>
      </c>
      <c r="U408" t="str">
        <f ca="1"/>
        <v/>
      </c>
      <c r="V408" t="str">
        <f ca="1"/>
        <v/>
      </c>
    </row>
    <row r="409" spans="5:22" x14ac:dyDescent="0.2">
      <c r="E409">
        <v>408</v>
      </c>
      <c r="F409">
        <f ca="1"/>
        <v>0</v>
      </c>
      <c r="G409">
        <f ca="1"/>
        <v>1</v>
      </c>
      <c r="H409" t="str">
        <f ca="1"/>
        <v>Liam Rodriguez</v>
      </c>
      <c r="I409" t="str">
        <f ca="1"/>
        <v>LmRdrgz87@gmail.com</v>
      </c>
      <c r="J409" t="str">
        <f ca="1"/>
        <v>Fux%n352</v>
      </c>
      <c r="N409">
        <f ca="1"/>
        <v>4</v>
      </c>
      <c r="O409">
        <f ca="1"/>
        <v>0</v>
      </c>
      <c r="P409" t="str">
        <f ca="1"/>
        <v>F</v>
      </c>
      <c r="Q409" t="str">
        <f ca="1"/>
        <v>u</v>
      </c>
      <c r="R409" t="str">
        <f ca="1"/>
        <v>x</v>
      </c>
      <c r="S409" t="str">
        <f ca="1"/>
        <v>n</v>
      </c>
      <c r="T409">
        <f ca="1"/>
        <v>3</v>
      </c>
      <c r="U409">
        <f ca="1"/>
        <v>5</v>
      </c>
      <c r="V409">
        <f ca="1"/>
        <v>2</v>
      </c>
    </row>
    <row r="410" spans="5:22" x14ac:dyDescent="0.2">
      <c r="E410">
        <v>409</v>
      </c>
      <c r="F410">
        <f ca="1"/>
        <v>0</v>
      </c>
      <c r="G410">
        <f ca="1"/>
        <v>0</v>
      </c>
      <c r="H410" t="str">
        <f ca="1"/>
        <v>Logan Weizman</v>
      </c>
      <c r="I410" t="str">
        <f ca="1"/>
        <v/>
      </c>
      <c r="J410" t="str">
        <f ca="1"/>
        <v/>
      </c>
      <c r="N410" t="str">
        <f ca="1"/>
        <v/>
      </c>
      <c r="O410" t="str">
        <f ca="1"/>
        <v/>
      </c>
      <c r="P410" t="str">
        <f ca="1"/>
        <v/>
      </c>
      <c r="Q410" t="str">
        <f ca="1"/>
        <v/>
      </c>
      <c r="R410" t="str">
        <f ca="1"/>
        <v/>
      </c>
      <c r="S410" t="str">
        <f ca="1"/>
        <v/>
      </c>
      <c r="T410" t="str">
        <f ca="1"/>
        <v/>
      </c>
      <c r="U410" t="str">
        <f ca="1"/>
        <v/>
      </c>
      <c r="V410" t="str">
        <f ca="1"/>
        <v/>
      </c>
    </row>
    <row r="411" spans="5:22" x14ac:dyDescent="0.2">
      <c r="E411">
        <v>410</v>
      </c>
      <c r="F411">
        <f ca="1"/>
        <v>0</v>
      </c>
      <c r="G411">
        <f ca="1"/>
        <v>1</v>
      </c>
      <c r="H411" t="str">
        <f ca="1"/>
        <v>Evelyn Levy</v>
      </c>
      <c r="I411" t="str">
        <f ca="1"/>
        <v>vlynLvy26@gmail.com</v>
      </c>
      <c r="J411" t="str">
        <f ca="1"/>
        <v>Fav+u795</v>
      </c>
      <c r="N411">
        <f ca="1"/>
        <v>4</v>
      </c>
      <c r="O411">
        <f ca="1"/>
        <v>0</v>
      </c>
      <c r="P411" t="str">
        <f ca="1"/>
        <v>F</v>
      </c>
      <c r="Q411" t="str">
        <f ca="1"/>
        <v>a</v>
      </c>
      <c r="R411" t="str">
        <f ca="1"/>
        <v>v</v>
      </c>
      <c r="S411" t="str">
        <f ca="1"/>
        <v>u</v>
      </c>
      <c r="T411">
        <f ca="1"/>
        <v>7</v>
      </c>
      <c r="U411">
        <f ca="1"/>
        <v>9</v>
      </c>
      <c r="V411">
        <f ca="1"/>
        <v>5</v>
      </c>
    </row>
    <row r="412" spans="5:22" x14ac:dyDescent="0.2">
      <c r="E412">
        <v>411</v>
      </c>
      <c r="F412">
        <f ca="1"/>
        <v>0</v>
      </c>
      <c r="G412">
        <f ca="1"/>
        <v>0</v>
      </c>
      <c r="H412" t="str">
        <f ca="1"/>
        <v>Avery Robinson</v>
      </c>
      <c r="I412" t="str">
        <f ca="1"/>
        <v/>
      </c>
      <c r="J412" t="str">
        <f ca="1"/>
        <v/>
      </c>
      <c r="N412" t="str">
        <f ca="1"/>
        <v/>
      </c>
      <c r="O412" t="str">
        <f ca="1"/>
        <v/>
      </c>
      <c r="P412" t="str">
        <f ca="1"/>
        <v/>
      </c>
      <c r="Q412" t="str">
        <f ca="1"/>
        <v/>
      </c>
      <c r="R412" t="str">
        <f ca="1"/>
        <v/>
      </c>
      <c r="S412" t="str">
        <f ca="1"/>
        <v/>
      </c>
      <c r="T412" t="str">
        <f ca="1"/>
        <v/>
      </c>
      <c r="U412" t="str">
        <f ca="1"/>
        <v/>
      </c>
      <c r="V412" t="str">
        <f ca="1"/>
        <v/>
      </c>
    </row>
    <row r="413" spans="5:22" x14ac:dyDescent="0.2">
      <c r="E413">
        <v>412</v>
      </c>
      <c r="F413">
        <f ca="1"/>
        <v>0</v>
      </c>
      <c r="G413">
        <f ca="1"/>
        <v>0</v>
      </c>
      <c r="H413" t="str">
        <f ca="1"/>
        <v>Jacob Geva</v>
      </c>
      <c r="I413" t="str">
        <f ca="1"/>
        <v/>
      </c>
      <c r="J413" t="str">
        <f ca="1"/>
        <v/>
      </c>
      <c r="N413" t="str">
        <f ca="1"/>
        <v/>
      </c>
      <c r="O413" t="str">
        <f ca="1"/>
        <v/>
      </c>
      <c r="P413" t="str">
        <f ca="1"/>
        <v/>
      </c>
      <c r="Q413" t="str">
        <f ca="1"/>
        <v/>
      </c>
      <c r="R413" t="str">
        <f ca="1"/>
        <v/>
      </c>
      <c r="S413" t="str">
        <f ca="1"/>
        <v/>
      </c>
      <c r="T413" t="str">
        <f ca="1"/>
        <v/>
      </c>
      <c r="U413" t="str">
        <f ca="1"/>
        <v/>
      </c>
      <c r="V413" t="str">
        <f ca="1"/>
        <v/>
      </c>
    </row>
    <row r="414" spans="5:22" x14ac:dyDescent="0.2">
      <c r="E414">
        <v>413</v>
      </c>
      <c r="F414">
        <f ca="1"/>
        <v>0</v>
      </c>
      <c r="G414">
        <f ca="1"/>
        <v>1</v>
      </c>
      <c r="H414" t="str">
        <f ca="1"/>
        <v>Harper Garcia</v>
      </c>
      <c r="I414" t="str">
        <f ca="1"/>
        <v>rprGrc50@gmail.com</v>
      </c>
      <c r="J414" t="str">
        <f ca="1"/>
        <v>Iars914+</v>
      </c>
      <c r="N414">
        <f ca="1"/>
        <v>4</v>
      </c>
      <c r="O414">
        <f ca="1"/>
        <v>1</v>
      </c>
      <c r="P414" t="str">
        <f ca="1"/>
        <v>I</v>
      </c>
      <c r="Q414" t="str">
        <f ca="1"/>
        <v>a</v>
      </c>
      <c r="R414" t="str">
        <f ca="1"/>
        <v>r</v>
      </c>
      <c r="S414" t="str">
        <f ca="1"/>
        <v>s</v>
      </c>
      <c r="T414">
        <f ca="1"/>
        <v>9</v>
      </c>
      <c r="U414">
        <f ca="1"/>
        <v>1</v>
      </c>
      <c r="V414">
        <f ca="1"/>
        <v>4</v>
      </c>
    </row>
    <row r="415" spans="5:22" x14ac:dyDescent="0.2">
      <c r="E415">
        <v>414</v>
      </c>
      <c r="F415">
        <f ca="1"/>
        <v>0</v>
      </c>
      <c r="G415">
        <f ca="1"/>
        <v>1</v>
      </c>
      <c r="H415" t="str">
        <f ca="1"/>
        <v>Abigail Lee</v>
      </c>
      <c r="I415" t="str">
        <f ca="1"/>
        <v>bglL17@gmail.com</v>
      </c>
      <c r="J415" t="str">
        <f ca="1"/>
        <v>Qcx6967?</v>
      </c>
      <c r="N415">
        <f ca="1"/>
        <v>3</v>
      </c>
      <c r="O415">
        <f ca="1"/>
        <v>1</v>
      </c>
      <c r="P415" t="str">
        <f ca="1"/>
        <v>Q</v>
      </c>
      <c r="Q415" t="str">
        <f ca="1"/>
        <v>c</v>
      </c>
      <c r="R415" t="str">
        <f ca="1"/>
        <v>x</v>
      </c>
      <c r="S415">
        <f ca="1"/>
        <v>6</v>
      </c>
      <c r="T415">
        <f ca="1"/>
        <v>9</v>
      </c>
      <c r="U415">
        <f ca="1"/>
        <v>6</v>
      </c>
      <c r="V415">
        <f ca="1"/>
        <v>7</v>
      </c>
    </row>
    <row r="416" spans="5:22" x14ac:dyDescent="0.2">
      <c r="E416">
        <v>415</v>
      </c>
      <c r="F416">
        <f ca="1"/>
        <v>0</v>
      </c>
      <c r="G416">
        <f ca="1"/>
        <v>0</v>
      </c>
      <c r="H416" t="str">
        <f ca="1"/>
        <v>Mia Hernandez</v>
      </c>
      <c r="I416" t="str">
        <f ca="1"/>
        <v/>
      </c>
      <c r="J416" t="str">
        <f ca="1"/>
        <v/>
      </c>
      <c r="N416" t="str">
        <f ca="1"/>
        <v/>
      </c>
      <c r="O416" t="str">
        <f ca="1"/>
        <v/>
      </c>
      <c r="P416" t="str">
        <f ca="1"/>
        <v/>
      </c>
      <c r="Q416" t="str">
        <f ca="1"/>
        <v/>
      </c>
      <c r="R416" t="str">
        <f ca="1"/>
        <v/>
      </c>
      <c r="S416" t="str">
        <f ca="1"/>
        <v/>
      </c>
      <c r="T416" t="str">
        <f ca="1"/>
        <v/>
      </c>
      <c r="U416" t="str">
        <f ca="1"/>
        <v/>
      </c>
      <c r="V416" t="str">
        <f ca="1"/>
        <v/>
      </c>
    </row>
    <row r="417" spans="5:22" x14ac:dyDescent="0.2">
      <c r="E417">
        <v>416</v>
      </c>
      <c r="F417">
        <f ca="1"/>
        <v>0</v>
      </c>
      <c r="G417">
        <f ca="1"/>
        <v>1</v>
      </c>
      <c r="H417" t="str">
        <f ca="1"/>
        <v>Charlotte Davis</v>
      </c>
      <c r="I417" t="str">
        <f ca="1"/>
        <v>CrlttDvs01@gmail.com</v>
      </c>
      <c r="J417" t="str">
        <f ca="1"/>
        <v>Tao+ach4</v>
      </c>
      <c r="N417">
        <f ca="1"/>
        <v>6</v>
      </c>
      <c r="O417">
        <f ca="1"/>
        <v>0</v>
      </c>
      <c r="P417" t="str">
        <f ca="1"/>
        <v>T</v>
      </c>
      <c r="Q417" t="str">
        <f ca="1"/>
        <v>a</v>
      </c>
      <c r="R417" t="str">
        <f ca="1"/>
        <v>o</v>
      </c>
      <c r="S417" t="str">
        <f ca="1"/>
        <v>a</v>
      </c>
      <c r="T417" t="str">
        <f ca="1"/>
        <v>c</v>
      </c>
      <c r="U417" t="str">
        <f ca="1"/>
        <v>h</v>
      </c>
      <c r="V417">
        <f ca="1"/>
        <v>4</v>
      </c>
    </row>
    <row r="418" spans="5:22" x14ac:dyDescent="0.2">
      <c r="E418">
        <v>417</v>
      </c>
      <c r="F418">
        <f ca="1"/>
        <v>0</v>
      </c>
      <c r="G418">
        <f ca="1"/>
        <v>1</v>
      </c>
      <c r="H418" t="str">
        <f ca="1"/>
        <v>Tom Taylor</v>
      </c>
      <c r="I418" t="str">
        <f ca="1"/>
        <v>TmTylr14@gmail.com</v>
      </c>
      <c r="J418" t="str">
        <f ca="1"/>
        <v>Ltw#guj1</v>
      </c>
      <c r="N418">
        <f ca="1"/>
        <v>6</v>
      </c>
      <c r="O418">
        <f ca="1"/>
        <v>0</v>
      </c>
      <c r="P418" t="str">
        <f ca="1"/>
        <v>L</v>
      </c>
      <c r="Q418" t="str">
        <f ca="1"/>
        <v>t</v>
      </c>
      <c r="R418" t="str">
        <f ca="1"/>
        <v>w</v>
      </c>
      <c r="S418" t="str">
        <f ca="1"/>
        <v>g</v>
      </c>
      <c r="T418" t="str">
        <f ca="1"/>
        <v>u</v>
      </c>
      <c r="U418" t="str">
        <f ca="1"/>
        <v>j</v>
      </c>
      <c r="V418">
        <f ca="1"/>
        <v>1</v>
      </c>
    </row>
    <row r="419" spans="5:22" x14ac:dyDescent="0.2">
      <c r="E419">
        <v>418</v>
      </c>
      <c r="F419">
        <f ca="1"/>
        <v>0</v>
      </c>
      <c r="G419">
        <f ca="1"/>
        <v>1</v>
      </c>
      <c r="H419" t="str">
        <f ca="1"/>
        <v>Julie Williams</v>
      </c>
      <c r="I419" t="str">
        <f ca="1"/>
        <v>JlWllms59@gmail.com</v>
      </c>
      <c r="J419" t="str">
        <f ca="1"/>
        <v>Jkv9080?</v>
      </c>
      <c r="N419">
        <f ca="1"/>
        <v>3</v>
      </c>
      <c r="O419">
        <f ca="1"/>
        <v>1</v>
      </c>
      <c r="P419" t="str">
        <f ca="1"/>
        <v>J</v>
      </c>
      <c r="Q419" t="str">
        <f ca="1"/>
        <v>k</v>
      </c>
      <c r="R419" t="str">
        <f ca="1"/>
        <v>v</v>
      </c>
      <c r="S419">
        <f ca="1"/>
        <v>9</v>
      </c>
      <c r="T419">
        <f ca="1"/>
        <v>0</v>
      </c>
      <c r="U419">
        <f ca="1"/>
        <v>8</v>
      </c>
      <c r="V419">
        <f ca="1"/>
        <v>0</v>
      </c>
    </row>
    <row r="420" spans="5:22" x14ac:dyDescent="0.2">
      <c r="E420">
        <v>419</v>
      </c>
      <c r="F420">
        <f ca="1"/>
        <v>1</v>
      </c>
      <c r="G420">
        <f ca="1"/>
        <v>1</v>
      </c>
      <c r="H420" t="str">
        <f ca="1"/>
        <v>Lucas Chai Lopez</v>
      </c>
      <c r="I420" t="str">
        <f ca="1"/>
        <v>LcsCLpz37@gmail.com</v>
      </c>
      <c r="J420" t="str">
        <f ca="1"/>
        <v>Zom7781@</v>
      </c>
      <c r="N420">
        <f ca="1"/>
        <v>3</v>
      </c>
      <c r="O420">
        <f ca="1"/>
        <v>1</v>
      </c>
      <c r="P420" t="str">
        <f ca="1"/>
        <v>Z</v>
      </c>
      <c r="Q420" t="str">
        <f ca="1"/>
        <v>o</v>
      </c>
      <c r="R420" t="str">
        <f ca="1"/>
        <v>m</v>
      </c>
      <c r="S420">
        <f ca="1"/>
        <v>7</v>
      </c>
      <c r="T420">
        <f ca="1"/>
        <v>7</v>
      </c>
      <c r="U420">
        <f ca="1"/>
        <v>8</v>
      </c>
      <c r="V420">
        <f ca="1"/>
        <v>1</v>
      </c>
    </row>
    <row r="421" spans="5:22" x14ac:dyDescent="0.2">
      <c r="E421">
        <v>420</v>
      </c>
      <c r="F421">
        <f ca="1"/>
        <v>0</v>
      </c>
      <c r="G421">
        <f ca="1"/>
        <v>0</v>
      </c>
      <c r="H421" t="str">
        <f ca="1"/>
        <v>Alexander Mizrahi</v>
      </c>
      <c r="I421" t="str">
        <f ca="1"/>
        <v/>
      </c>
      <c r="J421" t="str">
        <f ca="1"/>
        <v/>
      </c>
      <c r="N421" t="str">
        <f ca="1"/>
        <v/>
      </c>
      <c r="O421" t="str">
        <f ca="1"/>
        <v/>
      </c>
      <c r="P421" t="str">
        <f ca="1"/>
        <v/>
      </c>
      <c r="Q421" t="str">
        <f ca="1"/>
        <v/>
      </c>
      <c r="R421" t="str">
        <f ca="1"/>
        <v/>
      </c>
      <c r="S421" t="str">
        <f ca="1"/>
        <v/>
      </c>
      <c r="T421" t="str">
        <f ca="1"/>
        <v/>
      </c>
      <c r="U421" t="str">
        <f ca="1"/>
        <v/>
      </c>
      <c r="V421" t="str">
        <f ca="1"/>
        <v/>
      </c>
    </row>
    <row r="422" spans="5:22" x14ac:dyDescent="0.2">
      <c r="E422">
        <v>421</v>
      </c>
      <c r="F422">
        <f ca="1"/>
        <v>0</v>
      </c>
      <c r="G422">
        <f ca="1"/>
        <v>1</v>
      </c>
      <c r="H422" t="str">
        <f ca="1"/>
        <v>Dror Miller</v>
      </c>
      <c r="I422" t="str">
        <f ca="1"/>
        <v>DrrMllr92@gmail.com</v>
      </c>
      <c r="J422" t="str">
        <f ca="1"/>
        <v>Gtl*y738</v>
      </c>
      <c r="N422">
        <f ca="1"/>
        <v>4</v>
      </c>
      <c r="O422">
        <f ca="1"/>
        <v>0</v>
      </c>
      <c r="P422" t="str">
        <f ca="1"/>
        <v>G</v>
      </c>
      <c r="Q422" t="str">
        <f ca="1"/>
        <v>t</v>
      </c>
      <c r="R422" t="str">
        <f ca="1"/>
        <v>l</v>
      </c>
      <c r="S422" t="str">
        <f ca="1"/>
        <v>y</v>
      </c>
      <c r="T422">
        <f ca="1"/>
        <v>7</v>
      </c>
      <c r="U422">
        <f ca="1"/>
        <v>3</v>
      </c>
      <c r="V422">
        <f ca="1"/>
        <v>8</v>
      </c>
    </row>
    <row r="423" spans="5:22" x14ac:dyDescent="0.2">
      <c r="E423">
        <v>422</v>
      </c>
      <c r="F423">
        <f ca="1"/>
        <v>0</v>
      </c>
      <c r="G423">
        <f ca="1"/>
        <v>1</v>
      </c>
      <c r="H423" t="str">
        <f ca="1"/>
        <v>Abigail Danilov</v>
      </c>
      <c r="I423" t="str">
        <f ca="1"/>
        <v>bglDnlv82@gmail.com</v>
      </c>
      <c r="J423" t="str">
        <f ca="1"/>
        <v>Emfljj9#</v>
      </c>
      <c r="N423">
        <f ca="1"/>
        <v>6</v>
      </c>
      <c r="O423">
        <f ca="1"/>
        <v>1</v>
      </c>
      <c r="P423" t="str">
        <f ca="1"/>
        <v>E</v>
      </c>
      <c r="Q423" t="str">
        <f ca="1"/>
        <v>m</v>
      </c>
      <c r="R423" t="str">
        <f ca="1"/>
        <v>f</v>
      </c>
      <c r="S423" t="str">
        <f ca="1"/>
        <v>l</v>
      </c>
      <c r="T423" t="str">
        <f ca="1"/>
        <v>j</v>
      </c>
      <c r="U423" t="str">
        <f ca="1"/>
        <v>j</v>
      </c>
      <c r="V423">
        <f ca="1"/>
        <v>9</v>
      </c>
    </row>
    <row r="424" spans="5:22" x14ac:dyDescent="0.2">
      <c r="E424">
        <v>423</v>
      </c>
      <c r="F424">
        <f ca="1"/>
        <v>1</v>
      </c>
      <c r="G424">
        <f ca="1"/>
        <v>0</v>
      </c>
      <c r="H424" t="str">
        <f ca="1"/>
        <v>Dror Charles Katz</v>
      </c>
      <c r="I424" t="str">
        <f ca="1"/>
        <v/>
      </c>
      <c r="J424" t="str">
        <f ca="1"/>
        <v/>
      </c>
      <c r="N424" t="str">
        <f ca="1"/>
        <v/>
      </c>
      <c r="O424" t="str">
        <f ca="1"/>
        <v/>
      </c>
      <c r="P424" t="str">
        <f ca="1"/>
        <v/>
      </c>
      <c r="Q424" t="str">
        <f ca="1"/>
        <v/>
      </c>
      <c r="R424" t="str">
        <f ca="1"/>
        <v/>
      </c>
      <c r="S424" t="str">
        <f ca="1"/>
        <v/>
      </c>
      <c r="T424" t="str">
        <f ca="1"/>
        <v/>
      </c>
      <c r="U424" t="str">
        <f ca="1"/>
        <v/>
      </c>
      <c r="V424" t="str">
        <f ca="1"/>
        <v/>
      </c>
    </row>
    <row r="425" spans="5:22" x14ac:dyDescent="0.2">
      <c r="E425">
        <v>424</v>
      </c>
      <c r="F425">
        <f ca="1"/>
        <v>0</v>
      </c>
      <c r="G425">
        <f ca="1"/>
        <v>0</v>
      </c>
      <c r="H425" t="str">
        <f ca="1"/>
        <v>Ethan Levy</v>
      </c>
      <c r="I425" t="str">
        <f ca="1"/>
        <v/>
      </c>
      <c r="J425" t="str">
        <f ca="1"/>
        <v/>
      </c>
      <c r="N425" t="str">
        <f ca="1"/>
        <v/>
      </c>
      <c r="O425" t="str">
        <f ca="1"/>
        <v/>
      </c>
      <c r="P425" t="str">
        <f ca="1"/>
        <v/>
      </c>
      <c r="Q425" t="str">
        <f ca="1"/>
        <v/>
      </c>
      <c r="R425" t="str">
        <f ca="1"/>
        <v/>
      </c>
      <c r="S425" t="str">
        <f ca="1"/>
        <v/>
      </c>
      <c r="T425" t="str">
        <f ca="1"/>
        <v/>
      </c>
      <c r="U425" t="str">
        <f ca="1"/>
        <v/>
      </c>
      <c r="V425" t="str">
        <f ca="1"/>
        <v/>
      </c>
    </row>
    <row r="426" spans="5:22" x14ac:dyDescent="0.2">
      <c r="E426">
        <v>425</v>
      </c>
      <c r="F426">
        <f ca="1"/>
        <v>0</v>
      </c>
      <c r="G426">
        <f ca="1"/>
        <v>1</v>
      </c>
      <c r="H426" t="str">
        <f ca="1"/>
        <v>Amelia White</v>
      </c>
      <c r="I426" t="str">
        <f ca="1"/>
        <v>mlWt01@gmail.com</v>
      </c>
      <c r="J426" t="str">
        <f ca="1"/>
        <v>Nmnq123+</v>
      </c>
      <c r="N426">
        <f ca="1"/>
        <v>4</v>
      </c>
      <c r="O426">
        <f ca="1"/>
        <v>1</v>
      </c>
      <c r="P426" t="str">
        <f ca="1"/>
        <v>N</v>
      </c>
      <c r="Q426" t="str">
        <f ca="1"/>
        <v>m</v>
      </c>
      <c r="R426" t="str">
        <f ca="1"/>
        <v>n</v>
      </c>
      <c r="S426" t="str">
        <f ca="1"/>
        <v>q</v>
      </c>
      <c r="T426">
        <f ca="1"/>
        <v>1</v>
      </c>
      <c r="U426">
        <f ca="1"/>
        <v>2</v>
      </c>
      <c r="V426">
        <f ca="1"/>
        <v>3</v>
      </c>
    </row>
    <row r="427" spans="5:22" x14ac:dyDescent="0.2">
      <c r="E427">
        <v>426</v>
      </c>
      <c r="F427">
        <f ca="1"/>
        <v>0</v>
      </c>
      <c r="G427">
        <f ca="1"/>
        <v>1</v>
      </c>
      <c r="H427" t="str">
        <f ca="1"/>
        <v>Sofia Friedman</v>
      </c>
      <c r="I427" t="str">
        <f ca="1"/>
        <v>SfFrdmn58@gmail.com</v>
      </c>
      <c r="J427" t="str">
        <f ca="1"/>
        <v>Oxn%m089</v>
      </c>
      <c r="N427">
        <f ca="1"/>
        <v>4</v>
      </c>
      <c r="O427">
        <f ca="1"/>
        <v>0</v>
      </c>
      <c r="P427" t="str">
        <f ca="1"/>
        <v>O</v>
      </c>
      <c r="Q427" t="str">
        <f ca="1"/>
        <v>x</v>
      </c>
      <c r="R427" t="str">
        <f ca="1"/>
        <v>n</v>
      </c>
      <c r="S427" t="str">
        <f ca="1"/>
        <v>m</v>
      </c>
      <c r="T427">
        <f ca="1"/>
        <v>0</v>
      </c>
      <c r="U427">
        <f ca="1"/>
        <v>8</v>
      </c>
      <c r="V427">
        <f ca="1"/>
        <v>9</v>
      </c>
    </row>
    <row r="428" spans="5:22" x14ac:dyDescent="0.2">
      <c r="E428">
        <v>427</v>
      </c>
      <c r="F428">
        <f ca="1"/>
        <v>0</v>
      </c>
      <c r="G428">
        <f ca="1"/>
        <v>0</v>
      </c>
      <c r="H428" t="str">
        <f ca="1"/>
        <v>Aiden Mizrahi</v>
      </c>
      <c r="I428" t="str">
        <f ca="1"/>
        <v/>
      </c>
      <c r="J428" t="str">
        <f ca="1"/>
        <v/>
      </c>
      <c r="N428" t="str">
        <f ca="1"/>
        <v/>
      </c>
      <c r="O428" t="str">
        <f ca="1"/>
        <v/>
      </c>
      <c r="P428" t="str">
        <f ca="1"/>
        <v/>
      </c>
      <c r="Q428" t="str">
        <f ca="1"/>
        <v/>
      </c>
      <c r="R428" t="str">
        <f ca="1"/>
        <v/>
      </c>
      <c r="S428" t="str">
        <f ca="1"/>
        <v/>
      </c>
      <c r="T428" t="str">
        <f ca="1"/>
        <v/>
      </c>
      <c r="U428" t="str">
        <f ca="1"/>
        <v/>
      </c>
      <c r="V428" t="str">
        <f ca="1"/>
        <v/>
      </c>
    </row>
    <row r="429" spans="5:22" x14ac:dyDescent="0.2">
      <c r="E429">
        <v>428</v>
      </c>
      <c r="F429">
        <f ca="1"/>
        <v>0</v>
      </c>
      <c r="G429">
        <f ca="1"/>
        <v>0</v>
      </c>
      <c r="H429" t="str">
        <f ca="1"/>
        <v>Harper Clark</v>
      </c>
      <c r="I429" t="str">
        <f ca="1"/>
        <v/>
      </c>
      <c r="J429" t="str">
        <f ca="1"/>
        <v/>
      </c>
      <c r="N429" t="str">
        <f ca="1"/>
        <v/>
      </c>
      <c r="O429" t="str">
        <f ca="1"/>
        <v/>
      </c>
      <c r="P429" t="str">
        <f ca="1"/>
        <v/>
      </c>
      <c r="Q429" t="str">
        <f ca="1"/>
        <v/>
      </c>
      <c r="R429" t="str">
        <f ca="1"/>
        <v/>
      </c>
      <c r="S429" t="str">
        <f ca="1"/>
        <v/>
      </c>
      <c r="T429" t="str">
        <f ca="1"/>
        <v/>
      </c>
      <c r="U429" t="str">
        <f ca="1"/>
        <v/>
      </c>
      <c r="V429" t="str">
        <f ca="1"/>
        <v/>
      </c>
    </row>
    <row r="430" spans="5:22" x14ac:dyDescent="0.2">
      <c r="E430">
        <v>429</v>
      </c>
      <c r="F430">
        <f ca="1"/>
        <v>0</v>
      </c>
      <c r="G430">
        <f ca="1"/>
        <v>0</v>
      </c>
      <c r="H430" t="str">
        <f ca="1"/>
        <v>Ethan Perez</v>
      </c>
      <c r="I430" t="str">
        <f ca="1"/>
        <v/>
      </c>
      <c r="J430" t="str">
        <f ca="1"/>
        <v/>
      </c>
      <c r="N430" t="str">
        <f ca="1"/>
        <v/>
      </c>
      <c r="O430" t="str">
        <f ca="1"/>
        <v/>
      </c>
      <c r="P430" t="str">
        <f ca="1"/>
        <v/>
      </c>
      <c r="Q430" t="str">
        <f ca="1"/>
        <v/>
      </c>
      <c r="R430" t="str">
        <f ca="1"/>
        <v/>
      </c>
      <c r="S430" t="str">
        <f ca="1"/>
        <v/>
      </c>
      <c r="T430" t="str">
        <f ca="1"/>
        <v/>
      </c>
      <c r="U430" t="str">
        <f ca="1"/>
        <v/>
      </c>
      <c r="V430" t="str">
        <f ca="1"/>
        <v/>
      </c>
    </row>
    <row r="431" spans="5:22" x14ac:dyDescent="0.2">
      <c r="E431">
        <v>430</v>
      </c>
      <c r="F431">
        <f ca="1"/>
        <v>0</v>
      </c>
      <c r="G431">
        <f ca="1"/>
        <v>1</v>
      </c>
      <c r="H431" t="str">
        <f ca="1"/>
        <v>Madison Lewis</v>
      </c>
      <c r="I431" t="str">
        <f ca="1"/>
        <v>MdsnLws64@gmail.com</v>
      </c>
      <c r="J431" t="str">
        <f ca="1"/>
        <v>Cuq%uic1</v>
      </c>
      <c r="N431">
        <f ca="1"/>
        <v>6</v>
      </c>
      <c r="O431">
        <f ca="1"/>
        <v>0</v>
      </c>
      <c r="P431" t="str">
        <f ca="1"/>
        <v>C</v>
      </c>
      <c r="Q431" t="str">
        <f ca="1"/>
        <v>u</v>
      </c>
      <c r="R431" t="str">
        <f ca="1"/>
        <v>q</v>
      </c>
      <c r="S431" t="str">
        <f ca="1"/>
        <v>u</v>
      </c>
      <c r="T431" t="str">
        <f ca="1"/>
        <v>i</v>
      </c>
      <c r="U431" t="str">
        <f ca="1"/>
        <v>c</v>
      </c>
      <c r="V431">
        <f ca="1"/>
        <v>1</v>
      </c>
    </row>
    <row r="432" spans="5:22" x14ac:dyDescent="0.2">
      <c r="E432">
        <v>431</v>
      </c>
      <c r="F432">
        <f ca="1"/>
        <v>0</v>
      </c>
      <c r="G432">
        <f ca="1"/>
        <v>1</v>
      </c>
      <c r="H432" t="str">
        <f ca="1"/>
        <v>Logan Thompson</v>
      </c>
      <c r="I432" t="str">
        <f ca="1"/>
        <v>LgnTmpsn08@gmail.com</v>
      </c>
      <c r="J432" t="str">
        <f ca="1"/>
        <v>Ygw6982%</v>
      </c>
      <c r="N432">
        <f ca="1"/>
        <v>3</v>
      </c>
      <c r="O432">
        <f ca="1"/>
        <v>1</v>
      </c>
      <c r="P432" t="str">
        <f ca="1"/>
        <v>Y</v>
      </c>
      <c r="Q432" t="str">
        <f ca="1"/>
        <v>g</v>
      </c>
      <c r="R432" t="str">
        <f ca="1"/>
        <v>w</v>
      </c>
      <c r="S432">
        <f ca="1"/>
        <v>6</v>
      </c>
      <c r="T432">
        <f ca="1"/>
        <v>9</v>
      </c>
      <c r="U432">
        <f ca="1"/>
        <v>8</v>
      </c>
      <c r="V432">
        <f ca="1"/>
        <v>2</v>
      </c>
    </row>
    <row r="433" spans="5:22" x14ac:dyDescent="0.2">
      <c r="E433">
        <v>432</v>
      </c>
      <c r="F433">
        <f ca="1"/>
        <v>0</v>
      </c>
      <c r="G433">
        <f ca="1"/>
        <v>0</v>
      </c>
      <c r="H433" t="str">
        <f ca="1"/>
        <v>Liam Lewis</v>
      </c>
      <c r="I433" t="str">
        <f ca="1"/>
        <v/>
      </c>
      <c r="J433" t="str">
        <f ca="1"/>
        <v/>
      </c>
      <c r="N433" t="str">
        <f ca="1"/>
        <v/>
      </c>
      <c r="O433" t="str">
        <f ca="1"/>
        <v/>
      </c>
      <c r="P433" t="str">
        <f ca="1"/>
        <v/>
      </c>
      <c r="Q433" t="str">
        <f ca="1"/>
        <v/>
      </c>
      <c r="R433" t="str">
        <f ca="1"/>
        <v/>
      </c>
      <c r="S433" t="str">
        <f ca="1"/>
        <v/>
      </c>
      <c r="T433" t="str">
        <f ca="1"/>
        <v/>
      </c>
      <c r="U433" t="str">
        <f ca="1"/>
        <v/>
      </c>
      <c r="V433" t="str">
        <f ca="1"/>
        <v/>
      </c>
    </row>
    <row r="434" spans="5:22" x14ac:dyDescent="0.2">
      <c r="E434">
        <v>433</v>
      </c>
      <c r="F434">
        <f ca="1"/>
        <v>1</v>
      </c>
      <c r="G434">
        <f ca="1"/>
        <v>1</v>
      </c>
      <c r="H434" t="str">
        <f ca="1"/>
        <v>Abigail Marie Lee</v>
      </c>
      <c r="I434" t="str">
        <f ca="1"/>
        <v>bglMrL61@gmail.com</v>
      </c>
      <c r="J434" t="str">
        <f ca="1"/>
        <v>Edh4436*</v>
      </c>
      <c r="N434">
        <f ca="1"/>
        <v>3</v>
      </c>
      <c r="O434">
        <f ca="1"/>
        <v>1</v>
      </c>
      <c r="P434" t="str">
        <f ca="1"/>
        <v>E</v>
      </c>
      <c r="Q434" t="str">
        <f ca="1"/>
        <v>d</v>
      </c>
      <c r="R434" t="str">
        <f ca="1"/>
        <v>h</v>
      </c>
      <c r="S434">
        <f ca="1"/>
        <v>4</v>
      </c>
      <c r="T434">
        <f ca="1"/>
        <v>4</v>
      </c>
      <c r="U434">
        <f ca="1"/>
        <v>3</v>
      </c>
      <c r="V434">
        <f ca="1"/>
        <v>6</v>
      </c>
    </row>
    <row r="435" spans="5:22" x14ac:dyDescent="0.2">
      <c r="E435">
        <v>434</v>
      </c>
      <c r="F435">
        <f ca="1"/>
        <v>0</v>
      </c>
      <c r="G435">
        <f ca="1"/>
        <v>0</v>
      </c>
      <c r="H435" t="str">
        <f ca="1"/>
        <v>Avery Moore</v>
      </c>
      <c r="I435" t="str">
        <f ca="1"/>
        <v/>
      </c>
      <c r="J435" t="str">
        <f ca="1"/>
        <v/>
      </c>
      <c r="N435" t="str">
        <f ca="1"/>
        <v/>
      </c>
      <c r="O435" t="str">
        <f ca="1"/>
        <v/>
      </c>
      <c r="P435" t="str">
        <f ca="1"/>
        <v/>
      </c>
      <c r="Q435" t="str">
        <f ca="1"/>
        <v/>
      </c>
      <c r="R435" t="str">
        <f ca="1"/>
        <v/>
      </c>
      <c r="S435" t="str">
        <f ca="1"/>
        <v/>
      </c>
      <c r="T435" t="str">
        <f ca="1"/>
        <v/>
      </c>
      <c r="U435" t="str">
        <f ca="1"/>
        <v/>
      </c>
      <c r="V435" t="str">
        <f ca="1"/>
        <v/>
      </c>
    </row>
    <row r="436" spans="5:22" x14ac:dyDescent="0.2">
      <c r="E436">
        <v>435</v>
      </c>
      <c r="F436">
        <f ca="1"/>
        <v>0</v>
      </c>
      <c r="G436">
        <f ca="1"/>
        <v>1</v>
      </c>
      <c r="H436" t="str">
        <f ca="1"/>
        <v>Madison Robinson</v>
      </c>
      <c r="I436" t="str">
        <f ca="1"/>
        <v>MdsnRbnsn11@gmail.com</v>
      </c>
      <c r="J436" t="str">
        <f ca="1"/>
        <v>Vev0445?</v>
      </c>
      <c r="N436">
        <f ca="1"/>
        <v>3</v>
      </c>
      <c r="O436">
        <f ca="1"/>
        <v>1</v>
      </c>
      <c r="P436" t="str">
        <f ca="1"/>
        <v>V</v>
      </c>
      <c r="Q436" t="str">
        <f ca="1"/>
        <v>e</v>
      </c>
      <c r="R436" t="str">
        <f ca="1"/>
        <v>v</v>
      </c>
      <c r="S436">
        <f ca="1"/>
        <v>0</v>
      </c>
      <c r="T436">
        <f ca="1"/>
        <v>4</v>
      </c>
      <c r="U436">
        <f ca="1"/>
        <v>4</v>
      </c>
      <c r="V436">
        <f ca="1"/>
        <v>5</v>
      </c>
    </row>
    <row r="437" spans="5:22" x14ac:dyDescent="0.2">
      <c r="E437">
        <v>436</v>
      </c>
      <c r="F437">
        <f ca="1"/>
        <v>0</v>
      </c>
      <c r="G437">
        <f ca="1"/>
        <v>1</v>
      </c>
      <c r="H437" t="str">
        <f ca="1"/>
        <v>Ethan Friedman</v>
      </c>
      <c r="I437" t="str">
        <f ca="1"/>
        <v>tnFrdmn50@gmail.com</v>
      </c>
      <c r="J437" t="str">
        <f ca="1"/>
        <v>Hjzjl88@</v>
      </c>
      <c r="N437">
        <f ca="1"/>
        <v>5</v>
      </c>
      <c r="O437">
        <f ca="1"/>
        <v>1</v>
      </c>
      <c r="P437" t="str">
        <f ca="1"/>
        <v>H</v>
      </c>
      <c r="Q437" t="str">
        <f ca="1"/>
        <v>j</v>
      </c>
      <c r="R437" t="str">
        <f ca="1"/>
        <v>z</v>
      </c>
      <c r="S437" t="str">
        <f ca="1"/>
        <v>j</v>
      </c>
      <c r="T437" t="str">
        <f ca="1"/>
        <v>l</v>
      </c>
      <c r="U437">
        <f ca="1"/>
        <v>8</v>
      </c>
      <c r="V437">
        <f ca="1"/>
        <v>8</v>
      </c>
    </row>
    <row r="438" spans="5:22" x14ac:dyDescent="0.2">
      <c r="E438">
        <v>437</v>
      </c>
      <c r="F438">
        <f ca="1"/>
        <v>1</v>
      </c>
      <c r="G438">
        <f ca="1"/>
        <v>1</v>
      </c>
      <c r="H438" t="str">
        <f ca="1"/>
        <v>Mason Lynn Smith</v>
      </c>
      <c r="I438" t="str">
        <f ca="1"/>
        <v>MsnLynnSmt09@gmail.com</v>
      </c>
      <c r="J438" t="str">
        <f ca="1"/>
        <v>Kdt5920#</v>
      </c>
      <c r="N438">
        <f ca="1"/>
        <v>3</v>
      </c>
      <c r="O438">
        <f ca="1"/>
        <v>1</v>
      </c>
      <c r="P438" t="str">
        <f ca="1"/>
        <v>K</v>
      </c>
      <c r="Q438" t="str">
        <f ca="1"/>
        <v>d</v>
      </c>
      <c r="R438" t="str">
        <f ca="1"/>
        <v>t</v>
      </c>
      <c r="S438">
        <f ca="1"/>
        <v>5</v>
      </c>
      <c r="T438">
        <f ca="1"/>
        <v>9</v>
      </c>
      <c r="U438">
        <f ca="1"/>
        <v>2</v>
      </c>
      <c r="V438">
        <f ca="1"/>
        <v>0</v>
      </c>
    </row>
    <row r="439" spans="5:22" x14ac:dyDescent="0.2">
      <c r="E439">
        <v>438</v>
      </c>
      <c r="F439">
        <f ca="1"/>
        <v>0</v>
      </c>
      <c r="G439">
        <f ca="1"/>
        <v>1</v>
      </c>
      <c r="H439" t="str">
        <f ca="1"/>
        <v>Charlotte Robinson</v>
      </c>
      <c r="I439" t="str">
        <f ca="1"/>
        <v>CrlttRbnsn05@gmail.com</v>
      </c>
      <c r="J439" t="str">
        <f ca="1"/>
        <v>Lot#ey95</v>
      </c>
      <c r="N439">
        <f ca="1"/>
        <v>5</v>
      </c>
      <c r="O439">
        <f ca="1"/>
        <v>0</v>
      </c>
      <c r="P439" t="str">
        <f ca="1"/>
        <v>L</v>
      </c>
      <c r="Q439" t="str">
        <f ca="1"/>
        <v>o</v>
      </c>
      <c r="R439" t="str">
        <f ca="1"/>
        <v>t</v>
      </c>
      <c r="S439" t="str">
        <f ca="1"/>
        <v>e</v>
      </c>
      <c r="T439" t="str">
        <f ca="1"/>
        <v>y</v>
      </c>
      <c r="U439">
        <f ca="1"/>
        <v>9</v>
      </c>
      <c r="V439">
        <f ca="1"/>
        <v>5</v>
      </c>
    </row>
    <row r="440" spans="5:22" x14ac:dyDescent="0.2">
      <c r="E440">
        <v>439</v>
      </c>
      <c r="F440">
        <f ca="1"/>
        <v>0</v>
      </c>
      <c r="G440">
        <f ca="1"/>
        <v>0</v>
      </c>
      <c r="H440" t="str">
        <f ca="1"/>
        <v>Michael Wilson</v>
      </c>
      <c r="I440" t="str">
        <f ca="1"/>
        <v/>
      </c>
      <c r="J440" t="str">
        <f ca="1"/>
        <v/>
      </c>
      <c r="N440" t="str">
        <f ca="1"/>
        <v/>
      </c>
      <c r="O440" t="str">
        <f ca="1"/>
        <v/>
      </c>
      <c r="P440" t="str">
        <f ca="1"/>
        <v/>
      </c>
      <c r="Q440" t="str">
        <f ca="1"/>
        <v/>
      </c>
      <c r="R440" t="str">
        <f ca="1"/>
        <v/>
      </c>
      <c r="S440" t="str">
        <f ca="1"/>
        <v/>
      </c>
      <c r="T440" t="str">
        <f ca="1"/>
        <v/>
      </c>
      <c r="U440" t="str">
        <f ca="1"/>
        <v/>
      </c>
      <c r="V440" t="str">
        <f ca="1"/>
        <v/>
      </c>
    </row>
    <row r="441" spans="5:22" x14ac:dyDescent="0.2">
      <c r="E441">
        <v>440</v>
      </c>
      <c r="F441">
        <f ca="1"/>
        <v>0</v>
      </c>
      <c r="G441">
        <f ca="1"/>
        <v>1</v>
      </c>
      <c r="H441" t="str">
        <f ca="1"/>
        <v>Ofek Martinez</v>
      </c>
      <c r="I441" t="str">
        <f ca="1"/>
        <v>fkMrtnz87@gmail.com</v>
      </c>
      <c r="J441" t="str">
        <f ca="1"/>
        <v>Wgojr54@</v>
      </c>
      <c r="N441">
        <f ca="1"/>
        <v>5</v>
      </c>
      <c r="O441">
        <f ca="1"/>
        <v>1</v>
      </c>
      <c r="P441" t="str">
        <f ca="1"/>
        <v>W</v>
      </c>
      <c r="Q441" t="str">
        <f ca="1"/>
        <v>g</v>
      </c>
      <c r="R441" t="str">
        <f ca="1"/>
        <v>o</v>
      </c>
      <c r="S441" t="str">
        <f ca="1"/>
        <v>j</v>
      </c>
      <c r="T441" t="str">
        <f ca="1"/>
        <v>r</v>
      </c>
      <c r="U441">
        <f ca="1"/>
        <v>5</v>
      </c>
      <c r="V441">
        <f ca="1"/>
        <v>4</v>
      </c>
    </row>
    <row r="442" spans="5:22" x14ac:dyDescent="0.2">
      <c r="E442">
        <v>441</v>
      </c>
      <c r="F442">
        <f ca="1"/>
        <v>0</v>
      </c>
      <c r="G442">
        <f ca="1"/>
        <v>0</v>
      </c>
      <c r="H442" t="str">
        <f ca="1"/>
        <v>Alexander Harris</v>
      </c>
      <c r="I442" t="str">
        <f ca="1"/>
        <v/>
      </c>
      <c r="J442" t="str">
        <f ca="1"/>
        <v/>
      </c>
      <c r="N442" t="str">
        <f ca="1"/>
        <v/>
      </c>
      <c r="O442" t="str">
        <f ca="1"/>
        <v/>
      </c>
      <c r="P442" t="str">
        <f ca="1"/>
        <v/>
      </c>
      <c r="Q442" t="str">
        <f ca="1"/>
        <v/>
      </c>
      <c r="R442" t="str">
        <f ca="1"/>
        <v/>
      </c>
      <c r="S442" t="str">
        <f ca="1"/>
        <v/>
      </c>
      <c r="T442" t="str">
        <f ca="1"/>
        <v/>
      </c>
      <c r="U442" t="str">
        <f ca="1"/>
        <v/>
      </c>
      <c r="V442" t="str">
        <f ca="1"/>
        <v/>
      </c>
    </row>
    <row r="443" spans="5:22" x14ac:dyDescent="0.2">
      <c r="E443">
        <v>442</v>
      </c>
      <c r="F443">
        <f ca="1"/>
        <v>1</v>
      </c>
      <c r="G443">
        <f ca="1"/>
        <v>1</v>
      </c>
      <c r="H443" t="str">
        <f ca="1"/>
        <v>Jackson Charles Geva</v>
      </c>
      <c r="I443" t="str">
        <f ca="1"/>
        <v>JcksnCrlsGv70@gmail.com</v>
      </c>
      <c r="J443" t="str">
        <f ca="1"/>
        <v>Zoe+g056</v>
      </c>
      <c r="N443">
        <f ca="1"/>
        <v>4</v>
      </c>
      <c r="O443">
        <f ca="1"/>
        <v>0</v>
      </c>
      <c r="P443" t="str">
        <f ca="1"/>
        <v>Z</v>
      </c>
      <c r="Q443" t="str">
        <f ca="1"/>
        <v>o</v>
      </c>
      <c r="R443" t="str">
        <f ca="1"/>
        <v>e</v>
      </c>
      <c r="S443" t="str">
        <f ca="1"/>
        <v>g</v>
      </c>
      <c r="T443">
        <f ca="1"/>
        <v>0</v>
      </c>
      <c r="U443">
        <f ca="1"/>
        <v>5</v>
      </c>
      <c r="V443">
        <f ca="1"/>
        <v>6</v>
      </c>
    </row>
    <row r="444" spans="5:22" x14ac:dyDescent="0.2">
      <c r="E444">
        <v>443</v>
      </c>
      <c r="F444">
        <f ca="1"/>
        <v>1</v>
      </c>
      <c r="G444">
        <f ca="1"/>
        <v>0</v>
      </c>
      <c r="H444" t="str">
        <f ca="1"/>
        <v>Abigail Rose Thomas</v>
      </c>
      <c r="I444" t="str">
        <f ca="1"/>
        <v/>
      </c>
      <c r="J444" t="str">
        <f ca="1"/>
        <v/>
      </c>
      <c r="N444" t="str">
        <f ca="1"/>
        <v/>
      </c>
      <c r="O444" t="str">
        <f ca="1"/>
        <v/>
      </c>
      <c r="P444" t="str">
        <f ca="1"/>
        <v/>
      </c>
      <c r="Q444" t="str">
        <f ca="1"/>
        <v/>
      </c>
      <c r="R444" t="str">
        <f ca="1"/>
        <v/>
      </c>
      <c r="S444" t="str">
        <f ca="1"/>
        <v/>
      </c>
      <c r="T444" t="str">
        <f ca="1"/>
        <v/>
      </c>
      <c r="U444" t="str">
        <f ca="1"/>
        <v/>
      </c>
      <c r="V444" t="str">
        <f ca="1"/>
        <v/>
      </c>
    </row>
    <row r="445" spans="5:22" x14ac:dyDescent="0.2">
      <c r="E445">
        <v>444</v>
      </c>
      <c r="F445">
        <f ca="1"/>
        <v>0</v>
      </c>
      <c r="G445">
        <f ca="1"/>
        <v>1</v>
      </c>
      <c r="H445" t="str">
        <f ca="1"/>
        <v>Lucas Harris</v>
      </c>
      <c r="I445" t="str">
        <f ca="1"/>
        <v>Lcsrrs28@gmail.com</v>
      </c>
      <c r="J445" t="str">
        <f ca="1"/>
        <v>Mmcfx45@</v>
      </c>
      <c r="N445">
        <f ca="1"/>
        <v>5</v>
      </c>
      <c r="O445">
        <f ca="1"/>
        <v>1</v>
      </c>
      <c r="P445" t="str">
        <f ca="1"/>
        <v>M</v>
      </c>
      <c r="Q445" t="str">
        <f ca="1"/>
        <v>m</v>
      </c>
      <c r="R445" t="str">
        <f ca="1"/>
        <v>c</v>
      </c>
      <c r="S445" t="str">
        <f ca="1"/>
        <v>f</v>
      </c>
      <c r="T445" t="str">
        <f ca="1"/>
        <v>x</v>
      </c>
      <c r="U445">
        <f ca="1"/>
        <v>4</v>
      </c>
      <c r="V445">
        <f ca="1"/>
        <v>5</v>
      </c>
    </row>
    <row r="446" spans="5:22" x14ac:dyDescent="0.2">
      <c r="E446">
        <v>445</v>
      </c>
      <c r="F446">
        <f ca="1"/>
        <v>0</v>
      </c>
      <c r="G446">
        <f ca="1"/>
        <v>0</v>
      </c>
      <c r="H446" t="str">
        <f ca="1"/>
        <v>Sofia Thompson</v>
      </c>
      <c r="I446" t="str">
        <f ca="1"/>
        <v/>
      </c>
      <c r="J446" t="str">
        <f ca="1"/>
        <v/>
      </c>
      <c r="N446" t="str">
        <f ca="1"/>
        <v/>
      </c>
      <c r="O446" t="str">
        <f ca="1"/>
        <v/>
      </c>
      <c r="P446" t="str">
        <f ca="1"/>
        <v/>
      </c>
      <c r="Q446" t="str">
        <f ca="1"/>
        <v/>
      </c>
      <c r="R446" t="str">
        <f ca="1"/>
        <v/>
      </c>
      <c r="S446" t="str">
        <f ca="1"/>
        <v/>
      </c>
      <c r="T446" t="str">
        <f ca="1"/>
        <v/>
      </c>
      <c r="U446" t="str">
        <f ca="1"/>
        <v/>
      </c>
      <c r="V446" t="str">
        <f ca="1"/>
        <v/>
      </c>
    </row>
    <row r="447" spans="5:22" x14ac:dyDescent="0.2">
      <c r="E447">
        <v>446</v>
      </c>
      <c r="F447">
        <f ca="1"/>
        <v>0</v>
      </c>
      <c r="G447">
        <f ca="1"/>
        <v>1</v>
      </c>
      <c r="H447" t="str">
        <f ca="1"/>
        <v>Logan Anderson</v>
      </c>
      <c r="I447" t="str">
        <f ca="1"/>
        <v>Lgnndrsn89@gmail.com</v>
      </c>
      <c r="J447" t="str">
        <f ca="1"/>
        <v>Cpp5520*</v>
      </c>
      <c r="N447">
        <f ca="1"/>
        <v>3</v>
      </c>
      <c r="O447">
        <f ca="1"/>
        <v>1</v>
      </c>
      <c r="P447" t="str">
        <f ca="1"/>
        <v>C</v>
      </c>
      <c r="Q447" t="str">
        <f ca="1"/>
        <v>p</v>
      </c>
      <c r="R447" t="str">
        <f ca="1"/>
        <v>p</v>
      </c>
      <c r="S447">
        <f ca="1"/>
        <v>5</v>
      </c>
      <c r="T447">
        <f ca="1"/>
        <v>5</v>
      </c>
      <c r="U447">
        <f ca="1"/>
        <v>2</v>
      </c>
      <c r="V447">
        <f ca="1"/>
        <v>0</v>
      </c>
    </row>
    <row r="448" spans="5:22" x14ac:dyDescent="0.2">
      <c r="E448">
        <v>447</v>
      </c>
      <c r="F448">
        <f ca="1"/>
        <v>0</v>
      </c>
      <c r="G448">
        <f ca="1"/>
        <v>1</v>
      </c>
      <c r="H448" t="str">
        <f ca="1"/>
        <v>Emma Taylor</v>
      </c>
      <c r="I448" t="str">
        <f ca="1"/>
        <v>mmTylr87@gmail.com</v>
      </c>
      <c r="J448" t="str">
        <f ca="1"/>
        <v>Npu?2024</v>
      </c>
      <c r="N448">
        <f ca="1"/>
        <v>3</v>
      </c>
      <c r="O448">
        <f ca="1"/>
        <v>0</v>
      </c>
      <c r="P448" t="str">
        <f ca="1"/>
        <v>N</v>
      </c>
      <c r="Q448" t="str">
        <f ca="1"/>
        <v>p</v>
      </c>
      <c r="R448" t="str">
        <f ca="1"/>
        <v>u</v>
      </c>
      <c r="S448">
        <f ca="1"/>
        <v>2</v>
      </c>
      <c r="T448">
        <f ca="1"/>
        <v>0</v>
      </c>
      <c r="U448">
        <f ca="1"/>
        <v>2</v>
      </c>
      <c r="V448">
        <f ca="1"/>
        <v>4</v>
      </c>
    </row>
    <row r="449" spans="5:22" x14ac:dyDescent="0.2">
      <c r="E449">
        <v>448</v>
      </c>
      <c r="F449">
        <f ca="1"/>
        <v>0</v>
      </c>
      <c r="G449">
        <f ca="1"/>
        <v>1</v>
      </c>
      <c r="H449" t="str">
        <f ca="1"/>
        <v>Ofek Jones</v>
      </c>
      <c r="I449" t="str">
        <f ca="1"/>
        <v>fkJns80@gmail.com</v>
      </c>
      <c r="J449" t="str">
        <f ca="1"/>
        <v>Dixg060*</v>
      </c>
      <c r="N449">
        <f ca="1"/>
        <v>4</v>
      </c>
      <c r="O449">
        <f ca="1"/>
        <v>1</v>
      </c>
      <c r="P449" t="str">
        <f ca="1"/>
        <v>D</v>
      </c>
      <c r="Q449" t="str">
        <f ca="1"/>
        <v>i</v>
      </c>
      <c r="R449" t="str">
        <f ca="1"/>
        <v>x</v>
      </c>
      <c r="S449" t="str">
        <f ca="1"/>
        <v>g</v>
      </c>
      <c r="T449">
        <f ca="1"/>
        <v>0</v>
      </c>
      <c r="U449">
        <f ca="1"/>
        <v>6</v>
      </c>
      <c r="V449">
        <f ca="1"/>
        <v>0</v>
      </c>
    </row>
    <row r="450" spans="5:22" x14ac:dyDescent="0.2">
      <c r="E450">
        <v>449</v>
      </c>
      <c r="F450">
        <f ca="1"/>
        <v>0</v>
      </c>
      <c r="G450">
        <f ca="1"/>
        <v>1</v>
      </c>
      <c r="H450" t="str">
        <f ca="1"/>
        <v>Jacob Martinez</v>
      </c>
      <c r="I450" t="str">
        <f ca="1"/>
        <v>JcbMrtnz03@gmail.com</v>
      </c>
      <c r="J450" t="str">
        <f ca="1"/>
        <v>Xqfs200+</v>
      </c>
      <c r="N450">
        <f ca="1"/>
        <v>4</v>
      </c>
      <c r="O450">
        <f ca="1"/>
        <v>1</v>
      </c>
      <c r="P450" t="str">
        <f ca="1"/>
        <v>X</v>
      </c>
      <c r="Q450" t="str">
        <f ca="1"/>
        <v>q</v>
      </c>
      <c r="R450" t="str">
        <f ca="1"/>
        <v>f</v>
      </c>
      <c r="S450" t="str">
        <f ca="1"/>
        <v>s</v>
      </c>
      <c r="T450">
        <f ca="1"/>
        <v>2</v>
      </c>
      <c r="U450">
        <f ca="1"/>
        <v>0</v>
      </c>
      <c r="V450">
        <f ca="1"/>
        <v>0</v>
      </c>
    </row>
    <row r="451" spans="5:22" x14ac:dyDescent="0.2">
      <c r="E451">
        <v>450</v>
      </c>
      <c r="F451">
        <f ca="1"/>
        <v>0</v>
      </c>
      <c r="G451">
        <f ca="1"/>
        <v>0</v>
      </c>
      <c r="H451" t="str">
        <f ca="1"/>
        <v>Tom Smith</v>
      </c>
      <c r="I451" t="str">
        <f ca="1"/>
        <v/>
      </c>
      <c r="J451" t="str">
        <f ca="1"/>
        <v/>
      </c>
      <c r="N451" t="str">
        <f ca="1"/>
        <v/>
      </c>
      <c r="O451" t="str">
        <f ca="1"/>
        <v/>
      </c>
      <c r="P451" t="str">
        <f ca="1"/>
        <v/>
      </c>
      <c r="Q451" t="str">
        <f ca="1"/>
        <v/>
      </c>
      <c r="R451" t="str">
        <f ca="1"/>
        <v/>
      </c>
      <c r="S451" t="str">
        <f ca="1"/>
        <v/>
      </c>
      <c r="T451" t="str">
        <f ca="1"/>
        <v/>
      </c>
      <c r="U451" t="str">
        <f ca="1"/>
        <v/>
      </c>
      <c r="V451" t="str">
        <f ca="1"/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2286-DEAD-406F-866B-5FE405619DC9}">
  <sheetPr>
    <tabColor theme="8" tint="0.39997558519241921"/>
  </sheetPr>
  <dimension ref="A1:AQ451"/>
  <sheetViews>
    <sheetView workbookViewId="0">
      <selection activeCell="B2" sqref="B2"/>
    </sheetView>
  </sheetViews>
  <sheetFormatPr defaultRowHeight="14.25" x14ac:dyDescent="0.2"/>
  <cols>
    <col min="1" max="1" width="21.625" bestFit="1" customWidth="1"/>
    <col min="3" max="3" width="14" bestFit="1" customWidth="1"/>
    <col min="4" max="4" width="16.375" bestFit="1" customWidth="1"/>
    <col min="5" max="5" width="14.25" bestFit="1" customWidth="1"/>
    <col min="6" max="6" width="12.25" bestFit="1" customWidth="1"/>
    <col min="8" max="8" width="59.125" bestFit="1" customWidth="1"/>
    <col min="9" max="9" width="23.5" bestFit="1" customWidth="1"/>
    <col min="10" max="10" width="59.125" customWidth="1"/>
    <col min="12" max="12" width="11.625" bestFit="1" customWidth="1"/>
    <col min="13" max="13" width="11.75" bestFit="1" customWidth="1"/>
    <col min="14" max="14" width="13.125" bestFit="1" customWidth="1"/>
    <col min="15" max="15" width="14.375" bestFit="1" customWidth="1"/>
    <col min="16" max="16" width="12.75" bestFit="1" customWidth="1"/>
    <col min="17" max="17" width="15.125" bestFit="1" customWidth="1"/>
    <col min="18" max="18" width="12.25" bestFit="1" customWidth="1"/>
    <col min="19" max="19" width="15.125" bestFit="1" customWidth="1"/>
    <col min="20" max="20" width="13.75" bestFit="1" customWidth="1"/>
    <col min="21" max="21" width="13.375" bestFit="1" customWidth="1"/>
    <col min="22" max="22" width="16.375" bestFit="1" customWidth="1"/>
    <col min="23" max="23" width="12.25" bestFit="1" customWidth="1"/>
    <col min="24" max="25" width="11" bestFit="1" customWidth="1"/>
    <col min="26" max="26" width="15.5" bestFit="1" customWidth="1"/>
    <col min="27" max="27" width="12.5" bestFit="1" customWidth="1"/>
    <col min="28" max="28" width="12.75" bestFit="1" customWidth="1"/>
    <col min="29" max="29" width="11.625" bestFit="1" customWidth="1"/>
    <col min="30" max="30" width="13" bestFit="1" customWidth="1"/>
    <col min="31" max="31" width="11.375" bestFit="1" customWidth="1"/>
    <col min="32" max="32" width="13.375" bestFit="1" customWidth="1"/>
    <col min="33" max="33" width="14.125" bestFit="1" customWidth="1"/>
    <col min="34" max="34" width="12.125" bestFit="1" customWidth="1"/>
    <col min="35" max="35" width="11.375" bestFit="1" customWidth="1"/>
    <col min="36" max="36" width="12.25" bestFit="1" customWidth="1"/>
    <col min="37" max="37" width="25.875" bestFit="1" customWidth="1"/>
    <col min="38" max="38" width="14.375" bestFit="1" customWidth="1"/>
    <col min="39" max="39" width="15.125" bestFit="1" customWidth="1"/>
    <col min="40" max="40" width="14" bestFit="1" customWidth="1"/>
    <col min="41" max="41" width="13.625" bestFit="1" customWidth="1"/>
    <col min="43" max="43" width="14.25" bestFit="1" customWidth="1"/>
  </cols>
  <sheetData>
    <row r="1" spans="1:43" ht="15" thickBot="1" x14ac:dyDescent="0.25">
      <c r="A1" s="5" t="s">
        <v>692</v>
      </c>
      <c r="C1" t="s">
        <v>655</v>
      </c>
      <c r="D1" t="s">
        <v>656</v>
      </c>
      <c r="E1" t="s">
        <v>657</v>
      </c>
      <c r="F1" t="s">
        <v>658</v>
      </c>
      <c r="G1" t="s">
        <v>659</v>
      </c>
      <c r="H1" t="s">
        <v>660</v>
      </c>
      <c r="I1" t="s">
        <v>691</v>
      </c>
      <c r="J1" t="s">
        <v>881</v>
      </c>
      <c r="L1" t="s">
        <v>4</v>
      </c>
      <c r="M1" t="s">
        <v>5</v>
      </c>
      <c r="N1" t="s">
        <v>0</v>
      </c>
      <c r="O1" t="s">
        <v>6</v>
      </c>
      <c r="P1" t="s">
        <v>2</v>
      </c>
      <c r="Q1" t="s">
        <v>7</v>
      </c>
      <c r="R1" t="s">
        <v>8</v>
      </c>
      <c r="S1" t="s">
        <v>9</v>
      </c>
      <c r="T1" t="s">
        <v>3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1</v>
      </c>
      <c r="AN1" t="s">
        <v>28</v>
      </c>
      <c r="AO1" t="s">
        <v>29</v>
      </c>
    </row>
    <row r="2" spans="1:43" x14ac:dyDescent="0.2">
      <c r="A2" s="4">
        <v>0.6</v>
      </c>
      <c r="B2" cm="1">
        <f t="array" ref="B2:B451">_xlfn.SEQUENCE('Details amount'!$A$2)</f>
        <v>1</v>
      </c>
      <c r="C2" t="str" cm="1">
        <f t="array" aca="1" ref="C2:C451" ca="1">_xlfn.MAP(_xlfn.ANCHORARRAY($B$2),_xlfn.LAMBDA(_xlpm.x,IF(_xlpm.x&gt;0,INDEX($L$1:$AO$1,1,RANDBETWEEN(1,30)),"nope")))</f>
        <v>Nebraska</v>
      </c>
      <c r="D2" t="str" cm="1">
        <f t="array" aca="1" ref="D2:D451" ca="1">_xlfn.MAP(_xlfn.ANCHORARRAY($C$2),_xlfn.LAMBDA(_xlpm.x,INDEX($L$3:$AO$17,RANDBETWEEN(1,15),MATCH(_xlpm.x,$L$1:$AO$1,0))))</f>
        <v>Columbus</v>
      </c>
      <c r="E2" t="str" cm="1">
        <f t="array" aca="1" ref="E2:E451" ca="1">_xlfn.MAP(_xlfn.ANCHORARRAY($B$2),_xlfn.LAMBDA(_xlpm.x,IF(_xlpm.x&gt;0,INDEX($AQ$2:$AQ$74,RANDBETWEEN(1,73)),"nope")))</f>
        <v>W Main St</v>
      </c>
      <c r="F2" cm="1">
        <f t="array" aca="1" ref="F2:F451" ca="1">_xlfn.MAP(_xlfn.ANCHORARRAY($B$2),_xlfn.LAMBDA(_xlpm.x,IF(_xlpm.x&gt;0,RANDBETWEEN(1,136),"nope")))</f>
        <v>49</v>
      </c>
      <c r="G2" t="str" cm="1">
        <f t="array" aca="1" ref="G2:G451" ca="1">_xlfn.MAP(_xlfn.ANCHORARRAY($B$2),_xlfn.LAMBDA(_xlpm.x,IF(_xlpm.x&gt;0,TEXT(RANDBETWEEN(0,99999),"00000"),"nope")))</f>
        <v>00616</v>
      </c>
      <c r="H2" t="str" cm="1">
        <f t="array" aca="1" ref="H2:H451" ca="1">_xlfn.MAP(_xlfn.ANCHORARRAY($C$2),_xlfn.ANCHORARRAY($D$2),_xlfn.ANCHORARRAY($E$2),_xlfn.ANCHORARRAY($F$2),_xlfn.ANCHORARRAY($G$2),_xlfn.LAMBDA(_xlpm.a,_xlpm.b,_xlpm.c,_xlpm.d,_xlpm.e,_xlfn.CONCAT("United States, ",_xlpm.a,", ",_xlpm.b,", ",_xlpm.c,", ",_xlpm.d,", ",_xlpm.e)))</f>
        <v>United States, Nebraska, Columbus, W Main St, 49, 00616</v>
      </c>
      <c r="I2" t="str" cm="1">
        <f t="array" aca="1" ref="I2:I451" ca="1">_xlfn.MAP(_xlfn.ANCHORARRAY($C$2),_xlfn.LAMBDA(_xlpm.x,IF(AND(INDEX($L$2:$AO$2,1,MATCH(_xlpm.x,$L$1:$AO$1,0))&gt;0,_xlfn.BINOM.INV(1,$A$2,RAND())=1),INDEX($L$19:$AO$22,RANDBETWEEN(1,INDEX($L$2:$AO$2,1,MATCH(_xlpm.x,$L$1:$AO$1,0))),MATCH(_xlpm.x,$L$1:$AO$1,0)),"")))</f>
        <v/>
      </c>
      <c r="J2" t="str" cm="1">
        <f t="array" aca="1" ref="J2:J451" ca="1">_xlfn.MAP(_xlfn.ANCHORARRAY($C$2),_xlfn.LAMBDA(_xlpm.x,_xlfn.CONCAT(INDEX($L$24:$AO$58,RANDBETWEEN(1,INDEX($L$23:$AO$23,1,MATCH(_xlpm.x,$L$1:$AO$1,0))),MATCH(_xlpm.x,$L$1:$AO$1,0)),TEXT(RANDBETWEEN(0,9999999),"0000000"))))</f>
        <v>4023745863</v>
      </c>
      <c r="L2">
        <f>COUNTA(L19:L22)</f>
        <v>2</v>
      </c>
      <c r="M2">
        <f t="shared" ref="M2:AO2" si="0">COUNTA(M19:M22)</f>
        <v>1</v>
      </c>
      <c r="N2">
        <f t="shared" si="0"/>
        <v>0</v>
      </c>
      <c r="O2">
        <f t="shared" si="0"/>
        <v>0</v>
      </c>
      <c r="P2">
        <f t="shared" si="0"/>
        <v>1</v>
      </c>
      <c r="Q2">
        <f t="shared" si="0"/>
        <v>3</v>
      </c>
      <c r="R2">
        <f t="shared" si="0"/>
        <v>0</v>
      </c>
      <c r="S2">
        <f t="shared" si="0"/>
        <v>2</v>
      </c>
      <c r="T2">
        <f t="shared" si="0"/>
        <v>0</v>
      </c>
      <c r="U2">
        <f t="shared" si="0"/>
        <v>1</v>
      </c>
      <c r="V2">
        <f t="shared" si="0"/>
        <v>0</v>
      </c>
      <c r="W2">
        <f t="shared" si="0"/>
        <v>2</v>
      </c>
      <c r="X2">
        <f t="shared" si="0"/>
        <v>1</v>
      </c>
      <c r="Y2">
        <f t="shared" si="0"/>
        <v>2</v>
      </c>
      <c r="Z2">
        <f t="shared" si="0"/>
        <v>0</v>
      </c>
      <c r="AA2">
        <f t="shared" si="0"/>
        <v>1</v>
      </c>
      <c r="AB2">
        <f t="shared" si="0"/>
        <v>0</v>
      </c>
      <c r="AC2">
        <f t="shared" si="0"/>
        <v>2</v>
      </c>
      <c r="AD2">
        <f t="shared" si="0"/>
        <v>1</v>
      </c>
      <c r="AE2">
        <f t="shared" si="0"/>
        <v>0</v>
      </c>
      <c r="AF2">
        <f t="shared" si="0"/>
        <v>2</v>
      </c>
      <c r="AG2">
        <f t="shared" si="0"/>
        <v>2</v>
      </c>
      <c r="AH2">
        <f t="shared" si="0"/>
        <v>0</v>
      </c>
      <c r="AI2">
        <f t="shared" si="0"/>
        <v>1</v>
      </c>
      <c r="AJ2">
        <f t="shared" si="0"/>
        <v>0</v>
      </c>
      <c r="AK2">
        <f t="shared" si="0"/>
        <v>0</v>
      </c>
      <c r="AL2">
        <f t="shared" si="0"/>
        <v>0</v>
      </c>
      <c r="AM2">
        <f t="shared" si="0"/>
        <v>2</v>
      </c>
      <c r="AN2">
        <f t="shared" si="0"/>
        <v>4</v>
      </c>
      <c r="AO2">
        <f t="shared" si="0"/>
        <v>0</v>
      </c>
      <c r="AQ2" t="s">
        <v>456</v>
      </c>
    </row>
    <row r="3" spans="1:43" x14ac:dyDescent="0.2">
      <c r="B3">
        <v>2</v>
      </c>
      <c r="C3" t="str">
        <f ca="1"/>
        <v>Indiana</v>
      </c>
      <c r="D3" t="str">
        <f ca="1"/>
        <v>South Bend</v>
      </c>
      <c r="E3" t="str">
        <f ca="1"/>
        <v>3rd St</v>
      </c>
      <c r="F3">
        <f ca="1"/>
        <v>31</v>
      </c>
      <c r="G3" t="str">
        <f ca="1"/>
        <v>91277</v>
      </c>
      <c r="H3" t="str">
        <f ca="1"/>
        <v>United States, Indiana, South Bend, 3rd St, 31, 91277</v>
      </c>
      <c r="I3" t="str">
        <f ca="1"/>
        <v>BudBounty Business</v>
      </c>
      <c r="J3" t="str">
        <f ca="1"/>
        <v>8129522160</v>
      </c>
      <c r="L3" t="s">
        <v>30</v>
      </c>
      <c r="M3" t="s">
        <v>45</v>
      </c>
      <c r="N3" t="s">
        <v>60</v>
      </c>
      <c r="O3" t="s">
        <v>75</v>
      </c>
      <c r="P3" t="s">
        <v>90</v>
      </c>
      <c r="Q3" t="s">
        <v>105</v>
      </c>
      <c r="R3" t="s">
        <v>120</v>
      </c>
      <c r="S3" t="s">
        <v>135</v>
      </c>
      <c r="T3" t="s">
        <v>150</v>
      </c>
      <c r="U3" t="s">
        <v>165</v>
      </c>
      <c r="V3" t="s">
        <v>180</v>
      </c>
      <c r="W3" t="s">
        <v>207</v>
      </c>
      <c r="X3" t="s">
        <v>195</v>
      </c>
      <c r="Y3" t="s">
        <v>222</v>
      </c>
      <c r="Z3" t="s">
        <v>236</v>
      </c>
      <c r="AA3" t="s">
        <v>251</v>
      </c>
      <c r="AB3" t="s">
        <v>266</v>
      </c>
      <c r="AC3" t="s">
        <v>293</v>
      </c>
      <c r="AD3" t="s">
        <v>307</v>
      </c>
      <c r="AE3" t="s">
        <v>333</v>
      </c>
      <c r="AF3" t="s">
        <v>348</v>
      </c>
      <c r="AG3" t="s">
        <v>375</v>
      </c>
      <c r="AH3" t="s">
        <v>390</v>
      </c>
      <c r="AI3" t="s">
        <v>403</v>
      </c>
      <c r="AJ3" t="s">
        <v>253</v>
      </c>
      <c r="AK3" t="s">
        <v>427</v>
      </c>
      <c r="AL3" t="s">
        <v>442</v>
      </c>
      <c r="AM3" t="s">
        <v>361</v>
      </c>
      <c r="AN3" t="s">
        <v>319</v>
      </c>
      <c r="AO3" t="s">
        <v>137</v>
      </c>
      <c r="AQ3" t="s">
        <v>457</v>
      </c>
    </row>
    <row r="4" spans="1:43" x14ac:dyDescent="0.2">
      <c r="B4">
        <v>3</v>
      </c>
      <c r="C4" t="str">
        <f ca="1"/>
        <v>Nevada</v>
      </c>
      <c r="D4" t="str">
        <f ca="1"/>
        <v>Paradise</v>
      </c>
      <c r="E4" t="str">
        <f ca="1"/>
        <v>Short St</v>
      </c>
      <c r="F4">
        <f ca="1"/>
        <v>73</v>
      </c>
      <c r="G4" t="str">
        <f ca="1"/>
        <v>32501</v>
      </c>
      <c r="H4" t="str">
        <f ca="1"/>
        <v>United States, Nevada, Paradise, Short St, 73, 32501</v>
      </c>
      <c r="I4" t="str">
        <f ca="1"/>
        <v/>
      </c>
      <c r="J4" t="str">
        <f ca="1"/>
        <v>7258251545</v>
      </c>
      <c r="L4" t="s">
        <v>31</v>
      </c>
      <c r="M4" t="s">
        <v>46</v>
      </c>
      <c r="N4" t="s">
        <v>61</v>
      </c>
      <c r="O4" t="s">
        <v>76</v>
      </c>
      <c r="P4" t="s">
        <v>91</v>
      </c>
      <c r="Q4" t="s">
        <v>106</v>
      </c>
      <c r="R4" t="s">
        <v>121</v>
      </c>
      <c r="S4" t="s">
        <v>136</v>
      </c>
      <c r="T4" t="s">
        <v>151</v>
      </c>
      <c r="U4" t="s">
        <v>166</v>
      </c>
      <c r="V4" t="s">
        <v>181</v>
      </c>
      <c r="W4" t="s">
        <v>208</v>
      </c>
      <c r="X4" t="s">
        <v>107</v>
      </c>
      <c r="Y4" t="s">
        <v>223</v>
      </c>
      <c r="Z4" t="s">
        <v>237</v>
      </c>
      <c r="AA4" t="s">
        <v>252</v>
      </c>
      <c r="AB4" t="s">
        <v>267</v>
      </c>
      <c r="AC4" t="s">
        <v>294</v>
      </c>
      <c r="AD4" t="s">
        <v>216</v>
      </c>
      <c r="AE4" t="s">
        <v>334</v>
      </c>
      <c r="AF4" t="s">
        <v>349</v>
      </c>
      <c r="AG4" t="s">
        <v>376</v>
      </c>
      <c r="AH4" t="s">
        <v>391</v>
      </c>
      <c r="AI4" t="s">
        <v>404</v>
      </c>
      <c r="AJ4" t="s">
        <v>416</v>
      </c>
      <c r="AK4" t="s">
        <v>428</v>
      </c>
      <c r="AL4" t="s">
        <v>443</v>
      </c>
      <c r="AM4" t="s">
        <v>275</v>
      </c>
      <c r="AN4" t="s">
        <v>320</v>
      </c>
      <c r="AO4" t="s">
        <v>280</v>
      </c>
      <c r="AQ4" t="s">
        <v>458</v>
      </c>
    </row>
    <row r="5" spans="1:43" x14ac:dyDescent="0.2">
      <c r="B5">
        <v>4</v>
      </c>
      <c r="C5" t="str">
        <f ca="1"/>
        <v>Georgia</v>
      </c>
      <c r="D5" t="str">
        <f ca="1"/>
        <v>Warner Robins</v>
      </c>
      <c r="E5" t="str">
        <f ca="1"/>
        <v>Mill St</v>
      </c>
      <c r="F5">
        <f ca="1"/>
        <v>103</v>
      </c>
      <c r="G5" t="str">
        <f ca="1"/>
        <v>93608</v>
      </c>
      <c r="H5" t="str">
        <f ca="1"/>
        <v>United States, Georgia, Warner Robins, Mill St, 103, 93608</v>
      </c>
      <c r="I5" t="str">
        <f ca="1"/>
        <v>CanopyCrafters Market</v>
      </c>
      <c r="J5" t="str">
        <f ca="1"/>
        <v>4788066117</v>
      </c>
      <c r="L5" t="s">
        <v>32</v>
      </c>
      <c r="M5" t="s">
        <v>47</v>
      </c>
      <c r="N5" t="s">
        <v>62</v>
      </c>
      <c r="O5" t="s">
        <v>77</v>
      </c>
      <c r="P5" t="s">
        <v>92</v>
      </c>
      <c r="Q5" t="s">
        <v>107</v>
      </c>
      <c r="R5" t="s">
        <v>122</v>
      </c>
      <c r="S5" t="s">
        <v>137</v>
      </c>
      <c r="T5" t="s">
        <v>152</v>
      </c>
      <c r="U5" t="s">
        <v>167</v>
      </c>
      <c r="V5" t="s">
        <v>182</v>
      </c>
      <c r="W5" t="s">
        <v>209</v>
      </c>
      <c r="X5" t="s">
        <v>196</v>
      </c>
      <c r="Y5" t="s">
        <v>224</v>
      </c>
      <c r="Z5" t="s">
        <v>238</v>
      </c>
      <c r="AA5" t="s">
        <v>253</v>
      </c>
      <c r="AB5" t="s">
        <v>268</v>
      </c>
      <c r="AC5" t="s">
        <v>295</v>
      </c>
      <c r="AD5" t="s">
        <v>308</v>
      </c>
      <c r="AE5" t="s">
        <v>335</v>
      </c>
      <c r="AF5" t="s">
        <v>199</v>
      </c>
      <c r="AG5" t="s">
        <v>377</v>
      </c>
      <c r="AH5" t="s">
        <v>322</v>
      </c>
      <c r="AI5" t="s">
        <v>405</v>
      </c>
      <c r="AJ5" t="s">
        <v>199</v>
      </c>
      <c r="AK5" t="s">
        <v>429</v>
      </c>
      <c r="AL5" t="s">
        <v>444</v>
      </c>
      <c r="AM5" t="s">
        <v>362</v>
      </c>
      <c r="AN5" t="s">
        <v>321</v>
      </c>
      <c r="AO5" t="s">
        <v>281</v>
      </c>
      <c r="AQ5" t="s">
        <v>459</v>
      </c>
    </row>
    <row r="6" spans="1:43" x14ac:dyDescent="0.2">
      <c r="B6">
        <v>5</v>
      </c>
      <c r="C6" t="str">
        <f ca="1"/>
        <v>Florida</v>
      </c>
      <c r="D6" t="str">
        <f ca="1"/>
        <v>Tallahassee</v>
      </c>
      <c r="E6" t="str">
        <f ca="1"/>
        <v>Mill St</v>
      </c>
      <c r="F6">
        <f ca="1"/>
        <v>69</v>
      </c>
      <c r="G6" t="str">
        <f ca="1"/>
        <v>25789</v>
      </c>
      <c r="H6" t="str">
        <f ca="1"/>
        <v>United States, Florida, Tallahassee, Mill St, 69, 25789</v>
      </c>
      <c r="I6" t="str">
        <f ca="1"/>
        <v/>
      </c>
      <c r="J6" t="str">
        <f ca="1"/>
        <v>3864571050</v>
      </c>
      <c r="L6" t="s">
        <v>33</v>
      </c>
      <c r="M6" t="s">
        <v>48</v>
      </c>
      <c r="N6" t="s">
        <v>63</v>
      </c>
      <c r="O6" t="s">
        <v>78</v>
      </c>
      <c r="P6" t="s">
        <v>93</v>
      </c>
      <c r="Q6" t="s">
        <v>108</v>
      </c>
      <c r="R6" t="s">
        <v>123</v>
      </c>
      <c r="S6" t="s">
        <v>138</v>
      </c>
      <c r="T6" t="s">
        <v>153</v>
      </c>
      <c r="U6" t="s">
        <v>168</v>
      </c>
      <c r="V6" t="s">
        <v>183</v>
      </c>
      <c r="W6" t="s">
        <v>210</v>
      </c>
      <c r="X6" t="s">
        <v>197</v>
      </c>
      <c r="Y6" t="s">
        <v>225</v>
      </c>
      <c r="Z6" t="s">
        <v>239</v>
      </c>
      <c r="AA6" t="s">
        <v>254</v>
      </c>
      <c r="AB6" t="s">
        <v>269</v>
      </c>
      <c r="AC6" t="s">
        <v>296</v>
      </c>
      <c r="AD6" t="s">
        <v>309</v>
      </c>
      <c r="AE6" t="s">
        <v>336</v>
      </c>
      <c r="AF6" t="s">
        <v>350</v>
      </c>
      <c r="AG6" t="s">
        <v>378</v>
      </c>
      <c r="AH6" t="s">
        <v>392</v>
      </c>
      <c r="AI6" t="s">
        <v>406</v>
      </c>
      <c r="AJ6" t="s">
        <v>334</v>
      </c>
      <c r="AK6" t="s">
        <v>430</v>
      </c>
      <c r="AL6" t="s">
        <v>445</v>
      </c>
      <c r="AM6" t="s">
        <v>363</v>
      </c>
      <c r="AN6" t="s">
        <v>136</v>
      </c>
      <c r="AO6" t="s">
        <v>282</v>
      </c>
      <c r="AQ6" t="s">
        <v>460</v>
      </c>
    </row>
    <row r="7" spans="1:43" x14ac:dyDescent="0.2">
      <c r="B7">
        <v>6</v>
      </c>
      <c r="C7" t="str">
        <f ca="1"/>
        <v>Mississippi</v>
      </c>
      <c r="D7" t="str">
        <f ca="1"/>
        <v>Olive Branch</v>
      </c>
      <c r="E7" t="str">
        <f ca="1"/>
        <v>Cedar Ln</v>
      </c>
      <c r="F7">
        <f ca="1"/>
        <v>112</v>
      </c>
      <c r="G7" t="str">
        <f ca="1"/>
        <v>93393</v>
      </c>
      <c r="H7" t="str">
        <f ca="1"/>
        <v>United States, Mississippi, Olive Branch, Cedar Ln, 112, 93393</v>
      </c>
      <c r="I7" t="str">
        <f ca="1"/>
        <v/>
      </c>
      <c r="J7" t="str">
        <f ca="1"/>
        <v>7692065960</v>
      </c>
      <c r="L7" t="s">
        <v>34</v>
      </c>
      <c r="M7" t="s">
        <v>49</v>
      </c>
      <c r="N7" t="s">
        <v>64</v>
      </c>
      <c r="O7" t="s">
        <v>79</v>
      </c>
      <c r="P7" t="s">
        <v>94</v>
      </c>
      <c r="Q7" t="s">
        <v>109</v>
      </c>
      <c r="R7" t="s">
        <v>124</v>
      </c>
      <c r="S7" t="s">
        <v>139</v>
      </c>
      <c r="T7" t="s">
        <v>154</v>
      </c>
      <c r="U7" t="s">
        <v>169</v>
      </c>
      <c r="V7" t="s">
        <v>184</v>
      </c>
      <c r="W7" t="s">
        <v>211</v>
      </c>
      <c r="X7" t="s">
        <v>198</v>
      </c>
      <c r="Y7" t="s">
        <v>226</v>
      </c>
      <c r="Z7" t="s">
        <v>240</v>
      </c>
      <c r="AA7" t="s">
        <v>255</v>
      </c>
      <c r="AB7" t="s">
        <v>270</v>
      </c>
      <c r="AC7" t="s">
        <v>230</v>
      </c>
      <c r="AD7" t="s">
        <v>36</v>
      </c>
      <c r="AE7" t="s">
        <v>337</v>
      </c>
      <c r="AF7" t="s">
        <v>351</v>
      </c>
      <c r="AG7" t="s">
        <v>379</v>
      </c>
      <c r="AH7" t="s">
        <v>203</v>
      </c>
      <c r="AI7" t="s">
        <v>407</v>
      </c>
      <c r="AJ7" t="s">
        <v>279</v>
      </c>
      <c r="AK7" t="s">
        <v>431</v>
      </c>
      <c r="AL7" t="s">
        <v>446</v>
      </c>
      <c r="AM7" t="s">
        <v>364</v>
      </c>
      <c r="AN7" t="s">
        <v>322</v>
      </c>
      <c r="AO7" t="s">
        <v>283</v>
      </c>
      <c r="AQ7" t="s">
        <v>461</v>
      </c>
    </row>
    <row r="8" spans="1:43" x14ac:dyDescent="0.2">
      <c r="B8">
        <v>7</v>
      </c>
      <c r="C8" t="str">
        <f ca="1"/>
        <v>Illinois</v>
      </c>
      <c r="D8" t="str">
        <f ca="1"/>
        <v>Des Plaines</v>
      </c>
      <c r="E8" t="str">
        <f ca="1"/>
        <v>Main St</v>
      </c>
      <c r="F8">
        <f ca="1"/>
        <v>63</v>
      </c>
      <c r="G8" t="str">
        <f ca="1"/>
        <v>88117</v>
      </c>
      <c r="H8" t="str">
        <f ca="1"/>
        <v>United States, Illinois, Des Plaines, Main St, 63, 88117</v>
      </c>
      <c r="I8" t="str">
        <f ca="1"/>
        <v/>
      </c>
      <c r="J8" t="str">
        <f ca="1"/>
        <v>3310089874</v>
      </c>
      <c r="L8" t="s">
        <v>35</v>
      </c>
      <c r="M8" t="s">
        <v>50</v>
      </c>
      <c r="N8" t="s">
        <v>65</v>
      </c>
      <c r="O8" t="s">
        <v>80</v>
      </c>
      <c r="P8" t="s">
        <v>95</v>
      </c>
      <c r="Q8" t="s">
        <v>110</v>
      </c>
      <c r="R8" t="s">
        <v>125</v>
      </c>
      <c r="S8" t="s">
        <v>140</v>
      </c>
      <c r="T8" t="s">
        <v>155</v>
      </c>
      <c r="U8" t="s">
        <v>170</v>
      </c>
      <c r="V8" t="s">
        <v>185</v>
      </c>
      <c r="W8" t="s">
        <v>212</v>
      </c>
      <c r="X8" t="s">
        <v>199</v>
      </c>
      <c r="Y8" t="s">
        <v>227</v>
      </c>
      <c r="Z8" t="s">
        <v>241</v>
      </c>
      <c r="AA8" t="s">
        <v>256</v>
      </c>
      <c r="AB8" t="s">
        <v>271</v>
      </c>
      <c r="AC8" t="s">
        <v>297</v>
      </c>
      <c r="AD8" t="s">
        <v>310</v>
      </c>
      <c r="AE8" t="s">
        <v>338</v>
      </c>
      <c r="AF8" t="s">
        <v>352</v>
      </c>
      <c r="AG8" t="s">
        <v>380</v>
      </c>
      <c r="AH8" t="s">
        <v>393</v>
      </c>
      <c r="AI8" t="s">
        <v>408</v>
      </c>
      <c r="AJ8" t="s">
        <v>417</v>
      </c>
      <c r="AK8" t="s">
        <v>432</v>
      </c>
      <c r="AL8" t="s">
        <v>447</v>
      </c>
      <c r="AM8" t="s">
        <v>365</v>
      </c>
      <c r="AN8" t="s">
        <v>323</v>
      </c>
      <c r="AO8" t="s">
        <v>284</v>
      </c>
      <c r="AQ8" t="s">
        <v>462</v>
      </c>
    </row>
    <row r="9" spans="1:43" x14ac:dyDescent="0.2">
      <c r="B9">
        <v>8</v>
      </c>
      <c r="C9" t="str">
        <f ca="1"/>
        <v>Illinois</v>
      </c>
      <c r="D9" t="str">
        <f ca="1"/>
        <v>Berwy</v>
      </c>
      <c r="E9" t="str">
        <f ca="1"/>
        <v>Vine St</v>
      </c>
      <c r="F9">
        <f ca="1"/>
        <v>62</v>
      </c>
      <c r="G9" t="str">
        <f ca="1"/>
        <v>86974</v>
      </c>
      <c r="H9" t="str">
        <f ca="1"/>
        <v>United States, Illinois, Berwy, Vine St, 62, 86974</v>
      </c>
      <c r="I9" t="str">
        <f ca="1"/>
        <v>EdenEcho Developers</v>
      </c>
      <c r="J9" t="str">
        <f ca="1"/>
        <v>6187292785</v>
      </c>
      <c r="L9" t="s">
        <v>36</v>
      </c>
      <c r="M9" t="s">
        <v>51</v>
      </c>
      <c r="N9" t="s">
        <v>66</v>
      </c>
      <c r="O9" t="s">
        <v>81</v>
      </c>
      <c r="P9" t="s">
        <v>96</v>
      </c>
      <c r="Q9" t="s">
        <v>111</v>
      </c>
      <c r="R9" t="s">
        <v>126</v>
      </c>
      <c r="S9" t="s">
        <v>141</v>
      </c>
      <c r="T9" t="s">
        <v>156</v>
      </c>
      <c r="U9" t="s">
        <v>171</v>
      </c>
      <c r="V9" t="s">
        <v>186</v>
      </c>
      <c r="W9" t="s">
        <v>213</v>
      </c>
      <c r="X9" t="s">
        <v>68</v>
      </c>
      <c r="Y9" t="s">
        <v>203</v>
      </c>
      <c r="Z9" t="s">
        <v>242</v>
      </c>
      <c r="AA9" t="s">
        <v>257</v>
      </c>
      <c r="AB9" t="s">
        <v>272</v>
      </c>
      <c r="AC9" t="s">
        <v>298</v>
      </c>
      <c r="AD9" t="s">
        <v>311</v>
      </c>
      <c r="AE9" t="s">
        <v>339</v>
      </c>
      <c r="AF9" t="s">
        <v>353</v>
      </c>
      <c r="AG9" t="s">
        <v>381</v>
      </c>
      <c r="AH9" t="s">
        <v>394</v>
      </c>
      <c r="AI9" t="s">
        <v>409</v>
      </c>
      <c r="AJ9" t="s">
        <v>418</v>
      </c>
      <c r="AK9" t="s">
        <v>433</v>
      </c>
      <c r="AL9" t="s">
        <v>448</v>
      </c>
      <c r="AM9" t="s">
        <v>366</v>
      </c>
      <c r="AN9" t="s">
        <v>324</v>
      </c>
      <c r="AO9" t="s">
        <v>285</v>
      </c>
      <c r="AQ9" t="s">
        <v>463</v>
      </c>
    </row>
    <row r="10" spans="1:43" x14ac:dyDescent="0.2">
      <c r="B10">
        <v>9</v>
      </c>
      <c r="C10" t="str">
        <f ca="1"/>
        <v>Kansas</v>
      </c>
      <c r="D10" t="str">
        <f ca="1"/>
        <v>Hutchinson</v>
      </c>
      <c r="E10" t="str">
        <f ca="1"/>
        <v>1st St</v>
      </c>
      <c r="F10">
        <f ca="1"/>
        <v>120</v>
      </c>
      <c r="G10" t="str">
        <f ca="1"/>
        <v>56743</v>
      </c>
      <c r="H10" t="str">
        <f ca="1"/>
        <v>United States, Kansas, Hutchinson, 1st St, 120, 56743</v>
      </c>
      <c r="I10" t="str">
        <f ca="1"/>
        <v/>
      </c>
      <c r="J10" t="str">
        <f ca="1"/>
        <v>3163359040</v>
      </c>
      <c r="L10" t="s">
        <v>37</v>
      </c>
      <c r="M10" t="s">
        <v>52</v>
      </c>
      <c r="N10" t="s">
        <v>67</v>
      </c>
      <c r="O10" t="s">
        <v>82</v>
      </c>
      <c r="P10" t="s">
        <v>97</v>
      </c>
      <c r="Q10" t="s">
        <v>112</v>
      </c>
      <c r="R10" t="s">
        <v>127</v>
      </c>
      <c r="S10" t="s">
        <v>142</v>
      </c>
      <c r="T10" t="s">
        <v>157</v>
      </c>
      <c r="U10" t="s">
        <v>172</v>
      </c>
      <c r="V10" t="s">
        <v>187</v>
      </c>
      <c r="W10" t="s">
        <v>214</v>
      </c>
      <c r="X10" t="s">
        <v>200</v>
      </c>
      <c r="Y10" t="s">
        <v>228</v>
      </c>
      <c r="Z10" t="s">
        <v>243</v>
      </c>
      <c r="AA10" t="s">
        <v>258</v>
      </c>
      <c r="AB10" t="s">
        <v>40</v>
      </c>
      <c r="AC10" t="s">
        <v>299</v>
      </c>
      <c r="AD10" t="s">
        <v>312</v>
      </c>
      <c r="AE10" t="s">
        <v>340</v>
      </c>
      <c r="AF10" t="s">
        <v>354</v>
      </c>
      <c r="AG10" t="s">
        <v>382</v>
      </c>
      <c r="AH10" t="s">
        <v>395</v>
      </c>
      <c r="AI10" t="s">
        <v>208</v>
      </c>
      <c r="AJ10" t="s">
        <v>419</v>
      </c>
      <c r="AK10" t="s">
        <v>434</v>
      </c>
      <c r="AL10" t="s">
        <v>449</v>
      </c>
      <c r="AM10" t="s">
        <v>367</v>
      </c>
      <c r="AN10" t="s">
        <v>325</v>
      </c>
      <c r="AO10" t="s">
        <v>286</v>
      </c>
      <c r="AQ10" t="s">
        <v>464</v>
      </c>
    </row>
    <row r="11" spans="1:43" x14ac:dyDescent="0.2">
      <c r="B11">
        <v>10</v>
      </c>
      <c r="C11" t="str">
        <f ca="1"/>
        <v>Idaho</v>
      </c>
      <c r="D11" t="str">
        <f ca="1"/>
        <v>Moscow</v>
      </c>
      <c r="E11" t="str">
        <f ca="1"/>
        <v>7th St</v>
      </c>
      <c r="F11">
        <f ca="1"/>
        <v>51</v>
      </c>
      <c r="G11" t="str">
        <f ca="1"/>
        <v>56955</v>
      </c>
      <c r="H11" t="str">
        <f ca="1"/>
        <v>United States, Idaho, Moscow, 7th St, 51, 56955</v>
      </c>
      <c r="I11" t="str">
        <f ca="1"/>
        <v>ParkPlace Properties</v>
      </c>
      <c r="J11" t="str">
        <f ca="1"/>
        <v>2084721093</v>
      </c>
      <c r="L11" t="s">
        <v>38</v>
      </c>
      <c r="M11" t="s">
        <v>53</v>
      </c>
      <c r="N11" t="s">
        <v>68</v>
      </c>
      <c r="O11" t="s">
        <v>83</v>
      </c>
      <c r="P11" t="s">
        <v>98</v>
      </c>
      <c r="Q11" t="s">
        <v>113</v>
      </c>
      <c r="R11" t="s">
        <v>128</v>
      </c>
      <c r="S11" t="s">
        <v>143</v>
      </c>
      <c r="T11" t="s">
        <v>158</v>
      </c>
      <c r="U11" t="s">
        <v>173</v>
      </c>
      <c r="V11" t="s">
        <v>188</v>
      </c>
      <c r="W11" t="s">
        <v>215</v>
      </c>
      <c r="X11" t="s">
        <v>201</v>
      </c>
      <c r="Y11" t="s">
        <v>229</v>
      </c>
      <c r="Z11" t="s">
        <v>244</v>
      </c>
      <c r="AA11" t="s">
        <v>259</v>
      </c>
      <c r="AB11" t="s">
        <v>273</v>
      </c>
      <c r="AC11" t="s">
        <v>300</v>
      </c>
      <c r="AD11" t="s">
        <v>313</v>
      </c>
      <c r="AE11" t="s">
        <v>341</v>
      </c>
      <c r="AF11" t="s">
        <v>355</v>
      </c>
      <c r="AG11" t="s">
        <v>383</v>
      </c>
      <c r="AH11" t="s">
        <v>396</v>
      </c>
      <c r="AI11" t="s">
        <v>410</v>
      </c>
      <c r="AJ11" t="s">
        <v>420</v>
      </c>
      <c r="AK11" t="s">
        <v>435</v>
      </c>
      <c r="AL11" t="s">
        <v>167</v>
      </c>
      <c r="AM11" t="s">
        <v>368</v>
      </c>
      <c r="AN11" t="s">
        <v>326</v>
      </c>
      <c r="AO11" t="s">
        <v>287</v>
      </c>
      <c r="AQ11" t="s">
        <v>465</v>
      </c>
    </row>
    <row r="12" spans="1:43" x14ac:dyDescent="0.2">
      <c r="B12">
        <v>11</v>
      </c>
      <c r="C12" t="str">
        <f ca="1"/>
        <v>Arizona</v>
      </c>
      <c r="D12" t="str">
        <f ca="1"/>
        <v>Gilbert</v>
      </c>
      <c r="E12" t="str">
        <f ca="1"/>
        <v>County Line Rd</v>
      </c>
      <c r="F12">
        <f ca="1"/>
        <v>16</v>
      </c>
      <c r="G12" t="str">
        <f ca="1"/>
        <v>46592</v>
      </c>
      <c r="H12" t="str">
        <f ca="1"/>
        <v>United States, Arizona, Gilbert, County Line Rd, 16, 46592</v>
      </c>
      <c r="I12" t="str">
        <f ca="1"/>
        <v/>
      </c>
      <c r="J12" t="str">
        <f ca="1"/>
        <v>5207586723</v>
      </c>
      <c r="L12" t="s">
        <v>39</v>
      </c>
      <c r="M12" t="s">
        <v>54</v>
      </c>
      <c r="N12" t="s">
        <v>69</v>
      </c>
      <c r="O12" t="s">
        <v>84</v>
      </c>
      <c r="P12" t="s">
        <v>99</v>
      </c>
      <c r="Q12" t="s">
        <v>114</v>
      </c>
      <c r="R12" t="s">
        <v>129</v>
      </c>
      <c r="S12" t="s">
        <v>144</v>
      </c>
      <c r="T12" t="s">
        <v>159</v>
      </c>
      <c r="U12" t="s">
        <v>174</v>
      </c>
      <c r="V12" t="s">
        <v>189</v>
      </c>
      <c r="W12" t="s">
        <v>216</v>
      </c>
      <c r="X12" t="s">
        <v>202</v>
      </c>
      <c r="Y12" t="s">
        <v>230</v>
      </c>
      <c r="Z12" t="s">
        <v>245</v>
      </c>
      <c r="AA12" t="s">
        <v>260</v>
      </c>
      <c r="AB12" t="s">
        <v>274</v>
      </c>
      <c r="AC12" t="s">
        <v>301</v>
      </c>
      <c r="AD12" t="s">
        <v>166</v>
      </c>
      <c r="AE12" t="s">
        <v>342</v>
      </c>
      <c r="AF12" t="s">
        <v>356</v>
      </c>
      <c r="AG12" t="s">
        <v>384</v>
      </c>
      <c r="AH12" t="s">
        <v>397</v>
      </c>
      <c r="AI12" t="s">
        <v>411</v>
      </c>
      <c r="AJ12" t="s">
        <v>421</v>
      </c>
      <c r="AK12" t="s">
        <v>436</v>
      </c>
      <c r="AL12" t="s">
        <v>450</v>
      </c>
      <c r="AM12" t="s">
        <v>369</v>
      </c>
      <c r="AN12" t="s">
        <v>327</v>
      </c>
      <c r="AO12" t="s">
        <v>288</v>
      </c>
      <c r="AQ12" t="s">
        <v>466</v>
      </c>
    </row>
    <row r="13" spans="1:43" x14ac:dyDescent="0.2">
      <c r="B13">
        <v>12</v>
      </c>
      <c r="C13" t="str">
        <f ca="1"/>
        <v>Kentucky</v>
      </c>
      <c r="D13" t="str">
        <f ca="1"/>
        <v>Elizabethtown</v>
      </c>
      <c r="E13" t="str">
        <f ca="1"/>
        <v>School St</v>
      </c>
      <c r="F13">
        <f ca="1"/>
        <v>83</v>
      </c>
      <c r="G13" t="str">
        <f ca="1"/>
        <v>98492</v>
      </c>
      <c r="H13" t="str">
        <f ca="1"/>
        <v>United States, Kentucky, Elizabethtown, School St, 83, 98492</v>
      </c>
      <c r="I13" t="str">
        <f ca="1"/>
        <v/>
      </c>
      <c r="J13" t="str">
        <f ca="1"/>
        <v>8592367163</v>
      </c>
      <c r="L13" t="s">
        <v>40</v>
      </c>
      <c r="M13" t="s">
        <v>55</v>
      </c>
      <c r="N13" t="s">
        <v>70</v>
      </c>
      <c r="O13" t="s">
        <v>85</v>
      </c>
      <c r="P13" t="s">
        <v>100</v>
      </c>
      <c r="Q13" t="s">
        <v>115</v>
      </c>
      <c r="R13" t="s">
        <v>130</v>
      </c>
      <c r="S13" t="s">
        <v>145</v>
      </c>
      <c r="T13" t="s">
        <v>160</v>
      </c>
      <c r="U13" t="s">
        <v>175</v>
      </c>
      <c r="V13" t="s">
        <v>190</v>
      </c>
      <c r="W13" t="s">
        <v>217</v>
      </c>
      <c r="X13" t="s">
        <v>203</v>
      </c>
      <c r="Y13" t="s">
        <v>231</v>
      </c>
      <c r="Z13" t="s">
        <v>246</v>
      </c>
      <c r="AA13" t="s">
        <v>261</v>
      </c>
      <c r="AB13" t="s">
        <v>275</v>
      </c>
      <c r="AC13" t="s">
        <v>302</v>
      </c>
      <c r="AD13" t="s">
        <v>314</v>
      </c>
      <c r="AE13" t="s">
        <v>343</v>
      </c>
      <c r="AF13" t="s">
        <v>357</v>
      </c>
      <c r="AG13" t="s">
        <v>385</v>
      </c>
      <c r="AH13" t="s">
        <v>398</v>
      </c>
      <c r="AI13" t="s">
        <v>412</v>
      </c>
      <c r="AJ13" t="s">
        <v>422</v>
      </c>
      <c r="AK13" t="s">
        <v>437</v>
      </c>
      <c r="AL13" t="s">
        <v>451</v>
      </c>
      <c r="AM13" t="s">
        <v>370</v>
      </c>
      <c r="AN13" t="s">
        <v>328</v>
      </c>
      <c r="AO13" t="s">
        <v>289</v>
      </c>
      <c r="AQ13" t="s">
        <v>467</v>
      </c>
    </row>
    <row r="14" spans="1:43" x14ac:dyDescent="0.2">
      <c r="B14">
        <v>13</v>
      </c>
      <c r="C14" t="str">
        <f ca="1"/>
        <v>California</v>
      </c>
      <c r="D14" t="str">
        <f ca="1"/>
        <v>Los Angeles</v>
      </c>
      <c r="E14" t="str">
        <f ca="1"/>
        <v>West St</v>
      </c>
      <c r="F14">
        <f ca="1"/>
        <v>135</v>
      </c>
      <c r="G14" t="str">
        <f ca="1"/>
        <v>50493</v>
      </c>
      <c r="H14" t="str">
        <f ca="1"/>
        <v>United States, California, Los Angeles, West St, 135, 50493</v>
      </c>
      <c r="I14" t="str">
        <f ca="1"/>
        <v>GardenGuild Holdings</v>
      </c>
      <c r="J14" t="str">
        <f ca="1"/>
        <v>4248810817</v>
      </c>
      <c r="L14" t="s">
        <v>41</v>
      </c>
      <c r="M14" t="s">
        <v>56</v>
      </c>
      <c r="N14" t="s">
        <v>71</v>
      </c>
      <c r="O14" t="s">
        <v>86</v>
      </c>
      <c r="P14" t="s">
        <v>101</v>
      </c>
      <c r="Q14" t="s">
        <v>116</v>
      </c>
      <c r="R14" t="s">
        <v>131</v>
      </c>
      <c r="S14" t="s">
        <v>146</v>
      </c>
      <c r="T14" t="s">
        <v>161</v>
      </c>
      <c r="U14" t="s">
        <v>176</v>
      </c>
      <c r="V14" t="s">
        <v>191</v>
      </c>
      <c r="W14" t="s">
        <v>218</v>
      </c>
      <c r="X14" t="s">
        <v>39</v>
      </c>
      <c r="Y14" t="s">
        <v>232</v>
      </c>
      <c r="Z14" t="s">
        <v>247</v>
      </c>
      <c r="AA14" t="s">
        <v>262</v>
      </c>
      <c r="AB14" t="s">
        <v>276</v>
      </c>
      <c r="AC14" t="s">
        <v>303</v>
      </c>
      <c r="AD14" t="s">
        <v>315</v>
      </c>
      <c r="AE14" t="s">
        <v>344</v>
      </c>
      <c r="AF14" t="s">
        <v>256</v>
      </c>
      <c r="AG14" t="s">
        <v>386</v>
      </c>
      <c r="AH14" t="s">
        <v>399</v>
      </c>
      <c r="AI14" t="s">
        <v>413</v>
      </c>
      <c r="AJ14" t="s">
        <v>423</v>
      </c>
      <c r="AK14" t="s">
        <v>438</v>
      </c>
      <c r="AL14" t="s">
        <v>452</v>
      </c>
      <c r="AM14" t="s">
        <v>371</v>
      </c>
      <c r="AN14" t="s">
        <v>329</v>
      </c>
      <c r="AO14" t="s">
        <v>290</v>
      </c>
      <c r="AQ14" t="s">
        <v>468</v>
      </c>
    </row>
    <row r="15" spans="1:43" x14ac:dyDescent="0.2">
      <c r="B15">
        <v>14</v>
      </c>
      <c r="C15" t="str">
        <f ca="1"/>
        <v>Connecticut</v>
      </c>
      <c r="D15" t="str">
        <f ca="1"/>
        <v>Norwalk</v>
      </c>
      <c r="E15" t="str">
        <f ca="1"/>
        <v>Washington Ave</v>
      </c>
      <c r="F15">
        <f ca="1"/>
        <v>49</v>
      </c>
      <c r="G15" t="str">
        <f ca="1"/>
        <v>33254</v>
      </c>
      <c r="H15" t="str">
        <f ca="1"/>
        <v>United States, Connecticut, Norwalk, Washington Ave, 49, 33254</v>
      </c>
      <c r="I15" t="str">
        <f ca="1"/>
        <v/>
      </c>
      <c r="J15" t="str">
        <f ca="1"/>
        <v>9590307735</v>
      </c>
      <c r="L15" t="s">
        <v>42</v>
      </c>
      <c r="M15" t="s">
        <v>57</v>
      </c>
      <c r="N15" t="s">
        <v>72</v>
      </c>
      <c r="O15" t="s">
        <v>87</v>
      </c>
      <c r="P15" t="s">
        <v>102</v>
      </c>
      <c r="Q15" t="s">
        <v>117</v>
      </c>
      <c r="R15" t="s">
        <v>132</v>
      </c>
      <c r="S15" t="s">
        <v>147</v>
      </c>
      <c r="T15" t="s">
        <v>162</v>
      </c>
      <c r="U15" t="s">
        <v>177</v>
      </c>
      <c r="V15" t="s">
        <v>192</v>
      </c>
      <c r="W15" t="s">
        <v>219</v>
      </c>
      <c r="X15" t="s">
        <v>204</v>
      </c>
      <c r="Y15" t="s">
        <v>233</v>
      </c>
      <c r="Z15" t="s">
        <v>248</v>
      </c>
      <c r="AA15" t="s">
        <v>263</v>
      </c>
      <c r="AB15" t="s">
        <v>277</v>
      </c>
      <c r="AC15" t="s">
        <v>304</v>
      </c>
      <c r="AD15" t="s">
        <v>316</v>
      </c>
      <c r="AE15" t="s">
        <v>345</v>
      </c>
      <c r="AF15" t="s">
        <v>358</v>
      </c>
      <c r="AG15" t="s">
        <v>387</v>
      </c>
      <c r="AH15" t="s">
        <v>400</v>
      </c>
      <c r="AI15" t="s">
        <v>38</v>
      </c>
      <c r="AJ15" t="s">
        <v>424</v>
      </c>
      <c r="AK15" t="s">
        <v>439</v>
      </c>
      <c r="AL15" t="s">
        <v>453</v>
      </c>
      <c r="AM15" t="s">
        <v>372</v>
      </c>
      <c r="AN15" t="s">
        <v>330</v>
      </c>
      <c r="AO15" t="s">
        <v>291</v>
      </c>
      <c r="AQ15" t="s">
        <v>469</v>
      </c>
    </row>
    <row r="16" spans="1:43" x14ac:dyDescent="0.2">
      <c r="B16">
        <v>15</v>
      </c>
      <c r="C16" t="str">
        <f ca="1"/>
        <v>Louisiana</v>
      </c>
      <c r="D16" t="str">
        <f ca="1"/>
        <v>Alexandria</v>
      </c>
      <c r="E16" t="str">
        <f ca="1"/>
        <v>S Main St</v>
      </c>
      <c r="F16">
        <f ca="1"/>
        <v>31</v>
      </c>
      <c r="G16" t="str">
        <f ca="1"/>
        <v>29640</v>
      </c>
      <c r="H16" t="str">
        <f ca="1"/>
        <v>United States, Louisiana, Alexandria, S Main St, 31, 29640</v>
      </c>
      <c r="I16" t="str">
        <f ca="1"/>
        <v>PetalPro Partners</v>
      </c>
      <c r="J16" t="str">
        <f ca="1"/>
        <v>3370419893</v>
      </c>
      <c r="L16" t="s">
        <v>43</v>
      </c>
      <c r="M16" t="s">
        <v>58</v>
      </c>
      <c r="N16" t="s">
        <v>73</v>
      </c>
      <c r="O16" t="s">
        <v>88</v>
      </c>
      <c r="P16" t="s">
        <v>103</v>
      </c>
      <c r="Q16" t="s">
        <v>118</v>
      </c>
      <c r="R16" t="s">
        <v>133</v>
      </c>
      <c r="S16" t="s">
        <v>148</v>
      </c>
      <c r="T16" t="s">
        <v>163</v>
      </c>
      <c r="U16" t="s">
        <v>178</v>
      </c>
      <c r="V16" t="s">
        <v>193</v>
      </c>
      <c r="W16" t="s">
        <v>220</v>
      </c>
      <c r="X16" t="s">
        <v>205</v>
      </c>
      <c r="Y16" t="s">
        <v>234</v>
      </c>
      <c r="Z16" t="s">
        <v>249</v>
      </c>
      <c r="AA16" t="s">
        <v>264</v>
      </c>
      <c r="AB16" t="s">
        <v>278</v>
      </c>
      <c r="AC16" t="s">
        <v>305</v>
      </c>
      <c r="AD16" t="s">
        <v>317</v>
      </c>
      <c r="AE16" t="s">
        <v>346</v>
      </c>
      <c r="AF16" t="s">
        <v>359</v>
      </c>
      <c r="AG16" t="s">
        <v>388</v>
      </c>
      <c r="AH16" t="s">
        <v>401</v>
      </c>
      <c r="AI16" t="s">
        <v>414</v>
      </c>
      <c r="AJ16" t="s">
        <v>425</v>
      </c>
      <c r="AK16" t="s">
        <v>440</v>
      </c>
      <c r="AL16" t="s">
        <v>454</v>
      </c>
      <c r="AM16" t="s">
        <v>373</v>
      </c>
      <c r="AN16" t="s">
        <v>331</v>
      </c>
      <c r="AO16" t="s">
        <v>292</v>
      </c>
      <c r="AQ16" t="s">
        <v>470</v>
      </c>
    </row>
    <row r="17" spans="2:43" x14ac:dyDescent="0.2">
      <c r="B17">
        <v>16</v>
      </c>
      <c r="C17" t="str">
        <f ca="1"/>
        <v>Arkansas</v>
      </c>
      <c r="D17" t="str">
        <f ca="1"/>
        <v>Conway</v>
      </c>
      <c r="E17" t="str">
        <f ca="1"/>
        <v>Park St</v>
      </c>
      <c r="F17">
        <f ca="1"/>
        <v>33</v>
      </c>
      <c r="G17" t="str">
        <f ca="1"/>
        <v>12709</v>
      </c>
      <c r="H17" t="str">
        <f ca="1"/>
        <v>United States, Arkansas, Conway, Park St, 33, 12709</v>
      </c>
      <c r="I17" t="str">
        <f ca="1"/>
        <v/>
      </c>
      <c r="J17" t="str">
        <f ca="1"/>
        <v>4798671302</v>
      </c>
      <c r="L17" t="s">
        <v>44</v>
      </c>
      <c r="M17" t="s">
        <v>59</v>
      </c>
      <c r="N17" t="s">
        <v>74</v>
      </c>
      <c r="O17" t="s">
        <v>89</v>
      </c>
      <c r="P17" t="s">
        <v>104</v>
      </c>
      <c r="Q17" t="s">
        <v>119</v>
      </c>
      <c r="R17" t="s">
        <v>134</v>
      </c>
      <c r="S17" t="s">
        <v>149</v>
      </c>
      <c r="T17" t="s">
        <v>164</v>
      </c>
      <c r="U17" t="s">
        <v>179</v>
      </c>
      <c r="V17" t="s">
        <v>194</v>
      </c>
      <c r="W17" t="s">
        <v>221</v>
      </c>
      <c r="X17" t="s">
        <v>206</v>
      </c>
      <c r="Y17" t="s">
        <v>235</v>
      </c>
      <c r="Z17" t="s">
        <v>250</v>
      </c>
      <c r="AA17" t="s">
        <v>265</v>
      </c>
      <c r="AB17" t="s">
        <v>279</v>
      </c>
      <c r="AC17" t="s">
        <v>306</v>
      </c>
      <c r="AD17" t="s">
        <v>318</v>
      </c>
      <c r="AE17" t="s">
        <v>347</v>
      </c>
      <c r="AF17" t="s">
        <v>360</v>
      </c>
      <c r="AG17" t="s">
        <v>389</v>
      </c>
      <c r="AH17" t="s">
        <v>402</v>
      </c>
      <c r="AI17" t="s">
        <v>415</v>
      </c>
      <c r="AJ17" t="s">
        <v>426</v>
      </c>
      <c r="AK17" t="s">
        <v>441</v>
      </c>
      <c r="AL17" t="s">
        <v>455</v>
      </c>
      <c r="AM17" t="s">
        <v>374</v>
      </c>
      <c r="AN17" t="s">
        <v>332</v>
      </c>
      <c r="AO17" t="s">
        <v>109</v>
      </c>
      <c r="AQ17" t="s">
        <v>471</v>
      </c>
    </row>
    <row r="18" spans="2:43" x14ac:dyDescent="0.2">
      <c r="B18">
        <v>17</v>
      </c>
      <c r="C18" t="str">
        <f ca="1"/>
        <v>Hawaii</v>
      </c>
      <c r="D18" t="str">
        <f ca="1"/>
        <v>Ewa Gentry</v>
      </c>
      <c r="E18" t="str">
        <f ca="1"/>
        <v>6th St</v>
      </c>
      <c r="F18">
        <f ca="1"/>
        <v>106</v>
      </c>
      <c r="G18" t="str">
        <f ca="1"/>
        <v>35648</v>
      </c>
      <c r="H18" t="str">
        <f ca="1"/>
        <v>United States, Hawaii, Ewa Gentry, 6th St, 106, 35648</v>
      </c>
      <c r="I18" t="str">
        <f ca="1"/>
        <v/>
      </c>
      <c r="J18" t="str">
        <f ca="1"/>
        <v>8082081211</v>
      </c>
      <c r="AQ18" t="s">
        <v>472</v>
      </c>
    </row>
    <row r="19" spans="2:43" x14ac:dyDescent="0.2">
      <c r="B19">
        <v>18</v>
      </c>
      <c r="C19" t="str">
        <f ca="1"/>
        <v>Missouri</v>
      </c>
      <c r="D19" t="str">
        <f ca="1"/>
        <v>St. Louis</v>
      </c>
      <c r="E19" t="str">
        <f ca="1"/>
        <v>Ridge Rd</v>
      </c>
      <c r="F19">
        <f ca="1"/>
        <v>14</v>
      </c>
      <c r="G19" t="str">
        <f ca="1"/>
        <v>67291</v>
      </c>
      <c r="H19" t="str">
        <f ca="1"/>
        <v>United States, Missouri, St. Louis, Ridge Rd, 14, 67291</v>
      </c>
      <c r="I19" t="str">
        <f ca="1"/>
        <v/>
      </c>
      <c r="J19" t="str">
        <f ca="1"/>
        <v>4176946214</v>
      </c>
      <c r="L19" t="s">
        <v>661</v>
      </c>
      <c r="M19" t="s">
        <v>663</v>
      </c>
      <c r="P19" t="s">
        <v>669</v>
      </c>
      <c r="Q19" t="s">
        <v>671</v>
      </c>
      <c r="S19" t="s">
        <v>675</v>
      </c>
      <c r="U19" t="s">
        <v>679</v>
      </c>
      <c r="W19" t="s">
        <v>683</v>
      </c>
      <c r="X19" t="s">
        <v>685</v>
      </c>
      <c r="Y19" t="s">
        <v>687</v>
      </c>
      <c r="AA19" t="s">
        <v>662</v>
      </c>
      <c r="AC19" t="s">
        <v>666</v>
      </c>
      <c r="AD19" t="s">
        <v>668</v>
      </c>
      <c r="AF19" t="s">
        <v>672</v>
      </c>
      <c r="AG19" t="s">
        <v>674</v>
      </c>
      <c r="AI19" t="s">
        <v>678</v>
      </c>
      <c r="AM19" t="s">
        <v>686</v>
      </c>
      <c r="AN19" t="s">
        <v>688</v>
      </c>
      <c r="AQ19" t="s">
        <v>473</v>
      </c>
    </row>
    <row r="20" spans="2:43" x14ac:dyDescent="0.2">
      <c r="B20">
        <v>19</v>
      </c>
      <c r="C20" t="str">
        <f ca="1"/>
        <v>Nebraska</v>
      </c>
      <c r="D20" t="str">
        <f ca="1"/>
        <v>Fremont</v>
      </c>
      <c r="E20" t="str">
        <f ca="1"/>
        <v>6th St</v>
      </c>
      <c r="F20">
        <f ca="1"/>
        <v>1</v>
      </c>
      <c r="G20" t="str">
        <f ca="1"/>
        <v>84909</v>
      </c>
      <c r="H20" t="str">
        <f ca="1"/>
        <v>United States, Nebraska, Fremont, 6th St, 1, 84909</v>
      </c>
      <c r="I20" t="str">
        <f ca="1"/>
        <v/>
      </c>
      <c r="J20" t="str">
        <f ca="1"/>
        <v>5316802208</v>
      </c>
      <c r="L20" t="s">
        <v>665</v>
      </c>
      <c r="Q20" t="s">
        <v>667</v>
      </c>
      <c r="S20" t="s">
        <v>673</v>
      </c>
      <c r="W20" t="s">
        <v>681</v>
      </c>
      <c r="Y20" t="s">
        <v>689</v>
      </c>
      <c r="AC20" t="s">
        <v>664</v>
      </c>
      <c r="AF20" t="s">
        <v>670</v>
      </c>
      <c r="AG20" t="s">
        <v>676</v>
      </c>
      <c r="AM20" t="s">
        <v>682</v>
      </c>
      <c r="AN20" t="s">
        <v>680</v>
      </c>
      <c r="AQ20" t="s">
        <v>474</v>
      </c>
    </row>
    <row r="21" spans="2:43" x14ac:dyDescent="0.2">
      <c r="B21">
        <v>20</v>
      </c>
      <c r="C21" t="str">
        <f ca="1"/>
        <v>Florida</v>
      </c>
      <c r="D21" t="str">
        <f ca="1"/>
        <v>Tallahassee</v>
      </c>
      <c r="E21" t="str">
        <f ca="1"/>
        <v>10th St</v>
      </c>
      <c r="F21">
        <f ca="1"/>
        <v>71</v>
      </c>
      <c r="G21" t="str">
        <f ca="1"/>
        <v>90406</v>
      </c>
      <c r="H21" t="str">
        <f ca="1"/>
        <v>United States, Florida, Tallahassee, 10th St, 71, 90406</v>
      </c>
      <c r="I21" t="str">
        <f ca="1"/>
        <v/>
      </c>
      <c r="J21" t="str">
        <f ca="1"/>
        <v>7547179374</v>
      </c>
      <c r="Q21" t="s">
        <v>677</v>
      </c>
      <c r="AN21" t="s">
        <v>690</v>
      </c>
      <c r="AQ21" t="s">
        <v>475</v>
      </c>
    </row>
    <row r="22" spans="2:43" x14ac:dyDescent="0.2">
      <c r="B22">
        <v>21</v>
      </c>
      <c r="C22" t="str">
        <f ca="1"/>
        <v>Kentucky</v>
      </c>
      <c r="D22" t="str">
        <f ca="1"/>
        <v>Georgetown</v>
      </c>
      <c r="E22" t="str">
        <f ca="1"/>
        <v>Lakeview Dr</v>
      </c>
      <c r="F22">
        <f ca="1"/>
        <v>133</v>
      </c>
      <c r="G22" t="str">
        <f ca="1"/>
        <v>92748</v>
      </c>
      <c r="H22" t="str">
        <f ca="1"/>
        <v>United States, Kentucky, Georgetown, Lakeview Dr, 133, 92748</v>
      </c>
      <c r="I22" t="str">
        <f ca="1"/>
        <v/>
      </c>
      <c r="J22" t="str">
        <f ca="1"/>
        <v>2709609799</v>
      </c>
      <c r="AN22" t="s">
        <v>684</v>
      </c>
      <c r="AQ22" t="s">
        <v>476</v>
      </c>
    </row>
    <row r="23" spans="2:43" x14ac:dyDescent="0.2">
      <c r="B23">
        <v>22</v>
      </c>
      <c r="C23" t="str">
        <f ca="1"/>
        <v>Michigan</v>
      </c>
      <c r="D23" t="str">
        <f ca="1"/>
        <v>Kalamazoo</v>
      </c>
      <c r="E23" t="str">
        <f ca="1"/>
        <v>Poplar St</v>
      </c>
      <c r="F23">
        <f ca="1"/>
        <v>103</v>
      </c>
      <c r="G23" t="str">
        <f ca="1"/>
        <v>48761</v>
      </c>
      <c r="H23" t="str">
        <f ca="1"/>
        <v>United States, Michigan, Kalamazoo, Poplar St, 103, 48761</v>
      </c>
      <c r="I23" t="str">
        <f ca="1"/>
        <v>FoliageFrontiers Inc.</v>
      </c>
      <c r="J23" t="str">
        <f ca="1"/>
        <v>7342339838</v>
      </c>
      <c r="L23">
        <f>COUNTA(L24:L59)</f>
        <v>6</v>
      </c>
      <c r="M23">
        <f t="shared" ref="M23:AO23" si="1">COUNTA(M24:M59)</f>
        <v>1</v>
      </c>
      <c r="N23">
        <f t="shared" si="1"/>
        <v>5</v>
      </c>
      <c r="O23">
        <f t="shared" si="1"/>
        <v>3</v>
      </c>
      <c r="P23">
        <f t="shared" si="1"/>
        <v>35</v>
      </c>
      <c r="Q23">
        <f t="shared" si="1"/>
        <v>3</v>
      </c>
      <c r="R23">
        <f t="shared" si="1"/>
        <v>4</v>
      </c>
      <c r="S23">
        <f t="shared" si="1"/>
        <v>1</v>
      </c>
      <c r="T23">
        <f t="shared" si="1"/>
        <v>18</v>
      </c>
      <c r="U23">
        <f t="shared" si="1"/>
        <v>9</v>
      </c>
      <c r="V23">
        <f t="shared" si="1"/>
        <v>1</v>
      </c>
      <c r="W23">
        <f t="shared" si="1"/>
        <v>2</v>
      </c>
      <c r="X23">
        <f t="shared" si="1"/>
        <v>13</v>
      </c>
      <c r="Y23">
        <f t="shared" si="1"/>
        <v>8</v>
      </c>
      <c r="Z23">
        <f t="shared" si="1"/>
        <v>5</v>
      </c>
      <c r="AA23">
        <f t="shared" si="1"/>
        <v>4</v>
      </c>
      <c r="AB23">
        <f t="shared" si="1"/>
        <v>5</v>
      </c>
      <c r="AC23">
        <f t="shared" si="1"/>
        <v>3</v>
      </c>
      <c r="AD23">
        <f t="shared" si="1"/>
        <v>1</v>
      </c>
      <c r="AE23">
        <f t="shared" si="1"/>
        <v>4</v>
      </c>
      <c r="AF23">
        <f t="shared" si="1"/>
        <v>9</v>
      </c>
      <c r="AG23">
        <f t="shared" si="1"/>
        <v>12</v>
      </c>
      <c r="AH23">
        <f t="shared" si="1"/>
        <v>7</v>
      </c>
      <c r="AI23">
        <f t="shared" si="1"/>
        <v>4</v>
      </c>
      <c r="AJ23">
        <f t="shared" si="1"/>
        <v>6</v>
      </c>
      <c r="AK23">
        <f t="shared" si="1"/>
        <v>1</v>
      </c>
      <c r="AL23">
        <f t="shared" si="1"/>
        <v>3</v>
      </c>
      <c r="AM23">
        <f t="shared" si="1"/>
        <v>3</v>
      </c>
      <c r="AN23">
        <f t="shared" si="1"/>
        <v>1</v>
      </c>
      <c r="AO23">
        <f t="shared" si="1"/>
        <v>10</v>
      </c>
      <c r="AQ23" t="s">
        <v>477</v>
      </c>
    </row>
    <row r="24" spans="2:43" x14ac:dyDescent="0.2">
      <c r="B24">
        <v>23</v>
      </c>
      <c r="C24" t="str">
        <f ca="1"/>
        <v>Hawaii</v>
      </c>
      <c r="D24" t="str">
        <f ca="1"/>
        <v>Honolulu</v>
      </c>
      <c r="E24" t="str">
        <f ca="1"/>
        <v>Center St</v>
      </c>
      <c r="F24">
        <f ca="1"/>
        <v>33</v>
      </c>
      <c r="G24" t="str">
        <f ca="1"/>
        <v>74706</v>
      </c>
      <c r="H24" t="str">
        <f ca="1"/>
        <v>United States, Hawaii, Honolulu, Center St, 33, 74706</v>
      </c>
      <c r="I24" t="str">
        <f ca="1"/>
        <v/>
      </c>
      <c r="J24" t="str">
        <f ca="1"/>
        <v>8084656518</v>
      </c>
      <c r="L24" t="s">
        <v>694</v>
      </c>
      <c r="M24" t="s">
        <v>700</v>
      </c>
      <c r="N24" t="s">
        <v>701</v>
      </c>
      <c r="O24" t="s">
        <v>706</v>
      </c>
      <c r="P24" t="s">
        <v>709</v>
      </c>
      <c r="Q24" t="s">
        <v>744</v>
      </c>
      <c r="R24" t="s">
        <v>747</v>
      </c>
      <c r="S24" t="s">
        <v>751</v>
      </c>
      <c r="T24" t="s">
        <v>752</v>
      </c>
      <c r="U24" t="s">
        <v>770</v>
      </c>
      <c r="V24" t="s">
        <v>779</v>
      </c>
      <c r="W24" t="s">
        <v>780</v>
      </c>
      <c r="X24" t="s">
        <v>782</v>
      </c>
      <c r="Y24" t="s">
        <v>795</v>
      </c>
      <c r="Z24" t="s">
        <v>803</v>
      </c>
      <c r="AA24" t="s">
        <v>808</v>
      </c>
      <c r="AB24" t="s">
        <v>812</v>
      </c>
      <c r="AC24" t="s">
        <v>817</v>
      </c>
      <c r="AD24" t="s">
        <v>820</v>
      </c>
      <c r="AE24" t="s">
        <v>821</v>
      </c>
      <c r="AF24" t="s">
        <v>825</v>
      </c>
      <c r="AG24" t="s">
        <v>834</v>
      </c>
      <c r="AH24" t="s">
        <v>846</v>
      </c>
      <c r="AI24" t="s">
        <v>853</v>
      </c>
      <c r="AJ24" t="s">
        <v>857</v>
      </c>
      <c r="AK24" t="s">
        <v>863</v>
      </c>
      <c r="AL24" t="s">
        <v>864</v>
      </c>
      <c r="AM24" t="s">
        <v>867</v>
      </c>
      <c r="AN24" t="s">
        <v>870</v>
      </c>
      <c r="AO24" t="s">
        <v>871</v>
      </c>
      <c r="AQ24" t="s">
        <v>478</v>
      </c>
    </row>
    <row r="25" spans="2:43" x14ac:dyDescent="0.2">
      <c r="B25">
        <v>24</v>
      </c>
      <c r="C25" t="str">
        <f ca="1"/>
        <v>Arkansas</v>
      </c>
      <c r="D25" t="str">
        <f ca="1"/>
        <v>Jonesboro</v>
      </c>
      <c r="E25" t="str">
        <f ca="1"/>
        <v>West St</v>
      </c>
      <c r="F25">
        <f ca="1"/>
        <v>34</v>
      </c>
      <c r="G25" t="str">
        <f ca="1"/>
        <v>88013</v>
      </c>
      <c r="H25" t="str">
        <f ca="1"/>
        <v>United States, Arkansas, Jonesboro, West St, 34, 88013</v>
      </c>
      <c r="I25" t="str">
        <f ca="1"/>
        <v/>
      </c>
      <c r="J25" t="str">
        <f ca="1"/>
        <v>4796047731</v>
      </c>
      <c r="L25" t="s">
        <v>695</v>
      </c>
      <c r="N25" t="s">
        <v>702</v>
      </c>
      <c r="O25" t="s">
        <v>707</v>
      </c>
      <c r="P25" t="s">
        <v>710</v>
      </c>
      <c r="Q25" t="s">
        <v>745</v>
      </c>
      <c r="R25" t="s">
        <v>748</v>
      </c>
      <c r="T25" t="s">
        <v>753</v>
      </c>
      <c r="U25" t="s">
        <v>771</v>
      </c>
      <c r="W25" t="s">
        <v>781</v>
      </c>
      <c r="X25" t="s">
        <v>783</v>
      </c>
      <c r="Y25" t="s">
        <v>796</v>
      </c>
      <c r="Z25" t="s">
        <v>804</v>
      </c>
      <c r="AA25" t="s">
        <v>809</v>
      </c>
      <c r="AB25" t="s">
        <v>813</v>
      </c>
      <c r="AC25" t="s">
        <v>818</v>
      </c>
      <c r="AE25" t="s">
        <v>822</v>
      </c>
      <c r="AF25" t="s">
        <v>826</v>
      </c>
      <c r="AG25" t="s">
        <v>835</v>
      </c>
      <c r="AH25" t="s">
        <v>847</v>
      </c>
      <c r="AI25" t="s">
        <v>854</v>
      </c>
      <c r="AJ25" t="s">
        <v>858</v>
      </c>
      <c r="AL25" t="s">
        <v>865</v>
      </c>
      <c r="AM25" t="s">
        <v>868</v>
      </c>
      <c r="AO25" t="s">
        <v>872</v>
      </c>
      <c r="AQ25" t="s">
        <v>479</v>
      </c>
    </row>
    <row r="26" spans="2:43" x14ac:dyDescent="0.2">
      <c r="B26">
        <v>25</v>
      </c>
      <c r="C26" t="str">
        <f ca="1"/>
        <v>Georgia</v>
      </c>
      <c r="D26" t="str">
        <f ca="1"/>
        <v>Albany</v>
      </c>
      <c r="E26" t="str">
        <f ca="1"/>
        <v>Spring St</v>
      </c>
      <c r="F26">
        <f ca="1"/>
        <v>59</v>
      </c>
      <c r="G26" t="str">
        <f ca="1"/>
        <v>50710</v>
      </c>
      <c r="H26" t="str">
        <f ca="1"/>
        <v>United States, Georgia, Albany, Spring St, 59, 50710</v>
      </c>
      <c r="I26" t="str">
        <f ca="1"/>
        <v>CanopyCrafters Market</v>
      </c>
      <c r="J26" t="str">
        <f ca="1"/>
        <v>4707717111</v>
      </c>
      <c r="L26" t="s">
        <v>696</v>
      </c>
      <c r="N26" t="s">
        <v>703</v>
      </c>
      <c r="O26" t="s">
        <v>708</v>
      </c>
      <c r="P26" t="s">
        <v>711</v>
      </c>
      <c r="Q26" t="s">
        <v>746</v>
      </c>
      <c r="R26" t="s">
        <v>749</v>
      </c>
      <c r="T26" t="s">
        <v>754</v>
      </c>
      <c r="U26" t="s">
        <v>772</v>
      </c>
      <c r="X26" t="s">
        <v>784</v>
      </c>
      <c r="Y26" t="s">
        <v>797</v>
      </c>
      <c r="Z26" t="s">
        <v>805</v>
      </c>
      <c r="AA26" t="s">
        <v>810</v>
      </c>
      <c r="AB26" t="s">
        <v>814</v>
      </c>
      <c r="AC26" t="s">
        <v>819</v>
      </c>
      <c r="AE26" t="s">
        <v>823</v>
      </c>
      <c r="AF26" t="s">
        <v>827</v>
      </c>
      <c r="AG26" t="s">
        <v>836</v>
      </c>
      <c r="AH26" t="s">
        <v>848</v>
      </c>
      <c r="AI26" t="s">
        <v>855</v>
      </c>
      <c r="AJ26" t="s">
        <v>859</v>
      </c>
      <c r="AL26" t="s">
        <v>866</v>
      </c>
      <c r="AM26" t="s">
        <v>869</v>
      </c>
      <c r="AO26" t="s">
        <v>873</v>
      </c>
      <c r="AQ26" t="s">
        <v>480</v>
      </c>
    </row>
    <row r="27" spans="2:43" x14ac:dyDescent="0.2">
      <c r="B27">
        <v>26</v>
      </c>
      <c r="C27" t="str">
        <f ca="1"/>
        <v>California</v>
      </c>
      <c r="D27" t="str">
        <f ca="1"/>
        <v>Bakersfield</v>
      </c>
      <c r="E27" t="str">
        <f ca="1"/>
        <v>Center St</v>
      </c>
      <c r="F27">
        <f ca="1"/>
        <v>109</v>
      </c>
      <c r="G27" t="str">
        <f ca="1"/>
        <v>78125</v>
      </c>
      <c r="H27" t="str">
        <f ca="1"/>
        <v>United States, California, Bakersfield, Center St, 109, 78125</v>
      </c>
      <c r="I27" t="str">
        <f ca="1"/>
        <v/>
      </c>
      <c r="J27" t="str">
        <f ca="1"/>
        <v>9250147034</v>
      </c>
      <c r="L27" t="s">
        <v>697</v>
      </c>
      <c r="N27" t="s">
        <v>704</v>
      </c>
      <c r="P27" t="s">
        <v>712</v>
      </c>
      <c r="R27" t="s">
        <v>750</v>
      </c>
      <c r="T27" t="s">
        <v>755</v>
      </c>
      <c r="U27" t="s">
        <v>773</v>
      </c>
      <c r="X27" t="s">
        <v>785</v>
      </c>
      <c r="Y27" t="s">
        <v>798</v>
      </c>
      <c r="Z27" t="s">
        <v>806</v>
      </c>
      <c r="AA27" t="s">
        <v>811</v>
      </c>
      <c r="AB27" t="s">
        <v>815</v>
      </c>
      <c r="AE27" t="s">
        <v>824</v>
      </c>
      <c r="AF27" t="s">
        <v>828</v>
      </c>
      <c r="AG27" t="s">
        <v>837</v>
      </c>
      <c r="AH27" t="s">
        <v>849</v>
      </c>
      <c r="AI27" t="s">
        <v>856</v>
      </c>
      <c r="AJ27" t="s">
        <v>860</v>
      </c>
      <c r="AO27" t="s">
        <v>874</v>
      </c>
      <c r="AQ27" t="s">
        <v>481</v>
      </c>
    </row>
    <row r="28" spans="2:43" x14ac:dyDescent="0.2">
      <c r="B28">
        <v>27</v>
      </c>
      <c r="C28" t="str">
        <f ca="1"/>
        <v>Michigan</v>
      </c>
      <c r="D28" t="str">
        <f ca="1"/>
        <v>Ann Arbor</v>
      </c>
      <c r="E28" t="str">
        <f ca="1"/>
        <v>River Rd</v>
      </c>
      <c r="F28">
        <f ca="1"/>
        <v>66</v>
      </c>
      <c r="G28" t="str">
        <f ca="1"/>
        <v>15099</v>
      </c>
      <c r="H28" t="str">
        <f ca="1"/>
        <v>United States, Michigan, Ann Arbor, River Rd, 66, 15099</v>
      </c>
      <c r="I28" t="str">
        <f ca="1"/>
        <v/>
      </c>
      <c r="J28" t="str">
        <f ca="1"/>
        <v>2697059006</v>
      </c>
      <c r="L28" t="s">
        <v>698</v>
      </c>
      <c r="N28" t="s">
        <v>705</v>
      </c>
      <c r="P28" t="s">
        <v>713</v>
      </c>
      <c r="T28" t="s">
        <v>756</v>
      </c>
      <c r="U28" t="s">
        <v>774</v>
      </c>
      <c r="X28" t="s">
        <v>786</v>
      </c>
      <c r="Y28" t="s">
        <v>799</v>
      </c>
      <c r="Z28" t="s">
        <v>807</v>
      </c>
      <c r="AB28" t="s">
        <v>816</v>
      </c>
      <c r="AF28" t="s">
        <v>829</v>
      </c>
      <c r="AG28" t="s">
        <v>838</v>
      </c>
      <c r="AH28" t="s">
        <v>850</v>
      </c>
      <c r="AJ28" t="s">
        <v>861</v>
      </c>
      <c r="AO28" t="s">
        <v>875</v>
      </c>
      <c r="AQ28" t="s">
        <v>482</v>
      </c>
    </row>
    <row r="29" spans="2:43" x14ac:dyDescent="0.2">
      <c r="B29">
        <v>28</v>
      </c>
      <c r="C29" t="str">
        <f ca="1"/>
        <v>Massachusetts</v>
      </c>
      <c r="D29" t="str">
        <f ca="1"/>
        <v>Boston</v>
      </c>
      <c r="E29" t="str">
        <f ca="1"/>
        <v>Railroad Ave</v>
      </c>
      <c r="F29">
        <f ca="1"/>
        <v>125</v>
      </c>
      <c r="G29" t="str">
        <f ca="1"/>
        <v>22691</v>
      </c>
      <c r="H29" t="str">
        <f ca="1"/>
        <v>United States, Massachusetts, Boston, Railroad Ave, 125, 22691</v>
      </c>
      <c r="I29" t="str">
        <f ca="1"/>
        <v>VistaVineyard Planners</v>
      </c>
      <c r="J29" t="str">
        <f ca="1"/>
        <v>3514354347</v>
      </c>
      <c r="L29" t="s">
        <v>699</v>
      </c>
      <c r="P29" t="s">
        <v>714</v>
      </c>
      <c r="T29" t="s">
        <v>757</v>
      </c>
      <c r="U29" t="s">
        <v>775</v>
      </c>
      <c r="X29" t="s">
        <v>787</v>
      </c>
      <c r="Y29" t="s">
        <v>800</v>
      </c>
      <c r="AF29" t="s">
        <v>830</v>
      </c>
      <c r="AG29" t="s">
        <v>839</v>
      </c>
      <c r="AH29" t="s">
        <v>851</v>
      </c>
      <c r="AJ29" t="s">
        <v>862</v>
      </c>
      <c r="AO29" t="s">
        <v>876</v>
      </c>
      <c r="AQ29" t="s">
        <v>483</v>
      </c>
    </row>
    <row r="30" spans="2:43" x14ac:dyDescent="0.2">
      <c r="B30">
        <v>29</v>
      </c>
      <c r="C30" t="str">
        <f ca="1"/>
        <v>Nebraska</v>
      </c>
      <c r="D30" t="str">
        <f ca="1"/>
        <v>Hastings</v>
      </c>
      <c r="E30" t="str">
        <f ca="1"/>
        <v>West St</v>
      </c>
      <c r="F30">
        <f ca="1"/>
        <v>125</v>
      </c>
      <c r="G30" t="str">
        <f ca="1"/>
        <v>57774</v>
      </c>
      <c r="H30" t="str">
        <f ca="1"/>
        <v>United States, Nebraska, Hastings, West St, 125, 57774</v>
      </c>
      <c r="I30" t="str">
        <f ca="1"/>
        <v/>
      </c>
      <c r="J30" t="str">
        <f ca="1"/>
        <v>3083827142</v>
      </c>
      <c r="P30" t="s">
        <v>715</v>
      </c>
      <c r="T30" t="s">
        <v>758</v>
      </c>
      <c r="U30" t="s">
        <v>776</v>
      </c>
      <c r="X30" t="s">
        <v>788</v>
      </c>
      <c r="Y30" t="s">
        <v>801</v>
      </c>
      <c r="AF30" t="s">
        <v>831</v>
      </c>
      <c r="AG30" t="s">
        <v>840</v>
      </c>
      <c r="AH30" t="s">
        <v>852</v>
      </c>
      <c r="AO30" t="s">
        <v>877</v>
      </c>
      <c r="AQ30" t="s">
        <v>484</v>
      </c>
    </row>
    <row r="31" spans="2:43" x14ac:dyDescent="0.2">
      <c r="B31">
        <v>30</v>
      </c>
      <c r="C31" t="str">
        <f ca="1"/>
        <v>Maine</v>
      </c>
      <c r="D31" t="str">
        <f ca="1"/>
        <v>Waterville</v>
      </c>
      <c r="E31" t="str">
        <f ca="1"/>
        <v>2nd St</v>
      </c>
      <c r="F31">
        <f ca="1"/>
        <v>81</v>
      </c>
      <c r="G31" t="str">
        <f ca="1"/>
        <v>63436</v>
      </c>
      <c r="H31" t="str">
        <f ca="1"/>
        <v>United States, Maine, Waterville, 2nd St, 81, 63436</v>
      </c>
      <c r="I31" t="str">
        <f ca="1"/>
        <v/>
      </c>
      <c r="J31" t="str">
        <f ca="1"/>
        <v>2074829766</v>
      </c>
      <c r="P31" t="s">
        <v>716</v>
      </c>
      <c r="T31" t="s">
        <v>759</v>
      </c>
      <c r="U31" t="s">
        <v>777</v>
      </c>
      <c r="X31" t="s">
        <v>789</v>
      </c>
      <c r="Y31" t="s">
        <v>802</v>
      </c>
      <c r="AF31" t="s">
        <v>832</v>
      </c>
      <c r="AG31" t="s">
        <v>841</v>
      </c>
      <c r="AO31" t="s">
        <v>878</v>
      </c>
      <c r="AQ31" t="s">
        <v>485</v>
      </c>
    </row>
    <row r="32" spans="2:43" x14ac:dyDescent="0.2">
      <c r="B32">
        <v>31</v>
      </c>
      <c r="C32" t="str">
        <f ca="1"/>
        <v>Connecticut</v>
      </c>
      <c r="D32" t="str">
        <f ca="1"/>
        <v>Danbury</v>
      </c>
      <c r="E32" t="str">
        <f ca="1"/>
        <v>Railroad Ave</v>
      </c>
      <c r="F32">
        <f ca="1"/>
        <v>76</v>
      </c>
      <c r="G32" t="str">
        <f ca="1"/>
        <v>06520</v>
      </c>
      <c r="H32" t="str">
        <f ca="1"/>
        <v>United States, Connecticut, Danbury, Railroad Ave, 76, 06520</v>
      </c>
      <c r="I32" t="str">
        <f ca="1"/>
        <v/>
      </c>
      <c r="J32" t="str">
        <f ca="1"/>
        <v>9599606100</v>
      </c>
      <c r="P32" t="s">
        <v>717</v>
      </c>
      <c r="T32" t="s">
        <v>760</v>
      </c>
      <c r="U32" t="s">
        <v>778</v>
      </c>
      <c r="X32" t="s">
        <v>790</v>
      </c>
      <c r="AF32" t="s">
        <v>833</v>
      </c>
      <c r="AG32" t="s">
        <v>842</v>
      </c>
      <c r="AO32" t="s">
        <v>879</v>
      </c>
      <c r="AQ32" t="s">
        <v>486</v>
      </c>
    </row>
    <row r="33" spans="2:43" x14ac:dyDescent="0.2">
      <c r="B33">
        <v>32</v>
      </c>
      <c r="C33" t="str">
        <f ca="1"/>
        <v>Montana</v>
      </c>
      <c r="D33" t="str">
        <f ca="1"/>
        <v>Bozeman</v>
      </c>
      <c r="E33" t="str">
        <f ca="1"/>
        <v>7th St</v>
      </c>
      <c r="F33">
        <f ca="1"/>
        <v>119</v>
      </c>
      <c r="G33" t="str">
        <f ca="1"/>
        <v>60125</v>
      </c>
      <c r="H33" t="str">
        <f ca="1"/>
        <v>United States, Montana, Bozeman, 7th St, 119, 60125</v>
      </c>
      <c r="I33" t="str">
        <f ca="1"/>
        <v/>
      </c>
      <c r="J33" t="str">
        <f ca="1"/>
        <v>4065482078</v>
      </c>
      <c r="P33" t="s">
        <v>718</v>
      </c>
      <c r="T33" t="s">
        <v>761</v>
      </c>
      <c r="X33" t="s">
        <v>791</v>
      </c>
      <c r="AG33" t="s">
        <v>843</v>
      </c>
      <c r="AO33" t="s">
        <v>880</v>
      </c>
      <c r="AQ33" t="s">
        <v>487</v>
      </c>
    </row>
    <row r="34" spans="2:43" x14ac:dyDescent="0.2">
      <c r="B34">
        <v>33</v>
      </c>
      <c r="C34" t="str">
        <f ca="1"/>
        <v>Maryland</v>
      </c>
      <c r="D34" t="str">
        <f ca="1"/>
        <v>Bethesda</v>
      </c>
      <c r="E34" t="str">
        <f ca="1"/>
        <v>Cedar Ln</v>
      </c>
      <c r="F34">
        <f ca="1"/>
        <v>23</v>
      </c>
      <c r="G34" t="str">
        <f ca="1"/>
        <v>98313</v>
      </c>
      <c r="H34" t="str">
        <f ca="1"/>
        <v>United States, Maryland, Bethesda, Cedar Ln, 23, 98313</v>
      </c>
      <c r="I34" t="str">
        <f ca="1"/>
        <v/>
      </c>
      <c r="J34" t="str">
        <f ca="1"/>
        <v>4106834199</v>
      </c>
      <c r="P34" t="s">
        <v>719</v>
      </c>
      <c r="T34" t="s">
        <v>762</v>
      </c>
      <c r="X34" t="s">
        <v>792</v>
      </c>
      <c r="AG34" t="s">
        <v>844</v>
      </c>
      <c r="AQ34" t="s">
        <v>488</v>
      </c>
    </row>
    <row r="35" spans="2:43" x14ac:dyDescent="0.2">
      <c r="B35">
        <v>34</v>
      </c>
      <c r="C35" t="str">
        <f ca="1"/>
        <v>Iowa</v>
      </c>
      <c r="D35" t="str">
        <f ca="1"/>
        <v>Davenport</v>
      </c>
      <c r="E35" t="str">
        <f ca="1"/>
        <v>Sunset Dr</v>
      </c>
      <c r="F35">
        <f ca="1"/>
        <v>85</v>
      </c>
      <c r="G35" t="str">
        <f ca="1"/>
        <v>92234</v>
      </c>
      <c r="H35" t="str">
        <f ca="1"/>
        <v>United States, Iowa, Davenport, Sunset Dr, 85, 92234</v>
      </c>
      <c r="I35" t="str">
        <f ca="1"/>
        <v/>
      </c>
      <c r="J35" t="str">
        <f ca="1"/>
        <v>3199609396</v>
      </c>
      <c r="P35" t="s">
        <v>720</v>
      </c>
      <c r="T35" t="s">
        <v>763</v>
      </c>
      <c r="X35" t="s">
        <v>793</v>
      </c>
      <c r="AG35" t="s">
        <v>845</v>
      </c>
      <c r="AQ35" t="s">
        <v>489</v>
      </c>
    </row>
    <row r="36" spans="2:43" x14ac:dyDescent="0.2">
      <c r="B36">
        <v>35</v>
      </c>
      <c r="C36" t="str">
        <f ca="1"/>
        <v>Iowa</v>
      </c>
      <c r="D36" t="str">
        <f ca="1"/>
        <v>Cedar Rapids</v>
      </c>
      <c r="E36" t="str">
        <f ca="1"/>
        <v>2nd St</v>
      </c>
      <c r="F36">
        <f ca="1"/>
        <v>12</v>
      </c>
      <c r="G36" t="str">
        <f ca="1"/>
        <v>08719</v>
      </c>
      <c r="H36" t="str">
        <f ca="1"/>
        <v>United States, Iowa, Cedar Rapids, 2nd St, 12, 08719</v>
      </c>
      <c r="I36" t="str">
        <f ca="1"/>
        <v/>
      </c>
      <c r="J36" t="str">
        <f ca="1"/>
        <v>6419303420</v>
      </c>
      <c r="P36" t="s">
        <v>721</v>
      </c>
      <c r="T36" t="s">
        <v>764</v>
      </c>
      <c r="X36" t="s">
        <v>794</v>
      </c>
      <c r="AQ36" t="s">
        <v>490</v>
      </c>
    </row>
    <row r="37" spans="2:43" x14ac:dyDescent="0.2">
      <c r="B37">
        <v>36</v>
      </c>
      <c r="C37" t="str">
        <f ca="1"/>
        <v>California</v>
      </c>
      <c r="D37" t="str">
        <f ca="1"/>
        <v>Santa Ana</v>
      </c>
      <c r="E37" t="str">
        <f ca="1"/>
        <v>W Main St</v>
      </c>
      <c r="F37">
        <f ca="1"/>
        <v>108</v>
      </c>
      <c r="G37" t="str">
        <f ca="1"/>
        <v>86056</v>
      </c>
      <c r="H37" t="str">
        <f ca="1"/>
        <v>United States, California, Santa Ana, W Main St, 108, 86056</v>
      </c>
      <c r="I37" t="str">
        <f ca="1"/>
        <v>GardenGuild Holdings</v>
      </c>
      <c r="J37" t="str">
        <f ca="1"/>
        <v>5105888599</v>
      </c>
      <c r="P37" t="s">
        <v>722</v>
      </c>
      <c r="T37" t="s">
        <v>765</v>
      </c>
      <c r="AQ37" t="s">
        <v>491</v>
      </c>
    </row>
    <row r="38" spans="2:43" x14ac:dyDescent="0.2">
      <c r="B38">
        <v>37</v>
      </c>
      <c r="C38" t="str">
        <f ca="1"/>
        <v>Missouri</v>
      </c>
      <c r="D38" t="str">
        <f ca="1"/>
        <v>St. Louis</v>
      </c>
      <c r="E38" t="str">
        <f ca="1"/>
        <v>Lincoln St</v>
      </c>
      <c r="F38">
        <f ca="1"/>
        <v>105</v>
      </c>
      <c r="G38" t="str">
        <f ca="1"/>
        <v>50721</v>
      </c>
      <c r="H38" t="str">
        <f ca="1"/>
        <v>United States, Missouri, St. Louis, Lincoln St, 105, 50721</v>
      </c>
      <c r="I38" t="str">
        <f ca="1"/>
        <v/>
      </c>
      <c r="J38" t="str">
        <f ca="1"/>
        <v>3148577554</v>
      </c>
      <c r="P38" t="s">
        <v>723</v>
      </c>
      <c r="T38" t="s">
        <v>766</v>
      </c>
      <c r="AQ38" t="s">
        <v>492</v>
      </c>
    </row>
    <row r="39" spans="2:43" x14ac:dyDescent="0.2">
      <c r="B39">
        <v>38</v>
      </c>
      <c r="C39" t="str">
        <f ca="1"/>
        <v>Nebraska</v>
      </c>
      <c r="D39" t="str">
        <f ca="1"/>
        <v>Kearney</v>
      </c>
      <c r="E39" t="str">
        <f ca="1"/>
        <v>Railroad St</v>
      </c>
      <c r="F39">
        <f ca="1"/>
        <v>46</v>
      </c>
      <c r="G39" t="str">
        <f ca="1"/>
        <v>98117</v>
      </c>
      <c r="H39" t="str">
        <f ca="1"/>
        <v>United States, Nebraska, Kearney, Railroad St, 46, 98117</v>
      </c>
      <c r="I39" t="str">
        <f ca="1"/>
        <v/>
      </c>
      <c r="J39" t="str">
        <f ca="1"/>
        <v>4027124805</v>
      </c>
      <c r="P39" t="s">
        <v>724</v>
      </c>
      <c r="T39" t="s">
        <v>767</v>
      </c>
      <c r="AQ39" t="s">
        <v>493</v>
      </c>
    </row>
    <row r="40" spans="2:43" x14ac:dyDescent="0.2">
      <c r="B40">
        <v>39</v>
      </c>
      <c r="C40" t="str">
        <f ca="1"/>
        <v>New Jersey</v>
      </c>
      <c r="D40" t="str">
        <f ca="1"/>
        <v>Passaic</v>
      </c>
      <c r="E40" t="str">
        <f ca="1"/>
        <v>Cherry St</v>
      </c>
      <c r="F40">
        <f ca="1"/>
        <v>114</v>
      </c>
      <c r="G40" t="str">
        <f ca="1"/>
        <v>53804</v>
      </c>
      <c r="H40" t="str">
        <f ca="1"/>
        <v>United States, New Jersey, Passaic, Cherry St, 114, 53804</v>
      </c>
      <c r="I40" t="str">
        <f ca="1"/>
        <v/>
      </c>
      <c r="J40" t="str">
        <f ca="1"/>
        <v>6096473751</v>
      </c>
      <c r="P40" t="s">
        <v>725</v>
      </c>
      <c r="T40" t="s">
        <v>768</v>
      </c>
      <c r="AQ40" t="s">
        <v>494</v>
      </c>
    </row>
    <row r="41" spans="2:43" x14ac:dyDescent="0.2">
      <c r="B41">
        <v>40</v>
      </c>
      <c r="C41" t="str">
        <f ca="1"/>
        <v>New Jersey</v>
      </c>
      <c r="D41" t="str">
        <f ca="1"/>
        <v>Jersey City</v>
      </c>
      <c r="E41" t="str">
        <f ca="1"/>
        <v>School St</v>
      </c>
      <c r="F41">
        <f ca="1"/>
        <v>101</v>
      </c>
      <c r="G41" t="str">
        <f ca="1"/>
        <v>96302</v>
      </c>
      <c r="H41" t="str">
        <f ca="1"/>
        <v>United States, New Jersey, Jersey City, School St, 101, 96302</v>
      </c>
      <c r="I41" t="str">
        <f ca="1"/>
        <v/>
      </c>
      <c r="J41" t="str">
        <f ca="1"/>
        <v>2010941614</v>
      </c>
      <c r="P41" t="s">
        <v>726</v>
      </c>
      <c r="T41" t="s">
        <v>769</v>
      </c>
      <c r="AQ41" t="s">
        <v>495</v>
      </c>
    </row>
    <row r="42" spans="2:43" x14ac:dyDescent="0.2">
      <c r="B42">
        <v>41</v>
      </c>
      <c r="C42" t="str">
        <f ca="1"/>
        <v>Indiana</v>
      </c>
      <c r="D42" t="str">
        <f ca="1"/>
        <v>Muncie</v>
      </c>
      <c r="E42" t="str">
        <f ca="1"/>
        <v>Cedar Ln</v>
      </c>
      <c r="F42">
        <f ca="1"/>
        <v>69</v>
      </c>
      <c r="G42" t="str">
        <f ca="1"/>
        <v>21330</v>
      </c>
      <c r="H42" t="str">
        <f ca="1"/>
        <v>United States, Indiana, Muncie, Cedar Ln, 69, 21330</v>
      </c>
      <c r="I42" t="str">
        <f ca="1"/>
        <v>OrchardOrigin Outfitters</v>
      </c>
      <c r="J42" t="str">
        <f ca="1"/>
        <v>8129613184</v>
      </c>
      <c r="P42" t="s">
        <v>727</v>
      </c>
      <c r="AQ42" t="s">
        <v>496</v>
      </c>
    </row>
    <row r="43" spans="2:43" x14ac:dyDescent="0.2">
      <c r="B43">
        <v>42</v>
      </c>
      <c r="C43" t="str">
        <f ca="1"/>
        <v>Minnesota</v>
      </c>
      <c r="D43" t="str">
        <f ca="1"/>
        <v>Bloomington</v>
      </c>
      <c r="E43" t="str">
        <f ca="1"/>
        <v>Chestnut St</v>
      </c>
      <c r="F43">
        <f ca="1"/>
        <v>104</v>
      </c>
      <c r="G43" t="str">
        <f ca="1"/>
        <v>97101</v>
      </c>
      <c r="H43" t="str">
        <f ca="1"/>
        <v>United States, Minnesota, Bloomington, Chestnut St, 104, 97101</v>
      </c>
      <c r="I43" t="str">
        <f ca="1"/>
        <v/>
      </c>
      <c r="J43" t="str">
        <f ca="1"/>
        <v>6125799602</v>
      </c>
      <c r="P43" t="s">
        <v>728</v>
      </c>
      <c r="AQ43" t="s">
        <v>497</v>
      </c>
    </row>
    <row r="44" spans="2:43" x14ac:dyDescent="0.2">
      <c r="B44">
        <v>43</v>
      </c>
      <c r="C44" t="str">
        <f ca="1"/>
        <v>Nevada</v>
      </c>
      <c r="D44" t="str">
        <f ca="1"/>
        <v>Winchester</v>
      </c>
      <c r="E44" t="str">
        <f ca="1"/>
        <v>Park Ave</v>
      </c>
      <c r="F44">
        <f ca="1"/>
        <v>19</v>
      </c>
      <c r="G44" t="str">
        <f ca="1"/>
        <v>51944</v>
      </c>
      <c r="H44" t="str">
        <f ca="1"/>
        <v>United States, Nevada, Winchester, Park Ave, 19, 51944</v>
      </c>
      <c r="I44" t="str">
        <f ca="1"/>
        <v/>
      </c>
      <c r="J44" t="str">
        <f ca="1"/>
        <v>7750968257</v>
      </c>
      <c r="P44" t="s">
        <v>729</v>
      </c>
      <c r="AQ44" t="s">
        <v>498</v>
      </c>
    </row>
    <row r="45" spans="2:43" x14ac:dyDescent="0.2">
      <c r="B45">
        <v>44</v>
      </c>
      <c r="C45" t="str">
        <f ca="1"/>
        <v>New Jersey</v>
      </c>
      <c r="D45" t="str">
        <f ca="1"/>
        <v>New Brunswick</v>
      </c>
      <c r="E45" t="str">
        <f ca="1"/>
        <v>Railroad St</v>
      </c>
      <c r="F45">
        <f ca="1"/>
        <v>95</v>
      </c>
      <c r="G45" t="str">
        <f ca="1"/>
        <v>36764</v>
      </c>
      <c r="H45" t="str">
        <f ca="1"/>
        <v>United States, New Jersey, New Brunswick, Railroad St, 95, 36764</v>
      </c>
      <c r="I45" t="str">
        <f ca="1"/>
        <v/>
      </c>
      <c r="J45" t="str">
        <f ca="1"/>
        <v>2015158575</v>
      </c>
      <c r="P45" t="s">
        <v>730</v>
      </c>
      <c r="AQ45" t="s">
        <v>499</v>
      </c>
    </row>
    <row r="46" spans="2:43" x14ac:dyDescent="0.2">
      <c r="B46">
        <v>45</v>
      </c>
      <c r="C46" t="str">
        <f ca="1"/>
        <v>Mississippi</v>
      </c>
      <c r="D46" t="str">
        <f ca="1"/>
        <v>Horn Lake</v>
      </c>
      <c r="E46" t="str">
        <f ca="1"/>
        <v>Poplar St</v>
      </c>
      <c r="F46">
        <f ca="1"/>
        <v>132</v>
      </c>
      <c r="G46" t="str">
        <f ca="1"/>
        <v>97424</v>
      </c>
      <c r="H46" t="str">
        <f ca="1"/>
        <v>United States, Mississippi, Horn Lake, Poplar St, 132, 97424</v>
      </c>
      <c r="I46" t="str">
        <f ca="1"/>
        <v/>
      </c>
      <c r="J46" t="str">
        <f ca="1"/>
        <v>7699476827</v>
      </c>
      <c r="P46" t="s">
        <v>731</v>
      </c>
      <c r="AQ46" t="s">
        <v>500</v>
      </c>
    </row>
    <row r="47" spans="2:43" x14ac:dyDescent="0.2">
      <c r="B47">
        <v>46</v>
      </c>
      <c r="C47" t="str">
        <f ca="1"/>
        <v>Iowa</v>
      </c>
      <c r="D47" t="str">
        <f ca="1"/>
        <v>West Des Moines</v>
      </c>
      <c r="E47" t="str">
        <f ca="1"/>
        <v>Lincoln St</v>
      </c>
      <c r="F47">
        <f ca="1"/>
        <v>100</v>
      </c>
      <c r="G47" t="str">
        <f ca="1"/>
        <v>97216</v>
      </c>
      <c r="H47" t="str">
        <f ca="1"/>
        <v>United States, Iowa, West Des Moines, Lincoln St, 100, 97216</v>
      </c>
      <c r="I47" t="str">
        <f ca="1"/>
        <v/>
      </c>
      <c r="J47" t="str">
        <f ca="1"/>
        <v>7123006977</v>
      </c>
      <c r="P47" t="s">
        <v>732</v>
      </c>
      <c r="AQ47" t="s">
        <v>501</v>
      </c>
    </row>
    <row r="48" spans="2:43" x14ac:dyDescent="0.2">
      <c r="B48">
        <v>47</v>
      </c>
      <c r="C48" t="str">
        <f ca="1"/>
        <v>Kentucky</v>
      </c>
      <c r="D48" t="str">
        <f ca="1"/>
        <v>Henderson</v>
      </c>
      <c r="E48" t="str">
        <f ca="1"/>
        <v>Shady Ln</v>
      </c>
      <c r="F48">
        <f ca="1"/>
        <v>131</v>
      </c>
      <c r="G48" t="str">
        <f ca="1"/>
        <v>95269</v>
      </c>
      <c r="H48" t="str">
        <f ca="1"/>
        <v>United States, Kentucky, Henderson, Shady Ln, 131, 95269</v>
      </c>
      <c r="I48" t="str">
        <f ca="1"/>
        <v/>
      </c>
      <c r="J48" t="str">
        <f ca="1"/>
        <v>2707180298</v>
      </c>
      <c r="P48" t="s">
        <v>733</v>
      </c>
      <c r="AQ48" t="s">
        <v>502</v>
      </c>
    </row>
    <row r="49" spans="2:43" x14ac:dyDescent="0.2">
      <c r="B49">
        <v>48</v>
      </c>
      <c r="C49" t="str">
        <f ca="1"/>
        <v>Alaska</v>
      </c>
      <c r="D49" t="str">
        <f ca="1"/>
        <v>Anchorage</v>
      </c>
      <c r="E49" t="str">
        <f ca="1"/>
        <v>Ash St</v>
      </c>
      <c r="F49">
        <f ca="1"/>
        <v>115</v>
      </c>
      <c r="G49" t="str">
        <f ca="1"/>
        <v>93159</v>
      </c>
      <c r="H49" t="str">
        <f ca="1"/>
        <v>United States, Alaska, Anchorage, Ash St, 115, 93159</v>
      </c>
      <c r="I49" t="str">
        <f ca="1"/>
        <v/>
      </c>
      <c r="J49" t="str">
        <f ca="1"/>
        <v>9073252542</v>
      </c>
      <c r="P49" t="s">
        <v>734</v>
      </c>
      <c r="AQ49" t="s">
        <v>503</v>
      </c>
    </row>
    <row r="50" spans="2:43" x14ac:dyDescent="0.2">
      <c r="B50">
        <v>49</v>
      </c>
      <c r="C50" t="str">
        <f ca="1"/>
        <v>Idaho</v>
      </c>
      <c r="D50" t="str">
        <f ca="1"/>
        <v>Ammon</v>
      </c>
      <c r="E50" t="str">
        <f ca="1"/>
        <v>Vine St</v>
      </c>
      <c r="F50">
        <f ca="1"/>
        <v>75</v>
      </c>
      <c r="G50" t="str">
        <f ca="1"/>
        <v>82125</v>
      </c>
      <c r="H50" t="str">
        <f ca="1"/>
        <v>United States, Idaho, Ammon, Vine St, 75, 82125</v>
      </c>
      <c r="I50" t="str">
        <f ca="1"/>
        <v>SproutSphere Innovations</v>
      </c>
      <c r="J50" t="str">
        <f ca="1"/>
        <v>9866981546</v>
      </c>
      <c r="P50" t="s">
        <v>735</v>
      </c>
      <c r="AQ50" t="s">
        <v>504</v>
      </c>
    </row>
    <row r="51" spans="2:43" x14ac:dyDescent="0.2">
      <c r="B51">
        <v>50</v>
      </c>
      <c r="C51" t="str">
        <f ca="1"/>
        <v>Florida</v>
      </c>
      <c r="D51" t="str">
        <f ca="1"/>
        <v>Hialeah</v>
      </c>
      <c r="E51" t="str">
        <f ca="1"/>
        <v>Ash St</v>
      </c>
      <c r="F51">
        <f ca="1"/>
        <v>53</v>
      </c>
      <c r="G51" t="str">
        <f ca="1"/>
        <v>75656</v>
      </c>
      <c r="H51" t="str">
        <f ca="1"/>
        <v>United States, Florida, Hialeah, Ash St, 53, 75656</v>
      </c>
      <c r="I51" t="str">
        <f ca="1"/>
        <v/>
      </c>
      <c r="J51" t="str">
        <f ca="1"/>
        <v>8500281607</v>
      </c>
      <c r="P51" t="s">
        <v>736</v>
      </c>
      <c r="AQ51" t="s">
        <v>505</v>
      </c>
    </row>
    <row r="52" spans="2:43" x14ac:dyDescent="0.2">
      <c r="B52">
        <v>51</v>
      </c>
      <c r="C52" t="str">
        <f ca="1"/>
        <v>Montana</v>
      </c>
      <c r="D52" t="str">
        <f ca="1"/>
        <v>Miles City</v>
      </c>
      <c r="E52" t="str">
        <f ca="1"/>
        <v>8th St</v>
      </c>
      <c r="F52">
        <f ca="1"/>
        <v>53</v>
      </c>
      <c r="G52" t="str">
        <f ca="1"/>
        <v>87669</v>
      </c>
      <c r="H52" t="str">
        <f ca="1"/>
        <v>United States, Montana, Miles City, 8th St, 53, 87669</v>
      </c>
      <c r="I52" t="str">
        <f ca="1"/>
        <v/>
      </c>
      <c r="J52" t="str">
        <f ca="1"/>
        <v>4067871874</v>
      </c>
      <c r="P52" t="s">
        <v>737</v>
      </c>
      <c r="AQ52" t="s">
        <v>506</v>
      </c>
    </row>
    <row r="53" spans="2:43" x14ac:dyDescent="0.2">
      <c r="B53">
        <v>52</v>
      </c>
      <c r="C53" t="str">
        <f ca="1"/>
        <v>Maine</v>
      </c>
      <c r="D53" t="str">
        <f ca="1"/>
        <v>Saco</v>
      </c>
      <c r="E53" t="str">
        <f ca="1"/>
        <v>Woodland Dr</v>
      </c>
      <c r="F53">
        <f ca="1"/>
        <v>36</v>
      </c>
      <c r="G53" t="str">
        <f ca="1"/>
        <v>87970</v>
      </c>
      <c r="H53" t="str">
        <f ca="1"/>
        <v>United States, Maine, Saco, Woodland Dr, 36, 87970</v>
      </c>
      <c r="I53" t="str">
        <f ca="1"/>
        <v>NatureNest Creators</v>
      </c>
      <c r="J53" t="str">
        <f ca="1"/>
        <v>2079371333</v>
      </c>
      <c r="P53" t="s">
        <v>738</v>
      </c>
      <c r="AQ53" t="s">
        <v>507</v>
      </c>
    </row>
    <row r="54" spans="2:43" x14ac:dyDescent="0.2">
      <c r="B54">
        <v>53</v>
      </c>
      <c r="C54" t="str">
        <f ca="1"/>
        <v>New Hampshire</v>
      </c>
      <c r="D54" t="str">
        <f ca="1"/>
        <v>Nashua</v>
      </c>
      <c r="E54" t="str">
        <f ca="1"/>
        <v>Spruce St</v>
      </c>
      <c r="F54">
        <f ca="1"/>
        <v>68</v>
      </c>
      <c r="G54" t="str">
        <f ca="1"/>
        <v>78545</v>
      </c>
      <c r="H54" t="str">
        <f ca="1"/>
        <v>United States, New Hampshire, Nashua, Spruce St, 68, 78545</v>
      </c>
      <c r="I54" t="str">
        <f ca="1"/>
        <v>MeadowMakers Collective</v>
      </c>
      <c r="J54" t="str">
        <f ca="1"/>
        <v>6038760110</v>
      </c>
      <c r="P54" t="s">
        <v>739</v>
      </c>
      <c r="AQ54" t="s">
        <v>508</v>
      </c>
    </row>
    <row r="55" spans="2:43" x14ac:dyDescent="0.2">
      <c r="B55">
        <v>54</v>
      </c>
      <c r="C55" t="str">
        <f ca="1"/>
        <v>Massachusetts</v>
      </c>
      <c r="D55" t="str">
        <f ca="1"/>
        <v>Somerville</v>
      </c>
      <c r="E55" t="str">
        <f ca="1"/>
        <v>Poplar St</v>
      </c>
      <c r="F55">
        <f ca="1"/>
        <v>66</v>
      </c>
      <c r="G55" t="str">
        <f ca="1"/>
        <v>99607</v>
      </c>
      <c r="H55" t="str">
        <f ca="1"/>
        <v>United States, Massachusetts, Somerville, Poplar St, 66, 99607</v>
      </c>
      <c r="I55" t="str">
        <f ca="1"/>
        <v>SaplingSynergy Group</v>
      </c>
      <c r="J55" t="str">
        <f ca="1"/>
        <v>7746447739</v>
      </c>
      <c r="P55" t="s">
        <v>740</v>
      </c>
      <c r="AQ55" t="s">
        <v>509</v>
      </c>
    </row>
    <row r="56" spans="2:43" x14ac:dyDescent="0.2">
      <c r="B56">
        <v>55</v>
      </c>
      <c r="C56" t="str">
        <f ca="1"/>
        <v>Arizona</v>
      </c>
      <c r="D56" t="str">
        <f ca="1"/>
        <v>Buckeye</v>
      </c>
      <c r="E56" t="str">
        <f ca="1"/>
        <v>Mill St</v>
      </c>
      <c r="F56">
        <f ca="1"/>
        <v>4</v>
      </c>
      <c r="G56" t="str">
        <f ca="1"/>
        <v>56245</v>
      </c>
      <c r="H56" t="str">
        <f ca="1"/>
        <v>United States, Arizona, Buckeye, Mill St, 4, 56245</v>
      </c>
      <c r="I56" t="str">
        <f ca="1"/>
        <v/>
      </c>
      <c r="J56" t="str">
        <f ca="1"/>
        <v>5206406673</v>
      </c>
      <c r="P56" t="s">
        <v>741</v>
      </c>
      <c r="AQ56" t="s">
        <v>510</v>
      </c>
    </row>
    <row r="57" spans="2:43" x14ac:dyDescent="0.2">
      <c r="B57">
        <v>56</v>
      </c>
      <c r="C57" t="str">
        <f ca="1"/>
        <v>Kentucky</v>
      </c>
      <c r="D57" t="str">
        <f ca="1"/>
        <v>Nicholasville</v>
      </c>
      <c r="E57" t="str">
        <f ca="1"/>
        <v>Maple St</v>
      </c>
      <c r="F57">
        <f ca="1"/>
        <v>135</v>
      </c>
      <c r="G57" t="str">
        <f ca="1"/>
        <v>53400</v>
      </c>
      <c r="H57" t="str">
        <f ca="1"/>
        <v>United States, Kentucky, Nicholasville, Maple St, 135, 53400</v>
      </c>
      <c r="I57" t="str">
        <f ca="1"/>
        <v/>
      </c>
      <c r="J57" t="str">
        <f ca="1"/>
        <v>3641370504</v>
      </c>
      <c r="P57" t="s">
        <v>742</v>
      </c>
      <c r="AQ57" t="s">
        <v>511</v>
      </c>
    </row>
    <row r="58" spans="2:43" x14ac:dyDescent="0.2">
      <c r="B58">
        <v>57</v>
      </c>
      <c r="C58" t="str">
        <f ca="1"/>
        <v>Alaska</v>
      </c>
      <c r="D58" t="str">
        <f ca="1"/>
        <v>Wasilla</v>
      </c>
      <c r="E58" t="str">
        <f ca="1"/>
        <v>Spring St</v>
      </c>
      <c r="F58">
        <f ca="1"/>
        <v>78</v>
      </c>
      <c r="G58" t="str">
        <f ca="1"/>
        <v>31923</v>
      </c>
      <c r="H58" t="str">
        <f ca="1"/>
        <v>United States, Alaska, Wasilla, Spring St, 78, 31923</v>
      </c>
      <c r="I58" t="str">
        <f ca="1"/>
        <v/>
      </c>
      <c r="J58" t="str">
        <f ca="1"/>
        <v>9079769757</v>
      </c>
      <c r="P58" t="s">
        <v>743</v>
      </c>
      <c r="AQ58" t="s">
        <v>512</v>
      </c>
    </row>
    <row r="59" spans="2:43" x14ac:dyDescent="0.2">
      <c r="B59">
        <v>58</v>
      </c>
      <c r="C59" t="str">
        <f ca="1"/>
        <v>Arizona</v>
      </c>
      <c r="D59" t="str">
        <f ca="1"/>
        <v>Chandler</v>
      </c>
      <c r="E59" t="str">
        <f ca="1"/>
        <v>Jefferson St</v>
      </c>
      <c r="F59">
        <f ca="1"/>
        <v>132</v>
      </c>
      <c r="G59" t="str">
        <f ca="1"/>
        <v>45617</v>
      </c>
      <c r="H59" t="str">
        <f ca="1"/>
        <v>United States, Arizona, Chandler, Jefferson St, 132, 45617</v>
      </c>
      <c r="I59" t="str">
        <f ca="1"/>
        <v/>
      </c>
      <c r="J59" t="str">
        <f ca="1"/>
        <v>4806975421</v>
      </c>
      <c r="AQ59" t="s">
        <v>513</v>
      </c>
    </row>
    <row r="60" spans="2:43" x14ac:dyDescent="0.2">
      <c r="B60">
        <v>59</v>
      </c>
      <c r="C60" t="str">
        <f ca="1"/>
        <v>Nebraska</v>
      </c>
      <c r="D60" t="str">
        <f ca="1"/>
        <v>Norfolk</v>
      </c>
      <c r="E60" t="str">
        <f ca="1"/>
        <v>High St</v>
      </c>
      <c r="F60">
        <f ca="1"/>
        <v>25</v>
      </c>
      <c r="G60" t="str">
        <f ca="1"/>
        <v>74694</v>
      </c>
      <c r="H60" t="str">
        <f ca="1"/>
        <v>United States, Nebraska, Norfolk, High St, 25, 74694</v>
      </c>
      <c r="I60" t="str">
        <f ca="1"/>
        <v/>
      </c>
      <c r="J60" t="str">
        <f ca="1"/>
        <v>3087082786</v>
      </c>
      <c r="AQ60" t="s">
        <v>514</v>
      </c>
    </row>
    <row r="61" spans="2:43" x14ac:dyDescent="0.2">
      <c r="B61">
        <v>60</v>
      </c>
      <c r="C61" t="str">
        <f ca="1"/>
        <v>Florida</v>
      </c>
      <c r="D61" t="str">
        <f ca="1"/>
        <v>Tallahassee</v>
      </c>
      <c r="E61" t="str">
        <f ca="1"/>
        <v>Circle Dr</v>
      </c>
      <c r="F61">
        <f ca="1"/>
        <v>27</v>
      </c>
      <c r="G61" t="str">
        <f ca="1"/>
        <v>97628</v>
      </c>
      <c r="H61" t="str">
        <f ca="1"/>
        <v>United States, Florida, Tallahassee, Circle Dr, 27, 97628</v>
      </c>
      <c r="I61" t="str">
        <f ca="1"/>
        <v/>
      </c>
      <c r="J61" t="str">
        <f ca="1"/>
        <v>3217508715</v>
      </c>
      <c r="AQ61" t="s">
        <v>515</v>
      </c>
    </row>
    <row r="62" spans="2:43" x14ac:dyDescent="0.2">
      <c r="B62">
        <v>61</v>
      </c>
      <c r="C62" t="str">
        <f ca="1"/>
        <v>Michigan</v>
      </c>
      <c r="D62" t="str">
        <f ca="1"/>
        <v>Sterling Heights</v>
      </c>
      <c r="E62" t="str">
        <f ca="1"/>
        <v>Jackson St</v>
      </c>
      <c r="F62">
        <f ca="1"/>
        <v>54</v>
      </c>
      <c r="G62" t="str">
        <f ca="1"/>
        <v>56599</v>
      </c>
      <c r="H62" t="str">
        <f ca="1"/>
        <v>United States, Michigan, Sterling Heights, Jackson St, 54, 56599</v>
      </c>
      <c r="I62" t="str">
        <f ca="1"/>
        <v/>
      </c>
      <c r="J62" t="str">
        <f ca="1"/>
        <v>7344979796</v>
      </c>
      <c r="AQ62" t="s">
        <v>516</v>
      </c>
    </row>
    <row r="63" spans="2:43" x14ac:dyDescent="0.2">
      <c r="B63">
        <v>62</v>
      </c>
      <c r="C63" t="str">
        <f ca="1"/>
        <v>Alabama</v>
      </c>
      <c r="D63" t="str">
        <f ca="1"/>
        <v>Phenix City</v>
      </c>
      <c r="E63" t="str">
        <f ca="1"/>
        <v>3rd St</v>
      </c>
      <c r="F63">
        <f ca="1"/>
        <v>33</v>
      </c>
      <c r="G63" t="str">
        <f ca="1"/>
        <v>79809</v>
      </c>
      <c r="H63" t="str">
        <f ca="1"/>
        <v>United States, Alabama, Phenix City, 3rd St, 33, 79809</v>
      </c>
      <c r="I63" t="str">
        <f ca="1"/>
        <v/>
      </c>
      <c r="J63" t="str">
        <f ca="1"/>
        <v>3347904114</v>
      </c>
      <c r="AQ63" t="s">
        <v>517</v>
      </c>
    </row>
    <row r="64" spans="2:43" x14ac:dyDescent="0.2">
      <c r="B64">
        <v>63</v>
      </c>
      <c r="C64" t="str">
        <f ca="1"/>
        <v>Colorado</v>
      </c>
      <c r="D64" t="str">
        <f ca="1"/>
        <v>Highlands Ranch</v>
      </c>
      <c r="E64" t="str">
        <f ca="1"/>
        <v>Ridge Rd</v>
      </c>
      <c r="F64">
        <f ca="1"/>
        <v>100</v>
      </c>
      <c r="G64" t="str">
        <f ca="1"/>
        <v>11006</v>
      </c>
      <c r="H64" t="str">
        <f ca="1"/>
        <v>United States, Colorado, Highlands Ranch, Ridge Rd, 100, 11006</v>
      </c>
      <c r="I64" t="str">
        <f ca="1"/>
        <v/>
      </c>
      <c r="J64" t="str">
        <f ca="1"/>
        <v>9705240534</v>
      </c>
      <c r="AQ64" t="s">
        <v>518</v>
      </c>
    </row>
    <row r="65" spans="2:43" x14ac:dyDescent="0.2">
      <c r="B65">
        <v>64</v>
      </c>
      <c r="C65" t="str">
        <f ca="1"/>
        <v>Illinois</v>
      </c>
      <c r="D65" t="str">
        <f ca="1"/>
        <v>Springfield</v>
      </c>
      <c r="E65" t="str">
        <f ca="1"/>
        <v>North St</v>
      </c>
      <c r="F65">
        <f ca="1"/>
        <v>26</v>
      </c>
      <c r="G65" t="str">
        <f ca="1"/>
        <v>65952</v>
      </c>
      <c r="H65" t="str">
        <f ca="1"/>
        <v>United States, Illinois, Springfield, North St, 26, 65952</v>
      </c>
      <c r="I65" t="str">
        <f ca="1"/>
        <v>EdenEcho Developers</v>
      </c>
      <c r="J65" t="str">
        <f ca="1"/>
        <v>8475309527</v>
      </c>
      <c r="AQ65" t="s">
        <v>519</v>
      </c>
    </row>
    <row r="66" spans="2:43" x14ac:dyDescent="0.2">
      <c r="B66">
        <v>65</v>
      </c>
      <c r="C66" t="str">
        <f ca="1"/>
        <v>Florida</v>
      </c>
      <c r="D66" t="str">
        <f ca="1"/>
        <v>Fort Lauderdale</v>
      </c>
      <c r="E66" t="str">
        <f ca="1"/>
        <v>W Main St</v>
      </c>
      <c r="F66">
        <f ca="1"/>
        <v>87</v>
      </c>
      <c r="G66" t="str">
        <f ca="1"/>
        <v>97845</v>
      </c>
      <c r="H66" t="str">
        <f ca="1"/>
        <v>United States, Florida, Fort Lauderdale, W Main St, 87, 97845</v>
      </c>
      <c r="I66" t="str">
        <f ca="1"/>
        <v/>
      </c>
      <c r="J66" t="str">
        <f ca="1"/>
        <v>7545254014</v>
      </c>
      <c r="AQ66" t="s">
        <v>520</v>
      </c>
    </row>
    <row r="67" spans="2:43" x14ac:dyDescent="0.2">
      <c r="B67">
        <v>66</v>
      </c>
      <c r="C67" t="str">
        <f ca="1"/>
        <v>Michigan</v>
      </c>
      <c r="D67" t="str">
        <f ca="1"/>
        <v>Detroit</v>
      </c>
      <c r="E67" t="str">
        <f ca="1"/>
        <v>Walnut St</v>
      </c>
      <c r="F67">
        <f ca="1"/>
        <v>36</v>
      </c>
      <c r="G67" t="str">
        <f ca="1"/>
        <v>20882</v>
      </c>
      <c r="H67" t="str">
        <f ca="1"/>
        <v>United States, Michigan, Detroit, Walnut St, 36, 20882</v>
      </c>
      <c r="I67" t="str">
        <f ca="1"/>
        <v/>
      </c>
      <c r="J67" t="str">
        <f ca="1"/>
        <v>5176444314</v>
      </c>
      <c r="AQ67" t="s">
        <v>521</v>
      </c>
    </row>
    <row r="68" spans="2:43" x14ac:dyDescent="0.2">
      <c r="B68">
        <v>67</v>
      </c>
      <c r="C68" t="str">
        <f ca="1"/>
        <v>Alabama</v>
      </c>
      <c r="D68" t="str">
        <f ca="1"/>
        <v>Phenix City</v>
      </c>
      <c r="E68" t="str">
        <f ca="1"/>
        <v>Sunset Dr</v>
      </c>
      <c r="F68">
        <f ca="1"/>
        <v>105</v>
      </c>
      <c r="G68" t="str">
        <f ca="1"/>
        <v>82111</v>
      </c>
      <c r="H68" t="str">
        <f ca="1"/>
        <v>United States, Alabama, Phenix City, Sunset Dr, 105, 82111</v>
      </c>
      <c r="I68" t="str">
        <f ca="1"/>
        <v/>
      </c>
      <c r="J68" t="str">
        <f ca="1"/>
        <v>2051959706</v>
      </c>
      <c r="AQ68" t="s">
        <v>522</v>
      </c>
    </row>
    <row r="69" spans="2:43" x14ac:dyDescent="0.2">
      <c r="B69">
        <v>68</v>
      </c>
      <c r="C69" t="str">
        <f ca="1"/>
        <v>Mississippi</v>
      </c>
      <c r="D69" t="str">
        <f ca="1"/>
        <v>Hattiesburg</v>
      </c>
      <c r="E69" t="str">
        <f ca="1"/>
        <v>Jackson St</v>
      </c>
      <c r="F69">
        <f ca="1"/>
        <v>73</v>
      </c>
      <c r="G69" t="str">
        <f ca="1"/>
        <v>08507</v>
      </c>
      <c r="H69" t="str">
        <f ca="1"/>
        <v>United States, Mississippi, Hattiesburg, Jackson St, 73, 08507</v>
      </c>
      <c r="I69" t="str">
        <f ca="1"/>
        <v/>
      </c>
      <c r="J69" t="str">
        <f ca="1"/>
        <v>7699972471</v>
      </c>
      <c r="AQ69" t="s">
        <v>523</v>
      </c>
    </row>
    <row r="70" spans="2:43" x14ac:dyDescent="0.2">
      <c r="B70">
        <v>69</v>
      </c>
      <c r="C70" t="str">
        <f ca="1"/>
        <v>Montana</v>
      </c>
      <c r="D70" t="str">
        <f ca="1"/>
        <v>Miles City</v>
      </c>
      <c r="E70" t="str">
        <f ca="1"/>
        <v>High St</v>
      </c>
      <c r="F70">
        <f ca="1"/>
        <v>11</v>
      </c>
      <c r="G70" t="str">
        <f ca="1"/>
        <v>39997</v>
      </c>
      <c r="H70" t="str">
        <f ca="1"/>
        <v>United States, Montana, Miles City, High St, 11, 39997</v>
      </c>
      <c r="I70" t="str">
        <f ca="1"/>
        <v/>
      </c>
      <c r="J70" t="str">
        <f ca="1"/>
        <v>4065125520</v>
      </c>
      <c r="AQ70" t="s">
        <v>524</v>
      </c>
    </row>
    <row r="71" spans="2:43" x14ac:dyDescent="0.2">
      <c r="B71">
        <v>70</v>
      </c>
      <c r="C71" t="str">
        <f ca="1"/>
        <v>Indiana</v>
      </c>
      <c r="D71" t="str">
        <f ca="1"/>
        <v>Carmel</v>
      </c>
      <c r="E71" t="str">
        <f ca="1"/>
        <v>Chestnut St</v>
      </c>
      <c r="F71">
        <f ca="1"/>
        <v>1</v>
      </c>
      <c r="G71" t="str">
        <f ca="1"/>
        <v>23862</v>
      </c>
      <c r="H71" t="str">
        <f ca="1"/>
        <v>United States, Indiana, Carmel, Chestnut St, 1, 23862</v>
      </c>
      <c r="I71" t="str">
        <f ca="1"/>
        <v>BudBounty Business</v>
      </c>
      <c r="J71" t="str">
        <f ca="1"/>
        <v>3177493708</v>
      </c>
      <c r="AQ71" t="s">
        <v>525</v>
      </c>
    </row>
    <row r="72" spans="2:43" x14ac:dyDescent="0.2">
      <c r="B72">
        <v>71</v>
      </c>
      <c r="C72" t="str">
        <f ca="1"/>
        <v>Missouri</v>
      </c>
      <c r="D72" t="str">
        <f ca="1"/>
        <v>Florissant</v>
      </c>
      <c r="E72" t="str">
        <f ca="1"/>
        <v>East St</v>
      </c>
      <c r="F72">
        <f ca="1"/>
        <v>122</v>
      </c>
      <c r="G72" t="str">
        <f ca="1"/>
        <v>31627</v>
      </c>
      <c r="H72" t="str">
        <f ca="1"/>
        <v>United States, Missouri, Florissant, East St, 122, 31627</v>
      </c>
      <c r="I72" t="str">
        <f ca="1"/>
        <v/>
      </c>
      <c r="J72" t="str">
        <f ca="1"/>
        <v>4172997585</v>
      </c>
      <c r="AQ72" t="s">
        <v>526</v>
      </c>
    </row>
    <row r="73" spans="2:43" x14ac:dyDescent="0.2">
      <c r="B73">
        <v>72</v>
      </c>
      <c r="C73" t="str">
        <f ca="1"/>
        <v>Michigan</v>
      </c>
      <c r="D73" t="str">
        <f ca="1"/>
        <v>Farmington Hills</v>
      </c>
      <c r="E73" t="str">
        <f ca="1"/>
        <v>9th St</v>
      </c>
      <c r="F73">
        <f ca="1"/>
        <v>23</v>
      </c>
      <c r="G73" t="str">
        <f ca="1"/>
        <v>97966</v>
      </c>
      <c r="H73" t="str">
        <f ca="1"/>
        <v>United States, Michigan, Farmington Hills, 9th St, 23, 97966</v>
      </c>
      <c r="I73" t="str">
        <f ca="1"/>
        <v/>
      </c>
      <c r="J73" t="str">
        <f ca="1"/>
        <v>5864143772</v>
      </c>
      <c r="AQ73" t="s">
        <v>527</v>
      </c>
    </row>
    <row r="74" spans="2:43" x14ac:dyDescent="0.2">
      <c r="B74">
        <v>73</v>
      </c>
      <c r="C74" t="str">
        <f ca="1"/>
        <v>Illinois</v>
      </c>
      <c r="D74" t="str">
        <f ca="1"/>
        <v>Champaign</v>
      </c>
      <c r="E74" t="str">
        <f ca="1"/>
        <v>9th St</v>
      </c>
      <c r="F74">
        <f ca="1"/>
        <v>126</v>
      </c>
      <c r="G74" t="str">
        <f ca="1"/>
        <v>04979</v>
      </c>
      <c r="H74" t="str">
        <f ca="1"/>
        <v>United States, Illinois, Champaign, 9th St, 126, 04979</v>
      </c>
      <c r="I74" t="str">
        <f ca="1"/>
        <v>EdenEcho Developers</v>
      </c>
      <c r="J74" t="str">
        <f ca="1"/>
        <v>7731180567</v>
      </c>
      <c r="AQ74" t="s">
        <v>528</v>
      </c>
    </row>
    <row r="75" spans="2:43" x14ac:dyDescent="0.2">
      <c r="B75">
        <v>74</v>
      </c>
      <c r="C75" t="str">
        <f ca="1"/>
        <v>Maryland</v>
      </c>
      <c r="D75" t="str">
        <f ca="1"/>
        <v>Annapolis</v>
      </c>
      <c r="E75" t="str">
        <f ca="1"/>
        <v>River Rd</v>
      </c>
      <c r="F75">
        <f ca="1"/>
        <v>104</v>
      </c>
      <c r="G75" t="str">
        <f ca="1"/>
        <v>75696</v>
      </c>
      <c r="H75" t="str">
        <f ca="1"/>
        <v>United States, Maryland, Annapolis, River Rd, 104, 75696</v>
      </c>
      <c r="I75" t="str">
        <f ca="1"/>
        <v/>
      </c>
      <c r="J75" t="str">
        <f ca="1"/>
        <v>3011555408</v>
      </c>
    </row>
    <row r="76" spans="2:43" x14ac:dyDescent="0.2">
      <c r="B76">
        <v>75</v>
      </c>
      <c r="C76" t="str">
        <f ca="1"/>
        <v>Florida</v>
      </c>
      <c r="D76" t="str">
        <f ca="1"/>
        <v>Tampa</v>
      </c>
      <c r="E76" t="str">
        <f ca="1"/>
        <v>Chestnut St</v>
      </c>
      <c r="F76">
        <f ca="1"/>
        <v>7</v>
      </c>
      <c r="G76" t="str">
        <f ca="1"/>
        <v>17518</v>
      </c>
      <c r="H76" t="str">
        <f ca="1"/>
        <v>United States, Florida, Tampa, Chestnut St, 7, 17518</v>
      </c>
      <c r="I76" t="str">
        <f ca="1"/>
        <v/>
      </c>
      <c r="J76" t="str">
        <f ca="1"/>
        <v>5614592575</v>
      </c>
    </row>
    <row r="77" spans="2:43" x14ac:dyDescent="0.2">
      <c r="B77">
        <v>76</v>
      </c>
      <c r="C77" t="str">
        <f ca="1"/>
        <v>Hawaii</v>
      </c>
      <c r="D77" t="str">
        <f ca="1"/>
        <v>Pearl City</v>
      </c>
      <c r="E77" t="str">
        <f ca="1"/>
        <v>Lincoln St</v>
      </c>
      <c r="F77">
        <f ca="1"/>
        <v>105</v>
      </c>
      <c r="G77" t="str">
        <f ca="1"/>
        <v>41279</v>
      </c>
      <c r="H77" t="str">
        <f ca="1"/>
        <v>United States, Hawaii, Pearl City, Lincoln St, 105, 41279</v>
      </c>
      <c r="I77" t="str">
        <f ca="1"/>
        <v/>
      </c>
      <c r="J77" t="str">
        <f ca="1"/>
        <v>8089152474</v>
      </c>
    </row>
    <row r="78" spans="2:43" x14ac:dyDescent="0.2">
      <c r="B78">
        <v>77</v>
      </c>
      <c r="C78" t="str">
        <f ca="1"/>
        <v>Iowa</v>
      </c>
      <c r="D78" t="str">
        <f ca="1"/>
        <v>Marion</v>
      </c>
      <c r="E78" t="str">
        <f ca="1"/>
        <v>North St</v>
      </c>
      <c r="F78">
        <f ca="1"/>
        <v>131</v>
      </c>
      <c r="G78" t="str">
        <f ca="1"/>
        <v>20526</v>
      </c>
      <c r="H78" t="str">
        <f ca="1"/>
        <v>United States, Iowa, Marion, North St, 131, 20526</v>
      </c>
      <c r="I78" t="str">
        <f ca="1"/>
        <v/>
      </c>
      <c r="J78" t="str">
        <f ca="1"/>
        <v>6416806792</v>
      </c>
    </row>
    <row r="79" spans="2:43" x14ac:dyDescent="0.2">
      <c r="B79">
        <v>78</v>
      </c>
      <c r="C79" t="str">
        <f ca="1"/>
        <v>Mississippi</v>
      </c>
      <c r="D79" t="str">
        <f ca="1"/>
        <v>Starkville</v>
      </c>
      <c r="E79" t="str">
        <f ca="1"/>
        <v>Front St</v>
      </c>
      <c r="F79">
        <f ca="1"/>
        <v>11</v>
      </c>
      <c r="G79" t="str">
        <f ca="1"/>
        <v>92409</v>
      </c>
      <c r="H79" t="str">
        <f ca="1"/>
        <v>United States, Mississippi, Starkville, Front St, 11, 92409</v>
      </c>
      <c r="I79" t="str">
        <f ca="1"/>
        <v/>
      </c>
      <c r="J79" t="str">
        <f ca="1"/>
        <v>7697056079</v>
      </c>
    </row>
    <row r="80" spans="2:43" x14ac:dyDescent="0.2">
      <c r="B80">
        <v>79</v>
      </c>
      <c r="C80" t="str">
        <f ca="1"/>
        <v>Georgia</v>
      </c>
      <c r="D80" t="str">
        <f ca="1"/>
        <v>Albany</v>
      </c>
      <c r="E80" t="str">
        <f ca="1"/>
        <v>Jackson St</v>
      </c>
      <c r="F80">
        <f ca="1"/>
        <v>32</v>
      </c>
      <c r="G80" t="str">
        <f ca="1"/>
        <v>55548</v>
      </c>
      <c r="H80" t="str">
        <f ca="1"/>
        <v>United States, Georgia, Albany, Jackson St, 32, 55548</v>
      </c>
      <c r="I80" t="str">
        <f ca="1"/>
        <v/>
      </c>
      <c r="J80" t="str">
        <f ca="1"/>
        <v>2295843495</v>
      </c>
    </row>
    <row r="81" spans="2:10" x14ac:dyDescent="0.2">
      <c r="B81">
        <v>80</v>
      </c>
      <c r="C81" t="str">
        <f ca="1"/>
        <v>Delaware</v>
      </c>
      <c r="D81" t="str">
        <f ca="1"/>
        <v>Claymont</v>
      </c>
      <c r="E81" t="str">
        <f ca="1"/>
        <v>E Main St</v>
      </c>
      <c r="F81">
        <f ca="1"/>
        <v>110</v>
      </c>
      <c r="G81" t="str">
        <f ca="1"/>
        <v>84261</v>
      </c>
      <c r="H81" t="str">
        <f ca="1"/>
        <v>United States, Delaware, Claymont, E Main St, 110, 84261</v>
      </c>
      <c r="I81" t="str">
        <f ca="1"/>
        <v>ArborArchitects Ltd.</v>
      </c>
      <c r="J81" t="str">
        <f ca="1"/>
        <v>3027256730</v>
      </c>
    </row>
    <row r="82" spans="2:10" x14ac:dyDescent="0.2">
      <c r="B82">
        <v>81</v>
      </c>
      <c r="C82" t="str">
        <f ca="1"/>
        <v>Georgia</v>
      </c>
      <c r="D82" t="str">
        <f ca="1"/>
        <v>Augusta</v>
      </c>
      <c r="E82" t="str">
        <f ca="1"/>
        <v>Church St</v>
      </c>
      <c r="F82">
        <f ca="1"/>
        <v>51</v>
      </c>
      <c r="G82" t="str">
        <f ca="1"/>
        <v>85803</v>
      </c>
      <c r="H82" t="str">
        <f ca="1"/>
        <v>United States, Georgia, Augusta, Church St, 51, 85803</v>
      </c>
      <c r="I82" t="str">
        <f ca="1"/>
        <v/>
      </c>
      <c r="J82" t="str">
        <f ca="1"/>
        <v>9129040023</v>
      </c>
    </row>
    <row r="83" spans="2:10" x14ac:dyDescent="0.2">
      <c r="B83">
        <v>82</v>
      </c>
      <c r="C83" t="str">
        <f ca="1"/>
        <v>Missouri</v>
      </c>
      <c r="D83" t="str">
        <f ca="1"/>
        <v>St. Louis</v>
      </c>
      <c r="E83" t="str">
        <f ca="1"/>
        <v>Willow St</v>
      </c>
      <c r="F83">
        <f ca="1"/>
        <v>4</v>
      </c>
      <c r="G83" t="str">
        <f ca="1"/>
        <v>31751</v>
      </c>
      <c r="H83" t="str">
        <f ca="1"/>
        <v>United States, Missouri, St. Louis, Willow St, 4, 31751</v>
      </c>
      <c r="I83" t="str">
        <f ca="1"/>
        <v/>
      </c>
      <c r="J83" t="str">
        <f ca="1"/>
        <v>4177301371</v>
      </c>
    </row>
    <row r="84" spans="2:10" x14ac:dyDescent="0.2">
      <c r="B84">
        <v>83</v>
      </c>
      <c r="C84" t="str">
        <f ca="1"/>
        <v>California</v>
      </c>
      <c r="D84" t="str">
        <f ca="1"/>
        <v>Fresno</v>
      </c>
      <c r="E84" t="str">
        <f ca="1"/>
        <v>N Main St</v>
      </c>
      <c r="F84">
        <f ca="1"/>
        <v>83</v>
      </c>
      <c r="G84" t="str">
        <f ca="1"/>
        <v>87906</v>
      </c>
      <c r="H84" t="str">
        <f ca="1"/>
        <v>United States, California, Fresno, N Main St, 83, 87906</v>
      </c>
      <c r="I84" t="str">
        <f ca="1"/>
        <v/>
      </c>
      <c r="J84" t="str">
        <f ca="1"/>
        <v>8318810172</v>
      </c>
    </row>
    <row r="85" spans="2:10" x14ac:dyDescent="0.2">
      <c r="B85">
        <v>84</v>
      </c>
      <c r="C85" t="str">
        <f ca="1"/>
        <v>Alaska</v>
      </c>
      <c r="D85" t="str">
        <f ca="1"/>
        <v>Steele Creek</v>
      </c>
      <c r="E85" t="str">
        <f ca="1"/>
        <v>Maple St</v>
      </c>
      <c r="F85">
        <f ca="1"/>
        <v>43</v>
      </c>
      <c r="G85" t="str">
        <f ca="1"/>
        <v>52746</v>
      </c>
      <c r="H85" t="str">
        <f ca="1"/>
        <v>United States, Alaska, Steele Creek, Maple St, 43, 52746</v>
      </c>
      <c r="I85" t="str">
        <f ca="1"/>
        <v>EcoGrove Developments</v>
      </c>
      <c r="J85" t="str">
        <f ca="1"/>
        <v>9071843758</v>
      </c>
    </row>
    <row r="86" spans="2:10" x14ac:dyDescent="0.2">
      <c r="B86">
        <v>85</v>
      </c>
      <c r="C86" t="str">
        <f ca="1"/>
        <v>New Jersey</v>
      </c>
      <c r="D86" t="str">
        <f ca="1"/>
        <v>Bayonne</v>
      </c>
      <c r="E86" t="str">
        <f ca="1"/>
        <v>Hill St</v>
      </c>
      <c r="F86">
        <f ca="1"/>
        <v>39</v>
      </c>
      <c r="G86" t="str">
        <f ca="1"/>
        <v>59031</v>
      </c>
      <c r="H86" t="str">
        <f ca="1"/>
        <v>United States, New Jersey, Bayonne, Hill St, 39, 59031</v>
      </c>
      <c r="I86" t="str">
        <f ca="1"/>
        <v/>
      </c>
      <c r="J86" t="str">
        <f ca="1"/>
        <v>2019056227</v>
      </c>
    </row>
    <row r="87" spans="2:10" x14ac:dyDescent="0.2">
      <c r="B87">
        <v>86</v>
      </c>
      <c r="C87" t="str">
        <f ca="1"/>
        <v>Delaware</v>
      </c>
      <c r="D87" t="str">
        <f ca="1"/>
        <v>Milford</v>
      </c>
      <c r="E87" t="str">
        <f ca="1"/>
        <v>Jefferson St</v>
      </c>
      <c r="F87">
        <f ca="1"/>
        <v>14</v>
      </c>
      <c r="G87" t="str">
        <f ca="1"/>
        <v>86877</v>
      </c>
      <c r="H87" t="str">
        <f ca="1"/>
        <v>United States, Delaware, Milford, Jefferson St, 14, 86877</v>
      </c>
      <c r="I87" t="str">
        <f ca="1"/>
        <v>ArborArchitects Ltd.</v>
      </c>
      <c r="J87" t="str">
        <f ca="1"/>
        <v>3021574899</v>
      </c>
    </row>
    <row r="88" spans="2:10" x14ac:dyDescent="0.2">
      <c r="B88">
        <v>87</v>
      </c>
      <c r="C88" t="str">
        <f ca="1"/>
        <v>Indiana</v>
      </c>
      <c r="D88" t="str">
        <f ca="1"/>
        <v>Carmel</v>
      </c>
      <c r="E88" t="str">
        <f ca="1"/>
        <v>Jefferson St</v>
      </c>
      <c r="F88">
        <f ca="1"/>
        <v>40</v>
      </c>
      <c r="G88" t="str">
        <f ca="1"/>
        <v>16554</v>
      </c>
      <c r="H88" t="str">
        <f ca="1"/>
        <v>United States, Indiana, Carmel, Jefferson St, 40, 16554</v>
      </c>
      <c r="I88" t="str">
        <f ca="1"/>
        <v>BudBounty Business</v>
      </c>
      <c r="J88" t="str">
        <f ca="1"/>
        <v>7650477966</v>
      </c>
    </row>
    <row r="89" spans="2:10" x14ac:dyDescent="0.2">
      <c r="B89">
        <v>88</v>
      </c>
      <c r="C89" t="str">
        <f ca="1"/>
        <v>New Hampshire</v>
      </c>
      <c r="D89" t="str">
        <f ca="1"/>
        <v>Dover</v>
      </c>
      <c r="E89" t="str">
        <f ca="1"/>
        <v>Cedar Ln</v>
      </c>
      <c r="F89">
        <f ca="1"/>
        <v>94</v>
      </c>
      <c r="G89" t="str">
        <f ca="1"/>
        <v>90437</v>
      </c>
      <c r="H89" t="str">
        <f ca="1"/>
        <v>United States, New Hampshire, Dover, Cedar Ln, 94, 90437</v>
      </c>
      <c r="I89" t="str">
        <f ca="1"/>
        <v/>
      </c>
      <c r="J89" t="str">
        <f ca="1"/>
        <v>6032463162</v>
      </c>
    </row>
    <row r="90" spans="2:10" x14ac:dyDescent="0.2">
      <c r="B90">
        <v>89</v>
      </c>
      <c r="C90" t="str">
        <f ca="1"/>
        <v>Massachusetts</v>
      </c>
      <c r="D90" t="str">
        <f ca="1"/>
        <v>Lowell</v>
      </c>
      <c r="E90" t="str">
        <f ca="1"/>
        <v>3rd Ave</v>
      </c>
      <c r="F90">
        <f ca="1"/>
        <v>21</v>
      </c>
      <c r="G90" t="str">
        <f ca="1"/>
        <v>22759</v>
      </c>
      <c r="H90" t="str">
        <f ca="1"/>
        <v>United States, Massachusetts, Lowell, 3rd Ave, 21, 22759</v>
      </c>
      <c r="I90" t="str">
        <f ca="1"/>
        <v/>
      </c>
      <c r="J90" t="str">
        <f ca="1"/>
        <v>8578807213</v>
      </c>
    </row>
    <row r="91" spans="2:10" x14ac:dyDescent="0.2">
      <c r="B91">
        <v>90</v>
      </c>
      <c r="C91" t="str">
        <f ca="1"/>
        <v>Iowa</v>
      </c>
      <c r="D91" t="str">
        <f ca="1"/>
        <v>Cedar Falls</v>
      </c>
      <c r="E91" t="str">
        <f ca="1"/>
        <v>Central Ave</v>
      </c>
      <c r="F91">
        <f ca="1"/>
        <v>123</v>
      </c>
      <c r="G91" t="str">
        <f ca="1"/>
        <v>43100</v>
      </c>
      <c r="H91" t="str">
        <f ca="1"/>
        <v>United States, Iowa, Cedar Falls, Central Ave, 123, 43100</v>
      </c>
      <c r="I91" t="str">
        <f ca="1"/>
        <v/>
      </c>
      <c r="J91" t="str">
        <f ca="1"/>
        <v>6413956872</v>
      </c>
    </row>
    <row r="92" spans="2:10" x14ac:dyDescent="0.2">
      <c r="B92">
        <v>91</v>
      </c>
      <c r="C92" t="str">
        <f ca="1"/>
        <v>Massachusetts</v>
      </c>
      <c r="D92" t="str">
        <f ca="1"/>
        <v>Lowell</v>
      </c>
      <c r="E92" t="str">
        <f ca="1"/>
        <v>Main St</v>
      </c>
      <c r="F92">
        <f ca="1"/>
        <v>8</v>
      </c>
      <c r="G92" t="str">
        <f ca="1"/>
        <v>57426</v>
      </c>
      <c r="H92" t="str">
        <f ca="1"/>
        <v>United States, Massachusetts, Lowell, Main St, 8, 57426</v>
      </c>
      <c r="I92" t="str">
        <f ca="1"/>
        <v>SaplingSynergy Group</v>
      </c>
      <c r="J92" t="str">
        <f ca="1"/>
        <v>4131195566</v>
      </c>
    </row>
    <row r="93" spans="2:10" x14ac:dyDescent="0.2">
      <c r="B93">
        <v>92</v>
      </c>
      <c r="C93" t="str">
        <f ca="1"/>
        <v>Alabama</v>
      </c>
      <c r="D93" t="str">
        <f ca="1"/>
        <v>Hoover</v>
      </c>
      <c r="E93" t="str">
        <f ca="1"/>
        <v>Airport Rd</v>
      </c>
      <c r="F93">
        <f ca="1"/>
        <v>4</v>
      </c>
      <c r="G93" t="str">
        <f ca="1"/>
        <v>17613</v>
      </c>
      <c r="H93" t="str">
        <f ca="1"/>
        <v>United States, Alabama, Hoover, Airport Rd, 4, 17613</v>
      </c>
      <c r="I93" t="str">
        <f ca="1"/>
        <v>GreenScape Innovators</v>
      </c>
      <c r="J93" t="str">
        <f ca="1"/>
        <v>2511920288</v>
      </c>
    </row>
    <row r="94" spans="2:10" x14ac:dyDescent="0.2">
      <c r="B94">
        <v>93</v>
      </c>
      <c r="C94" t="str">
        <f ca="1"/>
        <v>New Hampshire</v>
      </c>
      <c r="D94" t="str">
        <f ca="1"/>
        <v>Manchester</v>
      </c>
      <c r="E94" t="str">
        <f ca="1"/>
        <v>Washington Ave</v>
      </c>
      <c r="F94">
        <f ca="1"/>
        <v>28</v>
      </c>
      <c r="G94" t="str">
        <f ca="1"/>
        <v>19588</v>
      </c>
      <c r="H94" t="str">
        <f ca="1"/>
        <v>United States, New Hampshire, Manchester, Washington Ave, 28, 19588</v>
      </c>
      <c r="I94" t="str">
        <f ca="1"/>
        <v>MeadowMakers Collective</v>
      </c>
      <c r="J94" t="str">
        <f ca="1"/>
        <v>6035696675</v>
      </c>
    </row>
    <row r="95" spans="2:10" x14ac:dyDescent="0.2">
      <c r="B95">
        <v>94</v>
      </c>
      <c r="C95" t="str">
        <f ca="1"/>
        <v>Maine</v>
      </c>
      <c r="D95" t="str">
        <f ca="1"/>
        <v>Biddeford</v>
      </c>
      <c r="E95" t="str">
        <f ca="1"/>
        <v>Locust St</v>
      </c>
      <c r="F95">
        <f ca="1"/>
        <v>101</v>
      </c>
      <c r="G95" t="str">
        <f ca="1"/>
        <v>74428</v>
      </c>
      <c r="H95" t="str">
        <f ca="1"/>
        <v>United States, Maine, Biddeford, Locust St, 101, 74428</v>
      </c>
      <c r="I95" t="str">
        <f ca="1"/>
        <v>NatureNest Creators</v>
      </c>
      <c r="J95" t="str">
        <f ca="1"/>
        <v>2074703809</v>
      </c>
    </row>
    <row r="96" spans="2:10" x14ac:dyDescent="0.2">
      <c r="B96">
        <v>95</v>
      </c>
      <c r="C96" t="str">
        <f ca="1"/>
        <v>California</v>
      </c>
      <c r="D96" t="str">
        <f ca="1"/>
        <v>Stockton</v>
      </c>
      <c r="E96" t="str">
        <f ca="1"/>
        <v>Shady Ln</v>
      </c>
      <c r="F96">
        <f ca="1"/>
        <v>18</v>
      </c>
      <c r="G96" t="str">
        <f ca="1"/>
        <v>10379</v>
      </c>
      <c r="H96" t="str">
        <f ca="1"/>
        <v>United States, California, Stockton, Shady Ln, 18, 10379</v>
      </c>
      <c r="I96" t="str">
        <f ca="1"/>
        <v>GardenGuild Holdings</v>
      </c>
      <c r="J96" t="str">
        <f ca="1"/>
        <v>6280730168</v>
      </c>
    </row>
    <row r="97" spans="2:10" x14ac:dyDescent="0.2">
      <c r="B97">
        <v>96</v>
      </c>
      <c r="C97" t="str">
        <f ca="1"/>
        <v>Arkansas</v>
      </c>
      <c r="D97" t="str">
        <f ca="1"/>
        <v>Benton</v>
      </c>
      <c r="E97" t="str">
        <f ca="1"/>
        <v>9th St</v>
      </c>
      <c r="F97">
        <f ca="1"/>
        <v>45</v>
      </c>
      <c r="G97" t="str">
        <f ca="1"/>
        <v>07482</v>
      </c>
      <c r="H97" t="str">
        <f ca="1"/>
        <v>United States, Arkansas, Benton, 9th St, 45, 07482</v>
      </c>
      <c r="I97" t="str">
        <f ca="1"/>
        <v/>
      </c>
      <c r="J97" t="str">
        <f ca="1"/>
        <v>4796661185</v>
      </c>
    </row>
    <row r="98" spans="2:10" x14ac:dyDescent="0.2">
      <c r="B98">
        <v>97</v>
      </c>
      <c r="C98" t="str">
        <f ca="1"/>
        <v>Nevada</v>
      </c>
      <c r="D98" t="str">
        <f ca="1"/>
        <v>Summerlin South</v>
      </c>
      <c r="E98" t="str">
        <f ca="1"/>
        <v>Church St</v>
      </c>
      <c r="F98">
        <f ca="1"/>
        <v>7</v>
      </c>
      <c r="G98" t="str">
        <f ca="1"/>
        <v>91026</v>
      </c>
      <c r="H98" t="str">
        <f ca="1"/>
        <v>United States, Nevada, Summerlin South, Church St, 7, 91026</v>
      </c>
      <c r="I98" t="str">
        <f ca="1"/>
        <v/>
      </c>
      <c r="J98" t="str">
        <f ca="1"/>
        <v>7750679047</v>
      </c>
    </row>
    <row r="99" spans="2:10" x14ac:dyDescent="0.2">
      <c r="B99">
        <v>98</v>
      </c>
      <c r="C99" t="str">
        <f ca="1"/>
        <v>Illinois</v>
      </c>
      <c r="D99" t="str">
        <f ca="1"/>
        <v>Berwy</v>
      </c>
      <c r="E99" t="str">
        <f ca="1"/>
        <v>1st Ave</v>
      </c>
      <c r="F99">
        <f ca="1"/>
        <v>14</v>
      </c>
      <c r="G99" t="str">
        <f ca="1"/>
        <v>85829</v>
      </c>
      <c r="H99" t="str">
        <f ca="1"/>
        <v>United States, Illinois, Berwy, 1st Ave, 14, 85829</v>
      </c>
      <c r="I99" t="str">
        <f ca="1"/>
        <v/>
      </c>
      <c r="J99" t="str">
        <f ca="1"/>
        <v>2174960798</v>
      </c>
    </row>
    <row r="100" spans="2:10" x14ac:dyDescent="0.2">
      <c r="B100">
        <v>99</v>
      </c>
      <c r="C100" t="str">
        <f ca="1"/>
        <v>Kansas</v>
      </c>
      <c r="D100" t="str">
        <f ca="1"/>
        <v>Overland Park</v>
      </c>
      <c r="E100" t="str">
        <f ca="1"/>
        <v>Cherry St</v>
      </c>
      <c r="F100">
        <f ca="1"/>
        <v>13</v>
      </c>
      <c r="G100" t="str">
        <f ca="1"/>
        <v>99220</v>
      </c>
      <c r="H100" t="str">
        <f ca="1"/>
        <v>United States, Kansas, Overland Park, Cherry St, 13, 99220</v>
      </c>
      <c r="I100" t="str">
        <f ca="1"/>
        <v/>
      </c>
      <c r="J100" t="str">
        <f ca="1"/>
        <v>9136478626</v>
      </c>
    </row>
    <row r="101" spans="2:10" x14ac:dyDescent="0.2">
      <c r="B101">
        <v>100</v>
      </c>
      <c r="C101" t="str">
        <f ca="1"/>
        <v>Idaho</v>
      </c>
      <c r="D101" t="str">
        <f ca="1"/>
        <v>Moscow</v>
      </c>
      <c r="E101" t="str">
        <f ca="1"/>
        <v>4th St</v>
      </c>
      <c r="F101">
        <f ca="1"/>
        <v>113</v>
      </c>
      <c r="G101" t="str">
        <f ca="1"/>
        <v>83394</v>
      </c>
      <c r="H101" t="str">
        <f ca="1"/>
        <v>United States, Idaho, Moscow, 4th St, 113, 83394</v>
      </c>
      <c r="I101" t="str">
        <f ca="1"/>
        <v>ParkPlace Properties</v>
      </c>
      <c r="J101" t="str">
        <f ca="1"/>
        <v>9864912340</v>
      </c>
    </row>
    <row r="102" spans="2:10" x14ac:dyDescent="0.2">
      <c r="B102">
        <v>101</v>
      </c>
      <c r="C102" t="str">
        <f ca="1"/>
        <v>Iowa</v>
      </c>
      <c r="D102" t="str">
        <f ca="1"/>
        <v>West Des Moines</v>
      </c>
      <c r="E102" t="str">
        <f ca="1"/>
        <v>3rd Ave</v>
      </c>
      <c r="F102">
        <f ca="1"/>
        <v>46</v>
      </c>
      <c r="G102" t="str">
        <f ca="1"/>
        <v>87316</v>
      </c>
      <c r="H102" t="str">
        <f ca="1"/>
        <v>United States, Iowa, West Des Moines, 3rd Ave, 46, 87316</v>
      </c>
      <c r="I102" t="str">
        <f ca="1"/>
        <v/>
      </c>
      <c r="J102" t="str">
        <f ca="1"/>
        <v>7126519515</v>
      </c>
    </row>
    <row r="103" spans="2:10" x14ac:dyDescent="0.2">
      <c r="B103">
        <v>102</v>
      </c>
      <c r="C103" t="str">
        <f ca="1"/>
        <v>Georgia</v>
      </c>
      <c r="D103" t="str">
        <f ca="1"/>
        <v>Valdosta</v>
      </c>
      <c r="E103" t="str">
        <f ca="1"/>
        <v>3rd Ave</v>
      </c>
      <c r="F103">
        <f ca="1"/>
        <v>70</v>
      </c>
      <c r="G103" t="str">
        <f ca="1"/>
        <v>60361</v>
      </c>
      <c r="H103" t="str">
        <f ca="1"/>
        <v>United States, Georgia, Valdosta, 3rd Ave, 70, 60361</v>
      </c>
      <c r="I103" t="str">
        <f ca="1"/>
        <v/>
      </c>
      <c r="J103" t="str">
        <f ca="1"/>
        <v>7626601791</v>
      </c>
    </row>
    <row r="104" spans="2:10" x14ac:dyDescent="0.2">
      <c r="B104">
        <v>103</v>
      </c>
      <c r="C104" t="str">
        <f ca="1"/>
        <v>Maryland</v>
      </c>
      <c r="D104" t="str">
        <f ca="1"/>
        <v>Rockville</v>
      </c>
      <c r="E104" t="str">
        <f ca="1"/>
        <v>East St</v>
      </c>
      <c r="F104">
        <f ca="1"/>
        <v>59</v>
      </c>
      <c r="G104" t="str">
        <f ca="1"/>
        <v>05774</v>
      </c>
      <c r="H104" t="str">
        <f ca="1"/>
        <v>United States, Maryland, Rockville, East St, 59, 05774</v>
      </c>
      <c r="I104" t="str">
        <f ca="1"/>
        <v/>
      </c>
      <c r="J104" t="str">
        <f ca="1"/>
        <v>4435425234</v>
      </c>
    </row>
    <row r="105" spans="2:10" x14ac:dyDescent="0.2">
      <c r="B105">
        <v>104</v>
      </c>
      <c r="C105" t="str">
        <f ca="1"/>
        <v>Missouri</v>
      </c>
      <c r="D105" t="str">
        <f ca="1"/>
        <v>O’Fallon</v>
      </c>
      <c r="E105" t="str">
        <f ca="1"/>
        <v>Ash St</v>
      </c>
      <c r="F105">
        <f ca="1"/>
        <v>65</v>
      </c>
      <c r="G105" t="str">
        <f ca="1"/>
        <v>40847</v>
      </c>
      <c r="H105" t="str">
        <f ca="1"/>
        <v>United States, Missouri, O’Fallon, Ash St, 65, 40847</v>
      </c>
      <c r="I105" t="str">
        <f ca="1"/>
        <v/>
      </c>
      <c r="J105" t="str">
        <f ca="1"/>
        <v>6602742415</v>
      </c>
    </row>
    <row r="106" spans="2:10" x14ac:dyDescent="0.2">
      <c r="B106">
        <v>105</v>
      </c>
      <c r="C106" t="str">
        <f ca="1"/>
        <v>Florida</v>
      </c>
      <c r="D106" t="str">
        <f ca="1"/>
        <v>Miami</v>
      </c>
      <c r="E106" t="str">
        <f ca="1"/>
        <v>Sunset Dr</v>
      </c>
      <c r="F106">
        <f ca="1"/>
        <v>20</v>
      </c>
      <c r="G106" t="str">
        <f ca="1"/>
        <v>02392</v>
      </c>
      <c r="H106" t="str">
        <f ca="1"/>
        <v>United States, Florida, Miami, Sunset Dr, 20, 02392</v>
      </c>
      <c r="I106" t="str">
        <f ca="1"/>
        <v/>
      </c>
      <c r="J106" t="str">
        <f ca="1"/>
        <v>3059859013</v>
      </c>
    </row>
    <row r="107" spans="2:10" x14ac:dyDescent="0.2">
      <c r="B107">
        <v>106</v>
      </c>
      <c r="C107" t="str">
        <f ca="1"/>
        <v>Minnesota</v>
      </c>
      <c r="D107" t="str">
        <f ca="1"/>
        <v>Lakeville</v>
      </c>
      <c r="E107" t="str">
        <f ca="1"/>
        <v>Maple Ave</v>
      </c>
      <c r="F107">
        <f ca="1"/>
        <v>128</v>
      </c>
      <c r="G107" t="str">
        <f ca="1"/>
        <v>57734</v>
      </c>
      <c r="H107" t="str">
        <f ca="1"/>
        <v>United States, Minnesota, Lakeville, Maple Ave, 128, 57734</v>
      </c>
      <c r="I107" t="str">
        <f ca="1"/>
        <v/>
      </c>
      <c r="J107" t="str">
        <f ca="1"/>
        <v>7632711113</v>
      </c>
    </row>
    <row r="108" spans="2:10" x14ac:dyDescent="0.2">
      <c r="B108">
        <v>107</v>
      </c>
      <c r="C108" t="str">
        <f ca="1"/>
        <v>Delaware</v>
      </c>
      <c r="D108" t="str">
        <f ca="1"/>
        <v>Wilmingto</v>
      </c>
      <c r="E108" t="str">
        <f ca="1"/>
        <v>3rd St</v>
      </c>
      <c r="F108">
        <f ca="1"/>
        <v>112</v>
      </c>
      <c r="G108" t="str">
        <f ca="1"/>
        <v>03878</v>
      </c>
      <c r="H108" t="str">
        <f ca="1"/>
        <v>United States, Delaware, Wilmingto, 3rd St, 112, 03878</v>
      </c>
      <c r="I108" t="str">
        <f ca="1"/>
        <v/>
      </c>
      <c r="J108" t="str">
        <f ca="1"/>
        <v>3022491269</v>
      </c>
    </row>
    <row r="109" spans="2:10" x14ac:dyDescent="0.2">
      <c r="B109">
        <v>108</v>
      </c>
      <c r="C109" t="str">
        <f ca="1"/>
        <v>Mississippi</v>
      </c>
      <c r="D109" t="str">
        <f ca="1"/>
        <v>Greenville</v>
      </c>
      <c r="E109" t="str">
        <f ca="1"/>
        <v>8th St</v>
      </c>
      <c r="F109">
        <f ca="1"/>
        <v>108</v>
      </c>
      <c r="G109" t="str">
        <f ca="1"/>
        <v>55014</v>
      </c>
      <c r="H109" t="str">
        <f ca="1"/>
        <v>United States, Mississippi, Greenville, 8th St, 108, 55014</v>
      </c>
      <c r="I109" t="str">
        <f ca="1"/>
        <v>TerraTrove Traders</v>
      </c>
      <c r="J109" t="str">
        <f ca="1"/>
        <v>6016265343</v>
      </c>
    </row>
    <row r="110" spans="2:10" x14ac:dyDescent="0.2">
      <c r="B110">
        <v>109</v>
      </c>
      <c r="C110" t="str">
        <f ca="1"/>
        <v>Maine</v>
      </c>
      <c r="D110" t="str">
        <f ca="1"/>
        <v>Brunswick</v>
      </c>
      <c r="E110" t="str">
        <f ca="1"/>
        <v>Cedar St</v>
      </c>
      <c r="F110">
        <f ca="1"/>
        <v>52</v>
      </c>
      <c r="G110" t="str">
        <f ca="1"/>
        <v>22574</v>
      </c>
      <c r="H110" t="str">
        <f ca="1"/>
        <v>United States, Maine, Brunswick, Cedar St, 52, 22574</v>
      </c>
      <c r="I110" t="str">
        <f ca="1"/>
        <v/>
      </c>
      <c r="J110" t="str">
        <f ca="1"/>
        <v>2077938065</v>
      </c>
    </row>
    <row r="111" spans="2:10" x14ac:dyDescent="0.2">
      <c r="B111">
        <v>110</v>
      </c>
      <c r="C111" t="str">
        <f ca="1"/>
        <v>Hawaii</v>
      </c>
      <c r="D111" t="str">
        <f ca="1"/>
        <v>Ewa Gentry</v>
      </c>
      <c r="E111" t="str">
        <f ca="1"/>
        <v>9th St</v>
      </c>
      <c r="F111">
        <f ca="1"/>
        <v>58</v>
      </c>
      <c r="G111" t="str">
        <f ca="1"/>
        <v>15775</v>
      </c>
      <c r="H111" t="str">
        <f ca="1"/>
        <v>United States, Hawaii, Ewa Gentry, 9th St, 58, 15775</v>
      </c>
      <c r="I111" t="str">
        <f ca="1"/>
        <v/>
      </c>
      <c r="J111" t="str">
        <f ca="1"/>
        <v>8083870415</v>
      </c>
    </row>
    <row r="112" spans="2:10" x14ac:dyDescent="0.2">
      <c r="B112">
        <v>111</v>
      </c>
      <c r="C112" t="str">
        <f ca="1"/>
        <v>Minnesota</v>
      </c>
      <c r="D112" t="str">
        <f ca="1"/>
        <v>St. Paul</v>
      </c>
      <c r="E112" t="str">
        <f ca="1"/>
        <v>Poplar St</v>
      </c>
      <c r="F112">
        <f ca="1"/>
        <v>86</v>
      </c>
      <c r="G112" t="str">
        <f ca="1"/>
        <v>03584</v>
      </c>
      <c r="H112" t="str">
        <f ca="1"/>
        <v>United States, Minnesota, St. Paul, Poplar St, 86, 03584</v>
      </c>
      <c r="I112" t="str">
        <f ca="1"/>
        <v/>
      </c>
      <c r="J112" t="str">
        <f ca="1"/>
        <v>2186115109</v>
      </c>
    </row>
    <row r="113" spans="2:10" x14ac:dyDescent="0.2">
      <c r="B113">
        <v>112</v>
      </c>
      <c r="C113" t="str">
        <f ca="1"/>
        <v>New Hampshire</v>
      </c>
      <c r="D113" t="str">
        <f ca="1"/>
        <v>Manchester</v>
      </c>
      <c r="E113" t="str">
        <f ca="1"/>
        <v>Walnut St</v>
      </c>
      <c r="F113">
        <f ca="1"/>
        <v>134</v>
      </c>
      <c r="G113" t="str">
        <f ca="1"/>
        <v>19571</v>
      </c>
      <c r="H113" t="str">
        <f ca="1"/>
        <v>United States, New Hampshire, Manchester, Walnut St, 134, 19571</v>
      </c>
      <c r="I113" t="str">
        <f ca="1"/>
        <v>MeadowMakers Collective</v>
      </c>
      <c r="J113" t="str">
        <f ca="1"/>
        <v>6039245538</v>
      </c>
    </row>
    <row r="114" spans="2:10" x14ac:dyDescent="0.2">
      <c r="B114">
        <v>113</v>
      </c>
      <c r="C114" t="str">
        <f ca="1"/>
        <v>Alaska</v>
      </c>
      <c r="D114" t="str">
        <f ca="1"/>
        <v>Sterling</v>
      </c>
      <c r="E114" t="str">
        <f ca="1"/>
        <v>Washington Ave</v>
      </c>
      <c r="F114">
        <f ca="1"/>
        <v>120</v>
      </c>
      <c r="G114" t="str">
        <f ca="1"/>
        <v>19358</v>
      </c>
      <c r="H114" t="str">
        <f ca="1"/>
        <v>United States, Alaska, Sterling, Washington Ave, 120, 19358</v>
      </c>
      <c r="I114" t="str">
        <f ca="1"/>
        <v/>
      </c>
      <c r="J114" t="str">
        <f ca="1"/>
        <v>9075421870</v>
      </c>
    </row>
    <row r="115" spans="2:10" x14ac:dyDescent="0.2">
      <c r="B115">
        <v>114</v>
      </c>
      <c r="C115" t="str">
        <f ca="1"/>
        <v>Montana</v>
      </c>
      <c r="D115" t="str">
        <f ca="1"/>
        <v>Butte-Silver Bow</v>
      </c>
      <c r="E115" t="str">
        <f ca="1"/>
        <v>Washington Ave</v>
      </c>
      <c r="F115">
        <f ca="1"/>
        <v>29</v>
      </c>
      <c r="G115" t="str">
        <f ca="1"/>
        <v>59795</v>
      </c>
      <c r="H115" t="str">
        <f ca="1"/>
        <v>United States, Montana, Butte-Silver Bow, Washington Ave, 29, 59795</v>
      </c>
      <c r="I115" t="str">
        <f ca="1"/>
        <v/>
      </c>
      <c r="J115" t="str">
        <f ca="1"/>
        <v>4061879782</v>
      </c>
    </row>
    <row r="116" spans="2:10" x14ac:dyDescent="0.2">
      <c r="B116">
        <v>115</v>
      </c>
      <c r="C116" t="str">
        <f ca="1"/>
        <v>Hawaii</v>
      </c>
      <c r="D116" t="str">
        <f ca="1"/>
        <v>Mililani Mauka</v>
      </c>
      <c r="E116" t="str">
        <f ca="1"/>
        <v>South St</v>
      </c>
      <c r="F116">
        <f ca="1"/>
        <v>81</v>
      </c>
      <c r="G116" t="str">
        <f ca="1"/>
        <v>31567</v>
      </c>
      <c r="H116" t="str">
        <f ca="1"/>
        <v>United States, Hawaii, Mililani Mauka, South St, 81, 31567</v>
      </c>
      <c r="I116" t="str">
        <f ca="1"/>
        <v/>
      </c>
      <c r="J116" t="str">
        <f ca="1"/>
        <v>8085544824</v>
      </c>
    </row>
    <row r="117" spans="2:10" x14ac:dyDescent="0.2">
      <c r="B117">
        <v>116</v>
      </c>
      <c r="C117" t="str">
        <f ca="1"/>
        <v>Idaho</v>
      </c>
      <c r="D117" t="str">
        <f ca="1"/>
        <v>Coeur d’Alene</v>
      </c>
      <c r="E117" t="str">
        <f ca="1"/>
        <v>Spring St</v>
      </c>
      <c r="F117">
        <f ca="1"/>
        <v>25</v>
      </c>
      <c r="G117" t="str">
        <f ca="1"/>
        <v>75918</v>
      </c>
      <c r="H117" t="str">
        <f ca="1"/>
        <v>United States, Idaho, Coeur d’Alene, Spring St, 25, 75918</v>
      </c>
      <c r="I117" t="str">
        <f ca="1"/>
        <v>ParkPlace Properties</v>
      </c>
      <c r="J117" t="str">
        <f ca="1"/>
        <v>2081155404</v>
      </c>
    </row>
    <row r="118" spans="2:10" x14ac:dyDescent="0.2">
      <c r="B118">
        <v>117</v>
      </c>
      <c r="C118" t="str">
        <f ca="1"/>
        <v>Montana</v>
      </c>
      <c r="D118" t="str">
        <f ca="1"/>
        <v>Missoula</v>
      </c>
      <c r="E118" t="str">
        <f ca="1"/>
        <v>4th St</v>
      </c>
      <c r="F118">
        <f ca="1"/>
        <v>25</v>
      </c>
      <c r="G118" t="str">
        <f ca="1"/>
        <v>84167</v>
      </c>
      <c r="H118" t="str">
        <f ca="1"/>
        <v>United States, Montana, Missoula, 4th St, 25, 84167</v>
      </c>
      <c r="I118" t="str">
        <f ca="1"/>
        <v/>
      </c>
      <c r="J118" t="str">
        <f ca="1"/>
        <v>4060993700</v>
      </c>
    </row>
    <row r="119" spans="2:10" x14ac:dyDescent="0.2">
      <c r="B119">
        <v>118</v>
      </c>
      <c r="C119" t="str">
        <f ca="1"/>
        <v>Illinois</v>
      </c>
      <c r="D119" t="str">
        <f ca="1"/>
        <v>Joliet</v>
      </c>
      <c r="E119" t="str">
        <f ca="1"/>
        <v>Lakeview Dr</v>
      </c>
      <c r="F119">
        <f ca="1"/>
        <v>116</v>
      </c>
      <c r="G119" t="str">
        <f ca="1"/>
        <v>75348</v>
      </c>
      <c r="H119" t="str">
        <f ca="1"/>
        <v>United States, Illinois, Joliet, Lakeview Dr, 116, 75348</v>
      </c>
      <c r="I119" t="str">
        <f ca="1"/>
        <v>EdenEcho Developers</v>
      </c>
      <c r="J119" t="str">
        <f ca="1"/>
        <v>3124284185</v>
      </c>
    </row>
    <row r="120" spans="2:10" x14ac:dyDescent="0.2">
      <c r="B120">
        <v>119</v>
      </c>
      <c r="C120" t="str">
        <f ca="1"/>
        <v>Mississippi</v>
      </c>
      <c r="D120" t="str">
        <f ca="1"/>
        <v>Madison</v>
      </c>
      <c r="E120" t="str">
        <f ca="1"/>
        <v>Church St</v>
      </c>
      <c r="F120">
        <f ca="1"/>
        <v>68</v>
      </c>
      <c r="G120" t="str">
        <f ca="1"/>
        <v>98800</v>
      </c>
      <c r="H120" t="str">
        <f ca="1"/>
        <v>United States, Mississippi, Madison, Church St, 68, 98800</v>
      </c>
      <c r="I120" t="str">
        <f ca="1"/>
        <v>TerraTrove Traders</v>
      </c>
      <c r="J120" t="str">
        <f ca="1"/>
        <v>6628354574</v>
      </c>
    </row>
    <row r="121" spans="2:10" x14ac:dyDescent="0.2">
      <c r="B121">
        <v>120</v>
      </c>
      <c r="C121" t="str">
        <f ca="1"/>
        <v>Kansas</v>
      </c>
      <c r="D121" t="str">
        <f ca="1"/>
        <v>Hutchinson</v>
      </c>
      <c r="E121" t="str">
        <f ca="1"/>
        <v>Cherry St</v>
      </c>
      <c r="F121">
        <f ca="1"/>
        <v>16</v>
      </c>
      <c r="G121" t="str">
        <f ca="1"/>
        <v>86032</v>
      </c>
      <c r="H121" t="str">
        <f ca="1"/>
        <v>United States, Kansas, Hutchinson, Cherry St, 16, 86032</v>
      </c>
      <c r="I121" t="str">
        <f ca="1"/>
        <v>BloomWorks Landscaping</v>
      </c>
      <c r="J121" t="str">
        <f ca="1"/>
        <v>7850083496</v>
      </c>
    </row>
    <row r="122" spans="2:10" x14ac:dyDescent="0.2">
      <c r="B122">
        <v>121</v>
      </c>
      <c r="C122" t="str">
        <f ca="1"/>
        <v>Maine</v>
      </c>
      <c r="D122" t="str">
        <f ca="1"/>
        <v>Orono</v>
      </c>
      <c r="E122" t="str">
        <f ca="1"/>
        <v>North St</v>
      </c>
      <c r="F122">
        <f ca="1"/>
        <v>34</v>
      </c>
      <c r="G122" t="str">
        <f ca="1"/>
        <v>43803</v>
      </c>
      <c r="H122" t="str">
        <f ca="1"/>
        <v>United States, Maine, Orono, North St, 34, 43803</v>
      </c>
      <c r="I122" t="str">
        <f ca="1"/>
        <v/>
      </c>
      <c r="J122" t="str">
        <f ca="1"/>
        <v>2073854384</v>
      </c>
    </row>
    <row r="123" spans="2:10" x14ac:dyDescent="0.2">
      <c r="B123">
        <v>122</v>
      </c>
      <c r="C123" t="str">
        <f ca="1"/>
        <v>Alaska</v>
      </c>
      <c r="D123" t="str">
        <f ca="1"/>
        <v>Ketchikan</v>
      </c>
      <c r="E123" t="str">
        <f ca="1"/>
        <v>Lincoln St</v>
      </c>
      <c r="F123">
        <f ca="1"/>
        <v>18</v>
      </c>
      <c r="G123" t="str">
        <f ca="1"/>
        <v>47612</v>
      </c>
      <c r="H123" t="str">
        <f ca="1"/>
        <v>United States, Alaska, Ketchikan, Lincoln St, 18, 47612</v>
      </c>
      <c r="I123" t="str">
        <f ca="1"/>
        <v/>
      </c>
      <c r="J123" t="str">
        <f ca="1"/>
        <v>9078379381</v>
      </c>
    </row>
    <row r="124" spans="2:10" x14ac:dyDescent="0.2">
      <c r="B124">
        <v>123</v>
      </c>
      <c r="C124" t="str">
        <f ca="1"/>
        <v>Iowa</v>
      </c>
      <c r="D124" t="str">
        <f ca="1"/>
        <v>Ames</v>
      </c>
      <c r="E124" t="str">
        <f ca="1"/>
        <v>Highland Ave</v>
      </c>
      <c r="F124">
        <f ca="1"/>
        <v>1</v>
      </c>
      <c r="G124" t="str">
        <f ca="1"/>
        <v>09168</v>
      </c>
      <c r="H124" t="str">
        <f ca="1"/>
        <v>United States, Iowa, Ames, Highland Ave, 1, 09168</v>
      </c>
      <c r="I124" t="str">
        <f ca="1"/>
        <v/>
      </c>
      <c r="J124" t="str">
        <f ca="1"/>
        <v>6417166241</v>
      </c>
    </row>
    <row r="125" spans="2:10" x14ac:dyDescent="0.2">
      <c r="B125">
        <v>124</v>
      </c>
      <c r="C125" t="str">
        <f ca="1"/>
        <v>Louisiana</v>
      </c>
      <c r="D125" t="str">
        <f ca="1"/>
        <v>Shreveport</v>
      </c>
      <c r="E125" t="str">
        <f ca="1"/>
        <v>Washington Ave</v>
      </c>
      <c r="F125">
        <f ca="1"/>
        <v>124</v>
      </c>
      <c r="G125" t="str">
        <f ca="1"/>
        <v>38071</v>
      </c>
      <c r="H125" t="str">
        <f ca="1"/>
        <v>United States, Louisiana, Shreveport, Washington Ave, 124, 38071</v>
      </c>
      <c r="I125" t="str">
        <f ca="1"/>
        <v>PetalPro Partners</v>
      </c>
      <c r="J125" t="str">
        <f ca="1"/>
        <v>3373054643</v>
      </c>
    </row>
    <row r="126" spans="2:10" x14ac:dyDescent="0.2">
      <c r="B126">
        <v>125</v>
      </c>
      <c r="C126" t="str">
        <f ca="1"/>
        <v>Kentucky</v>
      </c>
      <c r="D126" t="str">
        <f ca="1"/>
        <v>Owensboro</v>
      </c>
      <c r="E126" t="str">
        <f ca="1"/>
        <v>2nd Ave</v>
      </c>
      <c r="F126">
        <f ca="1"/>
        <v>18</v>
      </c>
      <c r="G126" t="str">
        <f ca="1"/>
        <v>11330</v>
      </c>
      <c r="H126" t="str">
        <f ca="1"/>
        <v>United States, Kentucky, Owensboro, 2nd Ave, 18, 11330</v>
      </c>
      <c r="I126" t="str">
        <f ca="1"/>
        <v/>
      </c>
      <c r="J126" t="str">
        <f ca="1"/>
        <v>8590704118</v>
      </c>
    </row>
    <row r="127" spans="2:10" x14ac:dyDescent="0.2">
      <c r="B127">
        <v>126</v>
      </c>
      <c r="C127" t="str">
        <f ca="1"/>
        <v>Hawaii</v>
      </c>
      <c r="D127" t="str">
        <f ca="1"/>
        <v>Makakilo</v>
      </c>
      <c r="E127" t="str">
        <f ca="1"/>
        <v>Park Ave</v>
      </c>
      <c r="F127">
        <f ca="1"/>
        <v>19</v>
      </c>
      <c r="G127" t="str">
        <f ca="1"/>
        <v>60087</v>
      </c>
      <c r="H127" t="str">
        <f ca="1"/>
        <v>United States, Hawaii, Makakilo, Park Ave, 19, 60087</v>
      </c>
      <c r="I127" t="str">
        <f ca="1"/>
        <v/>
      </c>
      <c r="J127" t="str">
        <f ca="1"/>
        <v>8081864717</v>
      </c>
    </row>
    <row r="128" spans="2:10" x14ac:dyDescent="0.2">
      <c r="B128">
        <v>127</v>
      </c>
      <c r="C128" t="str">
        <f ca="1"/>
        <v>Arkansas</v>
      </c>
      <c r="D128" t="str">
        <f ca="1"/>
        <v>Bentonville</v>
      </c>
      <c r="E128" t="str">
        <f ca="1"/>
        <v>Hill St</v>
      </c>
      <c r="F128">
        <f ca="1"/>
        <v>102</v>
      </c>
      <c r="G128" t="str">
        <f ca="1"/>
        <v>12571</v>
      </c>
      <c r="H128" t="str">
        <f ca="1"/>
        <v>United States, Arkansas, Bentonville, Hill St, 102, 12571</v>
      </c>
      <c r="I128" t="str">
        <f ca="1"/>
        <v/>
      </c>
      <c r="J128" t="str">
        <f ca="1"/>
        <v>4794421869</v>
      </c>
    </row>
    <row r="129" spans="2:10" x14ac:dyDescent="0.2">
      <c r="B129">
        <v>128</v>
      </c>
      <c r="C129" t="str">
        <f ca="1"/>
        <v>Colorado</v>
      </c>
      <c r="D129" t="str">
        <f ca="1"/>
        <v>Westminster</v>
      </c>
      <c r="E129" t="str">
        <f ca="1"/>
        <v>Center St</v>
      </c>
      <c r="F129">
        <f ca="1"/>
        <v>98</v>
      </c>
      <c r="G129" t="str">
        <f ca="1"/>
        <v>09673</v>
      </c>
      <c r="H129" t="str">
        <f ca="1"/>
        <v>United States, Colorado, Westminster, Center St, 98, 09673</v>
      </c>
      <c r="I129" t="str">
        <f ca="1"/>
        <v/>
      </c>
      <c r="J129" t="str">
        <f ca="1"/>
        <v>7203931284</v>
      </c>
    </row>
    <row r="130" spans="2:10" x14ac:dyDescent="0.2">
      <c r="B130">
        <v>129</v>
      </c>
      <c r="C130" t="str">
        <f ca="1"/>
        <v>Delaware</v>
      </c>
      <c r="D130" t="str">
        <f ca="1"/>
        <v>Pike Creek Valley</v>
      </c>
      <c r="E130" t="str">
        <f ca="1"/>
        <v>Oak St</v>
      </c>
      <c r="F130">
        <f ca="1"/>
        <v>27</v>
      </c>
      <c r="G130" t="str">
        <f ca="1"/>
        <v>36647</v>
      </c>
      <c r="H130" t="str">
        <f ca="1"/>
        <v>United States, Delaware, Pike Creek Valley, Oak St, 27, 36647</v>
      </c>
      <c r="I130" t="str">
        <f ca="1"/>
        <v>RootedRealms Co.</v>
      </c>
      <c r="J130" t="str">
        <f ca="1"/>
        <v>3023559071</v>
      </c>
    </row>
    <row r="131" spans="2:10" x14ac:dyDescent="0.2">
      <c r="B131">
        <v>130</v>
      </c>
      <c r="C131" t="str">
        <f ca="1"/>
        <v>Alaska</v>
      </c>
      <c r="D131" t="str">
        <f ca="1"/>
        <v>Palmer</v>
      </c>
      <c r="E131" t="str">
        <f ca="1"/>
        <v>North St</v>
      </c>
      <c r="F131">
        <f ca="1"/>
        <v>41</v>
      </c>
      <c r="G131" t="str">
        <f ca="1"/>
        <v>76420</v>
      </c>
      <c r="H131" t="str">
        <f ca="1"/>
        <v>United States, Alaska, Palmer, North St, 41, 76420</v>
      </c>
      <c r="I131" t="str">
        <f ca="1"/>
        <v>EcoGrove Developments</v>
      </c>
      <c r="J131" t="str">
        <f ca="1"/>
        <v>9071833184</v>
      </c>
    </row>
    <row r="132" spans="2:10" x14ac:dyDescent="0.2">
      <c r="B132">
        <v>131</v>
      </c>
      <c r="C132" t="str">
        <f ca="1"/>
        <v>Mississippi</v>
      </c>
      <c r="D132" t="str">
        <f ca="1"/>
        <v>Gulfport</v>
      </c>
      <c r="E132" t="str">
        <f ca="1"/>
        <v>County Line Rd</v>
      </c>
      <c r="F132">
        <f ca="1"/>
        <v>8</v>
      </c>
      <c r="G132" t="str">
        <f ca="1"/>
        <v>85018</v>
      </c>
      <c r="H132" t="str">
        <f ca="1"/>
        <v>United States, Mississippi, Gulfport, County Line Rd, 8, 85018</v>
      </c>
      <c r="I132" t="str">
        <f ca="1"/>
        <v>TerraTrove Traders</v>
      </c>
      <c r="J132" t="str">
        <f ca="1"/>
        <v>2289264914</v>
      </c>
    </row>
    <row r="133" spans="2:10" x14ac:dyDescent="0.2">
      <c r="B133">
        <v>132</v>
      </c>
      <c r="C133" t="str">
        <f ca="1"/>
        <v>Alabama</v>
      </c>
      <c r="D133" t="str">
        <f ca="1"/>
        <v>Florence</v>
      </c>
      <c r="E133" t="str">
        <f ca="1"/>
        <v>Washington St</v>
      </c>
      <c r="F133">
        <f ca="1"/>
        <v>126</v>
      </c>
      <c r="G133" t="str">
        <f ca="1"/>
        <v>65638</v>
      </c>
      <c r="H133" t="str">
        <f ca="1"/>
        <v>United States, Alabama, Florence, Washington St, 126, 65638</v>
      </c>
      <c r="I133" t="str">
        <f ca="1"/>
        <v/>
      </c>
      <c r="J133" t="str">
        <f ca="1"/>
        <v>2560782709</v>
      </c>
    </row>
    <row r="134" spans="2:10" x14ac:dyDescent="0.2">
      <c r="B134">
        <v>133</v>
      </c>
      <c r="C134" t="str">
        <f ca="1"/>
        <v>Nevada</v>
      </c>
      <c r="D134" t="str">
        <f ca="1"/>
        <v>Spring Valley</v>
      </c>
      <c r="E134" t="str">
        <f ca="1"/>
        <v>Railroad St</v>
      </c>
      <c r="F134">
        <f ca="1"/>
        <v>9</v>
      </c>
      <c r="G134" t="str">
        <f ca="1"/>
        <v>43414</v>
      </c>
      <c r="H134" t="str">
        <f ca="1"/>
        <v>United States, Nevada, Spring Valley, Railroad St, 9, 43414</v>
      </c>
      <c r="I134" t="str">
        <f ca="1"/>
        <v>CultivateConsortium Agency</v>
      </c>
      <c r="J134" t="str">
        <f ca="1"/>
        <v>7757386426</v>
      </c>
    </row>
    <row r="135" spans="2:10" x14ac:dyDescent="0.2">
      <c r="B135">
        <v>134</v>
      </c>
      <c r="C135" t="str">
        <f ca="1"/>
        <v>California</v>
      </c>
      <c r="D135" t="str">
        <f ca="1"/>
        <v>Sacramento</v>
      </c>
      <c r="E135" t="str">
        <f ca="1"/>
        <v>Oak St</v>
      </c>
      <c r="F135">
        <f ca="1"/>
        <v>16</v>
      </c>
      <c r="G135" t="str">
        <f ca="1"/>
        <v>03198</v>
      </c>
      <c r="H135" t="str">
        <f ca="1"/>
        <v>United States, California, Sacramento, Oak St, 16, 03198</v>
      </c>
      <c r="I135" t="str">
        <f ca="1"/>
        <v/>
      </c>
      <c r="J135" t="str">
        <f ca="1"/>
        <v>9254191277</v>
      </c>
    </row>
    <row r="136" spans="2:10" x14ac:dyDescent="0.2">
      <c r="B136">
        <v>135</v>
      </c>
      <c r="C136" t="str">
        <f ca="1"/>
        <v>New Hampshire</v>
      </c>
      <c r="D136" t="str">
        <f ca="1"/>
        <v>Manchester</v>
      </c>
      <c r="E136" t="str">
        <f ca="1"/>
        <v>10th St</v>
      </c>
      <c r="F136">
        <f ca="1"/>
        <v>113</v>
      </c>
      <c r="G136" t="str">
        <f ca="1"/>
        <v>31361</v>
      </c>
      <c r="H136" t="str">
        <f ca="1"/>
        <v>United States, New Hampshire, Manchester, 10th St, 113, 31361</v>
      </c>
      <c r="I136" t="str">
        <f ca="1"/>
        <v/>
      </c>
      <c r="J136" t="str">
        <f ca="1"/>
        <v>6034942170</v>
      </c>
    </row>
    <row r="137" spans="2:10" x14ac:dyDescent="0.2">
      <c r="B137">
        <v>136</v>
      </c>
      <c r="C137" t="str">
        <f ca="1"/>
        <v>Massachusetts</v>
      </c>
      <c r="D137" t="str">
        <f ca="1"/>
        <v>Worcester</v>
      </c>
      <c r="E137" t="str">
        <f ca="1"/>
        <v>South St</v>
      </c>
      <c r="F137">
        <f ca="1"/>
        <v>56</v>
      </c>
      <c r="G137" t="str">
        <f ca="1"/>
        <v>89316</v>
      </c>
      <c r="H137" t="str">
        <f ca="1"/>
        <v>United States, Massachusetts, Worcester, South St, 56, 89316</v>
      </c>
      <c r="I137" t="str">
        <f ca="1"/>
        <v/>
      </c>
      <c r="J137" t="str">
        <f ca="1"/>
        <v>6179101630</v>
      </c>
    </row>
    <row r="138" spans="2:10" x14ac:dyDescent="0.2">
      <c r="B138">
        <v>137</v>
      </c>
      <c r="C138" t="str">
        <f ca="1"/>
        <v>Colorado</v>
      </c>
      <c r="D138" t="str">
        <f ca="1"/>
        <v>Aurora</v>
      </c>
      <c r="E138" t="str">
        <f ca="1"/>
        <v>Washington Ave</v>
      </c>
      <c r="F138">
        <f ca="1"/>
        <v>15</v>
      </c>
      <c r="G138" t="str">
        <f ca="1"/>
        <v>55040</v>
      </c>
      <c r="H138" t="str">
        <f ca="1"/>
        <v>United States, Colorado, Aurora, Washington Ave, 15, 55040</v>
      </c>
      <c r="I138" t="str">
        <f ca="1"/>
        <v>HerbaceousHabitats LLC</v>
      </c>
      <c r="J138" t="str">
        <f ca="1"/>
        <v>7203672070</v>
      </c>
    </row>
    <row r="139" spans="2:10" x14ac:dyDescent="0.2">
      <c r="B139">
        <v>138</v>
      </c>
      <c r="C139" t="str">
        <f ca="1"/>
        <v>Massachusetts</v>
      </c>
      <c r="D139" t="str">
        <f ca="1"/>
        <v>Newton</v>
      </c>
      <c r="E139" t="str">
        <f ca="1"/>
        <v>Circle Dr</v>
      </c>
      <c r="F139">
        <f ca="1"/>
        <v>129</v>
      </c>
      <c r="G139" t="str">
        <f ca="1"/>
        <v>72291</v>
      </c>
      <c r="H139" t="str">
        <f ca="1"/>
        <v>United States, Massachusetts, Newton, Circle Dr, 129, 72291</v>
      </c>
      <c r="I139" t="str">
        <f ca="1"/>
        <v/>
      </c>
      <c r="J139" t="str">
        <f ca="1"/>
        <v>5087800570</v>
      </c>
    </row>
    <row r="140" spans="2:10" x14ac:dyDescent="0.2">
      <c r="B140">
        <v>139</v>
      </c>
      <c r="C140" t="str">
        <f ca="1"/>
        <v>Maryland</v>
      </c>
      <c r="D140" t="str">
        <f ca="1"/>
        <v>Baltimore</v>
      </c>
      <c r="E140" t="str">
        <f ca="1"/>
        <v>Sunset Dr</v>
      </c>
      <c r="F140">
        <f ca="1"/>
        <v>24</v>
      </c>
      <c r="G140" t="str">
        <f ca="1"/>
        <v>02375</v>
      </c>
      <c r="H140" t="str">
        <f ca="1"/>
        <v>United States, Maryland, Baltimore, Sunset Dr, 24, 02375</v>
      </c>
      <c r="I140" t="str">
        <f ca="1"/>
        <v/>
      </c>
      <c r="J140" t="str">
        <f ca="1"/>
        <v>3014536763</v>
      </c>
    </row>
    <row r="141" spans="2:10" x14ac:dyDescent="0.2">
      <c r="B141">
        <v>140</v>
      </c>
      <c r="C141" t="str">
        <f ca="1"/>
        <v>Minnesota</v>
      </c>
      <c r="D141" t="str">
        <f ca="1"/>
        <v>St. Paul</v>
      </c>
      <c r="E141" t="str">
        <f ca="1"/>
        <v>County Line Rd</v>
      </c>
      <c r="F141">
        <f ca="1"/>
        <v>83</v>
      </c>
      <c r="G141" t="str">
        <f ca="1"/>
        <v>81074</v>
      </c>
      <c r="H141" t="str">
        <f ca="1"/>
        <v>United States, Minnesota, St. Paul, County Line Rd, 83, 81074</v>
      </c>
      <c r="I141" t="str">
        <f ca="1"/>
        <v/>
      </c>
      <c r="J141" t="str">
        <f ca="1"/>
        <v>5076739867</v>
      </c>
    </row>
    <row r="142" spans="2:10" x14ac:dyDescent="0.2">
      <c r="B142">
        <v>141</v>
      </c>
      <c r="C142" t="str">
        <f ca="1"/>
        <v>Indiana</v>
      </c>
      <c r="D142" t="str">
        <f ca="1"/>
        <v>South Bend</v>
      </c>
      <c r="E142" t="str">
        <f ca="1"/>
        <v>High St</v>
      </c>
      <c r="F142">
        <f ca="1"/>
        <v>114</v>
      </c>
      <c r="G142" t="str">
        <f ca="1"/>
        <v>45833</v>
      </c>
      <c r="H142" t="str">
        <f ca="1"/>
        <v>United States, Indiana, South Bend, High St, 114, 45833</v>
      </c>
      <c r="I142" t="str">
        <f ca="1"/>
        <v>OrchardOrigin Outfitters</v>
      </c>
      <c r="J142" t="str">
        <f ca="1"/>
        <v>4637661985</v>
      </c>
    </row>
    <row r="143" spans="2:10" x14ac:dyDescent="0.2">
      <c r="B143">
        <v>142</v>
      </c>
      <c r="C143" t="str">
        <f ca="1"/>
        <v>Alaska</v>
      </c>
      <c r="D143" t="str">
        <f ca="1"/>
        <v>Ketchikan</v>
      </c>
      <c r="E143" t="str">
        <f ca="1"/>
        <v>Church St</v>
      </c>
      <c r="F143">
        <f ca="1"/>
        <v>15</v>
      </c>
      <c r="G143" t="str">
        <f ca="1"/>
        <v>24944</v>
      </c>
      <c r="H143" t="str">
        <f ca="1"/>
        <v>United States, Alaska, Ketchikan, Church St, 15, 24944</v>
      </c>
      <c r="I143" t="str">
        <f ca="1"/>
        <v>EcoGrove Developments</v>
      </c>
      <c r="J143" t="str">
        <f ca="1"/>
        <v>9073738429</v>
      </c>
    </row>
    <row r="144" spans="2:10" x14ac:dyDescent="0.2">
      <c r="B144">
        <v>143</v>
      </c>
      <c r="C144" t="str">
        <f ca="1"/>
        <v>Idaho</v>
      </c>
      <c r="D144" t="str">
        <f ca="1"/>
        <v>Moscow</v>
      </c>
      <c r="E144" t="str">
        <f ca="1"/>
        <v>Central Ave</v>
      </c>
      <c r="F144">
        <f ca="1"/>
        <v>35</v>
      </c>
      <c r="G144" t="str">
        <f ca="1"/>
        <v>40222</v>
      </c>
      <c r="H144" t="str">
        <f ca="1"/>
        <v>United States, Idaho, Moscow, Central Ave, 35, 40222</v>
      </c>
      <c r="I144" t="str">
        <f ca="1"/>
        <v>SproutSphere Innovations</v>
      </c>
      <c r="J144" t="str">
        <f ca="1"/>
        <v>9860912881</v>
      </c>
    </row>
    <row r="145" spans="2:12" x14ac:dyDescent="0.2">
      <c r="B145">
        <v>144</v>
      </c>
      <c r="C145" t="str">
        <f ca="1"/>
        <v>Michigan</v>
      </c>
      <c r="D145" t="str">
        <f ca="1"/>
        <v>Flint</v>
      </c>
      <c r="E145" t="str">
        <f ca="1"/>
        <v>School St</v>
      </c>
      <c r="F145">
        <f ca="1"/>
        <v>119</v>
      </c>
      <c r="G145" t="str">
        <f ca="1"/>
        <v>81931</v>
      </c>
      <c r="H145" t="str">
        <f ca="1"/>
        <v>United States, Michigan, Flint, School St, 119, 81931</v>
      </c>
      <c r="I145" t="str">
        <f ca="1"/>
        <v/>
      </c>
      <c r="J145" t="str">
        <f ca="1"/>
        <v>8101943306</v>
      </c>
    </row>
    <row r="146" spans="2:12" x14ac:dyDescent="0.2">
      <c r="B146">
        <v>145</v>
      </c>
      <c r="C146" t="str">
        <f ca="1"/>
        <v>Georgia</v>
      </c>
      <c r="D146" t="str">
        <f ca="1"/>
        <v>Warner Robins</v>
      </c>
      <c r="E146" t="str">
        <f ca="1"/>
        <v>Central Ave</v>
      </c>
      <c r="F146">
        <f ca="1"/>
        <v>95</v>
      </c>
      <c r="G146" t="str">
        <f ca="1"/>
        <v>33213</v>
      </c>
      <c r="H146" t="str">
        <f ca="1"/>
        <v>United States, Georgia, Warner Robins, Central Ave, 95, 33213</v>
      </c>
      <c r="I146" t="str">
        <f ca="1"/>
        <v>CanopyCrafters Market</v>
      </c>
      <c r="J146" t="str">
        <f ca="1"/>
        <v>4040216009</v>
      </c>
    </row>
    <row r="147" spans="2:12" x14ac:dyDescent="0.2">
      <c r="B147">
        <v>146</v>
      </c>
      <c r="C147" t="str">
        <f ca="1"/>
        <v>Kentucky</v>
      </c>
      <c r="D147" t="str">
        <f ca="1"/>
        <v>Owensboro</v>
      </c>
      <c r="E147" t="str">
        <f ca="1"/>
        <v>Ash St</v>
      </c>
      <c r="F147">
        <f ca="1"/>
        <v>102</v>
      </c>
      <c r="G147" t="str">
        <f ca="1"/>
        <v>90484</v>
      </c>
      <c r="H147" t="str">
        <f ca="1"/>
        <v>United States, Kentucky, Owensboro, Ash St, 102, 90484</v>
      </c>
      <c r="I147" t="str">
        <f ca="1"/>
        <v/>
      </c>
      <c r="J147" t="str">
        <f ca="1"/>
        <v>6067026306</v>
      </c>
    </row>
    <row r="148" spans="2:12" x14ac:dyDescent="0.2">
      <c r="B148">
        <v>147</v>
      </c>
      <c r="C148" t="str">
        <f ca="1"/>
        <v>Michigan</v>
      </c>
      <c r="D148" t="str">
        <f ca="1"/>
        <v>Warren</v>
      </c>
      <c r="E148" t="str">
        <f ca="1"/>
        <v>Main St</v>
      </c>
      <c r="F148">
        <f ca="1"/>
        <v>13</v>
      </c>
      <c r="G148" t="str">
        <f ca="1"/>
        <v>02616</v>
      </c>
      <c r="H148" t="str">
        <f ca="1"/>
        <v>United States, Michigan, Warren, Main St, 13, 02616</v>
      </c>
      <c r="I148" t="str">
        <f ca="1"/>
        <v/>
      </c>
      <c r="J148" t="str">
        <f ca="1"/>
        <v>7347613394</v>
      </c>
    </row>
    <row r="149" spans="2:12" x14ac:dyDescent="0.2">
      <c r="B149">
        <v>148</v>
      </c>
      <c r="C149" t="str">
        <f ca="1"/>
        <v>Alabama</v>
      </c>
      <c r="D149" t="str">
        <f ca="1"/>
        <v>Dothan</v>
      </c>
      <c r="E149" t="str">
        <f ca="1"/>
        <v>Water St</v>
      </c>
      <c r="F149">
        <f ca="1"/>
        <v>116</v>
      </c>
      <c r="G149" t="str">
        <f ca="1"/>
        <v>30032</v>
      </c>
      <c r="H149" t="str">
        <f ca="1"/>
        <v>United States, Alabama, Dothan, Water St, 116, 30032</v>
      </c>
      <c r="I149" t="str">
        <f ca="1"/>
        <v/>
      </c>
      <c r="J149" t="str">
        <f ca="1"/>
        <v>2052633621</v>
      </c>
    </row>
    <row r="150" spans="2:12" x14ac:dyDescent="0.2">
      <c r="B150">
        <v>149</v>
      </c>
      <c r="C150" t="str">
        <f ca="1"/>
        <v>Mississippi</v>
      </c>
      <c r="D150" t="str">
        <f ca="1"/>
        <v>Starkville</v>
      </c>
      <c r="E150" t="str">
        <f ca="1"/>
        <v>Lincoln St</v>
      </c>
      <c r="F150">
        <f ca="1"/>
        <v>58</v>
      </c>
      <c r="G150" t="str">
        <f ca="1"/>
        <v>44485</v>
      </c>
      <c r="H150" t="str">
        <f ca="1"/>
        <v>United States, Mississippi, Starkville, Lincoln St, 58, 44485</v>
      </c>
      <c r="I150" t="str">
        <f ca="1"/>
        <v/>
      </c>
      <c r="J150" t="str">
        <f ca="1"/>
        <v>6011734840</v>
      </c>
    </row>
    <row r="151" spans="2:12" x14ac:dyDescent="0.2">
      <c r="B151">
        <v>150</v>
      </c>
      <c r="C151" t="str">
        <f ca="1"/>
        <v>Arkansas</v>
      </c>
      <c r="D151" t="str">
        <f ca="1"/>
        <v>North Little Rock</v>
      </c>
      <c r="E151" t="str">
        <f ca="1"/>
        <v>Poplar St</v>
      </c>
      <c r="F151">
        <f ca="1"/>
        <v>91</v>
      </c>
      <c r="G151" t="str">
        <f ca="1"/>
        <v>90596</v>
      </c>
      <c r="H151" t="str">
        <f ca="1"/>
        <v>United States, Arkansas, North Little Rock, Poplar St, 91, 90596</v>
      </c>
      <c r="I151" t="str">
        <f ca="1"/>
        <v/>
      </c>
      <c r="J151" t="str">
        <f ca="1"/>
        <v>8707695977</v>
      </c>
    </row>
    <row r="152" spans="2:12" x14ac:dyDescent="0.2">
      <c r="B152">
        <v>151</v>
      </c>
      <c r="C152" t="str">
        <f ca="1"/>
        <v>Minnesota</v>
      </c>
      <c r="D152" t="str">
        <f ca="1"/>
        <v>Brooklyn Park</v>
      </c>
      <c r="E152" t="str">
        <f ca="1"/>
        <v>Church St</v>
      </c>
      <c r="F152">
        <f ca="1"/>
        <v>115</v>
      </c>
      <c r="G152" t="str">
        <f ca="1"/>
        <v>61645</v>
      </c>
      <c r="H152" t="str">
        <f ca="1"/>
        <v>United States, Minnesota, Brooklyn Park, Church St, 115, 61645</v>
      </c>
      <c r="I152" t="str">
        <f ca="1"/>
        <v/>
      </c>
      <c r="J152" t="str">
        <f ca="1"/>
        <v>3204411197</v>
      </c>
    </row>
    <row r="153" spans="2:12" ht="16.5" x14ac:dyDescent="0.3">
      <c r="B153">
        <v>152</v>
      </c>
      <c r="C153" t="str">
        <f ca="1"/>
        <v>Michigan</v>
      </c>
      <c r="D153" t="str">
        <f ca="1"/>
        <v>Farmington Hills</v>
      </c>
      <c r="E153" t="str">
        <f ca="1"/>
        <v>Pine St</v>
      </c>
      <c r="F153">
        <f ca="1"/>
        <v>58</v>
      </c>
      <c r="G153" t="str">
        <f ca="1"/>
        <v>46775</v>
      </c>
      <c r="H153" t="str">
        <f ca="1"/>
        <v>United States, Michigan, Farmington Hills, Pine St, 58, 46775</v>
      </c>
      <c r="I153" t="str">
        <f ca="1"/>
        <v>FoliageFrontiers Inc.</v>
      </c>
      <c r="J153" t="str">
        <f ca="1"/>
        <v>6161040302</v>
      </c>
      <c r="L153" s="6"/>
    </row>
    <row r="154" spans="2:12" x14ac:dyDescent="0.2">
      <c r="B154">
        <v>153</v>
      </c>
      <c r="C154" t="str">
        <f ca="1"/>
        <v>Massachusetts</v>
      </c>
      <c r="D154" t="str">
        <f ca="1"/>
        <v>Somerville</v>
      </c>
      <c r="E154" t="str">
        <f ca="1"/>
        <v>6th St</v>
      </c>
      <c r="F154">
        <f ca="1"/>
        <v>9</v>
      </c>
      <c r="G154" t="str">
        <f ca="1"/>
        <v>00249</v>
      </c>
      <c r="H154" t="str">
        <f ca="1"/>
        <v>United States, Massachusetts, Somerville, 6th St, 9, 00249</v>
      </c>
      <c r="I154" t="str">
        <f ca="1"/>
        <v/>
      </c>
      <c r="J154" t="str">
        <f ca="1"/>
        <v>6179589285</v>
      </c>
    </row>
    <row r="155" spans="2:12" ht="16.5" x14ac:dyDescent="0.3">
      <c r="B155">
        <v>154</v>
      </c>
      <c r="C155" t="str">
        <f ca="1"/>
        <v>Nebraska</v>
      </c>
      <c r="D155" t="str">
        <f ca="1"/>
        <v>Omaha</v>
      </c>
      <c r="E155" t="str">
        <f ca="1"/>
        <v>8th St</v>
      </c>
      <c r="F155">
        <f ca="1"/>
        <v>50</v>
      </c>
      <c r="G155" t="str">
        <f ca="1"/>
        <v>03208</v>
      </c>
      <c r="H155" t="str">
        <f ca="1"/>
        <v>United States, Nebraska, Omaha, 8th St, 50, 03208</v>
      </c>
      <c r="I155" t="str">
        <f ca="1"/>
        <v/>
      </c>
      <c r="J155" t="str">
        <f ca="1"/>
        <v>3083730922</v>
      </c>
      <c r="L155" s="6"/>
    </row>
    <row r="156" spans="2:12" ht="16.5" x14ac:dyDescent="0.3">
      <c r="B156">
        <v>155</v>
      </c>
      <c r="C156" t="str">
        <f ca="1"/>
        <v>California</v>
      </c>
      <c r="D156" t="str">
        <f ca="1"/>
        <v>Irvine</v>
      </c>
      <c r="E156" t="str">
        <f ca="1"/>
        <v>4th St</v>
      </c>
      <c r="F156">
        <f ca="1"/>
        <v>110</v>
      </c>
      <c r="G156" t="str">
        <f ca="1"/>
        <v>81989</v>
      </c>
      <c r="H156" t="str">
        <f ca="1"/>
        <v>United States, California, Irvine, 4th St, 110, 81989</v>
      </c>
      <c r="I156" t="str">
        <f ca="1"/>
        <v>GardenGuild Holdings</v>
      </c>
      <c r="J156" t="str">
        <f ca="1"/>
        <v>6614666312</v>
      </c>
      <c r="L156" s="6"/>
    </row>
    <row r="157" spans="2:12" ht="16.5" x14ac:dyDescent="0.3">
      <c r="B157">
        <v>156</v>
      </c>
      <c r="C157" t="str">
        <f ca="1"/>
        <v>Delaware</v>
      </c>
      <c r="D157" t="str">
        <f ca="1"/>
        <v>Seaford</v>
      </c>
      <c r="E157" t="str">
        <f ca="1"/>
        <v>Hillcrest Dr</v>
      </c>
      <c r="F157">
        <f ca="1"/>
        <v>58</v>
      </c>
      <c r="G157" t="str">
        <f ca="1"/>
        <v>45040</v>
      </c>
      <c r="H157" t="str">
        <f ca="1"/>
        <v>United States, Delaware, Seaford, Hillcrest Dr, 58, 45040</v>
      </c>
      <c r="I157" t="str">
        <f ca="1"/>
        <v>RootedRealms Co.</v>
      </c>
      <c r="J157" t="str">
        <f ca="1"/>
        <v>3029850668</v>
      </c>
      <c r="L157" s="6"/>
    </row>
    <row r="158" spans="2:12" ht="16.5" x14ac:dyDescent="0.3">
      <c r="B158">
        <v>157</v>
      </c>
      <c r="C158" t="str">
        <f ca="1"/>
        <v>Arizona</v>
      </c>
      <c r="D158" t="str">
        <f ca="1"/>
        <v>Chandler</v>
      </c>
      <c r="E158" t="str">
        <f ca="1"/>
        <v>Shady Ln</v>
      </c>
      <c r="F158">
        <f ca="1"/>
        <v>136</v>
      </c>
      <c r="G158" t="str">
        <f ca="1"/>
        <v>77453</v>
      </c>
      <c r="H158" t="str">
        <f ca="1"/>
        <v>United States, Arizona, Chandler, Shady Ln, 136, 77453</v>
      </c>
      <c r="I158" t="str">
        <f ca="1"/>
        <v/>
      </c>
      <c r="J158" t="str">
        <f ca="1"/>
        <v>6021091020</v>
      </c>
      <c r="L158" s="6"/>
    </row>
    <row r="159" spans="2:12" ht="16.5" x14ac:dyDescent="0.3">
      <c r="B159">
        <v>158</v>
      </c>
      <c r="C159" t="str">
        <f ca="1"/>
        <v>Alabama</v>
      </c>
      <c r="D159" t="str">
        <f ca="1"/>
        <v>Montgomery</v>
      </c>
      <c r="E159" t="str">
        <f ca="1"/>
        <v>8th St</v>
      </c>
      <c r="F159">
        <f ca="1"/>
        <v>132</v>
      </c>
      <c r="G159" t="str">
        <f ca="1"/>
        <v>66712</v>
      </c>
      <c r="H159" t="str">
        <f ca="1"/>
        <v>United States, Alabama, Montgomery, 8th St, 132, 66712</v>
      </c>
      <c r="I159" t="str">
        <f ca="1"/>
        <v/>
      </c>
      <c r="J159" t="str">
        <f ca="1"/>
        <v>6592461842</v>
      </c>
      <c r="L159" s="6"/>
    </row>
    <row r="160" spans="2:12" x14ac:dyDescent="0.2">
      <c r="B160">
        <v>159</v>
      </c>
      <c r="C160" t="str">
        <f ca="1"/>
        <v>Georgia</v>
      </c>
      <c r="D160" t="str">
        <f ca="1"/>
        <v>Athens</v>
      </c>
      <c r="E160" t="str">
        <f ca="1"/>
        <v>Pine St</v>
      </c>
      <c r="F160">
        <f ca="1"/>
        <v>46</v>
      </c>
      <c r="G160" t="str">
        <f ca="1"/>
        <v>99709</v>
      </c>
      <c r="H160" t="str">
        <f ca="1"/>
        <v>United States, Georgia, Athens, Pine St, 46, 99709</v>
      </c>
      <c r="I160" t="str">
        <f ca="1"/>
        <v/>
      </c>
      <c r="J160" t="str">
        <f ca="1"/>
        <v>4708500380</v>
      </c>
    </row>
    <row r="161" spans="2:12" ht="16.5" x14ac:dyDescent="0.3">
      <c r="B161">
        <v>160</v>
      </c>
      <c r="C161" t="str">
        <f ca="1"/>
        <v>Maryland</v>
      </c>
      <c r="D161" t="str">
        <f ca="1"/>
        <v>Glen Burnie</v>
      </c>
      <c r="E161" t="str">
        <f ca="1"/>
        <v>East St</v>
      </c>
      <c r="F161">
        <f ca="1"/>
        <v>87</v>
      </c>
      <c r="G161" t="str">
        <f ca="1"/>
        <v>90389</v>
      </c>
      <c r="H161" t="str">
        <f ca="1"/>
        <v>United States, Maryland, Glen Burnie, East St, 87, 90389</v>
      </c>
      <c r="I161" t="str">
        <f ca="1"/>
        <v/>
      </c>
      <c r="J161" t="str">
        <f ca="1"/>
        <v>4106714363</v>
      </c>
      <c r="L161" s="6"/>
    </row>
    <row r="162" spans="2:12" ht="16.5" x14ac:dyDescent="0.3">
      <c r="B162">
        <v>161</v>
      </c>
      <c r="C162" t="str">
        <f ca="1"/>
        <v>Arizona</v>
      </c>
      <c r="D162" t="str">
        <f ca="1"/>
        <v>Phoenix</v>
      </c>
      <c r="E162" t="str">
        <f ca="1"/>
        <v>Oak St</v>
      </c>
      <c r="F162">
        <f ca="1"/>
        <v>65</v>
      </c>
      <c r="G162" t="str">
        <f ca="1"/>
        <v>32099</v>
      </c>
      <c r="H162" t="str">
        <f ca="1"/>
        <v>United States, Arizona, Phoenix, Oak St, 65, 32099</v>
      </c>
      <c r="I162" t="str">
        <f ca="1"/>
        <v/>
      </c>
      <c r="J162" t="str">
        <f ca="1"/>
        <v>6025495320</v>
      </c>
      <c r="L162" s="6"/>
    </row>
    <row r="163" spans="2:12" x14ac:dyDescent="0.2">
      <c r="B163">
        <v>162</v>
      </c>
      <c r="C163" t="str">
        <f ca="1"/>
        <v>Florida</v>
      </c>
      <c r="D163" t="str">
        <f ca="1"/>
        <v>Cape Coral</v>
      </c>
      <c r="E163" t="str">
        <f ca="1"/>
        <v>Cedar St</v>
      </c>
      <c r="F163">
        <f ca="1"/>
        <v>15</v>
      </c>
      <c r="G163" t="str">
        <f ca="1"/>
        <v>08635</v>
      </c>
      <c r="H163" t="str">
        <f ca="1"/>
        <v>United States, Florida, Cape Coral, Cedar St, 15, 08635</v>
      </c>
      <c r="I163" t="str">
        <f ca="1"/>
        <v/>
      </c>
      <c r="J163" t="str">
        <f ca="1"/>
        <v>9416577240</v>
      </c>
    </row>
    <row r="164" spans="2:12" ht="16.5" x14ac:dyDescent="0.3">
      <c r="B164">
        <v>163</v>
      </c>
      <c r="C164" t="str">
        <f ca="1"/>
        <v>Mississippi</v>
      </c>
      <c r="D164" t="str">
        <f ca="1"/>
        <v>Olive Branch</v>
      </c>
      <c r="E164" t="str">
        <f ca="1"/>
        <v>East St</v>
      </c>
      <c r="F164">
        <f ca="1"/>
        <v>73</v>
      </c>
      <c r="G164" t="str">
        <f ca="1"/>
        <v>86310</v>
      </c>
      <c r="H164" t="str">
        <f ca="1"/>
        <v>United States, Mississippi, Olive Branch, East St, 73, 86310</v>
      </c>
      <c r="I164" t="str">
        <f ca="1"/>
        <v/>
      </c>
      <c r="J164" t="str">
        <f ca="1"/>
        <v>6013448476</v>
      </c>
      <c r="L164" s="6"/>
    </row>
    <row r="165" spans="2:12" ht="16.5" x14ac:dyDescent="0.3">
      <c r="B165">
        <v>164</v>
      </c>
      <c r="C165" t="str">
        <f ca="1"/>
        <v>Nevada</v>
      </c>
      <c r="D165" t="str">
        <f ca="1"/>
        <v>Carson City</v>
      </c>
      <c r="E165" t="str">
        <f ca="1"/>
        <v>Ash St</v>
      </c>
      <c r="F165">
        <f ca="1"/>
        <v>49</v>
      </c>
      <c r="G165" t="str">
        <f ca="1"/>
        <v>27477</v>
      </c>
      <c r="H165" t="str">
        <f ca="1"/>
        <v>United States, Nevada, Carson City, Ash St, 49, 27477</v>
      </c>
      <c r="I165" t="str">
        <f ca="1"/>
        <v>CultivateConsortium Agency</v>
      </c>
      <c r="J165" t="str">
        <f ca="1"/>
        <v>7027295784</v>
      </c>
      <c r="L165" s="6"/>
    </row>
    <row r="166" spans="2:12" ht="16.5" x14ac:dyDescent="0.3">
      <c r="B166">
        <v>165</v>
      </c>
      <c r="C166" t="str">
        <f ca="1"/>
        <v>Hawaii</v>
      </c>
      <c r="D166" t="str">
        <f ca="1"/>
        <v>Kahului</v>
      </c>
      <c r="E166" t="str">
        <f ca="1"/>
        <v>Water St</v>
      </c>
      <c r="F166">
        <f ca="1"/>
        <v>80</v>
      </c>
      <c r="G166" t="str">
        <f ca="1"/>
        <v>08210</v>
      </c>
      <c r="H166" t="str">
        <f ca="1"/>
        <v>United States, Hawaii, Kahului, Water St, 80, 08210</v>
      </c>
      <c r="I166" t="str">
        <f ca="1"/>
        <v/>
      </c>
      <c r="J166" t="str">
        <f ca="1"/>
        <v>8082279927</v>
      </c>
      <c r="L166" s="6"/>
    </row>
    <row r="167" spans="2:12" ht="16.5" x14ac:dyDescent="0.3">
      <c r="B167">
        <v>166</v>
      </c>
      <c r="C167" t="str">
        <f ca="1"/>
        <v>Georgia</v>
      </c>
      <c r="D167" t="str">
        <f ca="1"/>
        <v>Augusta</v>
      </c>
      <c r="E167" t="str">
        <f ca="1"/>
        <v>Mill St</v>
      </c>
      <c r="F167">
        <f ca="1"/>
        <v>100</v>
      </c>
      <c r="G167" t="str">
        <f ca="1"/>
        <v>26998</v>
      </c>
      <c r="H167" t="str">
        <f ca="1"/>
        <v>United States, Georgia, Augusta, Mill St, 100, 26998</v>
      </c>
      <c r="I167" t="str">
        <f ca="1"/>
        <v/>
      </c>
      <c r="J167" t="str">
        <f ca="1"/>
        <v>7065224291</v>
      </c>
      <c r="L167" s="6"/>
    </row>
    <row r="168" spans="2:12" ht="16.5" x14ac:dyDescent="0.3">
      <c r="B168">
        <v>167</v>
      </c>
      <c r="C168" t="str">
        <f ca="1"/>
        <v>Delaware</v>
      </c>
      <c r="D168" t="str">
        <f ca="1"/>
        <v>Dover</v>
      </c>
      <c r="E168" t="str">
        <f ca="1"/>
        <v>Franklin St</v>
      </c>
      <c r="F168">
        <f ca="1"/>
        <v>12</v>
      </c>
      <c r="G168" t="str">
        <f ca="1"/>
        <v>66261</v>
      </c>
      <c r="H168" t="str">
        <f ca="1"/>
        <v>United States, Delaware, Dover, Franklin St, 12, 66261</v>
      </c>
      <c r="I168" t="str">
        <f ca="1"/>
        <v/>
      </c>
      <c r="J168" t="str">
        <f ca="1"/>
        <v>3022487703</v>
      </c>
      <c r="L168" s="6"/>
    </row>
    <row r="169" spans="2:12" ht="16.5" x14ac:dyDescent="0.3">
      <c r="B169">
        <v>168</v>
      </c>
      <c r="C169" t="str">
        <f ca="1"/>
        <v>Connecticut</v>
      </c>
      <c r="D169" t="str">
        <f ca="1"/>
        <v>West Haven</v>
      </c>
      <c r="E169" t="str">
        <f ca="1"/>
        <v>E Main St</v>
      </c>
      <c r="F169">
        <f ca="1"/>
        <v>3</v>
      </c>
      <c r="G169" t="str">
        <f ca="1"/>
        <v>85903</v>
      </c>
      <c r="H169" t="str">
        <f ca="1"/>
        <v>United States, Connecticut, West Haven, E Main St, 3, 85903</v>
      </c>
      <c r="I169" t="str">
        <f ca="1"/>
        <v/>
      </c>
      <c r="J169" t="str">
        <f ca="1"/>
        <v>9595721075</v>
      </c>
      <c r="L169" s="6"/>
    </row>
    <row r="170" spans="2:12" ht="16.5" x14ac:dyDescent="0.3">
      <c r="B170">
        <v>169</v>
      </c>
      <c r="C170" t="str">
        <f ca="1"/>
        <v>Hawaii</v>
      </c>
      <c r="D170" t="str">
        <f ca="1"/>
        <v>Kailua</v>
      </c>
      <c r="E170" t="str">
        <f ca="1"/>
        <v>Pine St</v>
      </c>
      <c r="F170">
        <f ca="1"/>
        <v>28</v>
      </c>
      <c r="G170" t="str">
        <f ca="1"/>
        <v>63589</v>
      </c>
      <c r="H170" t="str">
        <f ca="1"/>
        <v>United States, Hawaii, Kailua, Pine St, 28, 63589</v>
      </c>
      <c r="I170" t="str">
        <f ca="1"/>
        <v/>
      </c>
      <c r="J170" t="str">
        <f ca="1"/>
        <v>8086629582</v>
      </c>
      <c r="L170" s="6"/>
    </row>
    <row r="171" spans="2:12" x14ac:dyDescent="0.2">
      <c r="B171">
        <v>170</v>
      </c>
      <c r="C171" t="str">
        <f ca="1"/>
        <v>Maryland</v>
      </c>
      <c r="D171" t="str">
        <f ca="1"/>
        <v>Columbia</v>
      </c>
      <c r="E171" t="str">
        <f ca="1"/>
        <v>Lakeview Dr</v>
      </c>
      <c r="F171">
        <f ca="1"/>
        <v>59</v>
      </c>
      <c r="G171" t="str">
        <f ca="1"/>
        <v>86332</v>
      </c>
      <c r="H171" t="str">
        <f ca="1"/>
        <v>United States, Maryland, Columbia, Lakeview Dr, 59, 86332</v>
      </c>
      <c r="I171" t="str">
        <f ca="1"/>
        <v/>
      </c>
      <c r="J171" t="str">
        <f ca="1"/>
        <v>4109759683</v>
      </c>
    </row>
    <row r="172" spans="2:12" ht="16.5" x14ac:dyDescent="0.3">
      <c r="B172">
        <v>171</v>
      </c>
      <c r="C172" t="str">
        <f ca="1"/>
        <v>Montana</v>
      </c>
      <c r="D172" t="str">
        <f ca="1"/>
        <v>Missoula</v>
      </c>
      <c r="E172" t="str">
        <f ca="1"/>
        <v>Airport Rd</v>
      </c>
      <c r="F172">
        <f ca="1"/>
        <v>94</v>
      </c>
      <c r="G172" t="str">
        <f ca="1"/>
        <v>21049</v>
      </c>
      <c r="H172" t="str">
        <f ca="1"/>
        <v>United States, Montana, Missoula, Airport Rd, 94, 21049</v>
      </c>
      <c r="I172" t="str">
        <f ca="1"/>
        <v/>
      </c>
      <c r="J172" t="str">
        <f ca="1"/>
        <v>4069552885</v>
      </c>
      <c r="L172" s="6"/>
    </row>
    <row r="173" spans="2:12" ht="16.5" x14ac:dyDescent="0.3">
      <c r="B173">
        <v>172</v>
      </c>
      <c r="C173" t="str">
        <f ca="1"/>
        <v>Maryland</v>
      </c>
      <c r="D173" t="str">
        <f ca="1"/>
        <v>Frederick</v>
      </c>
      <c r="E173" t="str">
        <f ca="1"/>
        <v>East St</v>
      </c>
      <c r="F173">
        <f ca="1"/>
        <v>114</v>
      </c>
      <c r="G173" t="str">
        <f ca="1"/>
        <v>57389</v>
      </c>
      <c r="H173" t="str">
        <f ca="1"/>
        <v>United States, Maryland, Frederick, East St, 114, 57389</v>
      </c>
      <c r="I173" t="str">
        <f ca="1"/>
        <v/>
      </c>
      <c r="J173" t="str">
        <f ca="1"/>
        <v>4437832544</v>
      </c>
      <c r="L173" s="6"/>
    </row>
    <row r="174" spans="2:12" ht="16.5" x14ac:dyDescent="0.3">
      <c r="B174">
        <v>173</v>
      </c>
      <c r="C174" t="str">
        <f ca="1"/>
        <v>Minnesota</v>
      </c>
      <c r="D174" t="str">
        <f ca="1"/>
        <v>St. Paul</v>
      </c>
      <c r="E174" t="str">
        <f ca="1"/>
        <v>River Rd</v>
      </c>
      <c r="F174">
        <f ca="1"/>
        <v>46</v>
      </c>
      <c r="G174" t="str">
        <f ca="1"/>
        <v>51072</v>
      </c>
      <c r="H174" t="str">
        <f ca="1"/>
        <v>United States, Minnesota, St. Paul, River Rd, 46, 51072</v>
      </c>
      <c r="I174" t="str">
        <f ca="1"/>
        <v/>
      </c>
      <c r="J174" t="str">
        <f ca="1"/>
        <v>6127110929</v>
      </c>
      <c r="L174" s="6"/>
    </row>
    <row r="175" spans="2:12" ht="16.5" x14ac:dyDescent="0.3">
      <c r="B175">
        <v>174</v>
      </c>
      <c r="C175" t="str">
        <f ca="1"/>
        <v>Nevada</v>
      </c>
      <c r="D175" t="str">
        <f ca="1"/>
        <v>Winchester</v>
      </c>
      <c r="E175" t="str">
        <f ca="1"/>
        <v>Park St</v>
      </c>
      <c r="F175">
        <f ca="1"/>
        <v>105</v>
      </c>
      <c r="G175" t="str">
        <f ca="1"/>
        <v>26341</v>
      </c>
      <c r="H175" t="str">
        <f ca="1"/>
        <v>United States, Nevada, Winchester, Park St, 105, 26341</v>
      </c>
      <c r="I175" t="str">
        <f ca="1"/>
        <v/>
      </c>
      <c r="J175" t="str">
        <f ca="1"/>
        <v>7251132563</v>
      </c>
      <c r="L175" s="6"/>
    </row>
    <row r="176" spans="2:12" ht="16.5" x14ac:dyDescent="0.3">
      <c r="B176">
        <v>175</v>
      </c>
      <c r="C176" t="str">
        <f ca="1"/>
        <v>Maine</v>
      </c>
      <c r="D176" t="str">
        <f ca="1"/>
        <v>Bangor</v>
      </c>
      <c r="E176" t="str">
        <f ca="1"/>
        <v>North St</v>
      </c>
      <c r="F176">
        <f ca="1"/>
        <v>25</v>
      </c>
      <c r="G176" t="str">
        <f ca="1"/>
        <v>05076</v>
      </c>
      <c r="H176" t="str">
        <f ca="1"/>
        <v>United States, Maine, Bangor, North St, 25, 05076</v>
      </c>
      <c r="I176" t="str">
        <f ca="1"/>
        <v/>
      </c>
      <c r="J176" t="str">
        <f ca="1"/>
        <v>2073410366</v>
      </c>
      <c r="L176" s="6"/>
    </row>
    <row r="177" spans="2:12" ht="16.5" x14ac:dyDescent="0.3">
      <c r="B177">
        <v>176</v>
      </c>
      <c r="C177" t="str">
        <f ca="1"/>
        <v>Missouri</v>
      </c>
      <c r="D177" t="str">
        <f ca="1"/>
        <v>Independence</v>
      </c>
      <c r="E177" t="str">
        <f ca="1"/>
        <v>Chestnut St</v>
      </c>
      <c r="F177">
        <f ca="1"/>
        <v>102</v>
      </c>
      <c r="G177" t="str">
        <f ca="1"/>
        <v>16936</v>
      </c>
      <c r="H177" t="str">
        <f ca="1"/>
        <v>United States, Missouri, Independence, Chestnut St, 102, 16936</v>
      </c>
      <c r="I177" t="str">
        <f ca="1"/>
        <v/>
      </c>
      <c r="J177" t="str">
        <f ca="1"/>
        <v>3141674088</v>
      </c>
      <c r="L177" s="6"/>
    </row>
    <row r="178" spans="2:12" x14ac:dyDescent="0.2">
      <c r="B178">
        <v>177</v>
      </c>
      <c r="C178" t="str">
        <f ca="1"/>
        <v>Nevada</v>
      </c>
      <c r="D178" t="str">
        <f ca="1"/>
        <v>Whitney</v>
      </c>
      <c r="E178" t="str">
        <f ca="1"/>
        <v>4th Ave</v>
      </c>
      <c r="F178">
        <f ca="1"/>
        <v>12</v>
      </c>
      <c r="G178" t="str">
        <f ca="1"/>
        <v>76410</v>
      </c>
      <c r="H178" t="str">
        <f ca="1"/>
        <v>United States, Nevada, Whitney, 4th Ave, 12, 76410</v>
      </c>
      <c r="I178" t="str">
        <f ca="1"/>
        <v>CultivateConsortium Agency</v>
      </c>
      <c r="J178" t="str">
        <f ca="1"/>
        <v>7028117477</v>
      </c>
    </row>
    <row r="179" spans="2:12" ht="16.5" x14ac:dyDescent="0.3">
      <c r="B179">
        <v>178</v>
      </c>
      <c r="C179" t="str">
        <f ca="1"/>
        <v>New Hampshire</v>
      </c>
      <c r="D179" t="str">
        <f ca="1"/>
        <v>Durham</v>
      </c>
      <c r="E179" t="str">
        <f ca="1"/>
        <v>Maple Ave</v>
      </c>
      <c r="F179">
        <f ca="1"/>
        <v>14</v>
      </c>
      <c r="G179" t="str">
        <f ca="1"/>
        <v>21899</v>
      </c>
      <c r="H179" t="str">
        <f ca="1"/>
        <v>United States, New Hampshire, Durham, Maple Ave, 14, 21899</v>
      </c>
      <c r="I179" t="str">
        <f ca="1"/>
        <v>GroveGuardians Enterprise</v>
      </c>
      <c r="J179" t="str">
        <f ca="1"/>
        <v>6036344577</v>
      </c>
      <c r="L179" s="6"/>
    </row>
    <row r="180" spans="2:12" ht="16.5" x14ac:dyDescent="0.3">
      <c r="B180">
        <v>179</v>
      </c>
      <c r="C180" t="str">
        <f ca="1"/>
        <v>Alaska</v>
      </c>
      <c r="D180" t="str">
        <f ca="1"/>
        <v>Anchorage</v>
      </c>
      <c r="E180" t="str">
        <f ca="1"/>
        <v>Spruce St</v>
      </c>
      <c r="F180">
        <f ca="1"/>
        <v>55</v>
      </c>
      <c r="G180" t="str">
        <f ca="1"/>
        <v>69522</v>
      </c>
      <c r="H180" t="str">
        <f ca="1"/>
        <v>United States, Alaska, Anchorage, Spruce St, 55, 69522</v>
      </c>
      <c r="I180" t="str">
        <f ca="1"/>
        <v>EcoGrove Developments</v>
      </c>
      <c r="J180" t="str">
        <f ca="1"/>
        <v>9074900240</v>
      </c>
      <c r="L180" s="6"/>
    </row>
    <row r="181" spans="2:12" x14ac:dyDescent="0.2">
      <c r="B181">
        <v>180</v>
      </c>
      <c r="C181" t="str">
        <f ca="1"/>
        <v>Illinois</v>
      </c>
      <c r="D181" t="str">
        <f ca="1"/>
        <v>Champaign</v>
      </c>
      <c r="E181" t="str">
        <f ca="1"/>
        <v>Spring St</v>
      </c>
      <c r="F181">
        <f ca="1"/>
        <v>49</v>
      </c>
      <c r="G181" t="str">
        <f ca="1"/>
        <v>07100</v>
      </c>
      <c r="H181" t="str">
        <f ca="1"/>
        <v>United States, Illinois, Champaign, Spring St, 49, 07100</v>
      </c>
      <c r="I181" t="str">
        <f ca="1"/>
        <v>EdenEcho Developers</v>
      </c>
      <c r="J181" t="str">
        <f ca="1"/>
        <v>3121508073</v>
      </c>
    </row>
    <row r="182" spans="2:12" ht="16.5" x14ac:dyDescent="0.3">
      <c r="B182">
        <v>181</v>
      </c>
      <c r="C182" t="str">
        <f ca="1"/>
        <v>Indiana</v>
      </c>
      <c r="D182" t="str">
        <f ca="1"/>
        <v>Noblesville</v>
      </c>
      <c r="E182" t="str">
        <f ca="1"/>
        <v>Poplar St</v>
      </c>
      <c r="F182">
        <f ca="1"/>
        <v>24</v>
      </c>
      <c r="G182" t="str">
        <f ca="1"/>
        <v>86966</v>
      </c>
      <c r="H182" t="str">
        <f ca="1"/>
        <v>United States, Indiana, Noblesville, Poplar St, 24, 86966</v>
      </c>
      <c r="I182" t="str">
        <f ca="1"/>
        <v/>
      </c>
      <c r="J182" t="str">
        <f ca="1"/>
        <v>3171403892</v>
      </c>
      <c r="L182" s="6"/>
    </row>
    <row r="183" spans="2:12" x14ac:dyDescent="0.2">
      <c r="B183">
        <v>182</v>
      </c>
      <c r="C183" t="str">
        <f ca="1"/>
        <v>Nebraska</v>
      </c>
      <c r="D183" t="str">
        <f ca="1"/>
        <v>Papillion</v>
      </c>
      <c r="E183" t="str">
        <f ca="1"/>
        <v>7th St</v>
      </c>
      <c r="F183">
        <f ca="1"/>
        <v>32</v>
      </c>
      <c r="G183" t="str">
        <f ca="1"/>
        <v>55170</v>
      </c>
      <c r="H183" t="str">
        <f ca="1"/>
        <v>United States, Nebraska, Papillion, 7th St, 32, 55170</v>
      </c>
      <c r="I183" t="str">
        <f ca="1"/>
        <v/>
      </c>
      <c r="J183" t="str">
        <f ca="1"/>
        <v>3084803306</v>
      </c>
    </row>
    <row r="184" spans="2:12" x14ac:dyDescent="0.2">
      <c r="B184">
        <v>183</v>
      </c>
      <c r="C184" t="str">
        <f ca="1"/>
        <v>Nevada</v>
      </c>
      <c r="D184" t="str">
        <f ca="1"/>
        <v>Sparks</v>
      </c>
      <c r="E184" t="str">
        <f ca="1"/>
        <v>Circle Dr</v>
      </c>
      <c r="F184">
        <f ca="1"/>
        <v>75</v>
      </c>
      <c r="G184" t="str">
        <f ca="1"/>
        <v>25912</v>
      </c>
      <c r="H184" t="str">
        <f ca="1"/>
        <v>United States, Nevada, Sparks, Circle Dr, 75, 25912</v>
      </c>
      <c r="I184" t="str">
        <f ca="1"/>
        <v/>
      </c>
      <c r="J184" t="str">
        <f ca="1"/>
        <v>7255250509</v>
      </c>
    </row>
    <row r="185" spans="2:12" x14ac:dyDescent="0.2">
      <c r="B185">
        <v>184</v>
      </c>
      <c r="C185" t="str">
        <f ca="1"/>
        <v>Kansas</v>
      </c>
      <c r="D185" t="str">
        <f ca="1"/>
        <v>Leawood</v>
      </c>
      <c r="E185" t="str">
        <f ca="1"/>
        <v>Elm St</v>
      </c>
      <c r="F185">
        <f ca="1"/>
        <v>17</v>
      </c>
      <c r="G185" t="str">
        <f ca="1"/>
        <v>62073</v>
      </c>
      <c r="H185" t="str">
        <f ca="1"/>
        <v>United States, Kansas, Leawood, Elm St, 17, 62073</v>
      </c>
      <c r="I185" t="str">
        <f ca="1"/>
        <v>BloomWorks Landscaping</v>
      </c>
      <c r="J185" t="str">
        <f ca="1"/>
        <v>3169829052</v>
      </c>
    </row>
    <row r="186" spans="2:12" x14ac:dyDescent="0.2">
      <c r="B186">
        <v>185</v>
      </c>
      <c r="C186" t="str">
        <f ca="1"/>
        <v>New Hampshire</v>
      </c>
      <c r="D186" t="str">
        <f ca="1"/>
        <v>Derry</v>
      </c>
      <c r="E186" t="str">
        <f ca="1"/>
        <v>2nd St</v>
      </c>
      <c r="F186">
        <f ca="1"/>
        <v>57</v>
      </c>
      <c r="G186" t="str">
        <f ca="1"/>
        <v>58759</v>
      </c>
      <c r="H186" t="str">
        <f ca="1"/>
        <v>United States, New Hampshire, Derry, 2nd St, 57, 58759</v>
      </c>
      <c r="I186" t="str">
        <f ca="1"/>
        <v/>
      </c>
      <c r="J186" t="str">
        <f ca="1"/>
        <v>6039595167</v>
      </c>
    </row>
    <row r="187" spans="2:12" x14ac:dyDescent="0.2">
      <c r="B187">
        <v>186</v>
      </c>
      <c r="C187" t="str">
        <f ca="1"/>
        <v>Kentucky</v>
      </c>
      <c r="D187" t="str">
        <f ca="1"/>
        <v>Frankfort</v>
      </c>
      <c r="E187" t="str">
        <f ca="1"/>
        <v>Ash St</v>
      </c>
      <c r="F187">
        <f ca="1"/>
        <v>108</v>
      </c>
      <c r="G187" t="str">
        <f ca="1"/>
        <v>26141</v>
      </c>
      <c r="H187" t="str">
        <f ca="1"/>
        <v>United States, Kentucky, Frankfort, Ash St, 108, 26141</v>
      </c>
      <c r="I187" t="str">
        <f ca="1"/>
        <v/>
      </c>
      <c r="J187" t="str">
        <f ca="1"/>
        <v>2708703569</v>
      </c>
    </row>
    <row r="188" spans="2:12" x14ac:dyDescent="0.2">
      <c r="B188">
        <v>187</v>
      </c>
      <c r="C188" t="str">
        <f ca="1"/>
        <v>Iowa</v>
      </c>
      <c r="D188" t="str">
        <f ca="1"/>
        <v>Bettendorf</v>
      </c>
      <c r="E188" t="str">
        <f ca="1"/>
        <v>Center St</v>
      </c>
      <c r="F188">
        <f ca="1"/>
        <v>104</v>
      </c>
      <c r="G188" t="str">
        <f ca="1"/>
        <v>52172</v>
      </c>
      <c r="H188" t="str">
        <f ca="1"/>
        <v>United States, Iowa, Bettendorf, Center St, 104, 52172</v>
      </c>
      <c r="I188" t="str">
        <f ca="1"/>
        <v/>
      </c>
      <c r="J188" t="str">
        <f ca="1"/>
        <v>5634067670</v>
      </c>
    </row>
    <row r="189" spans="2:12" x14ac:dyDescent="0.2">
      <c r="B189">
        <v>188</v>
      </c>
      <c r="C189" t="str">
        <f ca="1"/>
        <v>Arizona</v>
      </c>
      <c r="D189" t="str">
        <f ca="1"/>
        <v>Scottsdale</v>
      </c>
      <c r="E189" t="str">
        <f ca="1"/>
        <v>5th St</v>
      </c>
      <c r="F189">
        <f ca="1"/>
        <v>50</v>
      </c>
      <c r="G189" t="str">
        <f ca="1"/>
        <v>67618</v>
      </c>
      <c r="H189" t="str">
        <f ca="1"/>
        <v>United States, Arizona, Scottsdale, 5th St, 50, 67618</v>
      </c>
      <c r="I189" t="str">
        <f ca="1"/>
        <v/>
      </c>
      <c r="J189" t="str">
        <f ca="1"/>
        <v>9280548258</v>
      </c>
    </row>
    <row r="190" spans="2:12" x14ac:dyDescent="0.2">
      <c r="B190">
        <v>189</v>
      </c>
      <c r="C190" t="str">
        <f ca="1"/>
        <v>Missouri</v>
      </c>
      <c r="D190" t="str">
        <f ca="1"/>
        <v>St. Louis</v>
      </c>
      <c r="E190" t="str">
        <f ca="1"/>
        <v>Adams St</v>
      </c>
      <c r="F190">
        <f ca="1"/>
        <v>132</v>
      </c>
      <c r="G190" t="str">
        <f ca="1"/>
        <v>63113</v>
      </c>
      <c r="H190" t="str">
        <f ca="1"/>
        <v>United States, Missouri, St. Louis, Adams St, 132, 63113</v>
      </c>
      <c r="I190" t="str">
        <f ca="1"/>
        <v/>
      </c>
      <c r="J190" t="str">
        <f ca="1"/>
        <v>6604076583</v>
      </c>
    </row>
    <row r="191" spans="2:12" x14ac:dyDescent="0.2">
      <c r="B191">
        <v>190</v>
      </c>
      <c r="C191" t="str">
        <f ca="1"/>
        <v>Connecticut</v>
      </c>
      <c r="D191" t="str">
        <f ca="1"/>
        <v>West Hartford</v>
      </c>
      <c r="E191" t="str">
        <f ca="1"/>
        <v>1st Ave</v>
      </c>
      <c r="F191">
        <f ca="1"/>
        <v>120</v>
      </c>
      <c r="G191" t="str">
        <f ca="1"/>
        <v>77439</v>
      </c>
      <c r="H191" t="str">
        <f ca="1"/>
        <v>United States, Connecticut, West Hartford, 1st Ave, 120, 77439</v>
      </c>
      <c r="I191" t="str">
        <f ca="1"/>
        <v/>
      </c>
      <c r="J191" t="str">
        <f ca="1"/>
        <v>9595335326</v>
      </c>
    </row>
    <row r="192" spans="2:12" x14ac:dyDescent="0.2">
      <c r="B192">
        <v>191</v>
      </c>
      <c r="C192" t="str">
        <f ca="1"/>
        <v>Kansas</v>
      </c>
      <c r="D192" t="str">
        <f ca="1"/>
        <v>Manhattan</v>
      </c>
      <c r="E192" t="str">
        <f ca="1"/>
        <v>High St</v>
      </c>
      <c r="F192">
        <f ca="1"/>
        <v>33</v>
      </c>
      <c r="G192" t="str">
        <f ca="1"/>
        <v>17509</v>
      </c>
      <c r="H192" t="str">
        <f ca="1"/>
        <v>United States, Kansas, Manhattan, High St, 33, 17509</v>
      </c>
      <c r="I192" t="str">
        <f ca="1"/>
        <v>BloomWorks Landscaping</v>
      </c>
      <c r="J192" t="str">
        <f ca="1"/>
        <v>7859664811</v>
      </c>
    </row>
    <row r="193" spans="2:10" x14ac:dyDescent="0.2">
      <c r="B193">
        <v>192</v>
      </c>
      <c r="C193" t="str">
        <f ca="1"/>
        <v>Nebraska</v>
      </c>
      <c r="D193" t="str">
        <f ca="1"/>
        <v>Lincoln</v>
      </c>
      <c r="E193" t="str">
        <f ca="1"/>
        <v>4th St</v>
      </c>
      <c r="F193">
        <f ca="1"/>
        <v>116</v>
      </c>
      <c r="G193" t="str">
        <f ca="1"/>
        <v>01247</v>
      </c>
      <c r="H193" t="str">
        <f ca="1"/>
        <v>United States, Nebraska, Lincoln, 4th St, 116, 01247</v>
      </c>
      <c r="I193" t="str">
        <f ca="1"/>
        <v/>
      </c>
      <c r="J193" t="str">
        <f ca="1"/>
        <v>5312181650</v>
      </c>
    </row>
    <row r="194" spans="2:10" x14ac:dyDescent="0.2">
      <c r="B194">
        <v>193</v>
      </c>
      <c r="C194" t="str">
        <f ca="1"/>
        <v>Montana</v>
      </c>
      <c r="D194" t="str">
        <f ca="1"/>
        <v>Lockwood</v>
      </c>
      <c r="E194" t="str">
        <f ca="1"/>
        <v>Washington Ave</v>
      </c>
      <c r="F194">
        <f ca="1"/>
        <v>134</v>
      </c>
      <c r="G194" t="str">
        <f ca="1"/>
        <v>79906</v>
      </c>
      <c r="H194" t="str">
        <f ca="1"/>
        <v>United States, Montana, Lockwood, Washington Ave, 134, 79906</v>
      </c>
      <c r="I194" t="str">
        <f ca="1"/>
        <v/>
      </c>
      <c r="J194" t="str">
        <f ca="1"/>
        <v>4068983735</v>
      </c>
    </row>
    <row r="195" spans="2:10" x14ac:dyDescent="0.2">
      <c r="B195">
        <v>194</v>
      </c>
      <c r="C195" t="str">
        <f ca="1"/>
        <v>Arizona</v>
      </c>
      <c r="D195" t="str">
        <f ca="1"/>
        <v>Yuma</v>
      </c>
      <c r="E195" t="str">
        <f ca="1"/>
        <v>Jackson St</v>
      </c>
      <c r="F195">
        <f ca="1"/>
        <v>90</v>
      </c>
      <c r="G195" t="str">
        <f ca="1"/>
        <v>35613</v>
      </c>
      <c r="H195" t="str">
        <f ca="1"/>
        <v>United States, Arizona, Yuma, Jackson St, 90, 35613</v>
      </c>
      <c r="I195" t="str">
        <f ca="1"/>
        <v/>
      </c>
      <c r="J195" t="str">
        <f ca="1"/>
        <v>5208030363</v>
      </c>
    </row>
    <row r="196" spans="2:10" x14ac:dyDescent="0.2">
      <c r="B196">
        <v>195</v>
      </c>
      <c r="C196" t="str">
        <f ca="1"/>
        <v>Connecticut</v>
      </c>
      <c r="D196" t="str">
        <f ca="1"/>
        <v>Stamford</v>
      </c>
      <c r="E196" t="str">
        <f ca="1"/>
        <v>North St</v>
      </c>
      <c r="F196">
        <f ca="1"/>
        <v>18</v>
      </c>
      <c r="G196" t="str">
        <f ca="1"/>
        <v>77746</v>
      </c>
      <c r="H196" t="str">
        <f ca="1"/>
        <v>United States, Connecticut, Stamford, North St, 18, 77746</v>
      </c>
      <c r="I196" t="str">
        <f ca="1"/>
        <v/>
      </c>
      <c r="J196" t="str">
        <f ca="1"/>
        <v>4759423947</v>
      </c>
    </row>
    <row r="197" spans="2:10" x14ac:dyDescent="0.2">
      <c r="B197">
        <v>196</v>
      </c>
      <c r="C197" t="str">
        <f ca="1"/>
        <v>California</v>
      </c>
      <c r="D197" t="str">
        <f ca="1"/>
        <v>Bakersfield</v>
      </c>
      <c r="E197" t="str">
        <f ca="1"/>
        <v>Railroad St</v>
      </c>
      <c r="F197">
        <f ca="1"/>
        <v>50</v>
      </c>
      <c r="G197" t="str">
        <f ca="1"/>
        <v>97103</v>
      </c>
      <c r="H197" t="str">
        <f ca="1"/>
        <v>United States, California, Bakersfield, Railroad St, 50, 97103</v>
      </c>
      <c r="I197" t="str">
        <f ca="1"/>
        <v>GardenGuild Holdings</v>
      </c>
      <c r="J197" t="str">
        <f ca="1"/>
        <v>3237756347</v>
      </c>
    </row>
    <row r="198" spans="2:10" x14ac:dyDescent="0.2">
      <c r="B198">
        <v>197</v>
      </c>
      <c r="C198" t="str">
        <f ca="1"/>
        <v>Massachusetts</v>
      </c>
      <c r="D198" t="str">
        <f ca="1"/>
        <v>Springfield</v>
      </c>
      <c r="E198" t="str">
        <f ca="1"/>
        <v>N Main St</v>
      </c>
      <c r="F198">
        <f ca="1"/>
        <v>131</v>
      </c>
      <c r="G198" t="str">
        <f ca="1"/>
        <v>20637</v>
      </c>
      <c r="H198" t="str">
        <f ca="1"/>
        <v>United States, Massachusetts, Springfield, N Main St, 131, 20637</v>
      </c>
      <c r="I198" t="str">
        <f ca="1"/>
        <v>SaplingSynergy Group</v>
      </c>
      <c r="J198" t="str">
        <f ca="1"/>
        <v>7814636030</v>
      </c>
    </row>
    <row r="199" spans="2:10" x14ac:dyDescent="0.2">
      <c r="B199">
        <v>198</v>
      </c>
      <c r="C199" t="str">
        <f ca="1"/>
        <v>New Hampshire</v>
      </c>
      <c r="D199" t="str">
        <f ca="1"/>
        <v>Somersworth</v>
      </c>
      <c r="E199" t="str">
        <f ca="1"/>
        <v>Hillcrest Dr</v>
      </c>
      <c r="F199">
        <f ca="1"/>
        <v>63</v>
      </c>
      <c r="G199" t="str">
        <f ca="1"/>
        <v>81196</v>
      </c>
      <c r="H199" t="str">
        <f ca="1"/>
        <v>United States, New Hampshire, Somersworth, Hillcrest Dr, 63, 81196</v>
      </c>
      <c r="I199" t="str">
        <f ca="1"/>
        <v/>
      </c>
      <c r="J199" t="str">
        <f ca="1"/>
        <v>6030227948</v>
      </c>
    </row>
    <row r="200" spans="2:10" x14ac:dyDescent="0.2">
      <c r="B200">
        <v>199</v>
      </c>
      <c r="C200" t="str">
        <f ca="1"/>
        <v>Connecticut</v>
      </c>
      <c r="D200" t="str">
        <f ca="1"/>
        <v>Bridgeport</v>
      </c>
      <c r="E200" t="str">
        <f ca="1"/>
        <v>4th Ave</v>
      </c>
      <c r="F200">
        <f ca="1"/>
        <v>40</v>
      </c>
      <c r="G200" t="str">
        <f ca="1"/>
        <v>69912</v>
      </c>
      <c r="H200" t="str">
        <f ca="1"/>
        <v>United States, Connecticut, Bridgeport, 4th Ave, 40, 69912</v>
      </c>
      <c r="I200" t="str">
        <f ca="1"/>
        <v/>
      </c>
      <c r="J200" t="str">
        <f ca="1"/>
        <v>4756054933</v>
      </c>
    </row>
    <row r="201" spans="2:10" x14ac:dyDescent="0.2">
      <c r="B201">
        <v>200</v>
      </c>
      <c r="C201" t="str">
        <f ca="1"/>
        <v>New Jersey</v>
      </c>
      <c r="D201" t="str">
        <f ca="1"/>
        <v>East Orange</v>
      </c>
      <c r="E201" t="str">
        <f ca="1"/>
        <v>7th St</v>
      </c>
      <c r="F201">
        <f ca="1"/>
        <v>91</v>
      </c>
      <c r="G201" t="str">
        <f ca="1"/>
        <v>96107</v>
      </c>
      <c r="H201" t="str">
        <f ca="1"/>
        <v>United States, New Jersey, East Orange, 7th St, 91, 96107</v>
      </c>
      <c r="I201" t="str">
        <f ca="1"/>
        <v/>
      </c>
      <c r="J201" t="str">
        <f ca="1"/>
        <v>5511696522</v>
      </c>
    </row>
    <row r="202" spans="2:10" x14ac:dyDescent="0.2">
      <c r="B202">
        <v>201</v>
      </c>
      <c r="C202" t="str">
        <f ca="1"/>
        <v>New Hampshire</v>
      </c>
      <c r="D202" t="str">
        <f ca="1"/>
        <v>Dover</v>
      </c>
      <c r="E202" t="str">
        <f ca="1"/>
        <v>North St</v>
      </c>
      <c r="F202">
        <f ca="1"/>
        <v>44</v>
      </c>
      <c r="G202" t="str">
        <f ca="1"/>
        <v>64516</v>
      </c>
      <c r="H202" t="str">
        <f ca="1"/>
        <v>United States, New Hampshire, Dover, North St, 44, 64516</v>
      </c>
      <c r="I202" t="str">
        <f ca="1"/>
        <v>PlantPioneers Organization</v>
      </c>
      <c r="J202" t="str">
        <f ca="1"/>
        <v>6032448635</v>
      </c>
    </row>
    <row r="203" spans="2:10" x14ac:dyDescent="0.2">
      <c r="B203">
        <v>202</v>
      </c>
      <c r="C203" t="str">
        <f ca="1"/>
        <v>Massachusetts</v>
      </c>
      <c r="D203" t="str">
        <f ca="1"/>
        <v>Brockton</v>
      </c>
      <c r="E203" t="str">
        <f ca="1"/>
        <v>4th Ave</v>
      </c>
      <c r="F203">
        <f ca="1"/>
        <v>134</v>
      </c>
      <c r="G203" t="str">
        <f ca="1"/>
        <v>90972</v>
      </c>
      <c r="H203" t="str">
        <f ca="1"/>
        <v>United States, Massachusetts, Brockton, 4th Ave, 134, 90972</v>
      </c>
      <c r="I203" t="str">
        <f ca="1"/>
        <v>SaplingSynergy Group</v>
      </c>
      <c r="J203" t="str">
        <f ca="1"/>
        <v>4134212305</v>
      </c>
    </row>
    <row r="204" spans="2:10" x14ac:dyDescent="0.2">
      <c r="B204">
        <v>203</v>
      </c>
      <c r="C204" t="str">
        <f ca="1"/>
        <v>Maine</v>
      </c>
      <c r="D204" t="str">
        <f ca="1"/>
        <v>Lewiston</v>
      </c>
      <c r="E204" t="str">
        <f ca="1"/>
        <v>Sunset Dr</v>
      </c>
      <c r="F204">
        <f ca="1"/>
        <v>79</v>
      </c>
      <c r="G204" t="str">
        <f ca="1"/>
        <v>25310</v>
      </c>
      <c r="H204" t="str">
        <f ca="1"/>
        <v>United States, Maine, Lewiston, Sunset Dr, 79, 25310</v>
      </c>
      <c r="I204" t="str">
        <f ca="1"/>
        <v>NatureNest Creators</v>
      </c>
      <c r="J204" t="str">
        <f ca="1"/>
        <v>2076325494</v>
      </c>
    </row>
    <row r="205" spans="2:10" x14ac:dyDescent="0.2">
      <c r="B205">
        <v>204</v>
      </c>
      <c r="C205" t="str">
        <f ca="1"/>
        <v>Michigan</v>
      </c>
      <c r="D205" t="str">
        <f ca="1"/>
        <v>Farmington Hills</v>
      </c>
      <c r="E205" t="str">
        <f ca="1"/>
        <v>Maple St</v>
      </c>
      <c r="F205">
        <f ca="1"/>
        <v>29</v>
      </c>
      <c r="G205" t="str">
        <f ca="1"/>
        <v>04069</v>
      </c>
      <c r="H205" t="str">
        <f ca="1"/>
        <v>United States, Michigan, Farmington Hills, Maple St, 29, 04069</v>
      </c>
      <c r="I205" t="str">
        <f ca="1"/>
        <v>BlossomBridge Corp.</v>
      </c>
      <c r="J205" t="str">
        <f ca="1"/>
        <v>9471514293</v>
      </c>
    </row>
    <row r="206" spans="2:10" x14ac:dyDescent="0.2">
      <c r="B206">
        <v>205</v>
      </c>
      <c r="C206" t="str">
        <f ca="1"/>
        <v>Colorado</v>
      </c>
      <c r="D206" t="str">
        <f ca="1"/>
        <v>Castle Rock</v>
      </c>
      <c r="E206" t="str">
        <f ca="1"/>
        <v>High St</v>
      </c>
      <c r="F206">
        <f ca="1"/>
        <v>46</v>
      </c>
      <c r="G206" t="str">
        <f ca="1"/>
        <v>76176</v>
      </c>
      <c r="H206" t="str">
        <f ca="1"/>
        <v>United States, Colorado, Castle Rock, High St, 46, 76176</v>
      </c>
      <c r="I206" t="str">
        <f ca="1"/>
        <v/>
      </c>
      <c r="J206" t="str">
        <f ca="1"/>
        <v>7204221626</v>
      </c>
    </row>
    <row r="207" spans="2:10" x14ac:dyDescent="0.2">
      <c r="B207">
        <v>206</v>
      </c>
      <c r="C207" t="str">
        <f ca="1"/>
        <v>Nebraska</v>
      </c>
      <c r="D207" t="str">
        <f ca="1"/>
        <v>Kearney</v>
      </c>
      <c r="E207" t="str">
        <f ca="1"/>
        <v>Cedar St</v>
      </c>
      <c r="F207">
        <f ca="1"/>
        <v>19</v>
      </c>
      <c r="G207" t="str">
        <f ca="1"/>
        <v>56723</v>
      </c>
      <c r="H207" t="str">
        <f ca="1"/>
        <v>United States, Nebraska, Kearney, Cedar St, 19, 56723</v>
      </c>
      <c r="I207" t="str">
        <f ca="1"/>
        <v/>
      </c>
      <c r="J207" t="str">
        <f ca="1"/>
        <v>4025653647</v>
      </c>
    </row>
    <row r="208" spans="2:10" x14ac:dyDescent="0.2">
      <c r="B208">
        <v>207</v>
      </c>
      <c r="C208" t="str">
        <f ca="1"/>
        <v>Connecticut</v>
      </c>
      <c r="D208" t="str">
        <f ca="1"/>
        <v>West Haven</v>
      </c>
      <c r="E208" t="str">
        <f ca="1"/>
        <v>Lakeview Dr</v>
      </c>
      <c r="F208">
        <f ca="1"/>
        <v>57</v>
      </c>
      <c r="G208" t="str">
        <f ca="1"/>
        <v>62272</v>
      </c>
      <c r="H208" t="str">
        <f ca="1"/>
        <v>United States, Connecticut, West Haven, Lakeview Dr, 57, 62272</v>
      </c>
      <c r="I208" t="str">
        <f ca="1"/>
        <v/>
      </c>
      <c r="J208" t="str">
        <f ca="1"/>
        <v>4759424813</v>
      </c>
    </row>
    <row r="209" spans="2:10" x14ac:dyDescent="0.2">
      <c r="B209">
        <v>208</v>
      </c>
      <c r="C209" t="str">
        <f ca="1"/>
        <v>Kansas</v>
      </c>
      <c r="D209" t="str">
        <f ca="1"/>
        <v>Topeka</v>
      </c>
      <c r="E209" t="str">
        <f ca="1"/>
        <v>4th St</v>
      </c>
      <c r="F209">
        <f ca="1"/>
        <v>74</v>
      </c>
      <c r="G209" t="str">
        <f ca="1"/>
        <v>77029</v>
      </c>
      <c r="H209" t="str">
        <f ca="1"/>
        <v>United States, Kansas, Topeka, 4th St, 74, 77029</v>
      </c>
      <c r="I209" t="str">
        <f ca="1"/>
        <v/>
      </c>
      <c r="J209" t="str">
        <f ca="1"/>
        <v>3168668253</v>
      </c>
    </row>
    <row r="210" spans="2:10" x14ac:dyDescent="0.2">
      <c r="B210">
        <v>209</v>
      </c>
      <c r="C210" t="str">
        <f ca="1"/>
        <v>Louisiana</v>
      </c>
      <c r="D210" t="str">
        <f ca="1"/>
        <v>Kenner</v>
      </c>
      <c r="E210" t="str">
        <f ca="1"/>
        <v>Jackson St</v>
      </c>
      <c r="F210">
        <f ca="1"/>
        <v>43</v>
      </c>
      <c r="G210" t="str">
        <f ca="1"/>
        <v>51337</v>
      </c>
      <c r="H210" t="str">
        <f ca="1"/>
        <v>United States, Louisiana, Kenner, Jackson St, 43, 51337</v>
      </c>
      <c r="I210" t="str">
        <f ca="1"/>
        <v/>
      </c>
      <c r="J210" t="str">
        <f ca="1"/>
        <v>3183134977</v>
      </c>
    </row>
    <row r="211" spans="2:10" x14ac:dyDescent="0.2">
      <c r="B211">
        <v>210</v>
      </c>
      <c r="C211" t="str">
        <f ca="1"/>
        <v>New Jersey</v>
      </c>
      <c r="D211" t="str">
        <f ca="1"/>
        <v>Union City</v>
      </c>
      <c r="E211" t="str">
        <f ca="1"/>
        <v>Cedar St</v>
      </c>
      <c r="F211">
        <f ca="1"/>
        <v>108</v>
      </c>
      <c r="G211" t="str">
        <f ca="1"/>
        <v>45161</v>
      </c>
      <c r="H211" t="str">
        <f ca="1"/>
        <v>United States, New Jersey, Union City, Cedar St, 108, 45161</v>
      </c>
      <c r="I211" t="str">
        <f ca="1"/>
        <v/>
      </c>
      <c r="J211" t="str">
        <f ca="1"/>
        <v>2011419735</v>
      </c>
    </row>
    <row r="212" spans="2:10" x14ac:dyDescent="0.2">
      <c r="B212">
        <v>211</v>
      </c>
      <c r="C212" t="str">
        <f ca="1"/>
        <v>Maine</v>
      </c>
      <c r="D212" t="str">
        <f ca="1"/>
        <v>Presque Isle</v>
      </c>
      <c r="E212" t="str">
        <f ca="1"/>
        <v>Locust St</v>
      </c>
      <c r="F212">
        <f ca="1"/>
        <v>110</v>
      </c>
      <c r="G212" t="str">
        <f ca="1"/>
        <v>20472</v>
      </c>
      <c r="H212" t="str">
        <f ca="1"/>
        <v>United States, Maine, Presque Isle, Locust St, 110, 20472</v>
      </c>
      <c r="I212" t="str">
        <f ca="1"/>
        <v>NatureNest Creators</v>
      </c>
      <c r="J212" t="str">
        <f ca="1"/>
        <v>2075867242</v>
      </c>
    </row>
    <row r="213" spans="2:10" x14ac:dyDescent="0.2">
      <c r="B213">
        <v>212</v>
      </c>
      <c r="C213" t="str">
        <f ca="1"/>
        <v>Nevada</v>
      </c>
      <c r="D213" t="str">
        <f ca="1"/>
        <v>Carson City</v>
      </c>
      <c r="E213" t="str">
        <f ca="1"/>
        <v>Main St</v>
      </c>
      <c r="F213">
        <f ca="1"/>
        <v>75</v>
      </c>
      <c r="G213" t="str">
        <f ca="1"/>
        <v>90054</v>
      </c>
      <c r="H213" t="str">
        <f ca="1"/>
        <v>United States, Nevada, Carson City, Main St, 75, 90054</v>
      </c>
      <c r="I213" t="str">
        <f ca="1"/>
        <v>NectarNetworks Company</v>
      </c>
      <c r="J213" t="str">
        <f ca="1"/>
        <v>7757843493</v>
      </c>
    </row>
    <row r="214" spans="2:10" x14ac:dyDescent="0.2">
      <c r="B214">
        <v>213</v>
      </c>
      <c r="C214" t="str">
        <f ca="1"/>
        <v>New Hampshire</v>
      </c>
      <c r="D214" t="str">
        <f ca="1"/>
        <v>Concord</v>
      </c>
      <c r="E214" t="str">
        <f ca="1"/>
        <v>Mill St</v>
      </c>
      <c r="F214">
        <f ca="1"/>
        <v>63</v>
      </c>
      <c r="G214" t="str">
        <f ca="1"/>
        <v>04127</v>
      </c>
      <c r="H214" t="str">
        <f ca="1"/>
        <v>United States, New Hampshire, Concord, Mill St, 63, 04127</v>
      </c>
      <c r="I214" t="str">
        <f ca="1"/>
        <v/>
      </c>
      <c r="J214" t="str">
        <f ca="1"/>
        <v>6037575295</v>
      </c>
    </row>
    <row r="215" spans="2:10" x14ac:dyDescent="0.2">
      <c r="B215">
        <v>214</v>
      </c>
      <c r="C215" t="str">
        <f ca="1"/>
        <v>Alaska</v>
      </c>
      <c r="D215" t="str">
        <f ca="1"/>
        <v>Tanaina</v>
      </c>
      <c r="E215" t="str">
        <f ca="1"/>
        <v>West St</v>
      </c>
      <c r="F215">
        <f ca="1"/>
        <v>93</v>
      </c>
      <c r="G215" t="str">
        <f ca="1"/>
        <v>29135</v>
      </c>
      <c r="H215" t="str">
        <f ca="1"/>
        <v>United States, Alaska, Tanaina, West St, 93, 29135</v>
      </c>
      <c r="I215" t="str">
        <f ca="1"/>
        <v>EcoGrove Developments</v>
      </c>
      <c r="J215" t="str">
        <f ca="1"/>
        <v>9078234060</v>
      </c>
    </row>
    <row r="216" spans="2:10" x14ac:dyDescent="0.2">
      <c r="B216">
        <v>215</v>
      </c>
      <c r="C216" t="str">
        <f ca="1"/>
        <v>Indiana</v>
      </c>
      <c r="D216" t="str">
        <f ca="1"/>
        <v>Muncie</v>
      </c>
      <c r="E216" t="str">
        <f ca="1"/>
        <v>Front St</v>
      </c>
      <c r="F216">
        <f ca="1"/>
        <v>14</v>
      </c>
      <c r="G216" t="str">
        <f ca="1"/>
        <v>92348</v>
      </c>
      <c r="H216" t="str">
        <f ca="1"/>
        <v>United States, Indiana, Muncie, Front St, 14, 92348</v>
      </c>
      <c r="I216" t="str">
        <f ca="1"/>
        <v>BudBounty Business</v>
      </c>
      <c r="J216" t="str">
        <f ca="1"/>
        <v>4634255273</v>
      </c>
    </row>
    <row r="217" spans="2:10" x14ac:dyDescent="0.2">
      <c r="B217">
        <v>216</v>
      </c>
      <c r="C217" t="str">
        <f ca="1"/>
        <v>Iowa</v>
      </c>
      <c r="D217" t="str">
        <f ca="1"/>
        <v>Dubuque</v>
      </c>
      <c r="E217" t="str">
        <f ca="1"/>
        <v>Airport Rd</v>
      </c>
      <c r="F217">
        <f ca="1"/>
        <v>74</v>
      </c>
      <c r="G217" t="str">
        <f ca="1"/>
        <v>91920</v>
      </c>
      <c r="H217" t="str">
        <f ca="1"/>
        <v>United States, Iowa, Dubuque, Airport Rd, 74, 91920</v>
      </c>
      <c r="I217" t="str">
        <f ca="1"/>
        <v/>
      </c>
      <c r="J217" t="str">
        <f ca="1"/>
        <v>7124404125</v>
      </c>
    </row>
    <row r="218" spans="2:10" x14ac:dyDescent="0.2">
      <c r="B218">
        <v>217</v>
      </c>
      <c r="C218" t="str">
        <f ca="1"/>
        <v>Missouri</v>
      </c>
      <c r="D218" t="str">
        <f ca="1"/>
        <v>Jefferson City</v>
      </c>
      <c r="E218" t="str">
        <f ca="1"/>
        <v>1st St</v>
      </c>
      <c r="F218">
        <f ca="1"/>
        <v>74</v>
      </c>
      <c r="G218" t="str">
        <f ca="1"/>
        <v>56815</v>
      </c>
      <c r="H218" t="str">
        <f ca="1"/>
        <v>United States, Missouri, Jefferson City, 1st St, 74, 56815</v>
      </c>
      <c r="I218" t="str">
        <f ca="1"/>
        <v/>
      </c>
      <c r="J218" t="str">
        <f ca="1"/>
        <v>6369279959</v>
      </c>
    </row>
    <row r="219" spans="2:10" x14ac:dyDescent="0.2">
      <c r="B219">
        <v>218</v>
      </c>
      <c r="C219" t="str">
        <f ca="1"/>
        <v>California</v>
      </c>
      <c r="D219" t="str">
        <f ca="1"/>
        <v>Anaheim</v>
      </c>
      <c r="E219" t="str">
        <f ca="1"/>
        <v>North St</v>
      </c>
      <c r="F219">
        <f ca="1"/>
        <v>40</v>
      </c>
      <c r="G219" t="str">
        <f ca="1"/>
        <v>09206</v>
      </c>
      <c r="H219" t="str">
        <f ca="1"/>
        <v>United States, California, Anaheim, North St, 40, 09206</v>
      </c>
      <c r="I219" t="str">
        <f ca="1"/>
        <v/>
      </c>
      <c r="J219" t="str">
        <f ca="1"/>
        <v>6578233140</v>
      </c>
    </row>
    <row r="220" spans="2:10" x14ac:dyDescent="0.2">
      <c r="B220">
        <v>219</v>
      </c>
      <c r="C220" t="str">
        <f ca="1"/>
        <v>Florida</v>
      </c>
      <c r="D220" t="str">
        <f ca="1"/>
        <v>Kissimmee</v>
      </c>
      <c r="E220" t="str">
        <f ca="1"/>
        <v>Willow St</v>
      </c>
      <c r="F220">
        <f ca="1"/>
        <v>27</v>
      </c>
      <c r="G220" t="str">
        <f ca="1"/>
        <v>98610</v>
      </c>
      <c r="H220" t="str">
        <f ca="1"/>
        <v>United States, Florida, Kissimmee, Willow St, 27, 98610</v>
      </c>
      <c r="I220" t="str">
        <f ca="1"/>
        <v/>
      </c>
      <c r="J220" t="str">
        <f ca="1"/>
        <v>4071372701</v>
      </c>
    </row>
    <row r="221" spans="2:10" x14ac:dyDescent="0.2">
      <c r="B221">
        <v>220</v>
      </c>
      <c r="C221" t="str">
        <f ca="1"/>
        <v>Arizona</v>
      </c>
      <c r="D221" t="str">
        <f ca="1"/>
        <v>Tempe</v>
      </c>
      <c r="E221" t="str">
        <f ca="1"/>
        <v>7th St</v>
      </c>
      <c r="F221">
        <f ca="1"/>
        <v>28</v>
      </c>
      <c r="G221" t="str">
        <f ca="1"/>
        <v>44511</v>
      </c>
      <c r="H221" t="str">
        <f ca="1"/>
        <v>United States, Arizona, Tempe, 7th St, 28, 44511</v>
      </c>
      <c r="I221" t="str">
        <f ca="1"/>
        <v/>
      </c>
      <c r="J221" t="str">
        <f ca="1"/>
        <v>4805652870</v>
      </c>
    </row>
    <row r="222" spans="2:10" x14ac:dyDescent="0.2">
      <c r="B222">
        <v>221</v>
      </c>
      <c r="C222" t="str">
        <f ca="1"/>
        <v>Maine</v>
      </c>
      <c r="D222" t="str">
        <f ca="1"/>
        <v>Auburn</v>
      </c>
      <c r="E222" t="str">
        <f ca="1"/>
        <v>Central Ave</v>
      </c>
      <c r="F222">
        <f ca="1"/>
        <v>111</v>
      </c>
      <c r="G222" t="str">
        <f ca="1"/>
        <v>97005</v>
      </c>
      <c r="H222" t="str">
        <f ca="1"/>
        <v>United States, Maine, Auburn, Central Ave, 111, 97005</v>
      </c>
      <c r="I222" t="str">
        <f ca="1"/>
        <v>NatureNest Creators</v>
      </c>
      <c r="J222" t="str">
        <f ca="1"/>
        <v>2078113501</v>
      </c>
    </row>
    <row r="223" spans="2:10" x14ac:dyDescent="0.2">
      <c r="B223">
        <v>222</v>
      </c>
      <c r="C223" t="str">
        <f ca="1"/>
        <v>Nevada</v>
      </c>
      <c r="D223" t="str">
        <f ca="1"/>
        <v>Winchester</v>
      </c>
      <c r="E223" t="str">
        <f ca="1"/>
        <v>Spruce St</v>
      </c>
      <c r="F223">
        <f ca="1"/>
        <v>34</v>
      </c>
      <c r="G223" t="str">
        <f ca="1"/>
        <v>82609</v>
      </c>
      <c r="H223" t="str">
        <f ca="1"/>
        <v>United States, Nevada, Winchester, Spruce St, 34, 82609</v>
      </c>
      <c r="I223" t="str">
        <f ca="1"/>
        <v/>
      </c>
      <c r="J223" t="str">
        <f ca="1"/>
        <v>7252042688</v>
      </c>
    </row>
    <row r="224" spans="2:10" x14ac:dyDescent="0.2">
      <c r="B224">
        <v>223</v>
      </c>
      <c r="C224" t="str">
        <f ca="1"/>
        <v>Nebraska</v>
      </c>
      <c r="D224" t="str">
        <f ca="1"/>
        <v>Omaha</v>
      </c>
      <c r="E224" t="str">
        <f ca="1"/>
        <v>Circle Dr</v>
      </c>
      <c r="F224">
        <f ca="1"/>
        <v>71</v>
      </c>
      <c r="G224" t="str">
        <f ca="1"/>
        <v>57014</v>
      </c>
      <c r="H224" t="str">
        <f ca="1"/>
        <v>United States, Nebraska, Omaha, Circle Dr, 71, 57014</v>
      </c>
      <c r="I224" t="str">
        <f ca="1"/>
        <v/>
      </c>
      <c r="J224" t="str">
        <f ca="1"/>
        <v>4026314882</v>
      </c>
    </row>
    <row r="225" spans="2:10" x14ac:dyDescent="0.2">
      <c r="B225">
        <v>224</v>
      </c>
      <c r="C225" t="str">
        <f ca="1"/>
        <v>Montana</v>
      </c>
      <c r="D225" t="str">
        <f ca="1"/>
        <v>Lockwood</v>
      </c>
      <c r="E225" t="str">
        <f ca="1"/>
        <v>West St</v>
      </c>
      <c r="F225">
        <f ca="1"/>
        <v>73</v>
      </c>
      <c r="G225" t="str">
        <f ca="1"/>
        <v>17125</v>
      </c>
      <c r="H225" t="str">
        <f ca="1"/>
        <v>United States, Montana, Lockwood, West St, 73, 17125</v>
      </c>
      <c r="I225" t="str">
        <f ca="1"/>
        <v/>
      </c>
      <c r="J225" t="str">
        <f ca="1"/>
        <v>4067730979</v>
      </c>
    </row>
    <row r="226" spans="2:10" x14ac:dyDescent="0.2">
      <c r="B226">
        <v>225</v>
      </c>
      <c r="C226" t="str">
        <f ca="1"/>
        <v>Arizona</v>
      </c>
      <c r="D226" t="str">
        <f ca="1"/>
        <v>Scottsdale</v>
      </c>
      <c r="E226" t="str">
        <f ca="1"/>
        <v>10th St</v>
      </c>
      <c r="F226">
        <f ca="1"/>
        <v>116</v>
      </c>
      <c r="G226" t="str">
        <f ca="1"/>
        <v>88333</v>
      </c>
      <c r="H226" t="str">
        <f ca="1"/>
        <v>United States, Arizona, Scottsdale, 10th St, 116, 88333</v>
      </c>
      <c r="I226" t="str">
        <f ca="1"/>
        <v/>
      </c>
      <c r="J226" t="str">
        <f ca="1"/>
        <v>6022711685</v>
      </c>
    </row>
    <row r="227" spans="2:10" x14ac:dyDescent="0.2">
      <c r="B227">
        <v>226</v>
      </c>
      <c r="C227" t="str">
        <f ca="1"/>
        <v>Delaware</v>
      </c>
      <c r="D227" t="str">
        <f ca="1"/>
        <v>Wilmington</v>
      </c>
      <c r="E227" t="str">
        <f ca="1"/>
        <v>Walnut St</v>
      </c>
      <c r="F227">
        <f ca="1"/>
        <v>14</v>
      </c>
      <c r="G227" t="str">
        <f ca="1"/>
        <v>64067</v>
      </c>
      <c r="H227" t="str">
        <f ca="1"/>
        <v>United States, Delaware, Wilmington, Walnut St, 14, 64067</v>
      </c>
      <c r="I227" t="str">
        <f ca="1"/>
        <v>RootedRealms Co.</v>
      </c>
      <c r="J227" t="str">
        <f ca="1"/>
        <v>3020759680</v>
      </c>
    </row>
    <row r="228" spans="2:10" x14ac:dyDescent="0.2">
      <c r="B228">
        <v>227</v>
      </c>
      <c r="C228" t="str">
        <f ca="1"/>
        <v>Alabama</v>
      </c>
      <c r="D228" t="str">
        <f ca="1"/>
        <v>Birmingham</v>
      </c>
      <c r="E228" t="str">
        <f ca="1"/>
        <v>Circle Dr</v>
      </c>
      <c r="F228">
        <f ca="1"/>
        <v>98</v>
      </c>
      <c r="G228" t="str">
        <f ca="1"/>
        <v>43392</v>
      </c>
      <c r="H228" t="str">
        <f ca="1"/>
        <v>United States, Alabama, Birmingham, Circle Dr, 98, 43392</v>
      </c>
      <c r="I228" t="str">
        <f ca="1"/>
        <v>GreenScape Innovators</v>
      </c>
      <c r="J228" t="str">
        <f ca="1"/>
        <v>2513306013</v>
      </c>
    </row>
    <row r="229" spans="2:10" x14ac:dyDescent="0.2">
      <c r="B229">
        <v>228</v>
      </c>
      <c r="C229" t="str">
        <f ca="1"/>
        <v>Alaska</v>
      </c>
      <c r="D229" t="str">
        <f ca="1"/>
        <v>Steele Creek</v>
      </c>
      <c r="E229" t="str">
        <f ca="1"/>
        <v>Highland Ave</v>
      </c>
      <c r="F229">
        <f ca="1"/>
        <v>125</v>
      </c>
      <c r="G229" t="str">
        <f ca="1"/>
        <v>56178</v>
      </c>
      <c r="H229" t="str">
        <f ca="1"/>
        <v>United States, Alaska, Steele Creek, Highland Ave, 125, 56178</v>
      </c>
      <c r="I229" t="str">
        <f ca="1"/>
        <v>EcoGrove Developments</v>
      </c>
      <c r="J229" t="str">
        <f ca="1"/>
        <v>9077895784</v>
      </c>
    </row>
    <row r="230" spans="2:10" x14ac:dyDescent="0.2">
      <c r="B230">
        <v>229</v>
      </c>
      <c r="C230" t="str">
        <f ca="1"/>
        <v>Iowa</v>
      </c>
      <c r="D230" t="str">
        <f ca="1"/>
        <v>Marion</v>
      </c>
      <c r="E230" t="str">
        <f ca="1"/>
        <v>Willow St</v>
      </c>
      <c r="F230">
        <f ca="1"/>
        <v>38</v>
      </c>
      <c r="G230" t="str">
        <f ca="1"/>
        <v>58943</v>
      </c>
      <c r="H230" t="str">
        <f ca="1"/>
        <v>United States, Iowa, Marion, Willow St, 38, 58943</v>
      </c>
      <c r="I230" t="str">
        <f ca="1"/>
        <v/>
      </c>
      <c r="J230" t="str">
        <f ca="1"/>
        <v>3195391104</v>
      </c>
    </row>
    <row r="231" spans="2:10" x14ac:dyDescent="0.2">
      <c r="B231">
        <v>230</v>
      </c>
      <c r="C231" t="str">
        <f ca="1"/>
        <v>Georgia</v>
      </c>
      <c r="D231" t="str">
        <f ca="1"/>
        <v>Johns Creek</v>
      </c>
      <c r="E231" t="str">
        <f ca="1"/>
        <v>Hillcrest Dr</v>
      </c>
      <c r="F231">
        <f ca="1"/>
        <v>126</v>
      </c>
      <c r="G231" t="str">
        <f ca="1"/>
        <v>15251</v>
      </c>
      <c r="H231" t="str">
        <f ca="1"/>
        <v>United States, Georgia, Johns Creek, Hillcrest Dr, 126, 15251</v>
      </c>
      <c r="I231" t="str">
        <f ca="1"/>
        <v/>
      </c>
      <c r="J231" t="str">
        <f ca="1"/>
        <v>7705992144</v>
      </c>
    </row>
    <row r="232" spans="2:10" x14ac:dyDescent="0.2">
      <c r="B232">
        <v>231</v>
      </c>
      <c r="C232" t="str">
        <f ca="1"/>
        <v>Delaware</v>
      </c>
      <c r="D232" t="str">
        <f ca="1"/>
        <v>North Star</v>
      </c>
      <c r="E232" t="str">
        <f ca="1"/>
        <v>Main St</v>
      </c>
      <c r="F232">
        <f ca="1"/>
        <v>5</v>
      </c>
      <c r="G232" t="str">
        <f ca="1"/>
        <v>74599</v>
      </c>
      <c r="H232" t="str">
        <f ca="1"/>
        <v>United States, Delaware, North Star, Main St, 5, 74599</v>
      </c>
      <c r="I232" t="str">
        <f ca="1"/>
        <v>ArborArchitects Ltd.</v>
      </c>
      <c r="J232" t="str">
        <f ca="1"/>
        <v>3026327969</v>
      </c>
    </row>
    <row r="233" spans="2:10" x14ac:dyDescent="0.2">
      <c r="B233">
        <v>232</v>
      </c>
      <c r="C233" t="str">
        <f ca="1"/>
        <v>Kentucky</v>
      </c>
      <c r="D233" t="str">
        <f ca="1"/>
        <v>Georgetown</v>
      </c>
      <c r="E233" t="str">
        <f ca="1"/>
        <v>Cedar St</v>
      </c>
      <c r="F233">
        <f ca="1"/>
        <v>128</v>
      </c>
      <c r="G233" t="str">
        <f ca="1"/>
        <v>20493</v>
      </c>
      <c r="H233" t="str">
        <f ca="1"/>
        <v>United States, Kentucky, Georgetown, Cedar St, 128, 20493</v>
      </c>
      <c r="I233" t="str">
        <f ca="1"/>
        <v/>
      </c>
      <c r="J233" t="str">
        <f ca="1"/>
        <v>2705054995</v>
      </c>
    </row>
    <row r="234" spans="2:10" x14ac:dyDescent="0.2">
      <c r="B234">
        <v>233</v>
      </c>
      <c r="C234" t="str">
        <f ca="1"/>
        <v>Mississippi</v>
      </c>
      <c r="D234" t="str">
        <f ca="1"/>
        <v>Jackson</v>
      </c>
      <c r="E234" t="str">
        <f ca="1"/>
        <v>10th St</v>
      </c>
      <c r="F234">
        <f ca="1"/>
        <v>55</v>
      </c>
      <c r="G234" t="str">
        <f ca="1"/>
        <v>47278</v>
      </c>
      <c r="H234" t="str">
        <f ca="1"/>
        <v>United States, Mississippi, Jackson, 10th St, 55, 47278</v>
      </c>
      <c r="I234" t="str">
        <f ca="1"/>
        <v>TerraTrove Traders</v>
      </c>
      <c r="J234" t="str">
        <f ca="1"/>
        <v>2280498172</v>
      </c>
    </row>
    <row r="235" spans="2:10" x14ac:dyDescent="0.2">
      <c r="B235">
        <v>234</v>
      </c>
      <c r="C235" t="str">
        <f ca="1"/>
        <v>Maine</v>
      </c>
      <c r="D235" t="str">
        <f ca="1"/>
        <v>Bangor</v>
      </c>
      <c r="E235" t="str">
        <f ca="1"/>
        <v>2nd St</v>
      </c>
      <c r="F235">
        <f ca="1"/>
        <v>103</v>
      </c>
      <c r="G235" t="str">
        <f ca="1"/>
        <v>66744</v>
      </c>
      <c r="H235" t="str">
        <f ca="1"/>
        <v>United States, Maine, Bangor, 2nd St, 103, 66744</v>
      </c>
      <c r="I235" t="str">
        <f ca="1"/>
        <v>NatureNest Creators</v>
      </c>
      <c r="J235" t="str">
        <f ca="1"/>
        <v>2071184441</v>
      </c>
    </row>
    <row r="236" spans="2:10" x14ac:dyDescent="0.2">
      <c r="B236">
        <v>235</v>
      </c>
      <c r="C236" t="str">
        <f ca="1"/>
        <v>Delaware</v>
      </c>
      <c r="D236" t="str">
        <f ca="1"/>
        <v>Dover</v>
      </c>
      <c r="E236" t="str">
        <f ca="1"/>
        <v>8th St</v>
      </c>
      <c r="F236">
        <f ca="1"/>
        <v>86</v>
      </c>
      <c r="G236" t="str">
        <f ca="1"/>
        <v>25732</v>
      </c>
      <c r="H236" t="str">
        <f ca="1"/>
        <v>United States, Delaware, Dover, 8th St, 86, 25732</v>
      </c>
      <c r="I236" t="str">
        <f ca="1"/>
        <v>ArborArchitects Ltd.</v>
      </c>
      <c r="J236" t="str">
        <f ca="1"/>
        <v>3020651133</v>
      </c>
    </row>
    <row r="237" spans="2:10" x14ac:dyDescent="0.2">
      <c r="B237">
        <v>236</v>
      </c>
      <c r="C237" t="str">
        <f ca="1"/>
        <v>Nebraska</v>
      </c>
      <c r="D237" t="str">
        <f ca="1"/>
        <v>Kearney</v>
      </c>
      <c r="E237" t="str">
        <f ca="1"/>
        <v>Hillcrest Dr</v>
      </c>
      <c r="F237">
        <f ca="1"/>
        <v>30</v>
      </c>
      <c r="G237" t="str">
        <f ca="1"/>
        <v>65672</v>
      </c>
      <c r="H237" t="str">
        <f ca="1"/>
        <v>United States, Nebraska, Kearney, Hillcrest Dr, 30, 65672</v>
      </c>
      <c r="I237" t="str">
        <f ca="1"/>
        <v/>
      </c>
      <c r="J237" t="str">
        <f ca="1"/>
        <v>4020963899</v>
      </c>
    </row>
    <row r="238" spans="2:10" x14ac:dyDescent="0.2">
      <c r="B238">
        <v>237</v>
      </c>
      <c r="C238" t="str">
        <f ca="1"/>
        <v>Connecticut</v>
      </c>
      <c r="D238" t="str">
        <f ca="1"/>
        <v>New Britain</v>
      </c>
      <c r="E238" t="str">
        <f ca="1"/>
        <v>2nd Ave</v>
      </c>
      <c r="F238">
        <f ca="1"/>
        <v>113</v>
      </c>
      <c r="G238" t="str">
        <f ca="1"/>
        <v>16183</v>
      </c>
      <c r="H238" t="str">
        <f ca="1"/>
        <v>United States, Connecticut, New Britain, 2nd Ave, 113, 16183</v>
      </c>
      <c r="I238" t="str">
        <f ca="1"/>
        <v/>
      </c>
      <c r="J238" t="str">
        <f ca="1"/>
        <v>8607427945</v>
      </c>
    </row>
    <row r="239" spans="2:10" x14ac:dyDescent="0.2">
      <c r="B239">
        <v>238</v>
      </c>
      <c r="C239" t="str">
        <f ca="1"/>
        <v>California</v>
      </c>
      <c r="D239" t="str">
        <f ca="1"/>
        <v>Anaheim</v>
      </c>
      <c r="E239" t="str">
        <f ca="1"/>
        <v>Jackson St</v>
      </c>
      <c r="F239">
        <f ca="1"/>
        <v>27</v>
      </c>
      <c r="G239" t="str">
        <f ca="1"/>
        <v>17292</v>
      </c>
      <c r="H239" t="str">
        <f ca="1"/>
        <v>United States, California, Anaheim, Jackson St, 27, 17292</v>
      </c>
      <c r="I239" t="str">
        <f ca="1"/>
        <v/>
      </c>
      <c r="J239" t="str">
        <f ca="1"/>
        <v>4159767092</v>
      </c>
    </row>
    <row r="240" spans="2:10" x14ac:dyDescent="0.2">
      <c r="B240">
        <v>239</v>
      </c>
      <c r="C240" t="str">
        <f ca="1"/>
        <v>Kentucky</v>
      </c>
      <c r="D240" t="str">
        <f ca="1"/>
        <v>Elizabethtown</v>
      </c>
      <c r="E240" t="str">
        <f ca="1"/>
        <v>Spruce St</v>
      </c>
      <c r="F240">
        <f ca="1"/>
        <v>12</v>
      </c>
      <c r="G240" t="str">
        <f ca="1"/>
        <v>06391</v>
      </c>
      <c r="H240" t="str">
        <f ca="1"/>
        <v>United States, Kentucky, Elizabethtown, Spruce St, 12, 06391</v>
      </c>
      <c r="I240" t="str">
        <f ca="1"/>
        <v/>
      </c>
      <c r="J240" t="str">
        <f ca="1"/>
        <v>6060687357</v>
      </c>
    </row>
    <row r="241" spans="2:10" x14ac:dyDescent="0.2">
      <c r="B241">
        <v>240</v>
      </c>
      <c r="C241" t="str">
        <f ca="1"/>
        <v>Missouri</v>
      </c>
      <c r="D241" t="str">
        <f ca="1"/>
        <v>O’Fallon</v>
      </c>
      <c r="E241" t="str">
        <f ca="1"/>
        <v>10th St</v>
      </c>
      <c r="F241">
        <f ca="1"/>
        <v>104</v>
      </c>
      <c r="G241" t="str">
        <f ca="1"/>
        <v>28302</v>
      </c>
      <c r="H241" t="str">
        <f ca="1"/>
        <v>United States, Missouri, O’Fallon, 10th St, 104, 28302</v>
      </c>
      <c r="I241" t="str">
        <f ca="1"/>
        <v/>
      </c>
      <c r="J241" t="str">
        <f ca="1"/>
        <v>4179756962</v>
      </c>
    </row>
    <row r="242" spans="2:10" x14ac:dyDescent="0.2">
      <c r="B242">
        <v>241</v>
      </c>
      <c r="C242" t="str">
        <f ca="1"/>
        <v>Arizona</v>
      </c>
      <c r="D242" t="str">
        <f ca="1"/>
        <v>Tucson</v>
      </c>
      <c r="E242" t="str">
        <f ca="1"/>
        <v>Circle Dr</v>
      </c>
      <c r="F242">
        <f ca="1"/>
        <v>91</v>
      </c>
      <c r="G242" t="str">
        <f ca="1"/>
        <v>91513</v>
      </c>
      <c r="H242" t="str">
        <f ca="1"/>
        <v>United States, Arizona, Tucson, Circle Dr, 91, 91513</v>
      </c>
      <c r="I242" t="str">
        <f ca="1"/>
        <v/>
      </c>
      <c r="J242" t="str">
        <f ca="1"/>
        <v>4800602926</v>
      </c>
    </row>
    <row r="243" spans="2:10" x14ac:dyDescent="0.2">
      <c r="B243">
        <v>242</v>
      </c>
      <c r="C243" t="str">
        <f ca="1"/>
        <v>Iowa</v>
      </c>
      <c r="D243" t="str">
        <f ca="1"/>
        <v>Bettendorf</v>
      </c>
      <c r="E243" t="str">
        <f ca="1"/>
        <v>Park Ave</v>
      </c>
      <c r="F243">
        <f ca="1"/>
        <v>88</v>
      </c>
      <c r="G243" t="str">
        <f ca="1"/>
        <v>49373</v>
      </c>
      <c r="H243" t="str">
        <f ca="1"/>
        <v>United States, Iowa, Bettendorf, Park Ave, 88, 49373</v>
      </c>
      <c r="I243" t="str">
        <f ca="1"/>
        <v/>
      </c>
      <c r="J243" t="str">
        <f ca="1"/>
        <v>5636434679</v>
      </c>
    </row>
    <row r="244" spans="2:10" x14ac:dyDescent="0.2">
      <c r="B244">
        <v>243</v>
      </c>
      <c r="C244" t="str">
        <f ca="1"/>
        <v>Kentucky</v>
      </c>
      <c r="D244" t="str">
        <f ca="1"/>
        <v>Jeffersontown</v>
      </c>
      <c r="E244" t="str">
        <f ca="1"/>
        <v>10th St</v>
      </c>
      <c r="F244">
        <f ca="1"/>
        <v>15</v>
      </c>
      <c r="G244" t="str">
        <f ca="1"/>
        <v>50902</v>
      </c>
      <c r="H244" t="str">
        <f ca="1"/>
        <v>United States, Kentucky, Jeffersontown, 10th St, 15, 50902</v>
      </c>
      <c r="I244" t="str">
        <f ca="1"/>
        <v/>
      </c>
      <c r="J244" t="str">
        <f ca="1"/>
        <v>3643009643</v>
      </c>
    </row>
    <row r="245" spans="2:10" x14ac:dyDescent="0.2">
      <c r="B245">
        <v>244</v>
      </c>
      <c r="C245" t="str">
        <f ca="1"/>
        <v>Hawaii</v>
      </c>
      <c r="D245" t="str">
        <f ca="1"/>
        <v>Mililani Town</v>
      </c>
      <c r="E245" t="str">
        <f ca="1"/>
        <v>Woodland Dr</v>
      </c>
      <c r="F245">
        <f ca="1"/>
        <v>104</v>
      </c>
      <c r="G245" t="str">
        <f ca="1"/>
        <v>13703</v>
      </c>
      <c r="H245" t="str">
        <f ca="1"/>
        <v>United States, Hawaii, Mililani Town, Woodland Dr, 104, 13703</v>
      </c>
      <c r="I245" t="str">
        <f ca="1"/>
        <v/>
      </c>
      <c r="J245" t="str">
        <f ca="1"/>
        <v>8086986453</v>
      </c>
    </row>
    <row r="246" spans="2:10" x14ac:dyDescent="0.2">
      <c r="B246">
        <v>245</v>
      </c>
      <c r="C246" t="str">
        <f ca="1"/>
        <v>California</v>
      </c>
      <c r="D246" t="str">
        <f ca="1"/>
        <v>Los Angeles</v>
      </c>
      <c r="E246" t="str">
        <f ca="1"/>
        <v>Spring St</v>
      </c>
      <c r="F246">
        <f ca="1"/>
        <v>106</v>
      </c>
      <c r="G246" t="str">
        <f ca="1"/>
        <v>69672</v>
      </c>
      <c r="H246" t="str">
        <f ca="1"/>
        <v>United States, California, Los Angeles, Spring St, 106, 69672</v>
      </c>
      <c r="I246" t="str">
        <f ca="1"/>
        <v/>
      </c>
      <c r="J246" t="str">
        <f ca="1"/>
        <v>6288958848</v>
      </c>
    </row>
    <row r="247" spans="2:10" x14ac:dyDescent="0.2">
      <c r="B247">
        <v>246</v>
      </c>
      <c r="C247" t="str">
        <f ca="1"/>
        <v>Louisiana</v>
      </c>
      <c r="D247" t="str">
        <f ca="1"/>
        <v>Lafayette</v>
      </c>
      <c r="E247" t="str">
        <f ca="1"/>
        <v>Water St</v>
      </c>
      <c r="F247">
        <f ca="1"/>
        <v>8</v>
      </c>
      <c r="G247" t="str">
        <f ca="1"/>
        <v>55450</v>
      </c>
      <c r="H247" t="str">
        <f ca="1"/>
        <v>United States, Louisiana, Lafayette, Water St, 8, 55450</v>
      </c>
      <c r="I247" t="str">
        <f ca="1"/>
        <v/>
      </c>
      <c r="J247" t="str">
        <f ca="1"/>
        <v>3379066967</v>
      </c>
    </row>
    <row r="248" spans="2:10" x14ac:dyDescent="0.2">
      <c r="B248">
        <v>247</v>
      </c>
      <c r="C248" t="str">
        <f ca="1"/>
        <v>Illinois</v>
      </c>
      <c r="D248" t="str">
        <f ca="1"/>
        <v>Peoria</v>
      </c>
      <c r="E248" t="str">
        <f ca="1"/>
        <v>Oak St</v>
      </c>
      <c r="F248">
        <f ca="1"/>
        <v>2</v>
      </c>
      <c r="G248" t="str">
        <f ca="1"/>
        <v>99918</v>
      </c>
      <c r="H248" t="str">
        <f ca="1"/>
        <v>United States, Illinois, Peoria, Oak St, 2, 99918</v>
      </c>
      <c r="I248" t="str">
        <f ca="1"/>
        <v>EdenEcho Developers</v>
      </c>
      <c r="J248" t="str">
        <f ca="1"/>
        <v>7798265384</v>
      </c>
    </row>
    <row r="249" spans="2:10" x14ac:dyDescent="0.2">
      <c r="B249">
        <v>248</v>
      </c>
      <c r="C249" t="str">
        <f ca="1"/>
        <v>California</v>
      </c>
      <c r="D249" t="str">
        <f ca="1"/>
        <v>Anaheim</v>
      </c>
      <c r="E249" t="str">
        <f ca="1"/>
        <v>Mill St</v>
      </c>
      <c r="F249">
        <f ca="1"/>
        <v>74</v>
      </c>
      <c r="G249" t="str">
        <f ca="1"/>
        <v>36907</v>
      </c>
      <c r="H249" t="str">
        <f ca="1"/>
        <v>United States, California, Anaheim, Mill St, 74, 36907</v>
      </c>
      <c r="I249" t="str">
        <f ca="1"/>
        <v>GardenGuild Holdings</v>
      </c>
      <c r="J249" t="str">
        <f ca="1"/>
        <v>6286668104</v>
      </c>
    </row>
    <row r="250" spans="2:10" x14ac:dyDescent="0.2">
      <c r="B250">
        <v>249</v>
      </c>
      <c r="C250" t="str">
        <f ca="1"/>
        <v>Alaska</v>
      </c>
      <c r="D250" t="str">
        <f ca="1"/>
        <v>Ketchikan</v>
      </c>
      <c r="E250" t="str">
        <f ca="1"/>
        <v>Walnut St</v>
      </c>
      <c r="F250">
        <f ca="1"/>
        <v>94</v>
      </c>
      <c r="G250" t="str">
        <f ca="1"/>
        <v>28165</v>
      </c>
      <c r="H250" t="str">
        <f ca="1"/>
        <v>United States, Alaska, Ketchikan, Walnut St, 94, 28165</v>
      </c>
      <c r="I250" t="str">
        <f ca="1"/>
        <v>EcoGrove Developments</v>
      </c>
      <c r="J250" t="str">
        <f ca="1"/>
        <v>9073864656</v>
      </c>
    </row>
    <row r="251" spans="2:10" x14ac:dyDescent="0.2">
      <c r="B251">
        <v>250</v>
      </c>
      <c r="C251" t="str">
        <f ca="1"/>
        <v>Missouri</v>
      </c>
      <c r="D251" t="str">
        <f ca="1"/>
        <v>Columbia</v>
      </c>
      <c r="E251" t="str">
        <f ca="1"/>
        <v>Locust St</v>
      </c>
      <c r="F251">
        <f ca="1"/>
        <v>37</v>
      </c>
      <c r="G251" t="str">
        <f ca="1"/>
        <v>74032</v>
      </c>
      <c r="H251" t="str">
        <f ca="1"/>
        <v>United States, Missouri, Columbia, Locust St, 37, 74032</v>
      </c>
      <c r="I251" t="str">
        <f ca="1"/>
        <v/>
      </c>
      <c r="J251" t="str">
        <f ca="1"/>
        <v>8169766040</v>
      </c>
    </row>
    <row r="252" spans="2:10" x14ac:dyDescent="0.2">
      <c r="B252">
        <v>251</v>
      </c>
      <c r="C252" t="str">
        <f ca="1"/>
        <v>Georgia</v>
      </c>
      <c r="D252" t="str">
        <f ca="1"/>
        <v>Atlanta</v>
      </c>
      <c r="E252" t="str">
        <f ca="1"/>
        <v>Locust St</v>
      </c>
      <c r="F252">
        <f ca="1"/>
        <v>103</v>
      </c>
      <c r="G252" t="str">
        <f ca="1"/>
        <v>00436</v>
      </c>
      <c r="H252" t="str">
        <f ca="1"/>
        <v>United States, Georgia, Atlanta, Locust St, 103, 00436</v>
      </c>
      <c r="I252" t="str">
        <f ca="1"/>
        <v/>
      </c>
      <c r="J252" t="str">
        <f ca="1"/>
        <v>7701660577</v>
      </c>
    </row>
    <row r="253" spans="2:10" x14ac:dyDescent="0.2">
      <c r="B253">
        <v>252</v>
      </c>
      <c r="C253" t="str">
        <f ca="1"/>
        <v>Maryland</v>
      </c>
      <c r="D253" t="str">
        <f ca="1"/>
        <v>Ellicott City</v>
      </c>
      <c r="E253" t="str">
        <f ca="1"/>
        <v>Chestnut St</v>
      </c>
      <c r="F253">
        <f ca="1"/>
        <v>48</v>
      </c>
      <c r="G253" t="str">
        <f ca="1"/>
        <v>30943</v>
      </c>
      <c r="H253" t="str">
        <f ca="1"/>
        <v>United States, Maryland, Ellicott City, Chestnut St, 48, 30943</v>
      </c>
      <c r="I253" t="str">
        <f ca="1"/>
        <v/>
      </c>
      <c r="J253" t="str">
        <f ca="1"/>
        <v>4102225061</v>
      </c>
    </row>
    <row r="254" spans="2:10" x14ac:dyDescent="0.2">
      <c r="B254">
        <v>253</v>
      </c>
      <c r="C254" t="str">
        <f ca="1"/>
        <v>Arkansas</v>
      </c>
      <c r="D254" t="str">
        <f ca="1"/>
        <v>Conway</v>
      </c>
      <c r="E254" t="str">
        <f ca="1"/>
        <v>Jackson St</v>
      </c>
      <c r="F254">
        <f ca="1"/>
        <v>109</v>
      </c>
      <c r="G254" t="str">
        <f ca="1"/>
        <v>23923</v>
      </c>
      <c r="H254" t="str">
        <f ca="1"/>
        <v>United States, Arkansas, Conway, Jackson St, 109, 23923</v>
      </c>
      <c r="I254" t="str">
        <f ca="1"/>
        <v/>
      </c>
      <c r="J254" t="str">
        <f ca="1"/>
        <v>4796819824</v>
      </c>
    </row>
    <row r="255" spans="2:10" x14ac:dyDescent="0.2">
      <c r="B255">
        <v>254</v>
      </c>
      <c r="C255" t="str">
        <f ca="1"/>
        <v>Louisiana</v>
      </c>
      <c r="D255" t="str">
        <f ca="1"/>
        <v>Central</v>
      </c>
      <c r="E255" t="str">
        <f ca="1"/>
        <v>Railroad Ave</v>
      </c>
      <c r="F255">
        <f ca="1"/>
        <v>74</v>
      </c>
      <c r="G255" t="str">
        <f ca="1"/>
        <v>78186</v>
      </c>
      <c r="H255" t="str">
        <f ca="1"/>
        <v>United States, Louisiana, Central, Railroad Ave, 74, 78186</v>
      </c>
      <c r="I255" t="str">
        <f ca="1"/>
        <v/>
      </c>
      <c r="J255" t="str">
        <f ca="1"/>
        <v>3187228416</v>
      </c>
    </row>
    <row r="256" spans="2:10" x14ac:dyDescent="0.2">
      <c r="B256">
        <v>255</v>
      </c>
      <c r="C256" t="str">
        <f ca="1"/>
        <v>Indiana</v>
      </c>
      <c r="D256" t="str">
        <f ca="1"/>
        <v>Anderson</v>
      </c>
      <c r="E256" t="str">
        <f ca="1"/>
        <v>East St</v>
      </c>
      <c r="F256">
        <f ca="1"/>
        <v>98</v>
      </c>
      <c r="G256" t="str">
        <f ca="1"/>
        <v>33685</v>
      </c>
      <c r="H256" t="str">
        <f ca="1"/>
        <v>United States, Indiana, Anderson, East St, 98, 33685</v>
      </c>
      <c r="I256" t="str">
        <f ca="1"/>
        <v/>
      </c>
      <c r="J256" t="str">
        <f ca="1"/>
        <v>3170753320</v>
      </c>
    </row>
    <row r="257" spans="2:10" x14ac:dyDescent="0.2">
      <c r="B257">
        <v>256</v>
      </c>
      <c r="C257" t="str">
        <f ca="1"/>
        <v>Michigan</v>
      </c>
      <c r="D257" t="str">
        <f ca="1"/>
        <v>Livonia</v>
      </c>
      <c r="E257" t="str">
        <f ca="1"/>
        <v>Short St</v>
      </c>
      <c r="F257">
        <f ca="1"/>
        <v>73</v>
      </c>
      <c r="G257" t="str">
        <f ca="1"/>
        <v>84672</v>
      </c>
      <c r="H257" t="str">
        <f ca="1"/>
        <v>United States, Michigan, Livonia, Short St, 73, 84672</v>
      </c>
      <c r="I257" t="str">
        <f ca="1"/>
        <v>FoliageFrontiers Inc.</v>
      </c>
      <c r="J257" t="str">
        <f ca="1"/>
        <v>2692178906</v>
      </c>
    </row>
    <row r="258" spans="2:10" x14ac:dyDescent="0.2">
      <c r="B258">
        <v>257</v>
      </c>
      <c r="C258" t="str">
        <f ca="1"/>
        <v>Maine</v>
      </c>
      <c r="D258" t="str">
        <f ca="1"/>
        <v>Auburn</v>
      </c>
      <c r="E258" t="str">
        <f ca="1"/>
        <v>Short St</v>
      </c>
      <c r="F258">
        <f ca="1"/>
        <v>39</v>
      </c>
      <c r="G258" t="str">
        <f ca="1"/>
        <v>91701</v>
      </c>
      <c r="H258" t="str">
        <f ca="1"/>
        <v>United States, Maine, Auburn, Short St, 39, 91701</v>
      </c>
      <c r="I258" t="str">
        <f ca="1"/>
        <v>NatureNest Creators</v>
      </c>
      <c r="J258" t="str">
        <f ca="1"/>
        <v>2074502539</v>
      </c>
    </row>
    <row r="259" spans="2:10" x14ac:dyDescent="0.2">
      <c r="B259">
        <v>258</v>
      </c>
      <c r="C259" t="str">
        <f ca="1"/>
        <v>Indiana</v>
      </c>
      <c r="D259" t="str">
        <f ca="1"/>
        <v>Fort Wayne</v>
      </c>
      <c r="E259" t="str">
        <f ca="1"/>
        <v>Hill St</v>
      </c>
      <c r="F259">
        <f ca="1"/>
        <v>54</v>
      </c>
      <c r="G259" t="str">
        <f ca="1"/>
        <v>86982</v>
      </c>
      <c r="H259" t="str">
        <f ca="1"/>
        <v>United States, Indiana, Fort Wayne, Hill St, 54, 86982</v>
      </c>
      <c r="I259" t="str">
        <f ca="1"/>
        <v>BudBounty Business</v>
      </c>
      <c r="J259" t="str">
        <f ca="1"/>
        <v>4637035843</v>
      </c>
    </row>
    <row r="260" spans="2:10" x14ac:dyDescent="0.2">
      <c r="B260">
        <v>259</v>
      </c>
      <c r="C260" t="str">
        <f ca="1"/>
        <v>Idaho</v>
      </c>
      <c r="D260" t="str">
        <f ca="1"/>
        <v>Coeur d’Alene</v>
      </c>
      <c r="E260" t="str">
        <f ca="1"/>
        <v>9th St</v>
      </c>
      <c r="F260">
        <f ca="1"/>
        <v>102</v>
      </c>
      <c r="G260" t="str">
        <f ca="1"/>
        <v>27639</v>
      </c>
      <c r="H260" t="str">
        <f ca="1"/>
        <v>United States, Idaho, Coeur d’Alene, 9th St, 102, 27639</v>
      </c>
      <c r="I260" t="str">
        <f ca="1"/>
        <v/>
      </c>
      <c r="J260" t="str">
        <f ca="1"/>
        <v>2088312182</v>
      </c>
    </row>
    <row r="261" spans="2:10" x14ac:dyDescent="0.2">
      <c r="B261">
        <v>260</v>
      </c>
      <c r="C261" t="str">
        <f ca="1"/>
        <v>Montana</v>
      </c>
      <c r="D261" t="str">
        <f ca="1"/>
        <v>Missoula</v>
      </c>
      <c r="E261" t="str">
        <f ca="1"/>
        <v>Cedar St</v>
      </c>
      <c r="F261">
        <f ca="1"/>
        <v>125</v>
      </c>
      <c r="G261" t="str">
        <f ca="1"/>
        <v>14552</v>
      </c>
      <c r="H261" t="str">
        <f ca="1"/>
        <v>United States, Montana, Missoula, Cedar St, 125, 14552</v>
      </c>
      <c r="I261" t="str">
        <f ca="1"/>
        <v/>
      </c>
      <c r="J261" t="str">
        <f ca="1"/>
        <v>4061613777</v>
      </c>
    </row>
    <row r="262" spans="2:10" x14ac:dyDescent="0.2">
      <c r="B262">
        <v>261</v>
      </c>
      <c r="C262" t="str">
        <f ca="1"/>
        <v>Connecticut</v>
      </c>
      <c r="D262" t="str">
        <f ca="1"/>
        <v>Waterbury</v>
      </c>
      <c r="E262" t="str">
        <f ca="1"/>
        <v>Maple St</v>
      </c>
      <c r="F262">
        <f ca="1"/>
        <v>41</v>
      </c>
      <c r="G262" t="str">
        <f ca="1"/>
        <v>72532</v>
      </c>
      <c r="H262" t="str">
        <f ca="1"/>
        <v>United States, Connecticut, Waterbury, Maple St, 41, 72532</v>
      </c>
      <c r="I262" t="str">
        <f ca="1"/>
        <v/>
      </c>
      <c r="J262" t="str">
        <f ca="1"/>
        <v>8601630561</v>
      </c>
    </row>
    <row r="263" spans="2:10" x14ac:dyDescent="0.2">
      <c r="B263">
        <v>262</v>
      </c>
      <c r="C263" t="str">
        <f ca="1"/>
        <v>Montana</v>
      </c>
      <c r="D263" t="str">
        <f ca="1"/>
        <v>Missoula</v>
      </c>
      <c r="E263" t="str">
        <f ca="1"/>
        <v>East St</v>
      </c>
      <c r="F263">
        <f ca="1"/>
        <v>111</v>
      </c>
      <c r="G263" t="str">
        <f ca="1"/>
        <v>56605</v>
      </c>
      <c r="H263" t="str">
        <f ca="1"/>
        <v>United States, Montana, Missoula, East St, 111, 56605</v>
      </c>
      <c r="I263" t="str">
        <f ca="1"/>
        <v/>
      </c>
      <c r="J263" t="str">
        <f ca="1"/>
        <v>4062329759</v>
      </c>
    </row>
    <row r="264" spans="2:10" x14ac:dyDescent="0.2">
      <c r="B264">
        <v>263</v>
      </c>
      <c r="C264" t="str">
        <f ca="1"/>
        <v>Massachusetts</v>
      </c>
      <c r="D264" t="str">
        <f ca="1"/>
        <v>Boston</v>
      </c>
      <c r="E264" t="str">
        <f ca="1"/>
        <v>Ridge Rd</v>
      </c>
      <c r="F264">
        <f ca="1"/>
        <v>88</v>
      </c>
      <c r="G264" t="str">
        <f ca="1"/>
        <v>24129</v>
      </c>
      <c r="H264" t="str">
        <f ca="1"/>
        <v>United States, Massachusetts, Boston, Ridge Rd, 88, 24129</v>
      </c>
      <c r="I264" t="str">
        <f ca="1"/>
        <v>VistaVineyard Planners</v>
      </c>
      <c r="J264" t="str">
        <f ca="1"/>
        <v>6174750872</v>
      </c>
    </row>
    <row r="265" spans="2:10" x14ac:dyDescent="0.2">
      <c r="B265">
        <v>264</v>
      </c>
      <c r="C265" t="str">
        <f ca="1"/>
        <v>Mississippi</v>
      </c>
      <c r="D265" t="str">
        <f ca="1"/>
        <v>Oxford</v>
      </c>
      <c r="E265" t="str">
        <f ca="1"/>
        <v>Ash St</v>
      </c>
      <c r="F265">
        <f ca="1"/>
        <v>119</v>
      </c>
      <c r="G265" t="str">
        <f ca="1"/>
        <v>27645</v>
      </c>
      <c r="H265" t="str">
        <f ca="1"/>
        <v>United States, Mississippi, Oxford, Ash St, 119, 27645</v>
      </c>
      <c r="I265" t="str">
        <f ca="1"/>
        <v/>
      </c>
      <c r="J265" t="str">
        <f ca="1"/>
        <v>7693656492</v>
      </c>
    </row>
    <row r="266" spans="2:10" x14ac:dyDescent="0.2">
      <c r="B266">
        <v>265</v>
      </c>
      <c r="C266" t="str">
        <f ca="1"/>
        <v>Nebraska</v>
      </c>
      <c r="D266" t="str">
        <f ca="1"/>
        <v>Bellevue</v>
      </c>
      <c r="E266" t="str">
        <f ca="1"/>
        <v>Mill St</v>
      </c>
      <c r="F266">
        <f ca="1"/>
        <v>121</v>
      </c>
      <c r="G266" t="str">
        <f ca="1"/>
        <v>30294</v>
      </c>
      <c r="H266" t="str">
        <f ca="1"/>
        <v>United States, Nebraska, Bellevue, Mill St, 121, 30294</v>
      </c>
      <c r="I266" t="str">
        <f ca="1"/>
        <v/>
      </c>
      <c r="J266" t="str">
        <f ca="1"/>
        <v>4026296353</v>
      </c>
    </row>
    <row r="267" spans="2:10" x14ac:dyDescent="0.2">
      <c r="B267">
        <v>266</v>
      </c>
      <c r="C267" t="str">
        <f ca="1"/>
        <v>California</v>
      </c>
      <c r="D267" t="str">
        <f ca="1"/>
        <v>Oakland</v>
      </c>
      <c r="E267" t="str">
        <f ca="1"/>
        <v>E Main St</v>
      </c>
      <c r="F267">
        <f ca="1"/>
        <v>15</v>
      </c>
      <c r="G267" t="str">
        <f ca="1"/>
        <v>73067</v>
      </c>
      <c r="H267" t="str">
        <f ca="1"/>
        <v>United States, California, Oakland, E Main St, 15, 73067</v>
      </c>
      <c r="I267" t="str">
        <f ca="1"/>
        <v/>
      </c>
      <c r="J267" t="str">
        <f ca="1"/>
        <v>6578405903</v>
      </c>
    </row>
    <row r="268" spans="2:10" x14ac:dyDescent="0.2">
      <c r="B268">
        <v>267</v>
      </c>
      <c r="C268" t="str">
        <f ca="1"/>
        <v>New Hampshire</v>
      </c>
      <c r="D268" t="str">
        <f ca="1"/>
        <v>Concord</v>
      </c>
      <c r="E268" t="str">
        <f ca="1"/>
        <v>South St</v>
      </c>
      <c r="F268">
        <f ca="1"/>
        <v>61</v>
      </c>
      <c r="G268" t="str">
        <f ca="1"/>
        <v>88279</v>
      </c>
      <c r="H268" t="str">
        <f ca="1"/>
        <v>United States, New Hampshire, Concord, South St, 61, 88279</v>
      </c>
      <c r="I268" t="str">
        <f ca="1"/>
        <v>MeadowMakers Collective</v>
      </c>
      <c r="J268" t="str">
        <f ca="1"/>
        <v>6038285955</v>
      </c>
    </row>
    <row r="269" spans="2:10" x14ac:dyDescent="0.2">
      <c r="B269">
        <v>268</v>
      </c>
      <c r="C269" t="str">
        <f ca="1"/>
        <v>New Jersey</v>
      </c>
      <c r="D269" t="str">
        <f ca="1"/>
        <v>Jersey City</v>
      </c>
      <c r="E269" t="str">
        <f ca="1"/>
        <v>Sunset Dr</v>
      </c>
      <c r="F269">
        <f ca="1"/>
        <v>28</v>
      </c>
      <c r="G269" t="str">
        <f ca="1"/>
        <v>60355</v>
      </c>
      <c r="H269" t="str">
        <f ca="1"/>
        <v>United States, New Jersey, Jersey City, Sunset Dr, 28, 60355</v>
      </c>
      <c r="I269" t="str">
        <f ca="1"/>
        <v/>
      </c>
      <c r="J269" t="str">
        <f ca="1"/>
        <v>8569144677</v>
      </c>
    </row>
    <row r="270" spans="2:10" x14ac:dyDescent="0.2">
      <c r="B270">
        <v>269</v>
      </c>
      <c r="C270" t="str">
        <f ca="1"/>
        <v>Arizona</v>
      </c>
      <c r="D270" t="str">
        <f ca="1"/>
        <v>Tempe</v>
      </c>
      <c r="E270" t="str">
        <f ca="1"/>
        <v>9th St</v>
      </c>
      <c r="F270">
        <f ca="1"/>
        <v>44</v>
      </c>
      <c r="G270" t="str">
        <f ca="1"/>
        <v>08936</v>
      </c>
      <c r="H270" t="str">
        <f ca="1"/>
        <v>United States, Arizona, Tempe, 9th St, 44, 08936</v>
      </c>
      <c r="I270" t="str">
        <f ca="1"/>
        <v/>
      </c>
      <c r="J270" t="str">
        <f ca="1"/>
        <v>6025585497</v>
      </c>
    </row>
    <row r="271" spans="2:10" x14ac:dyDescent="0.2">
      <c r="B271">
        <v>270</v>
      </c>
      <c r="C271" t="str">
        <f ca="1"/>
        <v>Indiana</v>
      </c>
      <c r="D271" t="str">
        <f ca="1"/>
        <v>Bloomington</v>
      </c>
      <c r="E271" t="str">
        <f ca="1"/>
        <v>Center St</v>
      </c>
      <c r="F271">
        <f ca="1"/>
        <v>65</v>
      </c>
      <c r="G271" t="str">
        <f ca="1"/>
        <v>18610</v>
      </c>
      <c r="H271" t="str">
        <f ca="1"/>
        <v>United States, Indiana, Bloomington, Center St, 65, 18610</v>
      </c>
      <c r="I271" t="str">
        <f ca="1"/>
        <v/>
      </c>
      <c r="J271" t="str">
        <f ca="1"/>
        <v>7658255223</v>
      </c>
    </row>
    <row r="272" spans="2:10" x14ac:dyDescent="0.2">
      <c r="B272">
        <v>271</v>
      </c>
      <c r="C272" t="str">
        <f ca="1"/>
        <v>Kentucky</v>
      </c>
      <c r="D272" t="str">
        <f ca="1"/>
        <v>Independence</v>
      </c>
      <c r="E272" t="str">
        <f ca="1"/>
        <v>1st Ave</v>
      </c>
      <c r="F272">
        <f ca="1"/>
        <v>113</v>
      </c>
      <c r="G272" t="str">
        <f ca="1"/>
        <v>82498</v>
      </c>
      <c r="H272" t="str">
        <f ca="1"/>
        <v>United States, Kentucky, Independence, 1st Ave, 113, 82498</v>
      </c>
      <c r="I272" t="str">
        <f ca="1"/>
        <v/>
      </c>
      <c r="J272" t="str">
        <f ca="1"/>
        <v>6065091135</v>
      </c>
    </row>
    <row r="273" spans="2:10" x14ac:dyDescent="0.2">
      <c r="B273">
        <v>272</v>
      </c>
      <c r="C273" t="str">
        <f ca="1"/>
        <v>Colorado</v>
      </c>
      <c r="D273" t="str">
        <f ca="1"/>
        <v>Lakewood</v>
      </c>
      <c r="E273" t="str">
        <f ca="1"/>
        <v>Jefferson St</v>
      </c>
      <c r="F273">
        <f ca="1"/>
        <v>35</v>
      </c>
      <c r="G273" t="str">
        <f ca="1"/>
        <v>28326</v>
      </c>
      <c r="H273" t="str">
        <f ca="1"/>
        <v>United States, Colorado, Lakewood, Jefferson St, 35, 28326</v>
      </c>
      <c r="I273" t="str">
        <f ca="1"/>
        <v>HerbaceousHabitats LLC</v>
      </c>
      <c r="J273" t="str">
        <f ca="1"/>
        <v>7208015570</v>
      </c>
    </row>
    <row r="274" spans="2:10" x14ac:dyDescent="0.2">
      <c r="B274">
        <v>273</v>
      </c>
      <c r="C274" t="str">
        <f ca="1"/>
        <v>Maine</v>
      </c>
      <c r="D274" t="str">
        <f ca="1"/>
        <v>Portland</v>
      </c>
      <c r="E274" t="str">
        <f ca="1"/>
        <v>Sunset Dr</v>
      </c>
      <c r="F274">
        <f ca="1"/>
        <v>11</v>
      </c>
      <c r="G274" t="str">
        <f ca="1"/>
        <v>42012</v>
      </c>
      <c r="H274" t="str">
        <f ca="1"/>
        <v>United States, Maine, Portland, Sunset Dr, 11, 42012</v>
      </c>
      <c r="I274" t="str">
        <f ca="1"/>
        <v>NatureNest Creators</v>
      </c>
      <c r="J274" t="str">
        <f ca="1"/>
        <v>2075961935</v>
      </c>
    </row>
    <row r="275" spans="2:10" x14ac:dyDescent="0.2">
      <c r="B275">
        <v>274</v>
      </c>
      <c r="C275" t="str">
        <f ca="1"/>
        <v>Missouri</v>
      </c>
      <c r="D275" t="str">
        <f ca="1"/>
        <v>St. Joseph</v>
      </c>
      <c r="E275" t="str">
        <f ca="1"/>
        <v>5th St</v>
      </c>
      <c r="F275">
        <f ca="1"/>
        <v>133</v>
      </c>
      <c r="G275" t="str">
        <f ca="1"/>
        <v>01702</v>
      </c>
      <c r="H275" t="str">
        <f ca="1"/>
        <v>United States, Missouri, St. Joseph, 5th St, 133, 01702</v>
      </c>
      <c r="I275" t="str">
        <f ca="1"/>
        <v/>
      </c>
      <c r="J275" t="str">
        <f ca="1"/>
        <v>8169920995</v>
      </c>
    </row>
    <row r="276" spans="2:10" x14ac:dyDescent="0.2">
      <c r="B276">
        <v>275</v>
      </c>
      <c r="C276" t="str">
        <f ca="1"/>
        <v>Michigan</v>
      </c>
      <c r="D276" t="str">
        <f ca="1"/>
        <v>Warren</v>
      </c>
      <c r="E276" t="str">
        <f ca="1"/>
        <v>2nd St</v>
      </c>
      <c r="F276">
        <f ca="1"/>
        <v>92</v>
      </c>
      <c r="G276" t="str">
        <f ca="1"/>
        <v>07604</v>
      </c>
      <c r="H276" t="str">
        <f ca="1"/>
        <v>United States, Michigan, Warren, 2nd St, 92, 07604</v>
      </c>
      <c r="I276" t="str">
        <f ca="1"/>
        <v>BlossomBridge Corp.</v>
      </c>
      <c r="J276" t="str">
        <f ca="1"/>
        <v>3131346749</v>
      </c>
    </row>
    <row r="277" spans="2:10" x14ac:dyDescent="0.2">
      <c r="B277">
        <v>276</v>
      </c>
      <c r="C277" t="str">
        <f ca="1"/>
        <v>Illinois</v>
      </c>
      <c r="D277" t="str">
        <f ca="1"/>
        <v>Bloomington</v>
      </c>
      <c r="E277" t="str">
        <f ca="1"/>
        <v>Poplar St</v>
      </c>
      <c r="F277">
        <f ca="1"/>
        <v>11</v>
      </c>
      <c r="G277" t="str">
        <f ca="1"/>
        <v>32745</v>
      </c>
      <c r="H277" t="str">
        <f ca="1"/>
        <v>United States, Illinois, Bloomington, Poplar St, 11, 32745</v>
      </c>
      <c r="I277" t="str">
        <f ca="1"/>
        <v>EdenEcho Developers</v>
      </c>
      <c r="J277" t="str">
        <f ca="1"/>
        <v>8157819594</v>
      </c>
    </row>
    <row r="278" spans="2:10" x14ac:dyDescent="0.2">
      <c r="B278">
        <v>277</v>
      </c>
      <c r="C278" t="str">
        <f ca="1"/>
        <v>New Jersey</v>
      </c>
      <c r="D278" t="str">
        <f ca="1"/>
        <v>Passaic</v>
      </c>
      <c r="E278" t="str">
        <f ca="1"/>
        <v>Vine St</v>
      </c>
      <c r="F278">
        <f ca="1"/>
        <v>115</v>
      </c>
      <c r="G278" t="str">
        <f ca="1"/>
        <v>80930</v>
      </c>
      <c r="H278" t="str">
        <f ca="1"/>
        <v>United States, New Jersey, Passaic, Vine St, 115, 80930</v>
      </c>
      <c r="I278" t="str">
        <f ca="1"/>
        <v/>
      </c>
      <c r="J278" t="str">
        <f ca="1"/>
        <v>5511167128</v>
      </c>
    </row>
    <row r="279" spans="2:10" x14ac:dyDescent="0.2">
      <c r="B279">
        <v>278</v>
      </c>
      <c r="C279" t="str">
        <f ca="1"/>
        <v>Georgia</v>
      </c>
      <c r="D279" t="str">
        <f ca="1"/>
        <v>Augusta</v>
      </c>
      <c r="E279" t="str">
        <f ca="1"/>
        <v>Water St</v>
      </c>
      <c r="F279">
        <f ca="1"/>
        <v>3</v>
      </c>
      <c r="G279" t="str">
        <f ca="1"/>
        <v>21176</v>
      </c>
      <c r="H279" t="str">
        <f ca="1"/>
        <v>United States, Georgia, Augusta, Water St, 3, 21176</v>
      </c>
      <c r="I279" t="str">
        <f ca="1"/>
        <v>CanopyCrafters Market</v>
      </c>
      <c r="J279" t="str">
        <f ca="1"/>
        <v>7626475259</v>
      </c>
    </row>
    <row r="280" spans="2:10" x14ac:dyDescent="0.2">
      <c r="B280">
        <v>279</v>
      </c>
      <c r="C280" t="str">
        <f ca="1"/>
        <v>Massachusetts</v>
      </c>
      <c r="D280" t="str">
        <f ca="1"/>
        <v>Springfield</v>
      </c>
      <c r="E280" t="str">
        <f ca="1"/>
        <v>E Main St</v>
      </c>
      <c r="F280">
        <f ca="1"/>
        <v>31</v>
      </c>
      <c r="G280" t="str">
        <f ca="1"/>
        <v>98812</v>
      </c>
      <c r="H280" t="str">
        <f ca="1"/>
        <v>United States, Massachusetts, Springfield, E Main St, 31, 98812</v>
      </c>
      <c r="I280" t="str">
        <f ca="1"/>
        <v>SaplingSynergy Group</v>
      </c>
      <c r="J280" t="str">
        <f ca="1"/>
        <v>5089077113</v>
      </c>
    </row>
    <row r="281" spans="2:10" x14ac:dyDescent="0.2">
      <c r="B281">
        <v>280</v>
      </c>
      <c r="C281" t="str">
        <f ca="1"/>
        <v>Hawaii</v>
      </c>
      <c r="D281" t="str">
        <f ca="1"/>
        <v>Waipahu</v>
      </c>
      <c r="E281" t="str">
        <f ca="1"/>
        <v>High St</v>
      </c>
      <c r="F281">
        <f ca="1"/>
        <v>65</v>
      </c>
      <c r="G281" t="str">
        <f ca="1"/>
        <v>05244</v>
      </c>
      <c r="H281" t="str">
        <f ca="1"/>
        <v>United States, Hawaii, Waipahu, High St, 65, 05244</v>
      </c>
      <c r="I281" t="str">
        <f ca="1"/>
        <v/>
      </c>
      <c r="J281" t="str">
        <f ca="1"/>
        <v>8087744845</v>
      </c>
    </row>
    <row r="282" spans="2:10" x14ac:dyDescent="0.2">
      <c r="B282">
        <v>281</v>
      </c>
      <c r="C282" t="str">
        <f ca="1"/>
        <v>Delaware</v>
      </c>
      <c r="D282" t="str">
        <f ca="1"/>
        <v>Dover</v>
      </c>
      <c r="E282" t="str">
        <f ca="1"/>
        <v>Cedar Ln</v>
      </c>
      <c r="F282">
        <f ca="1"/>
        <v>78</v>
      </c>
      <c r="G282" t="str">
        <f ca="1"/>
        <v>85524</v>
      </c>
      <c r="H282" t="str">
        <f ca="1"/>
        <v>United States, Delaware, Dover, Cedar Ln, 78, 85524</v>
      </c>
      <c r="I282" t="str">
        <f ca="1"/>
        <v/>
      </c>
      <c r="J282" t="str">
        <f ca="1"/>
        <v>3022145238</v>
      </c>
    </row>
    <row r="283" spans="2:10" x14ac:dyDescent="0.2">
      <c r="B283">
        <v>282</v>
      </c>
      <c r="C283" t="str">
        <f ca="1"/>
        <v>Colorado</v>
      </c>
      <c r="D283" t="str">
        <f ca="1"/>
        <v>Centennial</v>
      </c>
      <c r="E283" t="str">
        <f ca="1"/>
        <v>Franklin St</v>
      </c>
      <c r="F283">
        <f ca="1"/>
        <v>56</v>
      </c>
      <c r="G283" t="str">
        <f ca="1"/>
        <v>93650</v>
      </c>
      <c r="H283" t="str">
        <f ca="1"/>
        <v>United States, Colorado, Centennial, Franklin St, 56, 93650</v>
      </c>
      <c r="I283" t="str">
        <f ca="1"/>
        <v>HerbaceousHabitats LLC</v>
      </c>
      <c r="J283" t="str">
        <f ca="1"/>
        <v>7193764813</v>
      </c>
    </row>
    <row r="284" spans="2:10" x14ac:dyDescent="0.2">
      <c r="B284">
        <v>283</v>
      </c>
      <c r="C284" t="str">
        <f ca="1"/>
        <v>Massachusetts</v>
      </c>
      <c r="D284" t="str">
        <f ca="1"/>
        <v>Cambridge</v>
      </c>
      <c r="E284" t="str">
        <f ca="1"/>
        <v>Center St</v>
      </c>
      <c r="F284">
        <f ca="1"/>
        <v>125</v>
      </c>
      <c r="G284" t="str">
        <f ca="1"/>
        <v>39357</v>
      </c>
      <c r="H284" t="str">
        <f ca="1"/>
        <v>United States, Massachusetts, Cambridge, Center St, 125, 39357</v>
      </c>
      <c r="I284" t="str">
        <f ca="1"/>
        <v/>
      </c>
      <c r="J284" t="str">
        <f ca="1"/>
        <v>3519935085</v>
      </c>
    </row>
    <row r="285" spans="2:10" x14ac:dyDescent="0.2">
      <c r="B285">
        <v>284</v>
      </c>
      <c r="C285" t="str">
        <f ca="1"/>
        <v>Maine</v>
      </c>
      <c r="D285" t="str">
        <f ca="1"/>
        <v>Lewiston</v>
      </c>
      <c r="E285" t="str">
        <f ca="1"/>
        <v>2nd Ave</v>
      </c>
      <c r="F285">
        <f ca="1"/>
        <v>133</v>
      </c>
      <c r="G285" t="str">
        <f ca="1"/>
        <v>75928</v>
      </c>
      <c r="H285" t="str">
        <f ca="1"/>
        <v>United States, Maine, Lewiston, 2nd Ave, 133, 75928</v>
      </c>
      <c r="I285" t="str">
        <f ca="1"/>
        <v/>
      </c>
      <c r="J285" t="str">
        <f ca="1"/>
        <v>2075636799</v>
      </c>
    </row>
    <row r="286" spans="2:10" x14ac:dyDescent="0.2">
      <c r="B286">
        <v>285</v>
      </c>
      <c r="C286" t="str">
        <f ca="1"/>
        <v>Iowa</v>
      </c>
      <c r="D286" t="str">
        <f ca="1"/>
        <v>Ankeny</v>
      </c>
      <c r="E286" t="str">
        <f ca="1"/>
        <v>Front St</v>
      </c>
      <c r="F286">
        <f ca="1"/>
        <v>102</v>
      </c>
      <c r="G286" t="str">
        <f ca="1"/>
        <v>39774</v>
      </c>
      <c r="H286" t="str">
        <f ca="1"/>
        <v>United States, Iowa, Ankeny, Front St, 102, 39774</v>
      </c>
      <c r="I286" t="str">
        <f ca="1"/>
        <v/>
      </c>
      <c r="J286" t="str">
        <f ca="1"/>
        <v>5638417038</v>
      </c>
    </row>
    <row r="287" spans="2:10" x14ac:dyDescent="0.2">
      <c r="B287">
        <v>286</v>
      </c>
      <c r="C287" t="str">
        <f ca="1"/>
        <v>Colorado</v>
      </c>
      <c r="D287" t="str">
        <f ca="1"/>
        <v>Longmont</v>
      </c>
      <c r="E287" t="str">
        <f ca="1"/>
        <v>Jefferson St</v>
      </c>
      <c r="F287">
        <f ca="1"/>
        <v>118</v>
      </c>
      <c r="G287" t="str">
        <f ca="1"/>
        <v>37884</v>
      </c>
      <c r="H287" t="str">
        <f ca="1"/>
        <v>United States, Colorado, Longmont, Jefferson St, 118, 37884</v>
      </c>
      <c r="I287" t="str">
        <f ca="1"/>
        <v>BotanicBuild Designers</v>
      </c>
      <c r="J287" t="str">
        <f ca="1"/>
        <v>9701895797</v>
      </c>
    </row>
    <row r="288" spans="2:10" x14ac:dyDescent="0.2">
      <c r="B288">
        <v>287</v>
      </c>
      <c r="C288" t="str">
        <f ca="1"/>
        <v>Arizona</v>
      </c>
      <c r="D288" t="str">
        <f ca="1"/>
        <v>Gilbert</v>
      </c>
      <c r="E288" t="str">
        <f ca="1"/>
        <v>Ridge Rd</v>
      </c>
      <c r="F288">
        <f ca="1"/>
        <v>72</v>
      </c>
      <c r="G288" t="str">
        <f ca="1"/>
        <v>56532</v>
      </c>
      <c r="H288" t="str">
        <f ca="1"/>
        <v>United States, Arizona, Gilbert, Ridge Rd, 72, 56532</v>
      </c>
      <c r="I288" t="str">
        <f ca="1"/>
        <v/>
      </c>
      <c r="J288" t="str">
        <f ca="1"/>
        <v>6024074173</v>
      </c>
    </row>
    <row r="289" spans="2:10" x14ac:dyDescent="0.2">
      <c r="B289">
        <v>288</v>
      </c>
      <c r="C289" t="str">
        <f ca="1"/>
        <v>Minnesota</v>
      </c>
      <c r="D289" t="str">
        <f ca="1"/>
        <v>Rochester</v>
      </c>
      <c r="E289" t="str">
        <f ca="1"/>
        <v>School St</v>
      </c>
      <c r="F289">
        <f ca="1"/>
        <v>2</v>
      </c>
      <c r="G289" t="str">
        <f ca="1"/>
        <v>62116</v>
      </c>
      <c r="H289" t="str">
        <f ca="1"/>
        <v>United States, Minnesota, Rochester, School St, 2, 62116</v>
      </c>
      <c r="I289" t="str">
        <f ca="1"/>
        <v/>
      </c>
      <c r="J289" t="str">
        <f ca="1"/>
        <v>2183401382</v>
      </c>
    </row>
    <row r="290" spans="2:10" x14ac:dyDescent="0.2">
      <c r="B290">
        <v>289</v>
      </c>
      <c r="C290" t="str">
        <f ca="1"/>
        <v>Colorado</v>
      </c>
      <c r="D290" t="str">
        <f ca="1"/>
        <v>Greeley</v>
      </c>
      <c r="E290" t="str">
        <f ca="1"/>
        <v>Elm St</v>
      </c>
      <c r="F290">
        <f ca="1"/>
        <v>117</v>
      </c>
      <c r="G290" t="str">
        <f ca="1"/>
        <v>71230</v>
      </c>
      <c r="H290" t="str">
        <f ca="1"/>
        <v>United States, Colorado, Greeley, Elm St, 117, 71230</v>
      </c>
      <c r="I290" t="str">
        <f ca="1"/>
        <v/>
      </c>
      <c r="J290" t="str">
        <f ca="1"/>
        <v>7194276892</v>
      </c>
    </row>
    <row r="291" spans="2:10" x14ac:dyDescent="0.2">
      <c r="B291">
        <v>290</v>
      </c>
      <c r="C291" t="str">
        <f ca="1"/>
        <v>Arkansas</v>
      </c>
      <c r="D291" t="str">
        <f ca="1"/>
        <v>Bentonville</v>
      </c>
      <c r="E291" t="str">
        <f ca="1"/>
        <v>10th St</v>
      </c>
      <c r="F291">
        <f ca="1"/>
        <v>71</v>
      </c>
      <c r="G291" t="str">
        <f ca="1"/>
        <v>51737</v>
      </c>
      <c r="H291" t="str">
        <f ca="1"/>
        <v>United States, Arkansas, Bentonville, 10th St, 71, 51737</v>
      </c>
      <c r="I291" t="str">
        <f ca="1"/>
        <v/>
      </c>
      <c r="J291" t="str">
        <f ca="1"/>
        <v>8707286317</v>
      </c>
    </row>
    <row r="292" spans="2:10" x14ac:dyDescent="0.2">
      <c r="B292">
        <v>291</v>
      </c>
      <c r="C292" t="str">
        <f ca="1"/>
        <v>Kansas</v>
      </c>
      <c r="D292" t="str">
        <f ca="1"/>
        <v>Overland Park</v>
      </c>
      <c r="E292" t="str">
        <f ca="1"/>
        <v>South St</v>
      </c>
      <c r="F292">
        <f ca="1"/>
        <v>95</v>
      </c>
      <c r="G292" t="str">
        <f ca="1"/>
        <v>78630</v>
      </c>
      <c r="H292" t="str">
        <f ca="1"/>
        <v>United States, Kansas, Overland Park, South St, 95, 78630</v>
      </c>
      <c r="I292" t="str">
        <f ca="1"/>
        <v/>
      </c>
      <c r="J292" t="str">
        <f ca="1"/>
        <v>9139049945</v>
      </c>
    </row>
    <row r="293" spans="2:10" x14ac:dyDescent="0.2">
      <c r="B293">
        <v>292</v>
      </c>
      <c r="C293" t="str">
        <f ca="1"/>
        <v>Hawaii</v>
      </c>
      <c r="D293" t="str">
        <f ca="1"/>
        <v>Kihei</v>
      </c>
      <c r="E293" t="str">
        <f ca="1"/>
        <v>Short St</v>
      </c>
      <c r="F293">
        <f ca="1"/>
        <v>134</v>
      </c>
      <c r="G293" t="str">
        <f ca="1"/>
        <v>04464</v>
      </c>
      <c r="H293" t="str">
        <f ca="1"/>
        <v>United States, Hawaii, Kihei, Short St, 134, 04464</v>
      </c>
      <c r="I293" t="str">
        <f ca="1"/>
        <v/>
      </c>
      <c r="J293" t="str">
        <f ca="1"/>
        <v>8089786689</v>
      </c>
    </row>
    <row r="294" spans="2:10" x14ac:dyDescent="0.2">
      <c r="B294">
        <v>293</v>
      </c>
      <c r="C294" t="str">
        <f ca="1"/>
        <v>Montana</v>
      </c>
      <c r="D294" t="str">
        <f ca="1"/>
        <v>Anaconda-Deer Lodge County</v>
      </c>
      <c r="E294" t="str">
        <f ca="1"/>
        <v>Water St</v>
      </c>
      <c r="F294">
        <f ca="1"/>
        <v>51</v>
      </c>
      <c r="G294" t="str">
        <f ca="1"/>
        <v>93804</v>
      </c>
      <c r="H294" t="str">
        <f ca="1"/>
        <v>United States, Montana, Anaconda-Deer Lodge County, Water St, 51, 93804</v>
      </c>
      <c r="I294" t="str">
        <f ca="1"/>
        <v/>
      </c>
      <c r="J294" t="str">
        <f ca="1"/>
        <v>4067817760</v>
      </c>
    </row>
    <row r="295" spans="2:10" x14ac:dyDescent="0.2">
      <c r="B295">
        <v>294</v>
      </c>
      <c r="C295" t="str">
        <f ca="1"/>
        <v>Nevada</v>
      </c>
      <c r="D295" t="str">
        <f ca="1"/>
        <v>Winchester</v>
      </c>
      <c r="E295" t="str">
        <f ca="1"/>
        <v>10th St</v>
      </c>
      <c r="F295">
        <f ca="1"/>
        <v>35</v>
      </c>
      <c r="G295" t="str">
        <f ca="1"/>
        <v>72968</v>
      </c>
      <c r="H295" t="str">
        <f ca="1"/>
        <v>United States, Nevada, Winchester, 10th St, 35, 72968</v>
      </c>
      <c r="I295" t="str">
        <f ca="1"/>
        <v>CultivateConsortium Agency</v>
      </c>
      <c r="J295" t="str">
        <f ca="1"/>
        <v>7027675179</v>
      </c>
    </row>
    <row r="296" spans="2:10" x14ac:dyDescent="0.2">
      <c r="B296">
        <v>295</v>
      </c>
      <c r="C296" t="str">
        <f ca="1"/>
        <v>Georgia</v>
      </c>
      <c r="D296" t="str">
        <f ca="1"/>
        <v>Warner Robins</v>
      </c>
      <c r="E296" t="str">
        <f ca="1"/>
        <v>9th St</v>
      </c>
      <c r="F296">
        <f ca="1"/>
        <v>110</v>
      </c>
      <c r="G296" t="str">
        <f ca="1"/>
        <v>19642</v>
      </c>
      <c r="H296" t="str">
        <f ca="1"/>
        <v>United States, Georgia, Warner Robins, 9th St, 110, 19642</v>
      </c>
      <c r="I296" t="str">
        <f ca="1"/>
        <v>CanopyCrafters Market</v>
      </c>
      <c r="J296" t="str">
        <f ca="1"/>
        <v>9120448003</v>
      </c>
    </row>
    <row r="297" spans="2:10" x14ac:dyDescent="0.2">
      <c r="B297">
        <v>296</v>
      </c>
      <c r="C297" t="str">
        <f ca="1"/>
        <v>Maryland</v>
      </c>
      <c r="D297" t="str">
        <f ca="1"/>
        <v>Baltimore</v>
      </c>
      <c r="E297" t="str">
        <f ca="1"/>
        <v>Woodland Dr</v>
      </c>
      <c r="F297">
        <f ca="1"/>
        <v>50</v>
      </c>
      <c r="G297" t="str">
        <f ca="1"/>
        <v>86899</v>
      </c>
      <c r="H297" t="str">
        <f ca="1"/>
        <v>United States, Maryland, Baltimore, Woodland Dr, 50, 86899</v>
      </c>
      <c r="I297" t="str">
        <f ca="1"/>
        <v/>
      </c>
      <c r="J297" t="str">
        <f ca="1"/>
        <v>2400527286</v>
      </c>
    </row>
    <row r="298" spans="2:10" x14ac:dyDescent="0.2">
      <c r="B298">
        <v>297</v>
      </c>
      <c r="C298" t="str">
        <f ca="1"/>
        <v>New Hampshire</v>
      </c>
      <c r="D298" t="str">
        <f ca="1"/>
        <v>Concord</v>
      </c>
      <c r="E298" t="str">
        <f ca="1"/>
        <v>River Rd</v>
      </c>
      <c r="F298">
        <f ca="1"/>
        <v>76</v>
      </c>
      <c r="G298" t="str">
        <f ca="1"/>
        <v>07471</v>
      </c>
      <c r="H298" t="str">
        <f ca="1"/>
        <v>United States, New Hampshire, Concord, River Rd, 76, 07471</v>
      </c>
      <c r="I298" t="str">
        <f ca="1"/>
        <v>SeedlingSolutions Firm</v>
      </c>
      <c r="J298" t="str">
        <f ca="1"/>
        <v>6031185078</v>
      </c>
    </row>
    <row r="299" spans="2:10" x14ac:dyDescent="0.2">
      <c r="B299">
        <v>298</v>
      </c>
      <c r="C299" t="str">
        <f ca="1"/>
        <v>Idaho</v>
      </c>
      <c r="D299" t="str">
        <f ca="1"/>
        <v>Post Falls</v>
      </c>
      <c r="E299" t="str">
        <f ca="1"/>
        <v>1st Ave</v>
      </c>
      <c r="F299">
        <f ca="1"/>
        <v>80</v>
      </c>
      <c r="G299" t="str">
        <f ca="1"/>
        <v>23474</v>
      </c>
      <c r="H299" t="str">
        <f ca="1"/>
        <v>United States, Idaho, Post Falls, 1st Ave, 80, 23474</v>
      </c>
      <c r="I299" t="str">
        <f ca="1"/>
        <v>SproutSphere Innovations</v>
      </c>
      <c r="J299" t="str">
        <f ca="1"/>
        <v>9865259842</v>
      </c>
    </row>
    <row r="300" spans="2:10" x14ac:dyDescent="0.2">
      <c r="B300">
        <v>299</v>
      </c>
      <c r="C300" t="str">
        <f ca="1"/>
        <v>New Hampshire</v>
      </c>
      <c r="D300" t="str">
        <f ca="1"/>
        <v>Dover</v>
      </c>
      <c r="E300" t="str">
        <f ca="1"/>
        <v>Jackson St</v>
      </c>
      <c r="F300">
        <f ca="1"/>
        <v>108</v>
      </c>
      <c r="G300" t="str">
        <f ca="1"/>
        <v>33199</v>
      </c>
      <c r="H300" t="str">
        <f ca="1"/>
        <v>United States, New Hampshire, Dover, Jackson St, 108, 33199</v>
      </c>
      <c r="I300" t="str">
        <f ca="1"/>
        <v>SeedlingSolutions Firm</v>
      </c>
      <c r="J300" t="str">
        <f ca="1"/>
        <v>6035025218</v>
      </c>
    </row>
    <row r="301" spans="2:10" x14ac:dyDescent="0.2">
      <c r="B301">
        <v>300</v>
      </c>
      <c r="C301" t="str">
        <f ca="1"/>
        <v>Idaho</v>
      </c>
      <c r="D301" t="str">
        <f ca="1"/>
        <v>Post Falls</v>
      </c>
      <c r="E301" t="str">
        <f ca="1"/>
        <v>Washington Ave</v>
      </c>
      <c r="F301">
        <f ca="1"/>
        <v>72</v>
      </c>
      <c r="G301" t="str">
        <f ca="1"/>
        <v>09415</v>
      </c>
      <c r="H301" t="str">
        <f ca="1"/>
        <v>United States, Idaho, Post Falls, Washington Ave, 72, 09415</v>
      </c>
      <c r="I301" t="str">
        <f ca="1"/>
        <v>SproutSphere Innovations</v>
      </c>
      <c r="J301" t="str">
        <f ca="1"/>
        <v>9865820101</v>
      </c>
    </row>
    <row r="302" spans="2:10" x14ac:dyDescent="0.2">
      <c r="B302">
        <v>301</v>
      </c>
      <c r="C302" t="str">
        <f ca="1"/>
        <v>Missouri</v>
      </c>
      <c r="D302" t="str">
        <f ca="1"/>
        <v>Independence</v>
      </c>
      <c r="E302" t="str">
        <f ca="1"/>
        <v>Highland Ave</v>
      </c>
      <c r="F302">
        <f ca="1"/>
        <v>8</v>
      </c>
      <c r="G302" t="str">
        <f ca="1"/>
        <v>47737</v>
      </c>
      <c r="H302" t="str">
        <f ca="1"/>
        <v>United States, Missouri, Independence, Highland Ave, 8, 47737</v>
      </c>
      <c r="I302" t="str">
        <f ca="1"/>
        <v/>
      </c>
      <c r="J302" t="str">
        <f ca="1"/>
        <v>3140803809</v>
      </c>
    </row>
    <row r="303" spans="2:10" x14ac:dyDescent="0.2">
      <c r="B303">
        <v>302</v>
      </c>
      <c r="C303" t="str">
        <f ca="1"/>
        <v>Arkansas</v>
      </c>
      <c r="D303" t="str">
        <f ca="1"/>
        <v>Sherwood</v>
      </c>
      <c r="E303" t="str">
        <f ca="1"/>
        <v>East St</v>
      </c>
      <c r="F303">
        <f ca="1"/>
        <v>39</v>
      </c>
      <c r="G303" t="str">
        <f ca="1"/>
        <v>83057</v>
      </c>
      <c r="H303" t="str">
        <f ca="1"/>
        <v>United States, Arkansas, Sherwood, East St, 39, 83057</v>
      </c>
      <c r="I303" t="str">
        <f ca="1"/>
        <v/>
      </c>
      <c r="J303" t="str">
        <f ca="1"/>
        <v>4794368131</v>
      </c>
    </row>
    <row r="304" spans="2:10" x14ac:dyDescent="0.2">
      <c r="B304">
        <v>303</v>
      </c>
      <c r="C304" t="str">
        <f ca="1"/>
        <v>Georgia</v>
      </c>
      <c r="D304" t="str">
        <f ca="1"/>
        <v>Sandy Springs</v>
      </c>
      <c r="E304" t="str">
        <f ca="1"/>
        <v>3rd Ave</v>
      </c>
      <c r="F304">
        <f ca="1"/>
        <v>83</v>
      </c>
      <c r="G304" t="str">
        <f ca="1"/>
        <v>71644</v>
      </c>
      <c r="H304" t="str">
        <f ca="1"/>
        <v>United States, Georgia, Sandy Springs, 3rd Ave, 83, 71644</v>
      </c>
      <c r="I304" t="str">
        <f ca="1"/>
        <v>CanopyCrafters Market</v>
      </c>
      <c r="J304" t="str">
        <f ca="1"/>
        <v>7706108879</v>
      </c>
    </row>
    <row r="305" spans="2:10" x14ac:dyDescent="0.2">
      <c r="B305">
        <v>304</v>
      </c>
      <c r="C305" t="str">
        <f ca="1"/>
        <v>Mississippi</v>
      </c>
      <c r="D305" t="str">
        <f ca="1"/>
        <v>Horn Lake</v>
      </c>
      <c r="E305" t="str">
        <f ca="1"/>
        <v>Elm St</v>
      </c>
      <c r="F305">
        <f ca="1"/>
        <v>26</v>
      </c>
      <c r="G305" t="str">
        <f ca="1"/>
        <v>35339</v>
      </c>
      <c r="H305" t="str">
        <f ca="1"/>
        <v>United States, Mississippi, Horn Lake, Elm St, 26, 35339</v>
      </c>
      <c r="I305" t="str">
        <f ca="1"/>
        <v/>
      </c>
      <c r="J305" t="str">
        <f ca="1"/>
        <v>6013559257</v>
      </c>
    </row>
    <row r="306" spans="2:10" x14ac:dyDescent="0.2">
      <c r="B306">
        <v>305</v>
      </c>
      <c r="C306" t="str">
        <f ca="1"/>
        <v>Montana</v>
      </c>
      <c r="D306" t="str">
        <f ca="1"/>
        <v>Havre</v>
      </c>
      <c r="E306" t="str">
        <f ca="1"/>
        <v>Maple St</v>
      </c>
      <c r="F306">
        <f ca="1"/>
        <v>42</v>
      </c>
      <c r="G306" t="str">
        <f ca="1"/>
        <v>17395</v>
      </c>
      <c r="H306" t="str">
        <f ca="1"/>
        <v>United States, Montana, Havre, Maple St, 42, 17395</v>
      </c>
      <c r="I306" t="str">
        <f ca="1"/>
        <v/>
      </c>
      <c r="J306" t="str">
        <f ca="1"/>
        <v>4063937154</v>
      </c>
    </row>
    <row r="307" spans="2:10" x14ac:dyDescent="0.2">
      <c r="B307">
        <v>306</v>
      </c>
      <c r="C307" t="str">
        <f ca="1"/>
        <v>Alaska</v>
      </c>
      <c r="D307" t="str">
        <f ca="1"/>
        <v>Ketchikan</v>
      </c>
      <c r="E307" t="str">
        <f ca="1"/>
        <v>Hillcrest Dr</v>
      </c>
      <c r="F307">
        <f ca="1"/>
        <v>131</v>
      </c>
      <c r="G307" t="str">
        <f ca="1"/>
        <v>81653</v>
      </c>
      <c r="H307" t="str">
        <f ca="1"/>
        <v>United States, Alaska, Ketchikan, Hillcrest Dr, 131, 81653</v>
      </c>
      <c r="I307" t="str">
        <f ca="1"/>
        <v>EcoGrove Developments</v>
      </c>
      <c r="J307" t="str">
        <f ca="1"/>
        <v>9071038444</v>
      </c>
    </row>
    <row r="308" spans="2:10" x14ac:dyDescent="0.2">
      <c r="B308">
        <v>307</v>
      </c>
      <c r="C308" t="str">
        <f ca="1"/>
        <v>Arkansas</v>
      </c>
      <c r="D308" t="str">
        <f ca="1"/>
        <v>Fort Smith</v>
      </c>
      <c r="E308" t="str">
        <f ca="1"/>
        <v>7th St</v>
      </c>
      <c r="F308">
        <f ca="1"/>
        <v>35</v>
      </c>
      <c r="G308" t="str">
        <f ca="1"/>
        <v>40121</v>
      </c>
      <c r="H308" t="str">
        <f ca="1"/>
        <v>United States, Arkansas, Fort Smith, 7th St, 35, 40121</v>
      </c>
      <c r="I308" t="str">
        <f ca="1"/>
        <v/>
      </c>
      <c r="J308" t="str">
        <f ca="1"/>
        <v>5014713897</v>
      </c>
    </row>
    <row r="309" spans="2:10" x14ac:dyDescent="0.2">
      <c r="B309">
        <v>308</v>
      </c>
      <c r="C309" t="str">
        <f ca="1"/>
        <v>Alabama</v>
      </c>
      <c r="D309" t="str">
        <f ca="1"/>
        <v>Mobile</v>
      </c>
      <c r="E309" t="str">
        <f ca="1"/>
        <v>W Main St</v>
      </c>
      <c r="F309">
        <f ca="1"/>
        <v>32</v>
      </c>
      <c r="G309" t="str">
        <f ca="1"/>
        <v>06336</v>
      </c>
      <c r="H309" t="str">
        <f ca="1"/>
        <v>United States, Alabama, Mobile, W Main St, 32, 06336</v>
      </c>
      <c r="I309" t="str">
        <f ca="1"/>
        <v/>
      </c>
      <c r="J309" t="str">
        <f ca="1"/>
        <v>3342458866</v>
      </c>
    </row>
    <row r="310" spans="2:10" x14ac:dyDescent="0.2">
      <c r="B310">
        <v>309</v>
      </c>
      <c r="C310" t="str">
        <f ca="1"/>
        <v>Montana</v>
      </c>
      <c r="D310" t="str">
        <f ca="1"/>
        <v>Helena</v>
      </c>
      <c r="E310" t="str">
        <f ca="1"/>
        <v>Park St</v>
      </c>
      <c r="F310">
        <f ca="1"/>
        <v>21</v>
      </c>
      <c r="G310" t="str">
        <f ca="1"/>
        <v>42173</v>
      </c>
      <c r="H310" t="str">
        <f ca="1"/>
        <v>United States, Montana, Helena, Park St, 21, 42173</v>
      </c>
      <c r="I310" t="str">
        <f ca="1"/>
        <v/>
      </c>
      <c r="J310" t="str">
        <f ca="1"/>
        <v>4069957608</v>
      </c>
    </row>
    <row r="311" spans="2:10" x14ac:dyDescent="0.2">
      <c r="B311">
        <v>310</v>
      </c>
      <c r="C311" t="str">
        <f ca="1"/>
        <v>Alabama</v>
      </c>
      <c r="D311" t="str">
        <f ca="1"/>
        <v>Vestavia Hills</v>
      </c>
      <c r="E311" t="str">
        <f ca="1"/>
        <v>Hillcrest Dr</v>
      </c>
      <c r="F311">
        <f ca="1"/>
        <v>62</v>
      </c>
      <c r="G311" t="str">
        <f ca="1"/>
        <v>24439</v>
      </c>
      <c r="H311" t="str">
        <f ca="1"/>
        <v>United States, Alabama, Vestavia Hills, Hillcrest Dr, 62, 24439</v>
      </c>
      <c r="I311" t="str">
        <f ca="1"/>
        <v/>
      </c>
      <c r="J311" t="str">
        <f ca="1"/>
        <v>2052770946</v>
      </c>
    </row>
    <row r="312" spans="2:10" x14ac:dyDescent="0.2">
      <c r="B312">
        <v>311</v>
      </c>
      <c r="C312" t="str">
        <f ca="1"/>
        <v>Arkansas</v>
      </c>
      <c r="D312" t="str">
        <f ca="1"/>
        <v>Benton</v>
      </c>
      <c r="E312" t="str">
        <f ca="1"/>
        <v>8th St</v>
      </c>
      <c r="F312">
        <f ca="1"/>
        <v>119</v>
      </c>
      <c r="G312" t="str">
        <f ca="1"/>
        <v>74298</v>
      </c>
      <c r="H312" t="str">
        <f ca="1"/>
        <v>United States, Arkansas, Benton, 8th St, 119, 74298</v>
      </c>
      <c r="I312" t="str">
        <f ca="1"/>
        <v/>
      </c>
      <c r="J312" t="str">
        <f ca="1"/>
        <v>5013469522</v>
      </c>
    </row>
    <row r="313" spans="2:10" x14ac:dyDescent="0.2">
      <c r="B313">
        <v>312</v>
      </c>
      <c r="C313" t="str">
        <f ca="1"/>
        <v>Nevada</v>
      </c>
      <c r="D313" t="str">
        <f ca="1"/>
        <v>Pahrump</v>
      </c>
      <c r="E313" t="str">
        <f ca="1"/>
        <v>Airport Rd</v>
      </c>
      <c r="F313">
        <f ca="1"/>
        <v>128</v>
      </c>
      <c r="G313" t="str">
        <f ca="1"/>
        <v>12488</v>
      </c>
      <c r="H313" t="str">
        <f ca="1"/>
        <v>United States, Nevada, Pahrump, Airport Rd, 128, 12488</v>
      </c>
      <c r="I313" t="str">
        <f ca="1"/>
        <v>CultivateConsortium Agency</v>
      </c>
      <c r="J313" t="str">
        <f ca="1"/>
        <v>7252157217</v>
      </c>
    </row>
    <row r="314" spans="2:10" x14ac:dyDescent="0.2">
      <c r="B314">
        <v>313</v>
      </c>
      <c r="C314" t="str">
        <f ca="1"/>
        <v>Arizona</v>
      </c>
      <c r="D314" t="str">
        <f ca="1"/>
        <v>Glendale</v>
      </c>
      <c r="E314" t="str">
        <f ca="1"/>
        <v>4th Ave</v>
      </c>
      <c r="F314">
        <f ca="1"/>
        <v>46</v>
      </c>
      <c r="G314" t="str">
        <f ca="1"/>
        <v>78059</v>
      </c>
      <c r="H314" t="str">
        <f ca="1"/>
        <v>United States, Arizona, Glendale, 4th Ave, 46, 78059</v>
      </c>
      <c r="I314" t="str">
        <f ca="1"/>
        <v/>
      </c>
      <c r="J314" t="str">
        <f ca="1"/>
        <v>9282002561</v>
      </c>
    </row>
    <row r="315" spans="2:10" x14ac:dyDescent="0.2">
      <c r="B315">
        <v>314</v>
      </c>
      <c r="C315" t="str">
        <f ca="1"/>
        <v>Missouri</v>
      </c>
      <c r="D315" t="str">
        <f ca="1"/>
        <v>Blue Springs</v>
      </c>
      <c r="E315" t="str">
        <f ca="1"/>
        <v>Mill St</v>
      </c>
      <c r="F315">
        <f ca="1"/>
        <v>92</v>
      </c>
      <c r="G315" t="str">
        <f ca="1"/>
        <v>26193</v>
      </c>
      <c r="H315" t="str">
        <f ca="1"/>
        <v>United States, Missouri, Blue Springs, Mill St, 92, 26193</v>
      </c>
      <c r="I315" t="str">
        <f ca="1"/>
        <v/>
      </c>
      <c r="J315" t="str">
        <f ca="1"/>
        <v>6369498844</v>
      </c>
    </row>
    <row r="316" spans="2:10" x14ac:dyDescent="0.2">
      <c r="B316">
        <v>315</v>
      </c>
      <c r="C316" t="str">
        <f ca="1"/>
        <v>Mississippi</v>
      </c>
      <c r="D316" t="str">
        <f ca="1"/>
        <v>Gulfport</v>
      </c>
      <c r="E316" t="str">
        <f ca="1"/>
        <v>Locust St</v>
      </c>
      <c r="F316">
        <f ca="1"/>
        <v>20</v>
      </c>
      <c r="G316" t="str">
        <f ca="1"/>
        <v>55265</v>
      </c>
      <c r="H316" t="str">
        <f ca="1"/>
        <v>United States, Mississippi, Gulfport, Locust St, 20, 55265</v>
      </c>
      <c r="I316" t="str">
        <f ca="1"/>
        <v>TerraTrove Traders</v>
      </c>
      <c r="J316" t="str">
        <f ca="1"/>
        <v>2283339590</v>
      </c>
    </row>
    <row r="317" spans="2:10" x14ac:dyDescent="0.2">
      <c r="B317">
        <v>316</v>
      </c>
      <c r="C317" t="str">
        <f ca="1"/>
        <v>California</v>
      </c>
      <c r="D317" t="str">
        <f ca="1"/>
        <v>Los Angeles</v>
      </c>
      <c r="E317" t="str">
        <f ca="1"/>
        <v>Meadow Ln</v>
      </c>
      <c r="F317">
        <f ca="1"/>
        <v>23</v>
      </c>
      <c r="G317" t="str">
        <f ca="1"/>
        <v>73375</v>
      </c>
      <c r="H317" t="str">
        <f ca="1"/>
        <v>United States, California, Los Angeles, Meadow Ln, 23, 73375</v>
      </c>
      <c r="I317" t="str">
        <f ca="1"/>
        <v/>
      </c>
      <c r="J317" t="str">
        <f ca="1"/>
        <v>7478087624</v>
      </c>
    </row>
    <row r="318" spans="2:10" x14ac:dyDescent="0.2">
      <c r="B318">
        <v>317</v>
      </c>
      <c r="C318" t="str">
        <f ca="1"/>
        <v>Montana</v>
      </c>
      <c r="D318" t="str">
        <f ca="1"/>
        <v>Helena Valley West Central</v>
      </c>
      <c r="E318" t="str">
        <f ca="1"/>
        <v>Chestnut St</v>
      </c>
      <c r="F318">
        <f ca="1"/>
        <v>54</v>
      </c>
      <c r="G318" t="str">
        <f ca="1"/>
        <v>42378</v>
      </c>
      <c r="H318" t="str">
        <f ca="1"/>
        <v>United States, Montana, Helena Valley West Central, Chestnut St, 54, 42378</v>
      </c>
      <c r="I318" t="str">
        <f ca="1"/>
        <v/>
      </c>
      <c r="J318" t="str">
        <f ca="1"/>
        <v>4062036729</v>
      </c>
    </row>
    <row r="319" spans="2:10" x14ac:dyDescent="0.2">
      <c r="B319">
        <v>318</v>
      </c>
      <c r="C319" t="str">
        <f ca="1"/>
        <v>Alaska</v>
      </c>
      <c r="D319" t="str">
        <f ca="1"/>
        <v>Gateway</v>
      </c>
      <c r="E319" t="str">
        <f ca="1"/>
        <v>W Main St</v>
      </c>
      <c r="F319">
        <f ca="1"/>
        <v>45</v>
      </c>
      <c r="G319" t="str">
        <f ca="1"/>
        <v>18472</v>
      </c>
      <c r="H319" t="str">
        <f ca="1"/>
        <v>United States, Alaska, Gateway, W Main St, 45, 18472</v>
      </c>
      <c r="I319" t="str">
        <f ca="1"/>
        <v>EcoGrove Developments</v>
      </c>
      <c r="J319" t="str">
        <f ca="1"/>
        <v>9079463917</v>
      </c>
    </row>
    <row r="320" spans="2:10" x14ac:dyDescent="0.2">
      <c r="B320">
        <v>319</v>
      </c>
      <c r="C320" t="str">
        <f ca="1"/>
        <v>Michigan</v>
      </c>
      <c r="D320" t="str">
        <f ca="1"/>
        <v>Wyoming</v>
      </c>
      <c r="E320" t="str">
        <f ca="1"/>
        <v>South St</v>
      </c>
      <c r="F320">
        <f ca="1"/>
        <v>11</v>
      </c>
      <c r="G320" t="str">
        <f ca="1"/>
        <v>97725</v>
      </c>
      <c r="H320" t="str">
        <f ca="1"/>
        <v>United States, Michigan, Wyoming, South St, 11, 97725</v>
      </c>
      <c r="I320" t="str">
        <f ca="1"/>
        <v>BlossomBridge Corp.</v>
      </c>
      <c r="J320" t="str">
        <f ca="1"/>
        <v>8106859993</v>
      </c>
    </row>
    <row r="321" spans="2:10" x14ac:dyDescent="0.2">
      <c r="B321">
        <v>320</v>
      </c>
      <c r="C321" t="str">
        <f ca="1"/>
        <v>Nebraska</v>
      </c>
      <c r="D321" t="str">
        <f ca="1"/>
        <v>Kearney</v>
      </c>
      <c r="E321" t="str">
        <f ca="1"/>
        <v>Mill St</v>
      </c>
      <c r="F321">
        <f ca="1"/>
        <v>51</v>
      </c>
      <c r="G321" t="str">
        <f ca="1"/>
        <v>98860</v>
      </c>
      <c r="H321" t="str">
        <f ca="1"/>
        <v>United States, Nebraska, Kearney, Mill St, 51, 98860</v>
      </c>
      <c r="I321" t="str">
        <f ca="1"/>
        <v/>
      </c>
      <c r="J321" t="str">
        <f ca="1"/>
        <v>4021069205</v>
      </c>
    </row>
    <row r="322" spans="2:10" x14ac:dyDescent="0.2">
      <c r="B322">
        <v>321</v>
      </c>
      <c r="C322" t="str">
        <f ca="1"/>
        <v>Minnesota</v>
      </c>
      <c r="D322" t="str">
        <f ca="1"/>
        <v>Brooklyn Park</v>
      </c>
      <c r="E322" t="str">
        <f ca="1"/>
        <v>Chestnut St</v>
      </c>
      <c r="F322">
        <f ca="1"/>
        <v>94</v>
      </c>
      <c r="G322" t="str">
        <f ca="1"/>
        <v>46150</v>
      </c>
      <c r="H322" t="str">
        <f ca="1"/>
        <v>United States, Minnesota, Brooklyn Park, Chestnut St, 94, 46150</v>
      </c>
      <c r="I322" t="str">
        <f ca="1"/>
        <v/>
      </c>
      <c r="J322" t="str">
        <f ca="1"/>
        <v>7637192378</v>
      </c>
    </row>
    <row r="323" spans="2:10" x14ac:dyDescent="0.2">
      <c r="B323">
        <v>322</v>
      </c>
      <c r="C323" t="str">
        <f ca="1"/>
        <v>Illinois</v>
      </c>
      <c r="D323" t="str">
        <f ca="1"/>
        <v>Joliet</v>
      </c>
      <c r="E323" t="str">
        <f ca="1"/>
        <v>Cherry St</v>
      </c>
      <c r="F323">
        <f ca="1"/>
        <v>60</v>
      </c>
      <c r="G323" t="str">
        <f ca="1"/>
        <v>74603</v>
      </c>
      <c r="H323" t="str">
        <f ca="1"/>
        <v>United States, Illinois, Joliet, Cherry St, 60, 74603</v>
      </c>
      <c r="I323" t="str">
        <f ca="1"/>
        <v>EdenEcho Developers</v>
      </c>
      <c r="J323" t="str">
        <f ca="1"/>
        <v>7730487488</v>
      </c>
    </row>
    <row r="324" spans="2:10" x14ac:dyDescent="0.2">
      <c r="B324">
        <v>323</v>
      </c>
      <c r="C324" t="str">
        <f ca="1"/>
        <v>Alaska</v>
      </c>
      <c r="D324" t="str">
        <f ca="1"/>
        <v>Palmer</v>
      </c>
      <c r="E324" t="str">
        <f ca="1"/>
        <v>High St</v>
      </c>
      <c r="F324">
        <f ca="1"/>
        <v>28</v>
      </c>
      <c r="G324" t="str">
        <f ca="1"/>
        <v>32848</v>
      </c>
      <c r="H324" t="str">
        <f ca="1"/>
        <v>United States, Alaska, Palmer, High St, 28, 32848</v>
      </c>
      <c r="I324" t="str">
        <f ca="1"/>
        <v/>
      </c>
      <c r="J324" t="str">
        <f ca="1"/>
        <v>9078455300</v>
      </c>
    </row>
    <row r="325" spans="2:10" x14ac:dyDescent="0.2">
      <c r="B325">
        <v>324</v>
      </c>
      <c r="C325" t="str">
        <f ca="1"/>
        <v>Minnesota</v>
      </c>
      <c r="D325" t="str">
        <f ca="1"/>
        <v>Brooklyn Park</v>
      </c>
      <c r="E325" t="str">
        <f ca="1"/>
        <v>Locust St</v>
      </c>
      <c r="F325">
        <f ca="1"/>
        <v>128</v>
      </c>
      <c r="G325" t="str">
        <f ca="1"/>
        <v>14356</v>
      </c>
      <c r="H325" t="str">
        <f ca="1"/>
        <v>United States, Minnesota, Brooklyn Park, Locust St, 128, 14356</v>
      </c>
      <c r="I325" t="str">
        <f ca="1"/>
        <v/>
      </c>
      <c r="J325" t="str">
        <f ca="1"/>
        <v>2184080532</v>
      </c>
    </row>
    <row r="326" spans="2:10" x14ac:dyDescent="0.2">
      <c r="B326">
        <v>325</v>
      </c>
      <c r="C326" t="str">
        <f ca="1"/>
        <v>Mississippi</v>
      </c>
      <c r="D326" t="str">
        <f ca="1"/>
        <v>Horn Lake</v>
      </c>
      <c r="E326" t="str">
        <f ca="1"/>
        <v>Short St</v>
      </c>
      <c r="F326">
        <f ca="1"/>
        <v>54</v>
      </c>
      <c r="G326" t="str">
        <f ca="1"/>
        <v>15807</v>
      </c>
      <c r="H326" t="str">
        <f ca="1"/>
        <v>United States, Mississippi, Horn Lake, Short St, 54, 15807</v>
      </c>
      <c r="I326" t="str">
        <f ca="1"/>
        <v>TerraTrove Traders</v>
      </c>
      <c r="J326" t="str">
        <f ca="1"/>
        <v>2283938173</v>
      </c>
    </row>
    <row r="327" spans="2:10" x14ac:dyDescent="0.2">
      <c r="B327">
        <v>326</v>
      </c>
      <c r="C327" t="str">
        <f ca="1"/>
        <v>Louisiana</v>
      </c>
      <c r="D327" t="str">
        <f ca="1"/>
        <v>Houma</v>
      </c>
      <c r="E327" t="str">
        <f ca="1"/>
        <v>Poplar St</v>
      </c>
      <c r="F327">
        <f ca="1"/>
        <v>18</v>
      </c>
      <c r="G327" t="str">
        <f ca="1"/>
        <v>86757</v>
      </c>
      <c r="H327" t="str">
        <f ca="1"/>
        <v>United States, Louisiana, Houma, Poplar St, 18, 86757</v>
      </c>
      <c r="I327" t="str">
        <f ca="1"/>
        <v>PetalPro Partners</v>
      </c>
      <c r="J327" t="str">
        <f ca="1"/>
        <v>3377518063</v>
      </c>
    </row>
    <row r="328" spans="2:10" x14ac:dyDescent="0.2">
      <c r="B328">
        <v>327</v>
      </c>
      <c r="C328" t="str">
        <f ca="1"/>
        <v>Hawaii</v>
      </c>
      <c r="D328" t="str">
        <f ca="1"/>
        <v>Pearl City</v>
      </c>
      <c r="E328" t="str">
        <f ca="1"/>
        <v>West St</v>
      </c>
      <c r="F328">
        <f ca="1"/>
        <v>130</v>
      </c>
      <c r="G328" t="str">
        <f ca="1"/>
        <v>60393</v>
      </c>
      <c r="H328" t="str">
        <f ca="1"/>
        <v>United States, Hawaii, Pearl City, West St, 130, 60393</v>
      </c>
      <c r="I328" t="str">
        <f ca="1"/>
        <v/>
      </c>
      <c r="J328" t="str">
        <f ca="1"/>
        <v>8080419847</v>
      </c>
    </row>
    <row r="329" spans="2:10" x14ac:dyDescent="0.2">
      <c r="B329">
        <v>328</v>
      </c>
      <c r="C329" t="str">
        <f ca="1"/>
        <v>Georgia</v>
      </c>
      <c r="D329" t="str">
        <f ca="1"/>
        <v>Valdosta</v>
      </c>
      <c r="E329" t="str">
        <f ca="1"/>
        <v>Church St</v>
      </c>
      <c r="F329">
        <f ca="1"/>
        <v>87</v>
      </c>
      <c r="G329" t="str">
        <f ca="1"/>
        <v>70394</v>
      </c>
      <c r="H329" t="str">
        <f ca="1"/>
        <v>United States, Georgia, Valdosta, Church St, 87, 70394</v>
      </c>
      <c r="I329" t="str">
        <f ca="1"/>
        <v/>
      </c>
      <c r="J329" t="str">
        <f ca="1"/>
        <v>2294419595</v>
      </c>
    </row>
    <row r="330" spans="2:10" x14ac:dyDescent="0.2">
      <c r="B330">
        <v>329</v>
      </c>
      <c r="C330" t="str">
        <f ca="1"/>
        <v>Georgia</v>
      </c>
      <c r="D330" t="str">
        <f ca="1"/>
        <v>Alpharetta</v>
      </c>
      <c r="E330" t="str">
        <f ca="1"/>
        <v>Circle Dr</v>
      </c>
      <c r="F330">
        <f ca="1"/>
        <v>41</v>
      </c>
      <c r="G330" t="str">
        <f ca="1"/>
        <v>20912</v>
      </c>
      <c r="H330" t="str">
        <f ca="1"/>
        <v>United States, Georgia, Alpharetta, Circle Dr, 41, 20912</v>
      </c>
      <c r="I330" t="str">
        <f ca="1"/>
        <v/>
      </c>
      <c r="J330" t="str">
        <f ca="1"/>
        <v>6781703863</v>
      </c>
    </row>
    <row r="331" spans="2:10" x14ac:dyDescent="0.2">
      <c r="B331">
        <v>330</v>
      </c>
      <c r="C331" t="str">
        <f ca="1"/>
        <v>Georgia</v>
      </c>
      <c r="D331" t="str">
        <f ca="1"/>
        <v>South Fulton</v>
      </c>
      <c r="E331" t="str">
        <f ca="1"/>
        <v>Mill St</v>
      </c>
      <c r="F331">
        <f ca="1"/>
        <v>72</v>
      </c>
      <c r="G331" t="str">
        <f ca="1"/>
        <v>16727</v>
      </c>
      <c r="H331" t="str">
        <f ca="1"/>
        <v>United States, Georgia, South Fulton, Mill St, 72, 16727</v>
      </c>
      <c r="I331" t="str">
        <f ca="1"/>
        <v/>
      </c>
      <c r="J331" t="str">
        <f ca="1"/>
        <v>7061022060</v>
      </c>
    </row>
    <row r="332" spans="2:10" x14ac:dyDescent="0.2">
      <c r="B332">
        <v>331</v>
      </c>
      <c r="C332" t="str">
        <f ca="1"/>
        <v>Colorado</v>
      </c>
      <c r="D332" t="str">
        <f ca="1"/>
        <v>Boulder</v>
      </c>
      <c r="E332" t="str">
        <f ca="1"/>
        <v>Jackson St</v>
      </c>
      <c r="F332">
        <f ca="1"/>
        <v>85</v>
      </c>
      <c r="G332" t="str">
        <f ca="1"/>
        <v>34185</v>
      </c>
      <c r="H332" t="str">
        <f ca="1"/>
        <v>United States, Colorado, Boulder, Jackson St, 85, 34185</v>
      </c>
      <c r="I332" t="str">
        <f ca="1"/>
        <v/>
      </c>
      <c r="J332" t="str">
        <f ca="1"/>
        <v>9706619102</v>
      </c>
    </row>
    <row r="333" spans="2:10" x14ac:dyDescent="0.2">
      <c r="B333">
        <v>332</v>
      </c>
      <c r="C333" t="str">
        <f ca="1"/>
        <v>New Jersey</v>
      </c>
      <c r="D333" t="str">
        <f ca="1"/>
        <v>East Orange</v>
      </c>
      <c r="E333" t="str">
        <f ca="1"/>
        <v>Meadow Ln</v>
      </c>
      <c r="F333">
        <f ca="1"/>
        <v>60</v>
      </c>
      <c r="G333" t="str">
        <f ca="1"/>
        <v>14132</v>
      </c>
      <c r="H333" t="str">
        <f ca="1"/>
        <v>United States, New Jersey, East Orange, Meadow Ln, 60, 14132</v>
      </c>
      <c r="I333" t="str">
        <f ca="1"/>
        <v/>
      </c>
      <c r="J333" t="str">
        <f ca="1"/>
        <v>6093471548</v>
      </c>
    </row>
    <row r="334" spans="2:10" x14ac:dyDescent="0.2">
      <c r="B334">
        <v>333</v>
      </c>
      <c r="C334" t="str">
        <f ca="1"/>
        <v>Michigan</v>
      </c>
      <c r="D334" t="str">
        <f ca="1"/>
        <v>Rochester Hills</v>
      </c>
      <c r="E334" t="str">
        <f ca="1"/>
        <v>Washington St</v>
      </c>
      <c r="F334">
        <f ca="1"/>
        <v>26</v>
      </c>
      <c r="G334" t="str">
        <f ca="1"/>
        <v>90982</v>
      </c>
      <c r="H334" t="str">
        <f ca="1"/>
        <v>United States, Michigan, Rochester Hills, Washington St, 26, 90982</v>
      </c>
      <c r="I334" t="str">
        <f ca="1"/>
        <v>BlossomBridge Corp.</v>
      </c>
      <c r="J334" t="str">
        <f ca="1"/>
        <v>2311632175</v>
      </c>
    </row>
    <row r="335" spans="2:10" x14ac:dyDescent="0.2">
      <c r="B335">
        <v>334</v>
      </c>
      <c r="C335" t="str">
        <f ca="1"/>
        <v>Nevada</v>
      </c>
      <c r="D335" t="str">
        <f ca="1"/>
        <v>Las Vegas</v>
      </c>
      <c r="E335" t="str">
        <f ca="1"/>
        <v>Mill St</v>
      </c>
      <c r="F335">
        <f ca="1"/>
        <v>29</v>
      </c>
      <c r="G335" t="str">
        <f ca="1"/>
        <v>41040</v>
      </c>
      <c r="H335" t="str">
        <f ca="1"/>
        <v>United States, Nevada, Las Vegas, Mill St, 29, 41040</v>
      </c>
      <c r="I335" t="str">
        <f ca="1"/>
        <v>CultivateConsortium Agency</v>
      </c>
      <c r="J335" t="str">
        <f ca="1"/>
        <v>7759004764</v>
      </c>
    </row>
    <row r="336" spans="2:10" x14ac:dyDescent="0.2">
      <c r="B336">
        <v>335</v>
      </c>
      <c r="C336" t="str">
        <f ca="1"/>
        <v>Alaska</v>
      </c>
      <c r="D336" t="str">
        <f ca="1"/>
        <v>Ketchikan</v>
      </c>
      <c r="E336" t="str">
        <f ca="1"/>
        <v>5th St</v>
      </c>
      <c r="F336">
        <f ca="1"/>
        <v>42</v>
      </c>
      <c r="G336" t="str">
        <f ca="1"/>
        <v>16819</v>
      </c>
      <c r="H336" t="str">
        <f ca="1"/>
        <v>United States, Alaska, Ketchikan, 5th St, 42, 16819</v>
      </c>
      <c r="I336" t="str">
        <f ca="1"/>
        <v/>
      </c>
      <c r="J336" t="str">
        <f ca="1"/>
        <v>9076071088</v>
      </c>
    </row>
    <row r="337" spans="2:10" x14ac:dyDescent="0.2">
      <c r="B337">
        <v>336</v>
      </c>
      <c r="C337" t="str">
        <f ca="1"/>
        <v>Hawaii</v>
      </c>
      <c r="D337" t="str">
        <f ca="1"/>
        <v>Honolulu</v>
      </c>
      <c r="E337" t="str">
        <f ca="1"/>
        <v>Jefferson St</v>
      </c>
      <c r="F337">
        <f ca="1"/>
        <v>108</v>
      </c>
      <c r="G337" t="str">
        <f ca="1"/>
        <v>63191</v>
      </c>
      <c r="H337" t="str">
        <f ca="1"/>
        <v>United States, Hawaii, Honolulu, Jefferson St, 108, 63191</v>
      </c>
      <c r="I337" t="str">
        <f ca="1"/>
        <v/>
      </c>
      <c r="J337" t="str">
        <f ca="1"/>
        <v>8089141169</v>
      </c>
    </row>
    <row r="338" spans="2:10" x14ac:dyDescent="0.2">
      <c r="B338">
        <v>337</v>
      </c>
      <c r="C338" t="str">
        <f ca="1"/>
        <v>Illinois</v>
      </c>
      <c r="D338" t="str">
        <f ca="1"/>
        <v>Decatur</v>
      </c>
      <c r="E338" t="str">
        <f ca="1"/>
        <v>Maple St</v>
      </c>
      <c r="F338">
        <f ca="1"/>
        <v>99</v>
      </c>
      <c r="G338" t="str">
        <f ca="1"/>
        <v>13527</v>
      </c>
      <c r="H338" t="str">
        <f ca="1"/>
        <v>United States, Illinois, Decatur, Maple St, 99, 13527</v>
      </c>
      <c r="I338" t="str">
        <f ca="1"/>
        <v/>
      </c>
      <c r="J338" t="str">
        <f ca="1"/>
        <v>8729824866</v>
      </c>
    </row>
    <row r="339" spans="2:10" x14ac:dyDescent="0.2">
      <c r="B339">
        <v>338</v>
      </c>
      <c r="C339" t="str">
        <f ca="1"/>
        <v>Arizona</v>
      </c>
      <c r="D339" t="str">
        <f ca="1"/>
        <v>Tempe</v>
      </c>
      <c r="E339" t="str">
        <f ca="1"/>
        <v>Center St</v>
      </c>
      <c r="F339">
        <f ca="1"/>
        <v>73</v>
      </c>
      <c r="G339" t="str">
        <f ca="1"/>
        <v>76548</v>
      </c>
      <c r="H339" t="str">
        <f ca="1"/>
        <v>United States, Arizona, Tempe, Center St, 73, 76548</v>
      </c>
      <c r="I339" t="str">
        <f ca="1"/>
        <v/>
      </c>
      <c r="J339" t="str">
        <f ca="1"/>
        <v>4802911308</v>
      </c>
    </row>
    <row r="340" spans="2:10" x14ac:dyDescent="0.2">
      <c r="B340">
        <v>339</v>
      </c>
      <c r="C340" t="str">
        <f ca="1"/>
        <v>New Jersey</v>
      </c>
      <c r="D340" t="str">
        <f ca="1"/>
        <v>Toms River</v>
      </c>
      <c r="E340" t="str">
        <f ca="1"/>
        <v>Water St</v>
      </c>
      <c r="F340">
        <f ca="1"/>
        <v>84</v>
      </c>
      <c r="G340" t="str">
        <f ca="1"/>
        <v>29637</v>
      </c>
      <c r="H340" t="str">
        <f ca="1"/>
        <v>United States, New Jersey, Toms River, Water St, 84, 29637</v>
      </c>
      <c r="I340" t="str">
        <f ca="1"/>
        <v/>
      </c>
      <c r="J340" t="str">
        <f ca="1"/>
        <v>8624783889</v>
      </c>
    </row>
    <row r="341" spans="2:10" x14ac:dyDescent="0.2">
      <c r="B341">
        <v>340</v>
      </c>
      <c r="C341" t="str">
        <f ca="1"/>
        <v>Massachusetts</v>
      </c>
      <c r="D341" t="str">
        <f ca="1"/>
        <v>Boston</v>
      </c>
      <c r="E341" t="str">
        <f ca="1"/>
        <v>Spruce St</v>
      </c>
      <c r="F341">
        <f ca="1"/>
        <v>117</v>
      </c>
      <c r="G341" t="str">
        <f ca="1"/>
        <v>54343</v>
      </c>
      <c r="H341" t="str">
        <f ca="1"/>
        <v>United States, Massachusetts, Boston, Spruce St, 117, 54343</v>
      </c>
      <c r="I341" t="str">
        <f ca="1"/>
        <v>VistaVineyard Planners</v>
      </c>
      <c r="J341" t="str">
        <f ca="1"/>
        <v>9787951707</v>
      </c>
    </row>
    <row r="342" spans="2:10" x14ac:dyDescent="0.2">
      <c r="B342">
        <v>341</v>
      </c>
      <c r="C342" t="str">
        <f ca="1"/>
        <v>Iowa</v>
      </c>
      <c r="D342" t="str">
        <f ca="1"/>
        <v>Iowa City</v>
      </c>
      <c r="E342" t="str">
        <f ca="1"/>
        <v>Maple Ave</v>
      </c>
      <c r="F342">
        <f ca="1"/>
        <v>30</v>
      </c>
      <c r="G342" t="str">
        <f ca="1"/>
        <v>68099</v>
      </c>
      <c r="H342" t="str">
        <f ca="1"/>
        <v>United States, Iowa, Iowa City, Maple Ave, 30, 68099</v>
      </c>
      <c r="I342" t="str">
        <f ca="1"/>
        <v/>
      </c>
      <c r="J342" t="str">
        <f ca="1"/>
        <v>5159884104</v>
      </c>
    </row>
    <row r="343" spans="2:10" x14ac:dyDescent="0.2">
      <c r="B343">
        <v>342</v>
      </c>
      <c r="C343" t="str">
        <f ca="1"/>
        <v>Connecticut</v>
      </c>
      <c r="D343" t="str">
        <f ca="1"/>
        <v>Norwalk</v>
      </c>
      <c r="E343" t="str">
        <f ca="1"/>
        <v>Circle Dr</v>
      </c>
      <c r="F343">
        <f ca="1"/>
        <v>25</v>
      </c>
      <c r="G343" t="str">
        <f ca="1"/>
        <v>64055</v>
      </c>
      <c r="H343" t="str">
        <f ca="1"/>
        <v>United States, Connecticut, Norwalk, Circle Dr, 25, 64055</v>
      </c>
      <c r="I343" t="str">
        <f ca="1"/>
        <v/>
      </c>
      <c r="J343" t="str">
        <f ca="1"/>
        <v>9594160762</v>
      </c>
    </row>
    <row r="344" spans="2:10" x14ac:dyDescent="0.2">
      <c r="B344">
        <v>343</v>
      </c>
      <c r="C344" t="str">
        <f ca="1"/>
        <v>Missouri</v>
      </c>
      <c r="D344" t="str">
        <f ca="1"/>
        <v>St. Charles</v>
      </c>
      <c r="E344" t="str">
        <f ca="1"/>
        <v>Center St</v>
      </c>
      <c r="F344">
        <f ca="1"/>
        <v>43</v>
      </c>
      <c r="G344" t="str">
        <f ca="1"/>
        <v>60490</v>
      </c>
      <c r="H344" t="str">
        <f ca="1"/>
        <v>United States, Missouri, St. Charles, Center St, 43, 60490</v>
      </c>
      <c r="I344" t="str">
        <f ca="1"/>
        <v/>
      </c>
      <c r="J344" t="str">
        <f ca="1"/>
        <v>6361194869</v>
      </c>
    </row>
    <row r="345" spans="2:10" x14ac:dyDescent="0.2">
      <c r="B345">
        <v>344</v>
      </c>
      <c r="C345" t="str">
        <f ca="1"/>
        <v>Arkansas</v>
      </c>
      <c r="D345" t="str">
        <f ca="1"/>
        <v>Springdale</v>
      </c>
      <c r="E345" t="str">
        <f ca="1"/>
        <v>Poplar St</v>
      </c>
      <c r="F345">
        <f ca="1"/>
        <v>128</v>
      </c>
      <c r="G345" t="str">
        <f ca="1"/>
        <v>30708</v>
      </c>
      <c r="H345" t="str">
        <f ca="1"/>
        <v>United States, Arkansas, Springdale, Poplar St, 128, 30708</v>
      </c>
      <c r="I345" t="str">
        <f ca="1"/>
        <v/>
      </c>
      <c r="J345" t="str">
        <f ca="1"/>
        <v>4799537834</v>
      </c>
    </row>
    <row r="346" spans="2:10" x14ac:dyDescent="0.2">
      <c r="B346">
        <v>345</v>
      </c>
      <c r="C346" t="str">
        <f ca="1"/>
        <v>Arkansas</v>
      </c>
      <c r="D346" t="str">
        <f ca="1"/>
        <v>Sherwood</v>
      </c>
      <c r="E346" t="str">
        <f ca="1"/>
        <v>West St</v>
      </c>
      <c r="F346">
        <f ca="1"/>
        <v>39</v>
      </c>
      <c r="G346" t="str">
        <f ca="1"/>
        <v>31572</v>
      </c>
      <c r="H346" t="str">
        <f ca="1"/>
        <v>United States, Arkansas, Sherwood, West St, 39, 31572</v>
      </c>
      <c r="I346" t="str">
        <f ca="1"/>
        <v/>
      </c>
      <c r="J346" t="str">
        <f ca="1"/>
        <v>5019690311</v>
      </c>
    </row>
    <row r="347" spans="2:10" x14ac:dyDescent="0.2">
      <c r="B347">
        <v>346</v>
      </c>
      <c r="C347" t="str">
        <f ca="1"/>
        <v>Nevada</v>
      </c>
      <c r="D347" t="str">
        <f ca="1"/>
        <v>Enterprise</v>
      </c>
      <c r="E347" t="str">
        <f ca="1"/>
        <v>Oak St</v>
      </c>
      <c r="F347">
        <f ca="1"/>
        <v>12</v>
      </c>
      <c r="G347" t="str">
        <f ca="1"/>
        <v>93256</v>
      </c>
      <c r="H347" t="str">
        <f ca="1"/>
        <v>United States, Nevada, Enterprise, Oak St, 12, 93256</v>
      </c>
      <c r="I347" t="str">
        <f ca="1"/>
        <v>CultivateConsortium Agency</v>
      </c>
      <c r="J347" t="str">
        <f ca="1"/>
        <v>7250590550</v>
      </c>
    </row>
    <row r="348" spans="2:10" x14ac:dyDescent="0.2">
      <c r="B348">
        <v>347</v>
      </c>
      <c r="C348" t="str">
        <f ca="1"/>
        <v>Michigan</v>
      </c>
      <c r="D348" t="str">
        <f ca="1"/>
        <v>Detroit</v>
      </c>
      <c r="E348" t="str">
        <f ca="1"/>
        <v>S Main St</v>
      </c>
      <c r="F348">
        <f ca="1"/>
        <v>56</v>
      </c>
      <c r="G348" t="str">
        <f ca="1"/>
        <v>20989</v>
      </c>
      <c r="H348" t="str">
        <f ca="1"/>
        <v>United States, Michigan, Detroit, S Main St, 56, 20989</v>
      </c>
      <c r="I348" t="str">
        <f ca="1"/>
        <v/>
      </c>
      <c r="J348" t="str">
        <f ca="1"/>
        <v>2690700951</v>
      </c>
    </row>
    <row r="349" spans="2:10" x14ac:dyDescent="0.2">
      <c r="B349">
        <v>348</v>
      </c>
      <c r="C349" t="str">
        <f ca="1"/>
        <v>Mississippi</v>
      </c>
      <c r="D349" t="str">
        <f ca="1"/>
        <v>Tupelo</v>
      </c>
      <c r="E349" t="str">
        <f ca="1"/>
        <v>Jackson St</v>
      </c>
      <c r="F349">
        <f ca="1"/>
        <v>87</v>
      </c>
      <c r="G349" t="str">
        <f ca="1"/>
        <v>99246</v>
      </c>
      <c r="H349" t="str">
        <f ca="1"/>
        <v>United States, Mississippi, Tupelo, Jackson St, 87, 99246</v>
      </c>
      <c r="I349" t="str">
        <f ca="1"/>
        <v/>
      </c>
      <c r="J349" t="str">
        <f ca="1"/>
        <v>6019494510</v>
      </c>
    </row>
    <row r="350" spans="2:10" x14ac:dyDescent="0.2">
      <c r="B350">
        <v>349</v>
      </c>
      <c r="C350" t="str">
        <f ca="1"/>
        <v>Colorado</v>
      </c>
      <c r="D350" t="str">
        <f ca="1"/>
        <v>Greeley</v>
      </c>
      <c r="E350" t="str">
        <f ca="1"/>
        <v>Spring St</v>
      </c>
      <c r="F350">
        <f ca="1"/>
        <v>4</v>
      </c>
      <c r="G350" t="str">
        <f ca="1"/>
        <v>41126</v>
      </c>
      <c r="H350" t="str">
        <f ca="1"/>
        <v>United States, Colorado, Greeley, Spring St, 4, 41126</v>
      </c>
      <c r="I350" t="str">
        <f ca="1"/>
        <v/>
      </c>
      <c r="J350" t="str">
        <f ca="1"/>
        <v>7205443675</v>
      </c>
    </row>
    <row r="351" spans="2:10" x14ac:dyDescent="0.2">
      <c r="B351">
        <v>350</v>
      </c>
      <c r="C351" t="str">
        <f ca="1"/>
        <v>Delaware</v>
      </c>
      <c r="D351" t="str">
        <f ca="1"/>
        <v>Glasgow</v>
      </c>
      <c r="E351" t="str">
        <f ca="1"/>
        <v>Poplar St</v>
      </c>
      <c r="F351">
        <f ca="1"/>
        <v>48</v>
      </c>
      <c r="G351" t="str">
        <f ca="1"/>
        <v>68450</v>
      </c>
      <c r="H351" t="str">
        <f ca="1"/>
        <v>United States, Delaware, Glasgow, Poplar St, 48, 68450</v>
      </c>
      <c r="I351" t="str">
        <f ca="1"/>
        <v/>
      </c>
      <c r="J351" t="str">
        <f ca="1"/>
        <v>3023804978</v>
      </c>
    </row>
    <row r="352" spans="2:10" x14ac:dyDescent="0.2">
      <c r="B352">
        <v>351</v>
      </c>
      <c r="C352" t="str">
        <f ca="1"/>
        <v>Florida</v>
      </c>
      <c r="D352" t="str">
        <f ca="1"/>
        <v>Fort Lauderdale</v>
      </c>
      <c r="E352" t="str">
        <f ca="1"/>
        <v>Airport Rd</v>
      </c>
      <c r="F352">
        <f ca="1"/>
        <v>1</v>
      </c>
      <c r="G352" t="str">
        <f ca="1"/>
        <v>61437</v>
      </c>
      <c r="H352" t="str">
        <f ca="1"/>
        <v>United States, Florida, Fort Lauderdale, Airport Rd, 1, 61437</v>
      </c>
      <c r="I352" t="str">
        <f ca="1"/>
        <v/>
      </c>
      <c r="J352" t="str">
        <f ca="1"/>
        <v>7863512755</v>
      </c>
    </row>
    <row r="353" spans="2:10" x14ac:dyDescent="0.2">
      <c r="B353">
        <v>352</v>
      </c>
      <c r="C353" t="str">
        <f ca="1"/>
        <v>Indiana</v>
      </c>
      <c r="D353" t="str">
        <f ca="1"/>
        <v>South Bend</v>
      </c>
      <c r="E353" t="str">
        <f ca="1"/>
        <v>Hill St</v>
      </c>
      <c r="F353">
        <f ca="1"/>
        <v>8</v>
      </c>
      <c r="G353" t="str">
        <f ca="1"/>
        <v>67103</v>
      </c>
      <c r="H353" t="str">
        <f ca="1"/>
        <v>United States, Indiana, South Bend, Hill St, 8, 67103</v>
      </c>
      <c r="I353" t="str">
        <f ca="1"/>
        <v>BudBounty Business</v>
      </c>
      <c r="J353" t="str">
        <f ca="1"/>
        <v>2604587284</v>
      </c>
    </row>
    <row r="354" spans="2:10" x14ac:dyDescent="0.2">
      <c r="B354">
        <v>353</v>
      </c>
      <c r="C354" t="str">
        <f ca="1"/>
        <v>Indiana</v>
      </c>
      <c r="D354" t="str">
        <f ca="1"/>
        <v>Fishers</v>
      </c>
      <c r="E354" t="str">
        <f ca="1"/>
        <v>8th St</v>
      </c>
      <c r="F354">
        <f ca="1"/>
        <v>70</v>
      </c>
      <c r="G354" t="str">
        <f ca="1"/>
        <v>40199</v>
      </c>
      <c r="H354" t="str">
        <f ca="1"/>
        <v>United States, Indiana, Fishers, 8th St, 70, 40199</v>
      </c>
      <c r="I354" t="str">
        <f ca="1"/>
        <v/>
      </c>
      <c r="J354" t="str">
        <f ca="1"/>
        <v>4636101785</v>
      </c>
    </row>
    <row r="355" spans="2:10" x14ac:dyDescent="0.2">
      <c r="B355">
        <v>354</v>
      </c>
      <c r="C355" t="str">
        <f ca="1"/>
        <v>Missouri</v>
      </c>
      <c r="D355" t="str">
        <f ca="1"/>
        <v>Jefferson City</v>
      </c>
      <c r="E355" t="str">
        <f ca="1"/>
        <v>East St</v>
      </c>
      <c r="F355">
        <f ca="1"/>
        <v>135</v>
      </c>
      <c r="G355" t="str">
        <f ca="1"/>
        <v>75043</v>
      </c>
      <c r="H355" t="str">
        <f ca="1"/>
        <v>United States, Missouri, Jefferson City, East St, 135, 75043</v>
      </c>
      <c r="I355" t="str">
        <f ca="1"/>
        <v/>
      </c>
      <c r="J355" t="str">
        <f ca="1"/>
        <v>3144816580</v>
      </c>
    </row>
    <row r="356" spans="2:10" x14ac:dyDescent="0.2">
      <c r="B356">
        <v>355</v>
      </c>
      <c r="C356" t="str">
        <f ca="1"/>
        <v>Florida</v>
      </c>
      <c r="D356" t="str">
        <f ca="1"/>
        <v>Fort Lauderdale</v>
      </c>
      <c r="E356" t="str">
        <f ca="1"/>
        <v>Cedar Ln</v>
      </c>
      <c r="F356">
        <f ca="1"/>
        <v>43</v>
      </c>
      <c r="G356" t="str">
        <f ca="1"/>
        <v>15124</v>
      </c>
      <c r="H356" t="str">
        <f ca="1"/>
        <v>United States, Florida, Fort Lauderdale, Cedar Ln, 43, 15124</v>
      </c>
      <c r="I356" t="str">
        <f ca="1"/>
        <v/>
      </c>
      <c r="J356" t="str">
        <f ca="1"/>
        <v>3525647662</v>
      </c>
    </row>
    <row r="357" spans="2:10" x14ac:dyDescent="0.2">
      <c r="B357">
        <v>356</v>
      </c>
      <c r="C357" t="str">
        <f ca="1"/>
        <v>Nevada</v>
      </c>
      <c r="D357" t="str">
        <f ca="1"/>
        <v>North Las Vegas</v>
      </c>
      <c r="E357" t="str">
        <f ca="1"/>
        <v>6th St</v>
      </c>
      <c r="F357">
        <f ca="1"/>
        <v>77</v>
      </c>
      <c r="G357" t="str">
        <f ca="1"/>
        <v>00533</v>
      </c>
      <c r="H357" t="str">
        <f ca="1"/>
        <v>United States, Nevada, North Las Vegas, 6th St, 77, 00533</v>
      </c>
      <c r="I357" t="str">
        <f ca="1"/>
        <v/>
      </c>
      <c r="J357" t="str">
        <f ca="1"/>
        <v>7751438619</v>
      </c>
    </row>
    <row r="358" spans="2:10" x14ac:dyDescent="0.2">
      <c r="B358">
        <v>357</v>
      </c>
      <c r="C358" t="str">
        <f ca="1"/>
        <v>Montana</v>
      </c>
      <c r="D358" t="str">
        <f ca="1"/>
        <v>Lockwood</v>
      </c>
      <c r="E358" t="str">
        <f ca="1"/>
        <v>S Main St</v>
      </c>
      <c r="F358">
        <f ca="1"/>
        <v>103</v>
      </c>
      <c r="G358" t="str">
        <f ca="1"/>
        <v>97947</v>
      </c>
      <c r="H358" t="str">
        <f ca="1"/>
        <v>United States, Montana, Lockwood, S Main St, 103, 97947</v>
      </c>
      <c r="I358" t="str">
        <f ca="1"/>
        <v/>
      </c>
      <c r="J358" t="str">
        <f ca="1"/>
        <v>4068363092</v>
      </c>
    </row>
    <row r="359" spans="2:10" x14ac:dyDescent="0.2">
      <c r="B359">
        <v>358</v>
      </c>
      <c r="C359" t="str">
        <f ca="1"/>
        <v>New Hampshire</v>
      </c>
      <c r="D359" t="str">
        <f ca="1"/>
        <v>Durham</v>
      </c>
      <c r="E359" t="str">
        <f ca="1"/>
        <v>4th St</v>
      </c>
      <c r="F359">
        <f ca="1"/>
        <v>113</v>
      </c>
      <c r="G359" t="str">
        <f ca="1"/>
        <v>12612</v>
      </c>
      <c r="H359" t="str">
        <f ca="1"/>
        <v>United States, New Hampshire, Durham, 4th St, 113, 12612</v>
      </c>
      <c r="I359" t="str">
        <f ca="1"/>
        <v/>
      </c>
      <c r="J359" t="str">
        <f ca="1"/>
        <v>6032333966</v>
      </c>
    </row>
    <row r="360" spans="2:10" x14ac:dyDescent="0.2">
      <c r="B360">
        <v>359</v>
      </c>
      <c r="C360" t="str">
        <f ca="1"/>
        <v>Maryland</v>
      </c>
      <c r="D360" t="str">
        <f ca="1"/>
        <v>Ellicott City</v>
      </c>
      <c r="E360" t="str">
        <f ca="1"/>
        <v>2nd Ave</v>
      </c>
      <c r="F360">
        <f ca="1"/>
        <v>41</v>
      </c>
      <c r="G360" t="str">
        <f ca="1"/>
        <v>22216</v>
      </c>
      <c r="H360" t="str">
        <f ca="1"/>
        <v>United States, Maryland, Ellicott City, 2nd Ave, 41, 22216</v>
      </c>
      <c r="I360" t="str">
        <f ca="1"/>
        <v/>
      </c>
      <c r="J360" t="str">
        <f ca="1"/>
        <v>4104946645</v>
      </c>
    </row>
    <row r="361" spans="2:10" x14ac:dyDescent="0.2">
      <c r="B361">
        <v>360</v>
      </c>
      <c r="C361" t="str">
        <f ca="1"/>
        <v>Montana</v>
      </c>
      <c r="D361" t="str">
        <f ca="1"/>
        <v>Billings</v>
      </c>
      <c r="E361" t="str">
        <f ca="1"/>
        <v>Ridge Rd</v>
      </c>
      <c r="F361">
        <f ca="1"/>
        <v>121</v>
      </c>
      <c r="G361" t="str">
        <f ca="1"/>
        <v>37619</v>
      </c>
      <c r="H361" t="str">
        <f ca="1"/>
        <v>United States, Montana, Billings, Ridge Rd, 121, 37619</v>
      </c>
      <c r="I361" t="str">
        <f ca="1"/>
        <v/>
      </c>
      <c r="J361" t="str">
        <f ca="1"/>
        <v>4060826209</v>
      </c>
    </row>
    <row r="362" spans="2:10" x14ac:dyDescent="0.2">
      <c r="B362">
        <v>361</v>
      </c>
      <c r="C362" t="str">
        <f ca="1"/>
        <v>California</v>
      </c>
      <c r="D362" t="str">
        <f ca="1"/>
        <v>Los Angeles</v>
      </c>
      <c r="E362" t="str">
        <f ca="1"/>
        <v>N Main St</v>
      </c>
      <c r="F362">
        <f ca="1"/>
        <v>121</v>
      </c>
      <c r="G362" t="str">
        <f ca="1"/>
        <v>79712</v>
      </c>
      <c r="H362" t="str">
        <f ca="1"/>
        <v>United States, California, Los Angeles, N Main St, 121, 79712</v>
      </c>
      <c r="I362" t="str">
        <f ca="1"/>
        <v/>
      </c>
      <c r="J362" t="str">
        <f ca="1"/>
        <v>6691656752</v>
      </c>
    </row>
    <row r="363" spans="2:10" x14ac:dyDescent="0.2">
      <c r="B363">
        <v>362</v>
      </c>
      <c r="C363" t="str">
        <f ca="1"/>
        <v>Montana</v>
      </c>
      <c r="D363" t="str">
        <f ca="1"/>
        <v>Missoula</v>
      </c>
      <c r="E363" t="str">
        <f ca="1"/>
        <v>7th St</v>
      </c>
      <c r="F363">
        <f ca="1"/>
        <v>107</v>
      </c>
      <c r="G363" t="str">
        <f ca="1"/>
        <v>03241</v>
      </c>
      <c r="H363" t="str">
        <f ca="1"/>
        <v>United States, Montana, Missoula, 7th St, 107, 03241</v>
      </c>
      <c r="I363" t="str">
        <f ca="1"/>
        <v/>
      </c>
      <c r="J363" t="str">
        <f ca="1"/>
        <v>4062842434</v>
      </c>
    </row>
    <row r="364" spans="2:10" x14ac:dyDescent="0.2">
      <c r="B364">
        <v>363</v>
      </c>
      <c r="C364" t="str">
        <f ca="1"/>
        <v>Kansas</v>
      </c>
      <c r="D364" t="str">
        <f ca="1"/>
        <v>Topeka</v>
      </c>
      <c r="E364" t="str">
        <f ca="1"/>
        <v>Meadow Ln</v>
      </c>
      <c r="F364">
        <f ca="1"/>
        <v>120</v>
      </c>
      <c r="G364" t="str">
        <f ca="1"/>
        <v>95470</v>
      </c>
      <c r="H364" t="str">
        <f ca="1"/>
        <v>United States, Kansas, Topeka, Meadow Ln, 120, 95470</v>
      </c>
      <c r="I364" t="str">
        <f ca="1"/>
        <v>BloomWorks Landscaping</v>
      </c>
      <c r="J364" t="str">
        <f ca="1"/>
        <v>6209906004</v>
      </c>
    </row>
    <row r="365" spans="2:10" x14ac:dyDescent="0.2">
      <c r="B365">
        <v>364</v>
      </c>
      <c r="C365" t="str">
        <f ca="1"/>
        <v>Michigan</v>
      </c>
      <c r="D365" t="str">
        <f ca="1"/>
        <v>Grand Rapids</v>
      </c>
      <c r="E365" t="str">
        <f ca="1"/>
        <v>E Main St</v>
      </c>
      <c r="F365">
        <f ca="1"/>
        <v>89</v>
      </c>
      <c r="G365" t="str">
        <f ca="1"/>
        <v>03101</v>
      </c>
      <c r="H365" t="str">
        <f ca="1"/>
        <v>United States, Michigan, Grand Rapids, E Main St, 89, 03101</v>
      </c>
      <c r="I365" t="str">
        <f ca="1"/>
        <v>FoliageFrontiers Inc.</v>
      </c>
      <c r="J365" t="str">
        <f ca="1"/>
        <v>5177841705</v>
      </c>
    </row>
    <row r="366" spans="2:10" x14ac:dyDescent="0.2">
      <c r="B366">
        <v>365</v>
      </c>
      <c r="C366" t="str">
        <f ca="1"/>
        <v>Missouri</v>
      </c>
      <c r="D366" t="str">
        <f ca="1"/>
        <v>Blue Springs</v>
      </c>
      <c r="E366" t="str">
        <f ca="1"/>
        <v>Center St</v>
      </c>
      <c r="F366">
        <f ca="1"/>
        <v>41</v>
      </c>
      <c r="G366" t="str">
        <f ca="1"/>
        <v>92709</v>
      </c>
      <c r="H366" t="str">
        <f ca="1"/>
        <v>United States, Missouri, Blue Springs, Center St, 41, 92709</v>
      </c>
      <c r="I366" t="str">
        <f ca="1"/>
        <v/>
      </c>
      <c r="J366" t="str">
        <f ca="1"/>
        <v>4174170119</v>
      </c>
    </row>
    <row r="367" spans="2:10" x14ac:dyDescent="0.2">
      <c r="B367">
        <v>366</v>
      </c>
      <c r="C367" t="str">
        <f ca="1"/>
        <v>New Hampshire</v>
      </c>
      <c r="D367" t="str">
        <f ca="1"/>
        <v>Somersworth</v>
      </c>
      <c r="E367" t="str">
        <f ca="1"/>
        <v>Lakeview Dr</v>
      </c>
      <c r="F367">
        <f ca="1"/>
        <v>74</v>
      </c>
      <c r="G367" t="str">
        <f ca="1"/>
        <v>01432</v>
      </c>
      <c r="H367" t="str">
        <f ca="1"/>
        <v>United States, New Hampshire, Somersworth, Lakeview Dr, 74, 01432</v>
      </c>
      <c r="I367" t="str">
        <f ca="1"/>
        <v/>
      </c>
      <c r="J367" t="str">
        <f ca="1"/>
        <v>6030191780</v>
      </c>
    </row>
    <row r="368" spans="2:10" x14ac:dyDescent="0.2">
      <c r="B368">
        <v>367</v>
      </c>
      <c r="C368" t="str">
        <f ca="1"/>
        <v>Kentucky</v>
      </c>
      <c r="D368" t="str">
        <f ca="1"/>
        <v>Jeffersontown</v>
      </c>
      <c r="E368" t="str">
        <f ca="1"/>
        <v>Maple St</v>
      </c>
      <c r="F368">
        <f ca="1"/>
        <v>42</v>
      </c>
      <c r="G368" t="str">
        <f ca="1"/>
        <v>19024</v>
      </c>
      <c r="H368" t="str">
        <f ca="1"/>
        <v>United States, Kentucky, Jeffersontown, Maple St, 42, 19024</v>
      </c>
      <c r="I368" t="str">
        <f ca="1"/>
        <v/>
      </c>
      <c r="J368" t="str">
        <f ca="1"/>
        <v>3647845785</v>
      </c>
    </row>
    <row r="369" spans="2:10" x14ac:dyDescent="0.2">
      <c r="B369">
        <v>368</v>
      </c>
      <c r="C369" t="str">
        <f ca="1"/>
        <v>Idaho</v>
      </c>
      <c r="D369" t="str">
        <f ca="1"/>
        <v>Eagle</v>
      </c>
      <c r="E369" t="str">
        <f ca="1"/>
        <v>Jackson St</v>
      </c>
      <c r="F369">
        <f ca="1"/>
        <v>44</v>
      </c>
      <c r="G369" t="str">
        <f ca="1"/>
        <v>67539</v>
      </c>
      <c r="H369" t="str">
        <f ca="1"/>
        <v>United States, Idaho, Eagle, Jackson St, 44, 67539</v>
      </c>
      <c r="I369" t="str">
        <f ca="1"/>
        <v>ParkPlace Properties</v>
      </c>
      <c r="J369" t="str">
        <f ca="1"/>
        <v>9865303159</v>
      </c>
    </row>
    <row r="370" spans="2:10" x14ac:dyDescent="0.2">
      <c r="B370">
        <v>369</v>
      </c>
      <c r="C370" t="str">
        <f ca="1"/>
        <v>Arizona</v>
      </c>
      <c r="D370" t="str">
        <f ca="1"/>
        <v>Yuma</v>
      </c>
      <c r="E370" t="str">
        <f ca="1"/>
        <v>5th St</v>
      </c>
      <c r="F370">
        <f ca="1"/>
        <v>32</v>
      </c>
      <c r="G370" t="str">
        <f ca="1"/>
        <v>78382</v>
      </c>
      <c r="H370" t="str">
        <f ca="1"/>
        <v>United States, Arizona, Yuma, 5th St, 32, 78382</v>
      </c>
      <c r="I370" t="str">
        <f ca="1"/>
        <v/>
      </c>
      <c r="J370" t="str">
        <f ca="1"/>
        <v>6230772768</v>
      </c>
    </row>
    <row r="371" spans="2:10" x14ac:dyDescent="0.2">
      <c r="B371">
        <v>370</v>
      </c>
      <c r="C371" t="str">
        <f ca="1"/>
        <v>Michigan</v>
      </c>
      <c r="D371" t="str">
        <f ca="1"/>
        <v>Lansing</v>
      </c>
      <c r="E371" t="str">
        <f ca="1"/>
        <v>4th St</v>
      </c>
      <c r="F371">
        <f ca="1"/>
        <v>70</v>
      </c>
      <c r="G371" t="str">
        <f ca="1"/>
        <v>95728</v>
      </c>
      <c r="H371" t="str">
        <f ca="1"/>
        <v>United States, Michigan, Lansing, 4th St, 70, 95728</v>
      </c>
      <c r="I371" t="str">
        <f ca="1"/>
        <v/>
      </c>
      <c r="J371" t="str">
        <f ca="1"/>
        <v>8102092386</v>
      </c>
    </row>
    <row r="372" spans="2:10" x14ac:dyDescent="0.2">
      <c r="B372">
        <v>371</v>
      </c>
      <c r="C372" t="str">
        <f ca="1"/>
        <v>Kansas</v>
      </c>
      <c r="D372" t="str">
        <f ca="1"/>
        <v>Overland Park</v>
      </c>
      <c r="E372" t="str">
        <f ca="1"/>
        <v>Vine St</v>
      </c>
      <c r="F372">
        <f ca="1"/>
        <v>98</v>
      </c>
      <c r="G372" t="str">
        <f ca="1"/>
        <v>21039</v>
      </c>
      <c r="H372" t="str">
        <f ca="1"/>
        <v>United States, Kansas, Overland Park, Vine St, 98, 21039</v>
      </c>
      <c r="I372" t="str">
        <f ca="1"/>
        <v>BloomWorks Landscaping</v>
      </c>
      <c r="J372" t="str">
        <f ca="1"/>
        <v>3163323625</v>
      </c>
    </row>
    <row r="373" spans="2:10" x14ac:dyDescent="0.2">
      <c r="B373">
        <v>372</v>
      </c>
      <c r="C373" t="str">
        <f ca="1"/>
        <v>Idaho</v>
      </c>
      <c r="D373" t="str">
        <f ca="1"/>
        <v>Post Falls</v>
      </c>
      <c r="E373" t="str">
        <f ca="1"/>
        <v>Jefferson St</v>
      </c>
      <c r="F373">
        <f ca="1"/>
        <v>6</v>
      </c>
      <c r="G373" t="str">
        <f ca="1"/>
        <v>28385</v>
      </c>
      <c r="H373" t="str">
        <f ca="1"/>
        <v>United States, Idaho, Post Falls, Jefferson St, 6, 28385</v>
      </c>
      <c r="I373" t="str">
        <f ca="1"/>
        <v>ParkPlace Properties</v>
      </c>
      <c r="J373" t="str">
        <f ca="1"/>
        <v>9866735966</v>
      </c>
    </row>
    <row r="374" spans="2:10" x14ac:dyDescent="0.2">
      <c r="B374">
        <v>373</v>
      </c>
      <c r="C374" t="str">
        <f ca="1"/>
        <v>Hawaii</v>
      </c>
      <c r="D374" t="str">
        <f ca="1"/>
        <v>Kihei</v>
      </c>
      <c r="E374" t="str">
        <f ca="1"/>
        <v>N Main St</v>
      </c>
      <c r="F374">
        <f ca="1"/>
        <v>104</v>
      </c>
      <c r="G374" t="str">
        <f ca="1"/>
        <v>61537</v>
      </c>
      <c r="H374" t="str">
        <f ca="1"/>
        <v>United States, Hawaii, Kihei, N Main St, 104, 61537</v>
      </c>
      <c r="I374" t="str">
        <f ca="1"/>
        <v/>
      </c>
      <c r="J374" t="str">
        <f ca="1"/>
        <v>8080669819</v>
      </c>
    </row>
    <row r="375" spans="2:10" x14ac:dyDescent="0.2">
      <c r="B375">
        <v>374</v>
      </c>
      <c r="C375" t="str">
        <f ca="1"/>
        <v>Kentucky</v>
      </c>
      <c r="D375" t="str">
        <f ca="1"/>
        <v>Richmond</v>
      </c>
      <c r="E375" t="str">
        <f ca="1"/>
        <v>S Main St</v>
      </c>
      <c r="F375">
        <f ca="1"/>
        <v>25</v>
      </c>
      <c r="G375" t="str">
        <f ca="1"/>
        <v>96113</v>
      </c>
      <c r="H375" t="str">
        <f ca="1"/>
        <v>United States, Kentucky, Richmond, S Main St, 25, 96113</v>
      </c>
      <c r="I375" t="str">
        <f ca="1"/>
        <v/>
      </c>
      <c r="J375" t="str">
        <f ca="1"/>
        <v>2703580003</v>
      </c>
    </row>
    <row r="376" spans="2:10" x14ac:dyDescent="0.2">
      <c r="B376">
        <v>375</v>
      </c>
      <c r="C376" t="str">
        <f ca="1"/>
        <v>Connecticut</v>
      </c>
      <c r="D376" t="str">
        <f ca="1"/>
        <v>New Haven</v>
      </c>
      <c r="E376" t="str">
        <f ca="1"/>
        <v>Meadow Ln</v>
      </c>
      <c r="F376">
        <f ca="1"/>
        <v>89</v>
      </c>
      <c r="G376" t="str">
        <f ca="1"/>
        <v>45642</v>
      </c>
      <c r="H376" t="str">
        <f ca="1"/>
        <v>United States, Connecticut, New Haven, Meadow Ln, 89, 45642</v>
      </c>
      <c r="I376" t="str">
        <f ca="1"/>
        <v/>
      </c>
      <c r="J376" t="str">
        <f ca="1"/>
        <v>8605373869</v>
      </c>
    </row>
    <row r="377" spans="2:10" x14ac:dyDescent="0.2">
      <c r="B377">
        <v>376</v>
      </c>
      <c r="C377" t="str">
        <f ca="1"/>
        <v>Alabama</v>
      </c>
      <c r="D377" t="str">
        <f ca="1"/>
        <v>Auburn</v>
      </c>
      <c r="E377" t="str">
        <f ca="1"/>
        <v>7th St</v>
      </c>
      <c r="F377">
        <f ca="1"/>
        <v>69</v>
      </c>
      <c r="G377" t="str">
        <f ca="1"/>
        <v>64575</v>
      </c>
      <c r="H377" t="str">
        <f ca="1"/>
        <v>United States, Alabama, Auburn, 7th St, 69, 64575</v>
      </c>
      <c r="I377" t="str">
        <f ca="1"/>
        <v>GreenScape Innovators</v>
      </c>
      <c r="J377" t="str">
        <f ca="1"/>
        <v>2566752150</v>
      </c>
    </row>
    <row r="378" spans="2:10" x14ac:dyDescent="0.2">
      <c r="B378">
        <v>377</v>
      </c>
      <c r="C378" t="str">
        <f ca="1"/>
        <v>Montana</v>
      </c>
      <c r="D378" t="str">
        <f ca="1"/>
        <v>Bozeman</v>
      </c>
      <c r="E378" t="str">
        <f ca="1"/>
        <v>Ash St</v>
      </c>
      <c r="F378">
        <f ca="1"/>
        <v>54</v>
      </c>
      <c r="G378" t="str">
        <f ca="1"/>
        <v>11177</v>
      </c>
      <c r="H378" t="str">
        <f ca="1"/>
        <v>United States, Montana, Bozeman, Ash St, 54, 11177</v>
      </c>
      <c r="I378" t="str">
        <f ca="1"/>
        <v/>
      </c>
      <c r="J378" t="str">
        <f ca="1"/>
        <v>4066892920</v>
      </c>
    </row>
    <row r="379" spans="2:10" x14ac:dyDescent="0.2">
      <c r="B379">
        <v>378</v>
      </c>
      <c r="C379" t="str">
        <f ca="1"/>
        <v>Maine</v>
      </c>
      <c r="D379" t="str">
        <f ca="1"/>
        <v>Augusta</v>
      </c>
      <c r="E379" t="str">
        <f ca="1"/>
        <v>Washington Ave</v>
      </c>
      <c r="F379">
        <f ca="1"/>
        <v>48</v>
      </c>
      <c r="G379" t="str">
        <f ca="1"/>
        <v>63799</v>
      </c>
      <c r="H379" t="str">
        <f ca="1"/>
        <v>United States, Maine, Augusta, Washington Ave, 48, 63799</v>
      </c>
      <c r="I379" t="str">
        <f ca="1"/>
        <v/>
      </c>
      <c r="J379" t="str">
        <f ca="1"/>
        <v>2079663841</v>
      </c>
    </row>
    <row r="380" spans="2:10" x14ac:dyDescent="0.2">
      <c r="B380">
        <v>379</v>
      </c>
      <c r="C380" t="str">
        <f ca="1"/>
        <v>Alabama</v>
      </c>
      <c r="D380" t="str">
        <f ca="1"/>
        <v>Auburn</v>
      </c>
      <c r="E380" t="str">
        <f ca="1"/>
        <v>Vine St</v>
      </c>
      <c r="F380">
        <f ca="1"/>
        <v>113</v>
      </c>
      <c r="G380" t="str">
        <f ca="1"/>
        <v>11760</v>
      </c>
      <c r="H380" t="str">
        <f ca="1"/>
        <v>United States, Alabama, Auburn, Vine St, 113, 11760</v>
      </c>
      <c r="I380" t="str">
        <f ca="1"/>
        <v>GreenScape Innovators</v>
      </c>
      <c r="J380" t="str">
        <f ca="1"/>
        <v>2569151448</v>
      </c>
    </row>
    <row r="381" spans="2:10" x14ac:dyDescent="0.2">
      <c r="B381">
        <v>380</v>
      </c>
      <c r="C381" t="str">
        <f ca="1"/>
        <v>Nebraska</v>
      </c>
      <c r="D381" t="str">
        <f ca="1"/>
        <v>Columbus</v>
      </c>
      <c r="E381" t="str">
        <f ca="1"/>
        <v>Central Ave</v>
      </c>
      <c r="F381">
        <f ca="1"/>
        <v>92</v>
      </c>
      <c r="G381" t="str">
        <f ca="1"/>
        <v>08274</v>
      </c>
      <c r="H381" t="str">
        <f ca="1"/>
        <v>United States, Nebraska, Columbus, Central Ave, 92, 08274</v>
      </c>
      <c r="I381" t="str">
        <f ca="1"/>
        <v/>
      </c>
      <c r="J381" t="str">
        <f ca="1"/>
        <v>3087803327</v>
      </c>
    </row>
    <row r="382" spans="2:10" x14ac:dyDescent="0.2">
      <c r="B382">
        <v>381</v>
      </c>
      <c r="C382" t="str">
        <f ca="1"/>
        <v>Alaska</v>
      </c>
      <c r="D382" t="str">
        <f ca="1"/>
        <v>Knik-Fairview</v>
      </c>
      <c r="E382" t="str">
        <f ca="1"/>
        <v>Chestnut St</v>
      </c>
      <c r="F382">
        <f ca="1"/>
        <v>10</v>
      </c>
      <c r="G382" t="str">
        <f ca="1"/>
        <v>32635</v>
      </c>
      <c r="H382" t="str">
        <f ca="1"/>
        <v>United States, Alaska, Knik-Fairview, Chestnut St, 10, 32635</v>
      </c>
      <c r="I382" t="str">
        <f ca="1"/>
        <v/>
      </c>
      <c r="J382" t="str">
        <f ca="1"/>
        <v>9077729120</v>
      </c>
    </row>
    <row r="383" spans="2:10" x14ac:dyDescent="0.2">
      <c r="B383">
        <v>382</v>
      </c>
      <c r="C383" t="str">
        <f ca="1"/>
        <v>Maine</v>
      </c>
      <c r="D383" t="str">
        <f ca="1"/>
        <v>Westbrook</v>
      </c>
      <c r="E383" t="str">
        <f ca="1"/>
        <v>W Main St</v>
      </c>
      <c r="F383">
        <f ca="1"/>
        <v>48</v>
      </c>
      <c r="G383" t="str">
        <f ca="1"/>
        <v>66513</v>
      </c>
      <c r="H383" t="str">
        <f ca="1"/>
        <v>United States, Maine, Westbrook, W Main St, 48, 66513</v>
      </c>
      <c r="I383" t="str">
        <f ca="1"/>
        <v>NatureNest Creators</v>
      </c>
      <c r="J383" t="str">
        <f ca="1"/>
        <v>2073717621</v>
      </c>
    </row>
    <row r="384" spans="2:10" x14ac:dyDescent="0.2">
      <c r="B384">
        <v>383</v>
      </c>
      <c r="C384" t="str">
        <f ca="1"/>
        <v>Hawaii</v>
      </c>
      <c r="D384" t="str">
        <f ca="1"/>
        <v>Kaneohe</v>
      </c>
      <c r="E384" t="str">
        <f ca="1"/>
        <v>Shady Ln</v>
      </c>
      <c r="F384">
        <f ca="1"/>
        <v>29</v>
      </c>
      <c r="G384" t="str">
        <f ca="1"/>
        <v>44717</v>
      </c>
      <c r="H384" t="str">
        <f ca="1"/>
        <v>United States, Hawaii, Kaneohe, Shady Ln, 29, 44717</v>
      </c>
      <c r="I384" t="str">
        <f ca="1"/>
        <v/>
      </c>
      <c r="J384" t="str">
        <f ca="1"/>
        <v>8087387125</v>
      </c>
    </row>
    <row r="385" spans="2:10" x14ac:dyDescent="0.2">
      <c r="B385">
        <v>384</v>
      </c>
      <c r="C385" t="str">
        <f ca="1"/>
        <v>Florida</v>
      </c>
      <c r="D385" t="str">
        <f ca="1"/>
        <v>Hialeah</v>
      </c>
      <c r="E385" t="str">
        <f ca="1"/>
        <v>N Main St</v>
      </c>
      <c r="F385">
        <f ca="1"/>
        <v>48</v>
      </c>
      <c r="G385" t="str">
        <f ca="1"/>
        <v>65527</v>
      </c>
      <c r="H385" t="str">
        <f ca="1"/>
        <v>United States, Florida, Hialeah, N Main St, 48, 65527</v>
      </c>
      <c r="I385" t="str">
        <f ca="1"/>
        <v/>
      </c>
      <c r="J385" t="str">
        <f ca="1"/>
        <v>4078928253</v>
      </c>
    </row>
    <row r="386" spans="2:10" x14ac:dyDescent="0.2">
      <c r="B386">
        <v>385</v>
      </c>
      <c r="C386" t="str">
        <f ca="1"/>
        <v>Hawaii</v>
      </c>
      <c r="D386" t="str">
        <f ca="1"/>
        <v>Kailua</v>
      </c>
      <c r="E386" t="str">
        <f ca="1"/>
        <v>6th St</v>
      </c>
      <c r="F386">
        <f ca="1"/>
        <v>21</v>
      </c>
      <c r="G386" t="str">
        <f ca="1"/>
        <v>01508</v>
      </c>
      <c r="H386" t="str">
        <f ca="1"/>
        <v>United States, Hawaii, Kailua, 6th St, 21, 01508</v>
      </c>
      <c r="I386" t="str">
        <f ca="1"/>
        <v/>
      </c>
      <c r="J386" t="str">
        <f ca="1"/>
        <v>8087889689</v>
      </c>
    </row>
    <row r="387" spans="2:10" x14ac:dyDescent="0.2">
      <c r="B387">
        <v>386</v>
      </c>
      <c r="C387" t="str">
        <f ca="1"/>
        <v>Connecticut</v>
      </c>
      <c r="D387" t="str">
        <f ca="1"/>
        <v>West Hartford</v>
      </c>
      <c r="E387" t="str">
        <f ca="1"/>
        <v>Washington Ave</v>
      </c>
      <c r="F387">
        <f ca="1"/>
        <v>91</v>
      </c>
      <c r="G387" t="str">
        <f ca="1"/>
        <v>22959</v>
      </c>
      <c r="H387" t="str">
        <f ca="1"/>
        <v>United States, Connecticut, West Hartford, Washington Ave, 91, 22959</v>
      </c>
      <c r="I387" t="str">
        <f ca="1"/>
        <v/>
      </c>
      <c r="J387" t="str">
        <f ca="1"/>
        <v>2032177177</v>
      </c>
    </row>
    <row r="388" spans="2:10" x14ac:dyDescent="0.2">
      <c r="B388">
        <v>387</v>
      </c>
      <c r="C388" t="str">
        <f ca="1"/>
        <v>Hawaii</v>
      </c>
      <c r="D388" t="str">
        <f ca="1"/>
        <v>Hilo</v>
      </c>
      <c r="E388" t="str">
        <f ca="1"/>
        <v>Walnut St</v>
      </c>
      <c r="F388">
        <f ca="1"/>
        <v>58</v>
      </c>
      <c r="G388" t="str">
        <f ca="1"/>
        <v>48144</v>
      </c>
      <c r="H388" t="str">
        <f ca="1"/>
        <v>United States, Hawaii, Hilo, Walnut St, 58, 48144</v>
      </c>
      <c r="I388" t="str">
        <f ca="1"/>
        <v/>
      </c>
      <c r="J388" t="str">
        <f ca="1"/>
        <v>8080596147</v>
      </c>
    </row>
    <row r="389" spans="2:10" x14ac:dyDescent="0.2">
      <c r="B389">
        <v>388</v>
      </c>
      <c r="C389" t="str">
        <f ca="1"/>
        <v>Arizona</v>
      </c>
      <c r="D389" t="str">
        <f ca="1"/>
        <v>Yuma</v>
      </c>
      <c r="E389" t="str">
        <f ca="1"/>
        <v>Park St</v>
      </c>
      <c r="F389">
        <f ca="1"/>
        <v>118</v>
      </c>
      <c r="G389" t="str">
        <f ca="1"/>
        <v>29333</v>
      </c>
      <c r="H389" t="str">
        <f ca="1"/>
        <v>United States, Arizona, Yuma, Park St, 118, 29333</v>
      </c>
      <c r="I389" t="str">
        <f ca="1"/>
        <v/>
      </c>
      <c r="J389" t="str">
        <f ca="1"/>
        <v>6022308035</v>
      </c>
    </row>
    <row r="390" spans="2:10" x14ac:dyDescent="0.2">
      <c r="B390">
        <v>389</v>
      </c>
      <c r="C390" t="str">
        <f ca="1"/>
        <v>Illinois</v>
      </c>
      <c r="D390" t="str">
        <f ca="1"/>
        <v>Champaign</v>
      </c>
      <c r="E390" t="str">
        <f ca="1"/>
        <v>River Rd</v>
      </c>
      <c r="F390">
        <f ca="1"/>
        <v>57</v>
      </c>
      <c r="G390" t="str">
        <f ca="1"/>
        <v>11203</v>
      </c>
      <c r="H390" t="str">
        <f ca="1"/>
        <v>United States, Illinois, Champaign, River Rd, 57, 11203</v>
      </c>
      <c r="I390" t="str">
        <f ca="1"/>
        <v>EdenEcho Developers</v>
      </c>
      <c r="J390" t="str">
        <f ca="1"/>
        <v>6182463848</v>
      </c>
    </row>
    <row r="391" spans="2:10" x14ac:dyDescent="0.2">
      <c r="B391">
        <v>390</v>
      </c>
      <c r="C391" t="str">
        <f ca="1"/>
        <v>Indiana</v>
      </c>
      <c r="D391" t="str">
        <f ca="1"/>
        <v>Hammond</v>
      </c>
      <c r="E391" t="str">
        <f ca="1"/>
        <v>Locust St</v>
      </c>
      <c r="F391">
        <f ca="1"/>
        <v>26</v>
      </c>
      <c r="G391" t="str">
        <f ca="1"/>
        <v>97903</v>
      </c>
      <c r="H391" t="str">
        <f ca="1"/>
        <v>United States, Indiana, Hammond, Locust St, 26, 97903</v>
      </c>
      <c r="I391" t="str">
        <f ca="1"/>
        <v>BudBounty Business</v>
      </c>
      <c r="J391" t="str">
        <f ca="1"/>
        <v>2609760799</v>
      </c>
    </row>
    <row r="392" spans="2:10" x14ac:dyDescent="0.2">
      <c r="B392">
        <v>391</v>
      </c>
      <c r="C392" t="str">
        <f ca="1"/>
        <v>Iowa</v>
      </c>
      <c r="D392" t="str">
        <f ca="1"/>
        <v>Marion</v>
      </c>
      <c r="E392" t="str">
        <f ca="1"/>
        <v>Chestnut St</v>
      </c>
      <c r="F392">
        <f ca="1"/>
        <v>123</v>
      </c>
      <c r="G392" t="str">
        <f ca="1"/>
        <v>82688</v>
      </c>
      <c r="H392" t="str">
        <f ca="1"/>
        <v>United States, Iowa, Marion, Chestnut St, 123, 82688</v>
      </c>
      <c r="I392" t="str">
        <f ca="1"/>
        <v/>
      </c>
      <c r="J392" t="str">
        <f ca="1"/>
        <v>5150203438</v>
      </c>
    </row>
    <row r="393" spans="2:10" x14ac:dyDescent="0.2">
      <c r="B393">
        <v>392</v>
      </c>
      <c r="C393" t="str">
        <f ca="1"/>
        <v>Idaho</v>
      </c>
      <c r="D393" t="str">
        <f ca="1"/>
        <v>Pocatello</v>
      </c>
      <c r="E393" t="str">
        <f ca="1"/>
        <v>Jackson St</v>
      </c>
      <c r="F393">
        <f ca="1"/>
        <v>39</v>
      </c>
      <c r="G393" t="str">
        <f ca="1"/>
        <v>21692</v>
      </c>
      <c r="H393" t="str">
        <f ca="1"/>
        <v>United States, Idaho, Pocatello, Jackson St, 39, 21692</v>
      </c>
      <c r="I393" t="str">
        <f ca="1"/>
        <v/>
      </c>
      <c r="J393" t="str">
        <f ca="1"/>
        <v>2088944032</v>
      </c>
    </row>
    <row r="394" spans="2:10" x14ac:dyDescent="0.2">
      <c r="B394">
        <v>393</v>
      </c>
      <c r="C394" t="str">
        <f ca="1"/>
        <v>Alaska</v>
      </c>
      <c r="D394" t="str">
        <f ca="1"/>
        <v>Sterling</v>
      </c>
      <c r="E394" t="str">
        <f ca="1"/>
        <v>3rd St</v>
      </c>
      <c r="F394">
        <f ca="1"/>
        <v>63</v>
      </c>
      <c r="G394" t="str">
        <f ca="1"/>
        <v>19232</v>
      </c>
      <c r="H394" t="str">
        <f ca="1"/>
        <v>United States, Alaska, Sterling, 3rd St, 63, 19232</v>
      </c>
      <c r="I394" t="str">
        <f ca="1"/>
        <v/>
      </c>
      <c r="J394" t="str">
        <f ca="1"/>
        <v>9078738377</v>
      </c>
    </row>
    <row r="395" spans="2:10" x14ac:dyDescent="0.2">
      <c r="B395">
        <v>394</v>
      </c>
      <c r="C395" t="str">
        <f ca="1"/>
        <v>Nevada</v>
      </c>
      <c r="D395" t="str">
        <f ca="1"/>
        <v>Sun Valley</v>
      </c>
      <c r="E395" t="str">
        <f ca="1"/>
        <v>Central Ave</v>
      </c>
      <c r="F395">
        <f ca="1"/>
        <v>39</v>
      </c>
      <c r="G395" t="str">
        <f ca="1"/>
        <v>44426</v>
      </c>
      <c r="H395" t="str">
        <f ca="1"/>
        <v>United States, Nevada, Sun Valley, Central Ave, 39, 44426</v>
      </c>
      <c r="I395" t="str">
        <f ca="1"/>
        <v/>
      </c>
      <c r="J395" t="str">
        <f ca="1"/>
        <v>7251860683</v>
      </c>
    </row>
    <row r="396" spans="2:10" x14ac:dyDescent="0.2">
      <c r="B396">
        <v>395</v>
      </c>
      <c r="C396" t="str">
        <f ca="1"/>
        <v>Iowa</v>
      </c>
      <c r="D396" t="str">
        <f ca="1"/>
        <v>Ankeny</v>
      </c>
      <c r="E396" t="str">
        <f ca="1"/>
        <v>Lincoln St</v>
      </c>
      <c r="F396">
        <f ca="1"/>
        <v>45</v>
      </c>
      <c r="G396" t="str">
        <f ca="1"/>
        <v>64215</v>
      </c>
      <c r="H396" t="str">
        <f ca="1"/>
        <v>United States, Iowa, Ankeny, Lincoln St, 45, 64215</v>
      </c>
      <c r="I396" t="str">
        <f ca="1"/>
        <v/>
      </c>
      <c r="J396" t="str">
        <f ca="1"/>
        <v>5150556738</v>
      </c>
    </row>
    <row r="397" spans="2:10" x14ac:dyDescent="0.2">
      <c r="B397">
        <v>396</v>
      </c>
      <c r="C397" t="str">
        <f ca="1"/>
        <v>New Hampshire</v>
      </c>
      <c r="D397" t="str">
        <f ca="1"/>
        <v>Portsmouth</v>
      </c>
      <c r="E397" t="str">
        <f ca="1"/>
        <v>Chestnut St</v>
      </c>
      <c r="F397">
        <f ca="1"/>
        <v>101</v>
      </c>
      <c r="G397" t="str">
        <f ca="1"/>
        <v>45764</v>
      </c>
      <c r="H397" t="str">
        <f ca="1"/>
        <v>United States, New Hampshire, Portsmouth, Chestnut St, 101, 45764</v>
      </c>
      <c r="I397" t="str">
        <f ca="1"/>
        <v>GroveGuardians Enterprise</v>
      </c>
      <c r="J397" t="str">
        <f ca="1"/>
        <v>6036098576</v>
      </c>
    </row>
    <row r="398" spans="2:10" x14ac:dyDescent="0.2">
      <c r="B398">
        <v>397</v>
      </c>
      <c r="C398" t="str">
        <f ca="1"/>
        <v>Illinois</v>
      </c>
      <c r="D398" t="str">
        <f ca="1"/>
        <v>Evanston</v>
      </c>
      <c r="E398" t="str">
        <f ca="1"/>
        <v>Walnut St</v>
      </c>
      <c r="F398">
        <f ca="1"/>
        <v>95</v>
      </c>
      <c r="G398" t="str">
        <f ca="1"/>
        <v>79451</v>
      </c>
      <c r="H398" t="str">
        <f ca="1"/>
        <v>United States, Illinois, Evanston, Walnut St, 95, 79451</v>
      </c>
      <c r="I398" t="str">
        <f ca="1"/>
        <v>EdenEcho Developers</v>
      </c>
      <c r="J398" t="str">
        <f ca="1"/>
        <v>7089954799</v>
      </c>
    </row>
    <row r="399" spans="2:10" x14ac:dyDescent="0.2">
      <c r="B399">
        <v>398</v>
      </c>
      <c r="C399" t="str">
        <f ca="1"/>
        <v>Florida</v>
      </c>
      <c r="D399" t="str">
        <f ca="1"/>
        <v>Hialeah</v>
      </c>
      <c r="E399" t="str">
        <f ca="1"/>
        <v>Meadow Ln</v>
      </c>
      <c r="F399">
        <f ca="1"/>
        <v>11</v>
      </c>
      <c r="G399" t="str">
        <f ca="1"/>
        <v>91074</v>
      </c>
      <c r="H399" t="str">
        <f ca="1"/>
        <v>United States, Florida, Hialeah, Meadow Ln, 11, 91074</v>
      </c>
      <c r="I399" t="str">
        <f ca="1"/>
        <v/>
      </c>
      <c r="J399" t="str">
        <f ca="1"/>
        <v>8135582499</v>
      </c>
    </row>
    <row r="400" spans="2:10" x14ac:dyDescent="0.2">
      <c r="B400">
        <v>399</v>
      </c>
      <c r="C400" t="str">
        <f ca="1"/>
        <v>California</v>
      </c>
      <c r="D400" t="str">
        <f ca="1"/>
        <v>Santa Ana</v>
      </c>
      <c r="E400" t="str">
        <f ca="1"/>
        <v>2nd Ave</v>
      </c>
      <c r="F400">
        <f ca="1"/>
        <v>72</v>
      </c>
      <c r="G400" t="str">
        <f ca="1"/>
        <v>14617</v>
      </c>
      <c r="H400" t="str">
        <f ca="1"/>
        <v>United States, California, Santa Ana, 2nd Ave, 72, 14617</v>
      </c>
      <c r="I400" t="str">
        <f ca="1"/>
        <v>GardenGuild Holdings</v>
      </c>
      <c r="J400" t="str">
        <f ca="1"/>
        <v>7078967686</v>
      </c>
    </row>
    <row r="401" spans="2:10" x14ac:dyDescent="0.2">
      <c r="B401">
        <v>400</v>
      </c>
      <c r="C401" t="str">
        <f ca="1"/>
        <v>New Hampshire</v>
      </c>
      <c r="D401" t="str">
        <f ca="1"/>
        <v>Rochester</v>
      </c>
      <c r="E401" t="str">
        <f ca="1"/>
        <v>Adams St</v>
      </c>
      <c r="F401">
        <f ca="1"/>
        <v>129</v>
      </c>
      <c r="G401" t="str">
        <f ca="1"/>
        <v>19383</v>
      </c>
      <c r="H401" t="str">
        <f ca="1"/>
        <v>United States, New Hampshire, Rochester, Adams St, 129, 19383</v>
      </c>
      <c r="I401" t="str">
        <f ca="1"/>
        <v/>
      </c>
      <c r="J401" t="str">
        <f ca="1"/>
        <v>6034190984</v>
      </c>
    </row>
    <row r="402" spans="2:10" x14ac:dyDescent="0.2">
      <c r="B402">
        <v>401</v>
      </c>
      <c r="C402" t="str">
        <f ca="1"/>
        <v>Florida</v>
      </c>
      <c r="D402" t="str">
        <f ca="1"/>
        <v>St. Petersburg</v>
      </c>
      <c r="E402" t="str">
        <f ca="1"/>
        <v>Airport Rd</v>
      </c>
      <c r="F402">
        <f ca="1"/>
        <v>65</v>
      </c>
      <c r="G402" t="str">
        <f ca="1"/>
        <v>55150</v>
      </c>
      <c r="H402" t="str">
        <f ca="1"/>
        <v>United States, Florida, St. Petersburg, Airport Rd, 65, 55150</v>
      </c>
      <c r="I402" t="str">
        <f ca="1"/>
        <v/>
      </c>
      <c r="J402" t="str">
        <f ca="1"/>
        <v>8138249011</v>
      </c>
    </row>
    <row r="403" spans="2:10" x14ac:dyDescent="0.2">
      <c r="B403">
        <v>402</v>
      </c>
      <c r="C403" t="str">
        <f ca="1"/>
        <v>Montana</v>
      </c>
      <c r="D403" t="str">
        <f ca="1"/>
        <v>Great Falls</v>
      </c>
      <c r="E403" t="str">
        <f ca="1"/>
        <v>Cedar St</v>
      </c>
      <c r="F403">
        <f ca="1"/>
        <v>5</v>
      </c>
      <c r="G403" t="str">
        <f ca="1"/>
        <v>09345</v>
      </c>
      <c r="H403" t="str">
        <f ca="1"/>
        <v>United States, Montana, Great Falls, Cedar St, 5, 09345</v>
      </c>
      <c r="I403" t="str">
        <f ca="1"/>
        <v/>
      </c>
      <c r="J403" t="str">
        <f ca="1"/>
        <v>4063028366</v>
      </c>
    </row>
    <row r="404" spans="2:10" x14ac:dyDescent="0.2">
      <c r="B404">
        <v>403</v>
      </c>
      <c r="C404" t="str">
        <f ca="1"/>
        <v>Connecticut</v>
      </c>
      <c r="D404" t="str">
        <f ca="1"/>
        <v>Milford city</v>
      </c>
      <c r="E404" t="str">
        <f ca="1"/>
        <v>Walnut St</v>
      </c>
      <c r="F404">
        <f ca="1"/>
        <v>104</v>
      </c>
      <c r="G404" t="str">
        <f ca="1"/>
        <v>78361</v>
      </c>
      <c r="H404" t="str">
        <f ca="1"/>
        <v>United States, Connecticut, Milford city, Walnut St, 104, 78361</v>
      </c>
      <c r="I404" t="str">
        <f ca="1"/>
        <v/>
      </c>
      <c r="J404" t="str">
        <f ca="1"/>
        <v>2031561238</v>
      </c>
    </row>
    <row r="405" spans="2:10" x14ac:dyDescent="0.2">
      <c r="B405">
        <v>404</v>
      </c>
      <c r="C405" t="str">
        <f ca="1"/>
        <v>Iowa</v>
      </c>
      <c r="D405" t="str">
        <f ca="1"/>
        <v>Ankeny</v>
      </c>
      <c r="E405" t="str">
        <f ca="1"/>
        <v>Spruce St</v>
      </c>
      <c r="F405">
        <f ca="1"/>
        <v>84</v>
      </c>
      <c r="G405" t="str">
        <f ca="1"/>
        <v>24693</v>
      </c>
      <c r="H405" t="str">
        <f ca="1"/>
        <v>United States, Iowa, Ankeny, Spruce St, 84, 24693</v>
      </c>
      <c r="I405" t="str">
        <f ca="1"/>
        <v/>
      </c>
      <c r="J405" t="str">
        <f ca="1"/>
        <v>5632024067</v>
      </c>
    </row>
    <row r="406" spans="2:10" x14ac:dyDescent="0.2">
      <c r="B406">
        <v>405</v>
      </c>
      <c r="C406" t="str">
        <f ca="1"/>
        <v>New Hampshire</v>
      </c>
      <c r="D406" t="str">
        <f ca="1"/>
        <v>Berlin</v>
      </c>
      <c r="E406" t="str">
        <f ca="1"/>
        <v>Elm St</v>
      </c>
      <c r="F406">
        <f ca="1"/>
        <v>27</v>
      </c>
      <c r="G406" t="str">
        <f ca="1"/>
        <v>29291</v>
      </c>
      <c r="H406" t="str">
        <f ca="1"/>
        <v>United States, New Hampshire, Berlin, Elm St, 27, 29291</v>
      </c>
      <c r="I406" t="str">
        <f ca="1"/>
        <v/>
      </c>
      <c r="J406" t="str">
        <f ca="1"/>
        <v>6032370174</v>
      </c>
    </row>
    <row r="407" spans="2:10" x14ac:dyDescent="0.2">
      <c r="B407">
        <v>406</v>
      </c>
      <c r="C407" t="str">
        <f ca="1"/>
        <v>Montana</v>
      </c>
      <c r="D407" t="str">
        <f ca="1"/>
        <v>Miles City</v>
      </c>
      <c r="E407" t="str">
        <f ca="1"/>
        <v>Adams St</v>
      </c>
      <c r="F407">
        <f ca="1"/>
        <v>127</v>
      </c>
      <c r="G407" t="str">
        <f ca="1"/>
        <v>18374</v>
      </c>
      <c r="H407" t="str">
        <f ca="1"/>
        <v>United States, Montana, Miles City, Adams St, 127, 18374</v>
      </c>
      <c r="I407" t="str">
        <f ca="1"/>
        <v/>
      </c>
      <c r="J407" t="str">
        <f ca="1"/>
        <v>4067395002</v>
      </c>
    </row>
    <row r="408" spans="2:10" x14ac:dyDescent="0.2">
      <c r="B408">
        <v>407</v>
      </c>
      <c r="C408" t="str">
        <f ca="1"/>
        <v>Mississippi</v>
      </c>
      <c r="D408" t="str">
        <f ca="1"/>
        <v>Biloxi</v>
      </c>
      <c r="E408" t="str">
        <f ca="1"/>
        <v>Park Ave</v>
      </c>
      <c r="F408">
        <f ca="1"/>
        <v>60</v>
      </c>
      <c r="G408" t="str">
        <f ca="1"/>
        <v>10578</v>
      </c>
      <c r="H408" t="str">
        <f ca="1"/>
        <v>United States, Mississippi, Biloxi, Park Ave, 60, 10578</v>
      </c>
      <c r="I408" t="str">
        <f ca="1"/>
        <v>TerraTrove Traders</v>
      </c>
      <c r="J408" t="str">
        <f ca="1"/>
        <v>2282705747</v>
      </c>
    </row>
    <row r="409" spans="2:10" x14ac:dyDescent="0.2">
      <c r="B409">
        <v>408</v>
      </c>
      <c r="C409" t="str">
        <f ca="1"/>
        <v>Maine</v>
      </c>
      <c r="D409" t="str">
        <f ca="1"/>
        <v>Waterville</v>
      </c>
      <c r="E409" t="str">
        <f ca="1"/>
        <v>W Main St</v>
      </c>
      <c r="F409">
        <f ca="1"/>
        <v>77</v>
      </c>
      <c r="G409" t="str">
        <f ca="1"/>
        <v>51775</v>
      </c>
      <c r="H409" t="str">
        <f ca="1"/>
        <v>United States, Maine, Waterville, W Main St, 77, 51775</v>
      </c>
      <c r="I409" t="str">
        <f ca="1"/>
        <v/>
      </c>
      <c r="J409" t="str">
        <f ca="1"/>
        <v>2078238292</v>
      </c>
    </row>
    <row r="410" spans="2:10" x14ac:dyDescent="0.2">
      <c r="B410">
        <v>409</v>
      </c>
      <c r="C410" t="str">
        <f ca="1"/>
        <v>Florida</v>
      </c>
      <c r="D410" t="str">
        <f ca="1"/>
        <v>Tallahassee</v>
      </c>
      <c r="E410" t="str">
        <f ca="1"/>
        <v>Adams St</v>
      </c>
      <c r="F410">
        <f ca="1"/>
        <v>78</v>
      </c>
      <c r="G410" t="str">
        <f ca="1"/>
        <v>32857</v>
      </c>
      <c r="H410" t="str">
        <f ca="1"/>
        <v>United States, Florida, Tallahassee, Adams St, 78, 32857</v>
      </c>
      <c r="I410" t="str">
        <f ca="1"/>
        <v/>
      </c>
      <c r="J410" t="str">
        <f ca="1"/>
        <v>7860996862</v>
      </c>
    </row>
    <row r="411" spans="2:10" x14ac:dyDescent="0.2">
      <c r="B411">
        <v>410</v>
      </c>
      <c r="C411" t="str">
        <f ca="1"/>
        <v>Kansas</v>
      </c>
      <c r="D411" t="str">
        <f ca="1"/>
        <v>Manhattan</v>
      </c>
      <c r="E411" t="str">
        <f ca="1"/>
        <v>4th St</v>
      </c>
      <c r="F411">
        <f ca="1"/>
        <v>112</v>
      </c>
      <c r="G411" t="str">
        <f ca="1"/>
        <v>42206</v>
      </c>
      <c r="H411" t="str">
        <f ca="1"/>
        <v>United States, Kansas, Manhattan, 4th St, 112, 42206</v>
      </c>
      <c r="I411" t="str">
        <f ca="1"/>
        <v>BloomWorks Landscaping</v>
      </c>
      <c r="J411" t="str">
        <f ca="1"/>
        <v>6200539008</v>
      </c>
    </row>
    <row r="412" spans="2:10" x14ac:dyDescent="0.2">
      <c r="B412">
        <v>411</v>
      </c>
      <c r="C412" t="str">
        <f ca="1"/>
        <v>Maine</v>
      </c>
      <c r="D412" t="str">
        <f ca="1"/>
        <v>Biddeford</v>
      </c>
      <c r="E412" t="str">
        <f ca="1"/>
        <v>Short St</v>
      </c>
      <c r="F412">
        <f ca="1"/>
        <v>7</v>
      </c>
      <c r="G412" t="str">
        <f ca="1"/>
        <v>84530</v>
      </c>
      <c r="H412" t="str">
        <f ca="1"/>
        <v>United States, Maine, Biddeford, Short St, 7, 84530</v>
      </c>
      <c r="I412" t="str">
        <f ca="1"/>
        <v>NatureNest Creators</v>
      </c>
      <c r="J412" t="str">
        <f ca="1"/>
        <v>2070039890</v>
      </c>
    </row>
    <row r="413" spans="2:10" x14ac:dyDescent="0.2">
      <c r="B413">
        <v>412</v>
      </c>
      <c r="C413" t="str">
        <f ca="1"/>
        <v>Colorado</v>
      </c>
      <c r="D413" t="str">
        <f ca="1"/>
        <v>Pueblo</v>
      </c>
      <c r="E413" t="str">
        <f ca="1"/>
        <v>Washington Ave</v>
      </c>
      <c r="F413">
        <f ca="1"/>
        <v>69</v>
      </c>
      <c r="G413" t="str">
        <f ca="1"/>
        <v>09188</v>
      </c>
      <c r="H413" t="str">
        <f ca="1"/>
        <v>United States, Colorado, Pueblo, Washington Ave, 69, 09188</v>
      </c>
      <c r="I413" t="str">
        <f ca="1"/>
        <v/>
      </c>
      <c r="J413" t="str">
        <f ca="1"/>
        <v>9708922553</v>
      </c>
    </row>
    <row r="414" spans="2:10" x14ac:dyDescent="0.2">
      <c r="B414">
        <v>413</v>
      </c>
      <c r="C414" t="str">
        <f ca="1"/>
        <v>Iowa</v>
      </c>
      <c r="D414" t="str">
        <f ca="1"/>
        <v>Ankeny</v>
      </c>
      <c r="E414" t="str">
        <f ca="1"/>
        <v>North St</v>
      </c>
      <c r="F414">
        <f ca="1"/>
        <v>122</v>
      </c>
      <c r="G414" t="str">
        <f ca="1"/>
        <v>35927</v>
      </c>
      <c r="H414" t="str">
        <f ca="1"/>
        <v>United States, Iowa, Ankeny, North St, 122, 35927</v>
      </c>
      <c r="I414" t="str">
        <f ca="1"/>
        <v/>
      </c>
      <c r="J414" t="str">
        <f ca="1"/>
        <v>6412349291</v>
      </c>
    </row>
    <row r="415" spans="2:10" x14ac:dyDescent="0.2">
      <c r="B415">
        <v>414</v>
      </c>
      <c r="C415" t="str">
        <f ca="1"/>
        <v>Alabama</v>
      </c>
      <c r="D415" t="str">
        <f ca="1"/>
        <v>Tuscaloosa</v>
      </c>
      <c r="E415" t="str">
        <f ca="1"/>
        <v>County Line Rd</v>
      </c>
      <c r="F415">
        <f ca="1"/>
        <v>113</v>
      </c>
      <c r="G415" t="str">
        <f ca="1"/>
        <v>18412</v>
      </c>
      <c r="H415" t="str">
        <f ca="1"/>
        <v>United States, Alabama, Tuscaloosa, County Line Rd, 113, 18412</v>
      </c>
      <c r="I415" t="str">
        <f ca="1"/>
        <v/>
      </c>
      <c r="J415" t="str">
        <f ca="1"/>
        <v>6591397131</v>
      </c>
    </row>
    <row r="416" spans="2:10" x14ac:dyDescent="0.2">
      <c r="B416">
        <v>415</v>
      </c>
      <c r="C416" t="str">
        <f ca="1"/>
        <v>Alabama</v>
      </c>
      <c r="D416" t="str">
        <f ca="1"/>
        <v>Hoover</v>
      </c>
      <c r="E416" t="str">
        <f ca="1"/>
        <v>Woodland Dr</v>
      </c>
      <c r="F416">
        <f ca="1"/>
        <v>17</v>
      </c>
      <c r="G416" t="str">
        <f ca="1"/>
        <v>66934</v>
      </c>
      <c r="H416" t="str">
        <f ca="1"/>
        <v>United States, Alabama, Hoover, Woodland Dr, 17, 66934</v>
      </c>
      <c r="I416" t="str">
        <f ca="1"/>
        <v>Verdant Ventures</v>
      </c>
      <c r="J416" t="str">
        <f ca="1"/>
        <v>2516517169</v>
      </c>
    </row>
    <row r="417" spans="2:10" x14ac:dyDescent="0.2">
      <c r="B417">
        <v>416</v>
      </c>
      <c r="C417" t="str">
        <f ca="1"/>
        <v>Arizona</v>
      </c>
      <c r="D417" t="str">
        <f ca="1"/>
        <v>Scottsdale</v>
      </c>
      <c r="E417" t="str">
        <f ca="1"/>
        <v>Meadow Ln</v>
      </c>
      <c r="F417">
        <f ca="1"/>
        <v>121</v>
      </c>
      <c r="G417" t="str">
        <f ca="1"/>
        <v>70675</v>
      </c>
      <c r="H417" t="str">
        <f ca="1"/>
        <v>United States, Arizona, Scottsdale, Meadow Ln, 121, 70675</v>
      </c>
      <c r="I417" t="str">
        <f ca="1"/>
        <v/>
      </c>
      <c r="J417" t="str">
        <f ca="1"/>
        <v>6029705376</v>
      </c>
    </row>
    <row r="418" spans="2:10" x14ac:dyDescent="0.2">
      <c r="B418">
        <v>417</v>
      </c>
      <c r="C418" t="str">
        <f ca="1"/>
        <v>Alaska</v>
      </c>
      <c r="D418" t="str">
        <f ca="1"/>
        <v>Fairbanks</v>
      </c>
      <c r="E418" t="str">
        <f ca="1"/>
        <v>6th St</v>
      </c>
      <c r="F418">
        <f ca="1"/>
        <v>2</v>
      </c>
      <c r="G418" t="str">
        <f ca="1"/>
        <v>00068</v>
      </c>
      <c r="H418" t="str">
        <f ca="1"/>
        <v>United States, Alaska, Fairbanks, 6th St, 2, 00068</v>
      </c>
      <c r="I418" t="str">
        <f ca="1"/>
        <v>EcoGrove Developments</v>
      </c>
      <c r="J418" t="str">
        <f ca="1"/>
        <v>9073056931</v>
      </c>
    </row>
    <row r="419" spans="2:10" x14ac:dyDescent="0.2">
      <c r="B419">
        <v>418</v>
      </c>
      <c r="C419" t="str">
        <f ca="1"/>
        <v>Kentucky</v>
      </c>
      <c r="D419" t="str">
        <f ca="1"/>
        <v>Independence</v>
      </c>
      <c r="E419" t="str">
        <f ca="1"/>
        <v>10th St</v>
      </c>
      <c r="F419">
        <f ca="1"/>
        <v>8</v>
      </c>
      <c r="G419" t="str">
        <f ca="1"/>
        <v>68816</v>
      </c>
      <c r="H419" t="str">
        <f ca="1"/>
        <v>United States, Kentucky, Independence, 10th St, 8, 68816</v>
      </c>
      <c r="I419" t="str">
        <f ca="1"/>
        <v/>
      </c>
      <c r="J419" t="str">
        <f ca="1"/>
        <v>2707442828</v>
      </c>
    </row>
    <row r="420" spans="2:10" x14ac:dyDescent="0.2">
      <c r="B420">
        <v>419</v>
      </c>
      <c r="C420" t="str">
        <f ca="1"/>
        <v>New Jersey</v>
      </c>
      <c r="D420" t="str">
        <f ca="1"/>
        <v>Passaic</v>
      </c>
      <c r="E420" t="str">
        <f ca="1"/>
        <v>Woodland Dr</v>
      </c>
      <c r="F420">
        <f ca="1"/>
        <v>126</v>
      </c>
      <c r="G420" t="str">
        <f ca="1"/>
        <v>57176</v>
      </c>
      <c r="H420" t="str">
        <f ca="1"/>
        <v>United States, New Jersey, Passaic, Woodland Dr, 126, 57176</v>
      </c>
      <c r="I420" t="str">
        <f ca="1"/>
        <v/>
      </c>
      <c r="J420" t="str">
        <f ca="1"/>
        <v>8562253438</v>
      </c>
    </row>
    <row r="421" spans="2:10" x14ac:dyDescent="0.2">
      <c r="B421">
        <v>420</v>
      </c>
      <c r="C421" t="str">
        <f ca="1"/>
        <v>Delaware</v>
      </c>
      <c r="D421" t="str">
        <f ca="1"/>
        <v>Milford</v>
      </c>
      <c r="E421" t="str">
        <f ca="1"/>
        <v>7th St</v>
      </c>
      <c r="F421">
        <f ca="1"/>
        <v>7</v>
      </c>
      <c r="G421" t="str">
        <f ca="1"/>
        <v>88884</v>
      </c>
      <c r="H421" t="str">
        <f ca="1"/>
        <v>United States, Delaware, Milford, 7th St, 7, 88884</v>
      </c>
      <c r="I421" t="str">
        <f ca="1"/>
        <v/>
      </c>
      <c r="J421" t="str">
        <f ca="1"/>
        <v>3022758378</v>
      </c>
    </row>
    <row r="422" spans="2:10" x14ac:dyDescent="0.2">
      <c r="B422">
        <v>421</v>
      </c>
      <c r="C422" t="str">
        <f ca="1"/>
        <v>Nebraska</v>
      </c>
      <c r="D422" t="str">
        <f ca="1"/>
        <v>Fremont</v>
      </c>
      <c r="E422" t="str">
        <f ca="1"/>
        <v>North St</v>
      </c>
      <c r="F422">
        <f ca="1"/>
        <v>46</v>
      </c>
      <c r="G422" t="str">
        <f ca="1"/>
        <v>31639</v>
      </c>
      <c r="H422" t="str">
        <f ca="1"/>
        <v>United States, Nebraska, Fremont, North St, 46, 31639</v>
      </c>
      <c r="I422" t="str">
        <f ca="1"/>
        <v/>
      </c>
      <c r="J422" t="str">
        <f ca="1"/>
        <v>3086915949</v>
      </c>
    </row>
    <row r="423" spans="2:10" x14ac:dyDescent="0.2">
      <c r="B423">
        <v>422</v>
      </c>
      <c r="C423" t="str">
        <f ca="1"/>
        <v>Alaska</v>
      </c>
      <c r="D423" t="str">
        <f ca="1"/>
        <v>Sterling</v>
      </c>
      <c r="E423" t="str">
        <f ca="1"/>
        <v>4th Ave</v>
      </c>
      <c r="F423">
        <f ca="1"/>
        <v>79</v>
      </c>
      <c r="G423" t="str">
        <f ca="1"/>
        <v>53835</v>
      </c>
      <c r="H423" t="str">
        <f ca="1"/>
        <v>United States, Alaska, Sterling, 4th Ave, 79, 53835</v>
      </c>
      <c r="I423" t="str">
        <f ca="1"/>
        <v/>
      </c>
      <c r="J423" t="str">
        <f ca="1"/>
        <v>9070548215</v>
      </c>
    </row>
    <row r="424" spans="2:10" x14ac:dyDescent="0.2">
      <c r="B424">
        <v>423</v>
      </c>
      <c r="C424" t="str">
        <f ca="1"/>
        <v>Alabama</v>
      </c>
      <c r="D424" t="str">
        <f ca="1"/>
        <v>Hoover</v>
      </c>
      <c r="E424" t="str">
        <f ca="1"/>
        <v>2nd Ave</v>
      </c>
      <c r="F424">
        <f ca="1"/>
        <v>15</v>
      </c>
      <c r="G424" t="str">
        <f ca="1"/>
        <v>86937</v>
      </c>
      <c r="H424" t="str">
        <f ca="1"/>
        <v>United States, Alabama, Hoover, 2nd Ave, 15, 86937</v>
      </c>
      <c r="I424" t="str">
        <f ca="1"/>
        <v/>
      </c>
      <c r="J424" t="str">
        <f ca="1"/>
        <v>2515313457</v>
      </c>
    </row>
    <row r="425" spans="2:10" x14ac:dyDescent="0.2">
      <c r="B425">
        <v>424</v>
      </c>
      <c r="C425" t="str">
        <f ca="1"/>
        <v>Alabama</v>
      </c>
      <c r="D425" t="str">
        <f ca="1"/>
        <v>Mobile</v>
      </c>
      <c r="E425" t="str">
        <f ca="1"/>
        <v>Washington Ave</v>
      </c>
      <c r="F425">
        <f ca="1"/>
        <v>129</v>
      </c>
      <c r="G425" t="str">
        <f ca="1"/>
        <v>65941</v>
      </c>
      <c r="H425" t="str">
        <f ca="1"/>
        <v>United States, Alabama, Mobile, Washington Ave, 129, 65941</v>
      </c>
      <c r="I425" t="str">
        <f ca="1"/>
        <v>GreenScape Innovators</v>
      </c>
      <c r="J425" t="str">
        <f ca="1"/>
        <v>2563357949</v>
      </c>
    </row>
    <row r="426" spans="2:10" x14ac:dyDescent="0.2">
      <c r="B426">
        <v>425</v>
      </c>
      <c r="C426" t="str">
        <f ca="1"/>
        <v>Indiana</v>
      </c>
      <c r="D426" t="str">
        <f ca="1"/>
        <v>Muncie</v>
      </c>
      <c r="E426" t="str">
        <f ca="1"/>
        <v>Mill St</v>
      </c>
      <c r="F426">
        <f ca="1"/>
        <v>104</v>
      </c>
      <c r="G426" t="str">
        <f ca="1"/>
        <v>00830</v>
      </c>
      <c r="H426" t="str">
        <f ca="1"/>
        <v>United States, Indiana, Muncie, Mill St, 104, 00830</v>
      </c>
      <c r="I426" t="str">
        <f ca="1"/>
        <v/>
      </c>
      <c r="J426" t="str">
        <f ca="1"/>
        <v>2190516194</v>
      </c>
    </row>
    <row r="427" spans="2:10" x14ac:dyDescent="0.2">
      <c r="B427">
        <v>426</v>
      </c>
      <c r="C427" t="str">
        <f ca="1"/>
        <v>Maryland</v>
      </c>
      <c r="D427" t="str">
        <f ca="1"/>
        <v>Rockville</v>
      </c>
      <c r="E427" t="str">
        <f ca="1"/>
        <v>Hillcrest Dr</v>
      </c>
      <c r="F427">
        <f ca="1"/>
        <v>15</v>
      </c>
      <c r="G427" t="str">
        <f ca="1"/>
        <v>32384</v>
      </c>
      <c r="H427" t="str">
        <f ca="1"/>
        <v>United States, Maryland, Rockville, Hillcrest Dr, 15, 32384</v>
      </c>
      <c r="I427" t="str">
        <f ca="1"/>
        <v/>
      </c>
      <c r="J427" t="str">
        <f ca="1"/>
        <v>3010392470</v>
      </c>
    </row>
    <row r="428" spans="2:10" x14ac:dyDescent="0.2">
      <c r="B428">
        <v>427</v>
      </c>
      <c r="C428" t="str">
        <f ca="1"/>
        <v>Michigan</v>
      </c>
      <c r="D428" t="str">
        <f ca="1"/>
        <v>Troy</v>
      </c>
      <c r="E428" t="str">
        <f ca="1"/>
        <v>Water St</v>
      </c>
      <c r="F428">
        <f ca="1"/>
        <v>64</v>
      </c>
      <c r="G428" t="str">
        <f ca="1"/>
        <v>48557</v>
      </c>
      <c r="H428" t="str">
        <f ca="1"/>
        <v>United States, Michigan, Troy, Water St, 64, 48557</v>
      </c>
      <c r="I428" t="str">
        <f ca="1"/>
        <v/>
      </c>
      <c r="J428" t="str">
        <f ca="1"/>
        <v>2315219036</v>
      </c>
    </row>
    <row r="429" spans="2:10" x14ac:dyDescent="0.2">
      <c r="B429">
        <v>428</v>
      </c>
      <c r="C429" t="str">
        <f ca="1"/>
        <v>Massachusetts</v>
      </c>
      <c r="D429" t="str">
        <f ca="1"/>
        <v>Springfield</v>
      </c>
      <c r="E429" t="str">
        <f ca="1"/>
        <v>10th St</v>
      </c>
      <c r="F429">
        <f ca="1"/>
        <v>41</v>
      </c>
      <c r="G429" t="str">
        <f ca="1"/>
        <v>62983</v>
      </c>
      <c r="H429" t="str">
        <f ca="1"/>
        <v>United States, Massachusetts, Springfield, 10th St, 41, 62983</v>
      </c>
      <c r="I429" t="str">
        <f ca="1"/>
        <v/>
      </c>
      <c r="J429" t="str">
        <f ca="1"/>
        <v>3519844814</v>
      </c>
    </row>
    <row r="430" spans="2:10" x14ac:dyDescent="0.2">
      <c r="B430">
        <v>429</v>
      </c>
      <c r="C430" t="str">
        <f ca="1"/>
        <v>Alabama</v>
      </c>
      <c r="D430" t="str">
        <f ca="1"/>
        <v>Prattville</v>
      </c>
      <c r="E430" t="str">
        <f ca="1"/>
        <v>Airport Rd</v>
      </c>
      <c r="F430">
        <f ca="1"/>
        <v>71</v>
      </c>
      <c r="G430" t="str">
        <f ca="1"/>
        <v>59867</v>
      </c>
      <c r="H430" t="str">
        <f ca="1"/>
        <v>United States, Alabama, Prattville, Airport Rd, 71, 59867</v>
      </c>
      <c r="I430" t="str">
        <f ca="1"/>
        <v/>
      </c>
      <c r="J430" t="str">
        <f ca="1"/>
        <v>3346283271</v>
      </c>
    </row>
    <row r="431" spans="2:10" x14ac:dyDescent="0.2">
      <c r="B431">
        <v>430</v>
      </c>
      <c r="C431" t="str">
        <f ca="1"/>
        <v>Nebraska</v>
      </c>
      <c r="D431" t="str">
        <f ca="1"/>
        <v>Papillion</v>
      </c>
      <c r="E431" t="str">
        <f ca="1"/>
        <v>Highland Ave</v>
      </c>
      <c r="F431">
        <f ca="1"/>
        <v>27</v>
      </c>
      <c r="G431" t="str">
        <f ca="1"/>
        <v>48221</v>
      </c>
      <c r="H431" t="str">
        <f ca="1"/>
        <v>United States, Nebraska, Papillion, Highland Ave, 27, 48221</v>
      </c>
      <c r="I431" t="str">
        <f ca="1"/>
        <v/>
      </c>
      <c r="J431" t="str">
        <f ca="1"/>
        <v>3088516143</v>
      </c>
    </row>
    <row r="432" spans="2:10" x14ac:dyDescent="0.2">
      <c r="B432">
        <v>431</v>
      </c>
      <c r="C432" t="str">
        <f ca="1"/>
        <v>Michigan</v>
      </c>
      <c r="D432" t="str">
        <f ca="1"/>
        <v>Kalamazoo</v>
      </c>
      <c r="E432" t="str">
        <f ca="1"/>
        <v>Maple Ave</v>
      </c>
      <c r="F432">
        <f ca="1"/>
        <v>5</v>
      </c>
      <c r="G432" t="str">
        <f ca="1"/>
        <v>70862</v>
      </c>
      <c r="H432" t="str">
        <f ca="1"/>
        <v>United States, Michigan, Kalamazoo, Maple Ave, 5, 70862</v>
      </c>
      <c r="I432" t="str">
        <f ca="1"/>
        <v/>
      </c>
      <c r="J432" t="str">
        <f ca="1"/>
        <v>9069318772</v>
      </c>
    </row>
    <row r="433" spans="2:10" x14ac:dyDescent="0.2">
      <c r="B433">
        <v>432</v>
      </c>
      <c r="C433" t="str">
        <f ca="1"/>
        <v>Minnesota</v>
      </c>
      <c r="D433" t="str">
        <f ca="1"/>
        <v>Blaine</v>
      </c>
      <c r="E433" t="str">
        <f ca="1"/>
        <v>W Main St</v>
      </c>
      <c r="F433">
        <f ca="1"/>
        <v>45</v>
      </c>
      <c r="G433" t="str">
        <f ca="1"/>
        <v>20709</v>
      </c>
      <c r="H433" t="str">
        <f ca="1"/>
        <v>United States, Minnesota, Blaine, W Main St, 45, 20709</v>
      </c>
      <c r="I433" t="str">
        <f ca="1"/>
        <v/>
      </c>
      <c r="J433" t="str">
        <f ca="1"/>
        <v>7636948833</v>
      </c>
    </row>
    <row r="434" spans="2:10" x14ac:dyDescent="0.2">
      <c r="B434">
        <v>433</v>
      </c>
      <c r="C434" t="str">
        <f ca="1"/>
        <v>Maryland</v>
      </c>
      <c r="D434" t="str">
        <f ca="1"/>
        <v>Baltimore</v>
      </c>
      <c r="E434" t="str">
        <f ca="1"/>
        <v>3rd St</v>
      </c>
      <c r="F434">
        <f ca="1"/>
        <v>46</v>
      </c>
      <c r="G434" t="str">
        <f ca="1"/>
        <v>91103</v>
      </c>
      <c r="H434" t="str">
        <f ca="1"/>
        <v>United States, Maryland, Baltimore, 3rd St, 46, 91103</v>
      </c>
      <c r="I434" t="str">
        <f ca="1"/>
        <v/>
      </c>
      <c r="J434" t="str">
        <f ca="1"/>
        <v>4109599284</v>
      </c>
    </row>
    <row r="435" spans="2:10" x14ac:dyDescent="0.2">
      <c r="B435">
        <v>434</v>
      </c>
      <c r="C435" t="str">
        <f ca="1"/>
        <v>Arizona</v>
      </c>
      <c r="D435" t="str">
        <f ca="1"/>
        <v>Yuma</v>
      </c>
      <c r="E435" t="str">
        <f ca="1"/>
        <v>1st Ave</v>
      </c>
      <c r="F435">
        <f ca="1"/>
        <v>100</v>
      </c>
      <c r="G435" t="str">
        <f ca="1"/>
        <v>27998</v>
      </c>
      <c r="H435" t="str">
        <f ca="1"/>
        <v>United States, Arizona, Yuma, 1st Ave, 100, 27998</v>
      </c>
      <c r="I435" t="str">
        <f ca="1"/>
        <v/>
      </c>
      <c r="J435" t="str">
        <f ca="1"/>
        <v>5206692283</v>
      </c>
    </row>
    <row r="436" spans="2:10" x14ac:dyDescent="0.2">
      <c r="B436">
        <v>435</v>
      </c>
      <c r="C436" t="str">
        <f ca="1"/>
        <v>Arizona</v>
      </c>
      <c r="D436" t="str">
        <f ca="1"/>
        <v>Gilbert</v>
      </c>
      <c r="E436" t="str">
        <f ca="1"/>
        <v>Oak St</v>
      </c>
      <c r="F436">
        <f ca="1"/>
        <v>89</v>
      </c>
      <c r="G436" t="str">
        <f ca="1"/>
        <v>05246</v>
      </c>
      <c r="H436" t="str">
        <f ca="1"/>
        <v>United States, Arizona, Gilbert, Oak St, 89, 05246</v>
      </c>
      <c r="I436" t="str">
        <f ca="1"/>
        <v/>
      </c>
      <c r="J436" t="str">
        <f ca="1"/>
        <v>4802945583</v>
      </c>
    </row>
    <row r="437" spans="2:10" x14ac:dyDescent="0.2">
      <c r="B437">
        <v>436</v>
      </c>
      <c r="C437" t="str">
        <f ca="1"/>
        <v>Idaho</v>
      </c>
      <c r="D437" t="str">
        <f ca="1"/>
        <v>Eagle</v>
      </c>
      <c r="E437" t="str">
        <f ca="1"/>
        <v>Lincoln St</v>
      </c>
      <c r="F437">
        <f ca="1"/>
        <v>40</v>
      </c>
      <c r="G437" t="str">
        <f ca="1"/>
        <v>38064</v>
      </c>
      <c r="H437" t="str">
        <f ca="1"/>
        <v>United States, Idaho, Eagle, Lincoln St, 40, 38064</v>
      </c>
      <c r="I437" t="str">
        <f ca="1"/>
        <v>ParkPlace Properties</v>
      </c>
      <c r="J437" t="str">
        <f ca="1"/>
        <v>9868434706</v>
      </c>
    </row>
    <row r="438" spans="2:10" x14ac:dyDescent="0.2">
      <c r="B438">
        <v>437</v>
      </c>
      <c r="C438" t="str">
        <f ca="1"/>
        <v>Michigan</v>
      </c>
      <c r="D438" t="str">
        <f ca="1"/>
        <v>Grand Rapids</v>
      </c>
      <c r="E438" t="str">
        <f ca="1"/>
        <v>1st Ave</v>
      </c>
      <c r="F438">
        <f ca="1"/>
        <v>5</v>
      </c>
      <c r="G438" t="str">
        <f ca="1"/>
        <v>56953</v>
      </c>
      <c r="H438" t="str">
        <f ca="1"/>
        <v>United States, Michigan, Grand Rapids, 1st Ave, 5, 56953</v>
      </c>
      <c r="I438" t="str">
        <f ca="1"/>
        <v/>
      </c>
      <c r="J438" t="str">
        <f ca="1"/>
        <v>9061009064</v>
      </c>
    </row>
    <row r="439" spans="2:10" x14ac:dyDescent="0.2">
      <c r="B439">
        <v>438</v>
      </c>
      <c r="C439" t="str">
        <f ca="1"/>
        <v>Massachusetts</v>
      </c>
      <c r="D439" t="str">
        <f ca="1"/>
        <v>Quincy</v>
      </c>
      <c r="E439" t="str">
        <f ca="1"/>
        <v>School St</v>
      </c>
      <c r="F439">
        <f ca="1"/>
        <v>40</v>
      </c>
      <c r="G439" t="str">
        <f ca="1"/>
        <v>92088</v>
      </c>
      <c r="H439" t="str">
        <f ca="1"/>
        <v>United States, Massachusetts, Quincy, School St, 40, 92088</v>
      </c>
      <c r="I439" t="str">
        <f ca="1"/>
        <v>SaplingSynergy Group</v>
      </c>
      <c r="J439" t="str">
        <f ca="1"/>
        <v>7748974110</v>
      </c>
    </row>
    <row r="440" spans="2:10" x14ac:dyDescent="0.2">
      <c r="B440">
        <v>439</v>
      </c>
      <c r="C440" t="str">
        <f ca="1"/>
        <v>New Jersey</v>
      </c>
      <c r="D440" t="str">
        <f ca="1"/>
        <v>Passaic</v>
      </c>
      <c r="E440" t="str">
        <f ca="1"/>
        <v>Washington Ave</v>
      </c>
      <c r="F440">
        <f ca="1"/>
        <v>90</v>
      </c>
      <c r="G440" t="str">
        <f ca="1"/>
        <v>75458</v>
      </c>
      <c r="H440" t="str">
        <f ca="1"/>
        <v>United States, New Jersey, Passaic, Washington Ave, 90, 75458</v>
      </c>
      <c r="I440" t="str">
        <f ca="1"/>
        <v/>
      </c>
      <c r="J440" t="str">
        <f ca="1"/>
        <v>6400918044</v>
      </c>
    </row>
    <row r="441" spans="2:10" x14ac:dyDescent="0.2">
      <c r="B441">
        <v>440</v>
      </c>
      <c r="C441" t="str">
        <f ca="1"/>
        <v>Illinois</v>
      </c>
      <c r="D441" t="str">
        <f ca="1"/>
        <v>Springfield</v>
      </c>
      <c r="E441" t="str">
        <f ca="1"/>
        <v>S Main St</v>
      </c>
      <c r="F441">
        <f ca="1"/>
        <v>131</v>
      </c>
      <c r="G441" t="str">
        <f ca="1"/>
        <v>75890</v>
      </c>
      <c r="H441" t="str">
        <f ca="1"/>
        <v>United States, Illinois, Springfield, S Main St, 131, 75890</v>
      </c>
      <c r="I441" t="str">
        <f ca="1"/>
        <v>EdenEcho Developers</v>
      </c>
      <c r="J441" t="str">
        <f ca="1"/>
        <v>8727972369</v>
      </c>
    </row>
    <row r="442" spans="2:10" x14ac:dyDescent="0.2">
      <c r="B442">
        <v>441</v>
      </c>
      <c r="C442" t="str">
        <f ca="1"/>
        <v>Missouri</v>
      </c>
      <c r="D442" t="str">
        <f ca="1"/>
        <v>Chesterfield</v>
      </c>
      <c r="E442" t="str">
        <f ca="1"/>
        <v>Park Ave</v>
      </c>
      <c r="F442">
        <f ca="1"/>
        <v>40</v>
      </c>
      <c r="G442" t="str">
        <f ca="1"/>
        <v>03097</v>
      </c>
      <c r="H442" t="str">
        <f ca="1"/>
        <v>United States, Missouri, Chesterfield, Park Ave, 40, 03097</v>
      </c>
      <c r="I442" t="str">
        <f ca="1"/>
        <v/>
      </c>
      <c r="J442" t="str">
        <f ca="1"/>
        <v>8167540701</v>
      </c>
    </row>
    <row r="443" spans="2:10" x14ac:dyDescent="0.2">
      <c r="B443">
        <v>442</v>
      </c>
      <c r="C443" t="str">
        <f ca="1"/>
        <v>Hawaii</v>
      </c>
      <c r="D443" t="str">
        <f ca="1"/>
        <v>Mililani Mauka</v>
      </c>
      <c r="E443" t="str">
        <f ca="1"/>
        <v>Central Ave</v>
      </c>
      <c r="F443">
        <f ca="1"/>
        <v>115</v>
      </c>
      <c r="G443" t="str">
        <f ca="1"/>
        <v>54916</v>
      </c>
      <c r="H443" t="str">
        <f ca="1"/>
        <v>United States, Hawaii, Mililani Mauka, Central Ave, 115, 54916</v>
      </c>
      <c r="I443" t="str">
        <f ca="1"/>
        <v/>
      </c>
      <c r="J443" t="str">
        <f ca="1"/>
        <v>8084366831</v>
      </c>
    </row>
    <row r="444" spans="2:10" x14ac:dyDescent="0.2">
      <c r="B444">
        <v>443</v>
      </c>
      <c r="C444" t="str">
        <f ca="1"/>
        <v>Indiana</v>
      </c>
      <c r="D444" t="str">
        <f ca="1"/>
        <v>Fishers</v>
      </c>
      <c r="E444" t="str">
        <f ca="1"/>
        <v>3rd Ave</v>
      </c>
      <c r="F444">
        <f ca="1"/>
        <v>6</v>
      </c>
      <c r="G444" t="str">
        <f ca="1"/>
        <v>65855</v>
      </c>
      <c r="H444" t="str">
        <f ca="1"/>
        <v>United States, Indiana, Fishers, 3rd Ave, 6, 65855</v>
      </c>
      <c r="I444" t="str">
        <f ca="1"/>
        <v>BudBounty Business</v>
      </c>
      <c r="J444" t="str">
        <f ca="1"/>
        <v>7657021624</v>
      </c>
    </row>
    <row r="445" spans="2:10" x14ac:dyDescent="0.2">
      <c r="B445">
        <v>444</v>
      </c>
      <c r="C445" t="str">
        <f ca="1"/>
        <v>Florida</v>
      </c>
      <c r="D445" t="str">
        <f ca="1"/>
        <v>Port St. Lucie</v>
      </c>
      <c r="E445" t="str">
        <f ca="1"/>
        <v>Ridge Rd</v>
      </c>
      <c r="F445">
        <f ca="1"/>
        <v>96</v>
      </c>
      <c r="G445" t="str">
        <f ca="1"/>
        <v>83081</v>
      </c>
      <c r="H445" t="str">
        <f ca="1"/>
        <v>United States, Florida, Port St. Lucie, Ridge Rd, 96, 83081</v>
      </c>
      <c r="I445" t="str">
        <f ca="1"/>
        <v/>
      </c>
      <c r="J445" t="str">
        <f ca="1"/>
        <v>9540562603</v>
      </c>
    </row>
    <row r="446" spans="2:10" x14ac:dyDescent="0.2">
      <c r="B446">
        <v>445</v>
      </c>
      <c r="C446" t="str">
        <f ca="1"/>
        <v>Kentucky</v>
      </c>
      <c r="D446" t="str">
        <f ca="1"/>
        <v>Covington</v>
      </c>
      <c r="E446" t="str">
        <f ca="1"/>
        <v>Adams St</v>
      </c>
      <c r="F446">
        <f ca="1"/>
        <v>77</v>
      </c>
      <c r="G446" t="str">
        <f ca="1"/>
        <v>96682</v>
      </c>
      <c r="H446" t="str">
        <f ca="1"/>
        <v>United States, Kentucky, Covington, Adams St, 77, 96682</v>
      </c>
      <c r="I446" t="str">
        <f ca="1"/>
        <v/>
      </c>
      <c r="J446" t="str">
        <f ca="1"/>
        <v>8593468857</v>
      </c>
    </row>
    <row r="447" spans="2:10" x14ac:dyDescent="0.2">
      <c r="B447">
        <v>446</v>
      </c>
      <c r="C447" t="str">
        <f ca="1"/>
        <v>California</v>
      </c>
      <c r="D447" t="str">
        <f ca="1"/>
        <v>Chula Vista</v>
      </c>
      <c r="E447" t="str">
        <f ca="1"/>
        <v>Chestnut St</v>
      </c>
      <c r="F447">
        <f ca="1"/>
        <v>2</v>
      </c>
      <c r="G447" t="str">
        <f ca="1"/>
        <v>54119</v>
      </c>
      <c r="H447" t="str">
        <f ca="1"/>
        <v>United States, California, Chula Vista, Chestnut St, 2, 54119</v>
      </c>
      <c r="I447" t="str">
        <f ca="1"/>
        <v>GardenGuild Holdings</v>
      </c>
      <c r="J447" t="str">
        <f ca="1"/>
        <v>9495825941</v>
      </c>
    </row>
    <row r="448" spans="2:10" x14ac:dyDescent="0.2">
      <c r="B448">
        <v>447</v>
      </c>
      <c r="C448" t="str">
        <f ca="1"/>
        <v>Arkansas</v>
      </c>
      <c r="D448" t="str">
        <f ca="1"/>
        <v>Fort Smith</v>
      </c>
      <c r="E448" t="str">
        <f ca="1"/>
        <v>East St</v>
      </c>
      <c r="F448">
        <f ca="1"/>
        <v>85</v>
      </c>
      <c r="G448" t="str">
        <f ca="1"/>
        <v>93356</v>
      </c>
      <c r="H448" t="str">
        <f ca="1"/>
        <v>United States, Arkansas, Fort Smith, East St, 85, 93356</v>
      </c>
      <c r="I448" t="str">
        <f ca="1"/>
        <v/>
      </c>
      <c r="J448" t="str">
        <f ca="1"/>
        <v>5016249553</v>
      </c>
    </row>
    <row r="449" spans="2:10" x14ac:dyDescent="0.2">
      <c r="B449">
        <v>448</v>
      </c>
      <c r="C449" t="str">
        <f ca="1"/>
        <v>Arkansas</v>
      </c>
      <c r="D449" t="str">
        <f ca="1"/>
        <v>Little Rock</v>
      </c>
      <c r="E449" t="str">
        <f ca="1"/>
        <v>High St</v>
      </c>
      <c r="F449">
        <f ca="1"/>
        <v>56</v>
      </c>
      <c r="G449" t="str">
        <f ca="1"/>
        <v>54310</v>
      </c>
      <c r="H449" t="str">
        <f ca="1"/>
        <v>United States, Arkansas, Little Rock, High St, 56, 54310</v>
      </c>
      <c r="I449" t="str">
        <f ca="1"/>
        <v/>
      </c>
      <c r="J449" t="str">
        <f ca="1"/>
        <v>8708272822</v>
      </c>
    </row>
    <row r="450" spans="2:10" x14ac:dyDescent="0.2">
      <c r="B450">
        <v>449</v>
      </c>
      <c r="C450" t="str">
        <f ca="1"/>
        <v>Maine</v>
      </c>
      <c r="D450" t="str">
        <f ca="1"/>
        <v>Biddeford</v>
      </c>
      <c r="E450" t="str">
        <f ca="1"/>
        <v>Hillcrest Dr</v>
      </c>
      <c r="F450">
        <f ca="1"/>
        <v>93</v>
      </c>
      <c r="G450" t="str">
        <f ca="1"/>
        <v>70304</v>
      </c>
      <c r="H450" t="str">
        <f ca="1"/>
        <v>United States, Maine, Biddeford, Hillcrest Dr, 93, 70304</v>
      </c>
      <c r="I450" t="str">
        <f ca="1"/>
        <v>NatureNest Creators</v>
      </c>
      <c r="J450" t="str">
        <f ca="1"/>
        <v>2072022609</v>
      </c>
    </row>
    <row r="451" spans="2:10" x14ac:dyDescent="0.2">
      <c r="B451">
        <v>450</v>
      </c>
      <c r="C451" t="str">
        <f ca="1"/>
        <v>Illinois</v>
      </c>
      <c r="D451" t="str">
        <f ca="1"/>
        <v>Naperville</v>
      </c>
      <c r="E451" t="str">
        <f ca="1"/>
        <v>Front St</v>
      </c>
      <c r="F451">
        <f ca="1"/>
        <v>85</v>
      </c>
      <c r="G451" t="str">
        <f ca="1"/>
        <v>19821</v>
      </c>
      <c r="H451" t="str">
        <f ca="1"/>
        <v>United States, Illinois, Naperville, Front St, 85, 19821</v>
      </c>
      <c r="I451" t="str">
        <f ca="1"/>
        <v>EdenEcho Developers</v>
      </c>
      <c r="J451" t="str">
        <f ca="1"/>
        <v>7082889224</v>
      </c>
    </row>
  </sheetData>
  <hyperlinks>
    <hyperlink ref="AN17" r:id="rId1" display="https://www.areavibes.com/nh/" xr:uid="{50EB8586-21B5-46F4-8405-186D6ED85B7B}"/>
    <hyperlink ref="AM17" r:id="rId2" display="https://en.wikipedia.org/wiki/List_of_cities_in_Nevada" xr:uid="{63D36BB9-DBAC-495A-8997-3AF6229B524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4F74-03B8-4005-BE75-72DDC5DD9816}">
  <sheetPr>
    <tabColor theme="9" tint="-0.249977111117893"/>
  </sheetPr>
  <dimension ref="A1:J11"/>
  <sheetViews>
    <sheetView workbookViewId="0">
      <selection activeCell="E2" sqref="E2"/>
    </sheetView>
  </sheetViews>
  <sheetFormatPr defaultRowHeight="14.25" x14ac:dyDescent="0.2"/>
  <cols>
    <col min="1" max="1" width="24.875" bestFit="1" customWidth="1"/>
    <col min="2" max="2" width="18.5" customWidth="1"/>
    <col min="3" max="3" width="17.5" customWidth="1"/>
    <col min="4" max="4" width="16" bestFit="1" customWidth="1"/>
    <col min="8" max="8" width="15.5" customWidth="1"/>
    <col min="10" max="10" width="11" bestFit="1" customWidth="1"/>
  </cols>
  <sheetData>
    <row r="1" spans="1:10" x14ac:dyDescent="0.2">
      <c r="A1" t="s">
        <v>531</v>
      </c>
      <c r="B1" t="s">
        <v>532</v>
      </c>
    </row>
    <row r="2" spans="1:10" x14ac:dyDescent="0.2">
      <c r="A2" t="e" cm="1" vm="1">
        <f t="array" aca="1" ref="A2" ca="1">_xlfn._xlws.FILTER(_xlfn.ANCHORARRAY('names and emails gen'!$I$2),_xlfn.ANCHORARRAY('names and emails gen'!$I$2)&lt;&gt;"")</f>
        <v>#VALUE!</v>
      </c>
      <c r="B2" t="e" cm="1" vm="1">
        <f t="array" aca="1" ref="B2" ca="1">_xlfn._xlws.FILTER(_xlfn.ANCHORARRAY('names and emails gen'!$J$2),NOT(_xlfn.ANCHORARRAY('names and emails gen'!$I$2)=""))</f>
        <v>#VALUE!</v>
      </c>
      <c r="D2" t="e" cm="1" vm="1">
        <f t="array" aca="1" ref="D2" ca="1">_xlfn._xlws.FILTER(_xlfn.ANCHORARRAY('names and emails gen'!$H$2),_xlfn.ANCHORARRAY('names and emails gen'!$I$2)&lt;&gt;"")</f>
        <v>#VALUE!</v>
      </c>
      <c r="E2" t="e" cm="1" vm="1">
        <f t="array" aca="1" ref="E2" ca="1">_xlfn._xlws.FILTER(_xlfn.ANCHORARRAY('address&amp;company&amp;phone# data gen'!$H$2),_xlfn.ANCHORARRAY('names and emails gen'!$I$2)&lt;&gt;"")</f>
        <v>#VALUE!</v>
      </c>
    </row>
    <row r="3" spans="1:10" ht="16.5" x14ac:dyDescent="0.3">
      <c r="J3" s="1"/>
    </row>
    <row r="6" spans="1:10" x14ac:dyDescent="0.2">
      <c r="J6" s="2"/>
    </row>
    <row r="7" spans="1:10" ht="15" x14ac:dyDescent="0.2">
      <c r="J7" s="3"/>
    </row>
    <row r="11" spans="1:10" x14ac:dyDescent="0.2">
      <c r="H11" t="s">
        <v>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EB90-50F2-4661-AC96-A5B8F3F9BD7B}">
  <sheetPr>
    <tabColor theme="9" tint="-0.249977111117893"/>
  </sheetPr>
  <dimension ref="A1:F451"/>
  <sheetViews>
    <sheetView workbookViewId="0">
      <selection activeCell="G1" sqref="G1:G1048576"/>
    </sheetView>
  </sheetViews>
  <sheetFormatPr defaultRowHeight="14.25" x14ac:dyDescent="0.2"/>
  <cols>
    <col min="1" max="1" width="23.875" bestFit="1" customWidth="1"/>
    <col min="2" max="2" width="60.375" bestFit="1" customWidth="1"/>
    <col min="3" max="3" width="24.25" bestFit="1" customWidth="1"/>
    <col min="4" max="4" width="10.875" bestFit="1" customWidth="1"/>
  </cols>
  <sheetData>
    <row r="1" spans="1:6" x14ac:dyDescent="0.2">
      <c r="A1" t="s">
        <v>530</v>
      </c>
      <c r="B1" t="s">
        <v>529</v>
      </c>
      <c r="C1" t="s">
        <v>693</v>
      </c>
      <c r="D1" t="s">
        <v>881</v>
      </c>
      <c r="F1" t="s">
        <v>883</v>
      </c>
    </row>
    <row r="2" spans="1:6" x14ac:dyDescent="0.2">
      <c r="A2" t="str" cm="1">
        <f t="array" aca="1" ref="A2:A451" ca="1">_xlfn.ANCHORARRAY('names and emails gen'!$H$2)</f>
        <v>Ofek Johnson</v>
      </c>
      <c r="B2" t="str" cm="1">
        <f t="array" aca="1" ref="B2:B451" ca="1">_xlfn.ANCHORARRAY('address&amp;company&amp;phone# data gen'!$H$2)</f>
        <v>United States, Nebraska, Columbus, W Main St, 49, 00616</v>
      </c>
      <c r="C2" t="str" cm="1">
        <f t="array" aca="1" ref="C2:C451" ca="1">_xlfn.ANCHORARRAY('address&amp;company&amp;phone# data gen'!$I$2)</f>
        <v/>
      </c>
      <c r="D2" t="str" cm="1">
        <f t="array" aca="1" ref="D2:D451" ca="1">_xlfn.ANCHORARRAY('address&amp;company&amp;phone# data gen'!$J$2)</f>
        <v>4023745863</v>
      </c>
      <c r="F2" cm="1">
        <f t="array" aca="1" ref="F2:F451" ca="1">IF(_xlfn.ANCHORARRAY('names and emails gen'!$I$2)&lt;&gt;"",ROW(_xlfn.ANCHORARRAY('names and emails gen'!$I$2)),"")</f>
        <v>2</v>
      </c>
    </row>
    <row r="3" spans="1:6" x14ac:dyDescent="0.2">
      <c r="A3" t="str">
        <f ca="1"/>
        <v>Ofri Vigdorovitch</v>
      </c>
      <c r="B3" t="str">
        <f ca="1"/>
        <v>United States, Indiana, South Bend, 3rd St, 31, 91277</v>
      </c>
      <c r="C3" t="str">
        <f ca="1"/>
        <v>BudBounty Business</v>
      </c>
      <c r="D3" t="str">
        <f ca="1"/>
        <v>8129522160</v>
      </c>
      <c r="F3">
        <f ca="1"/>
        <v>3</v>
      </c>
    </row>
    <row r="4" spans="1:6" x14ac:dyDescent="0.2">
      <c r="A4" t="str">
        <f ca="1"/>
        <v>Mia Thomas</v>
      </c>
      <c r="B4" t="str">
        <f ca="1"/>
        <v>United States, Nevada, Paradise, Short St, 73, 32501</v>
      </c>
      <c r="C4" t="str">
        <f ca="1"/>
        <v/>
      </c>
      <c r="D4" t="str">
        <f ca="1"/>
        <v>7258251545</v>
      </c>
      <c r="F4">
        <f ca="1"/>
        <v>4</v>
      </c>
    </row>
    <row r="5" spans="1:6" x14ac:dyDescent="0.2">
      <c r="A5" t="str">
        <f ca="1"/>
        <v>Liam Sanchez</v>
      </c>
      <c r="B5" t="str">
        <f ca="1"/>
        <v>United States, Georgia, Warner Robins, Mill St, 103, 93608</v>
      </c>
      <c r="C5" t="str">
        <f ca="1"/>
        <v>CanopyCrafters Market</v>
      </c>
      <c r="D5" t="str">
        <f ca="1"/>
        <v>4788066117</v>
      </c>
      <c r="F5">
        <f ca="1"/>
        <v>5</v>
      </c>
    </row>
    <row r="6" spans="1:6" x14ac:dyDescent="0.2">
      <c r="A6" t="str">
        <f ca="1"/>
        <v>Emma Hernandez</v>
      </c>
      <c r="B6" t="str">
        <f ca="1"/>
        <v>United States, Florida, Tallahassee, Mill St, 69, 25789</v>
      </c>
      <c r="C6" t="str">
        <f ca="1"/>
        <v/>
      </c>
      <c r="D6" t="str">
        <f ca="1"/>
        <v>3864571050</v>
      </c>
      <c r="F6">
        <f ca="1"/>
        <v>6</v>
      </c>
    </row>
    <row r="7" spans="1:6" x14ac:dyDescent="0.2">
      <c r="A7" t="str">
        <f ca="1"/>
        <v>Jacob Rodriguez</v>
      </c>
      <c r="B7" t="str">
        <f ca="1"/>
        <v>United States, Mississippi, Olive Branch, Cedar Ln, 112, 93393</v>
      </c>
      <c r="C7" t="str">
        <f ca="1"/>
        <v/>
      </c>
      <c r="D7" t="str">
        <f ca="1"/>
        <v>7692065960</v>
      </c>
      <c r="F7">
        <f ca="1"/>
        <v>7</v>
      </c>
    </row>
    <row r="8" spans="1:6" x14ac:dyDescent="0.2">
      <c r="A8" t="str">
        <f ca="1"/>
        <v>Emma Martin</v>
      </c>
      <c r="B8" t="str">
        <f ca="1"/>
        <v>United States, Illinois, Des Plaines, Main St, 63, 88117</v>
      </c>
      <c r="C8" t="str">
        <f ca="1"/>
        <v/>
      </c>
      <c r="D8" t="str">
        <f ca="1"/>
        <v>3310089874</v>
      </c>
      <c r="F8">
        <f ca="1"/>
        <v>8</v>
      </c>
    </row>
    <row r="9" spans="1:6" x14ac:dyDescent="0.2">
      <c r="A9" t="str">
        <f ca="1"/>
        <v>Emma Hernandez</v>
      </c>
      <c r="B9" t="str">
        <f ca="1"/>
        <v>United States, Illinois, Berwy, Vine St, 62, 86974</v>
      </c>
      <c r="C9" t="str">
        <f ca="1"/>
        <v>EdenEcho Developers</v>
      </c>
      <c r="D9" t="str">
        <f ca="1"/>
        <v>6187292785</v>
      </c>
      <c r="F9">
        <f ca="1"/>
        <v>9</v>
      </c>
    </row>
    <row r="10" spans="1:6" x14ac:dyDescent="0.2">
      <c r="A10" t="str">
        <f ca="1"/>
        <v>Noah Johnson</v>
      </c>
      <c r="B10" t="str">
        <f ca="1"/>
        <v>United States, Kansas, Hutchinson, 1st St, 120, 56743</v>
      </c>
      <c r="C10" t="str">
        <f ca="1"/>
        <v/>
      </c>
      <c r="D10" t="str">
        <f ca="1"/>
        <v>3163359040</v>
      </c>
      <c r="F10">
        <f ca="1"/>
        <v>10</v>
      </c>
    </row>
    <row r="11" spans="1:6" x14ac:dyDescent="0.2">
      <c r="A11" t="str">
        <f ca="1"/>
        <v>Jacob Sanchez</v>
      </c>
      <c r="B11" t="str">
        <f ca="1"/>
        <v>United States, Idaho, Moscow, 7th St, 51, 56955</v>
      </c>
      <c r="C11" t="str">
        <f ca="1"/>
        <v>ParkPlace Properties</v>
      </c>
      <c r="D11" t="str">
        <f ca="1"/>
        <v>2084721093</v>
      </c>
      <c r="F11">
        <f ca="1"/>
        <v>11</v>
      </c>
    </row>
    <row r="12" spans="1:6" x14ac:dyDescent="0.2">
      <c r="A12" t="str">
        <f ca="1"/>
        <v>Sophia Lopez</v>
      </c>
      <c r="B12" t="str">
        <f ca="1"/>
        <v>United States, Arizona, Gilbert, County Line Rd, 16, 46592</v>
      </c>
      <c r="C12" t="str">
        <f ca="1"/>
        <v/>
      </c>
      <c r="D12" t="str">
        <f ca="1"/>
        <v>5207586723</v>
      </c>
      <c r="F12">
        <f ca="1"/>
        <v>12</v>
      </c>
    </row>
    <row r="13" spans="1:6" x14ac:dyDescent="0.2">
      <c r="A13" t="str">
        <f ca="1"/>
        <v>Ava Thompson</v>
      </c>
      <c r="B13" t="str">
        <f ca="1"/>
        <v>United States, Kentucky, Elizabethtown, School St, 83, 98492</v>
      </c>
      <c r="C13" t="str">
        <f ca="1"/>
        <v/>
      </c>
      <c r="D13" t="str">
        <f ca="1"/>
        <v>8592367163</v>
      </c>
      <c r="F13" t="str">
        <f ca="1"/>
        <v/>
      </c>
    </row>
    <row r="14" spans="1:6" x14ac:dyDescent="0.2">
      <c r="A14" t="str">
        <f ca="1"/>
        <v>Logan Lopez</v>
      </c>
      <c r="B14" t="str">
        <f ca="1"/>
        <v>United States, California, Los Angeles, West St, 135, 50493</v>
      </c>
      <c r="C14" t="str">
        <f ca="1"/>
        <v>GardenGuild Holdings</v>
      </c>
      <c r="D14" t="str">
        <f ca="1"/>
        <v>4248810817</v>
      </c>
      <c r="F14">
        <f ca="1"/>
        <v>14</v>
      </c>
    </row>
    <row r="15" spans="1:6" x14ac:dyDescent="0.2">
      <c r="A15" t="str">
        <f ca="1"/>
        <v>Alexander Taylor</v>
      </c>
      <c r="B15" t="str">
        <f ca="1"/>
        <v>United States, Connecticut, Norwalk, Washington Ave, 49, 33254</v>
      </c>
      <c r="C15" t="str">
        <f ca="1"/>
        <v/>
      </c>
      <c r="D15" t="str">
        <f ca="1"/>
        <v>9590307735</v>
      </c>
      <c r="F15" t="str">
        <f ca="1"/>
        <v/>
      </c>
    </row>
    <row r="16" spans="1:6" x14ac:dyDescent="0.2">
      <c r="A16" t="str">
        <f ca="1"/>
        <v>Oliver Davis</v>
      </c>
      <c r="B16" t="str">
        <f ca="1"/>
        <v>United States, Louisiana, Alexandria, S Main St, 31, 29640</v>
      </c>
      <c r="C16" t="str">
        <f ca="1"/>
        <v>PetalPro Partners</v>
      </c>
      <c r="D16" t="str">
        <f ca="1"/>
        <v>3370419893</v>
      </c>
      <c r="F16" t="str">
        <f ca="1"/>
        <v/>
      </c>
    </row>
    <row r="17" spans="1:6" x14ac:dyDescent="0.2">
      <c r="A17" t="str">
        <f ca="1"/>
        <v>Oren Grace Thomas</v>
      </c>
      <c r="B17" t="str">
        <f ca="1"/>
        <v>United States, Arkansas, Conway, Park St, 33, 12709</v>
      </c>
      <c r="C17" t="str">
        <f ca="1"/>
        <v/>
      </c>
      <c r="D17" t="str">
        <f ca="1"/>
        <v>4798671302</v>
      </c>
      <c r="F17">
        <f ca="1"/>
        <v>17</v>
      </c>
    </row>
    <row r="18" spans="1:6" x14ac:dyDescent="0.2">
      <c r="A18" t="str">
        <f ca="1"/>
        <v>Tom Katz</v>
      </c>
      <c r="B18" t="str">
        <f ca="1"/>
        <v>United States, Hawaii, Ewa Gentry, 6th St, 106, 35648</v>
      </c>
      <c r="C18" t="str">
        <f ca="1"/>
        <v/>
      </c>
      <c r="D18" t="str">
        <f ca="1"/>
        <v>8082081211</v>
      </c>
      <c r="F18">
        <f ca="1"/>
        <v>18</v>
      </c>
    </row>
    <row r="19" spans="1:6" x14ac:dyDescent="0.2">
      <c r="A19" t="str">
        <f ca="1"/>
        <v>Harper Danilov</v>
      </c>
      <c r="B19" t="str">
        <f ca="1"/>
        <v>United States, Missouri, St. Louis, Ridge Rd, 14, 67291</v>
      </c>
      <c r="C19" t="str">
        <f ca="1"/>
        <v/>
      </c>
      <c r="D19" t="str">
        <f ca="1"/>
        <v>4176946214</v>
      </c>
      <c r="F19">
        <f ca="1"/>
        <v>19</v>
      </c>
    </row>
    <row r="20" spans="1:6" x14ac:dyDescent="0.2">
      <c r="A20" t="str">
        <f ca="1"/>
        <v>Ori Thomas</v>
      </c>
      <c r="B20" t="str">
        <f ca="1"/>
        <v>United States, Nebraska, Fremont, 6th St, 1, 84909</v>
      </c>
      <c r="C20" t="str">
        <f ca="1"/>
        <v/>
      </c>
      <c r="D20" t="str">
        <f ca="1"/>
        <v>5316802208</v>
      </c>
      <c r="F20" t="str">
        <f ca="1"/>
        <v/>
      </c>
    </row>
    <row r="21" spans="1:6" x14ac:dyDescent="0.2">
      <c r="A21" t="str">
        <f ca="1"/>
        <v>Ethan Jones</v>
      </c>
      <c r="B21" t="str">
        <f ca="1"/>
        <v>United States, Florida, Tallahassee, 10th St, 71, 90406</v>
      </c>
      <c r="C21" t="str">
        <f ca="1"/>
        <v/>
      </c>
      <c r="D21" t="str">
        <f ca="1"/>
        <v>7547179374</v>
      </c>
      <c r="F21" t="str">
        <f ca="1"/>
        <v/>
      </c>
    </row>
    <row r="22" spans="1:6" x14ac:dyDescent="0.2">
      <c r="A22" t="str">
        <f ca="1"/>
        <v>Avery White</v>
      </c>
      <c r="B22" t="str">
        <f ca="1"/>
        <v>United States, Kentucky, Georgetown, Lakeview Dr, 133, 92748</v>
      </c>
      <c r="C22" t="str">
        <f ca="1"/>
        <v/>
      </c>
      <c r="D22" t="str">
        <f ca="1"/>
        <v>2709609799</v>
      </c>
      <c r="F22" t="str">
        <f ca="1"/>
        <v/>
      </c>
    </row>
    <row r="23" spans="1:6" x14ac:dyDescent="0.2">
      <c r="A23" t="str">
        <f ca="1"/>
        <v>Liam Danilov</v>
      </c>
      <c r="B23" t="str">
        <f ca="1"/>
        <v>United States, Michigan, Kalamazoo, Poplar St, 103, 48761</v>
      </c>
      <c r="C23" t="str">
        <f ca="1"/>
        <v>FoliageFrontiers Inc.</v>
      </c>
      <c r="D23" t="str">
        <f ca="1"/>
        <v>7342339838</v>
      </c>
      <c r="F23">
        <f ca="1"/>
        <v>23</v>
      </c>
    </row>
    <row r="24" spans="1:6" x14ac:dyDescent="0.2">
      <c r="A24" t="str">
        <f ca="1"/>
        <v>Emily Harris</v>
      </c>
      <c r="B24" t="str">
        <f ca="1"/>
        <v>United States, Hawaii, Honolulu, Center St, 33, 74706</v>
      </c>
      <c r="C24" t="str">
        <f ca="1"/>
        <v/>
      </c>
      <c r="D24" t="str">
        <f ca="1"/>
        <v>8084656518</v>
      </c>
      <c r="F24" t="str">
        <f ca="1"/>
        <v/>
      </c>
    </row>
    <row r="25" spans="1:6" x14ac:dyDescent="0.2">
      <c r="A25" t="str">
        <f ca="1"/>
        <v>Ethan Garcia</v>
      </c>
      <c r="B25" t="str">
        <f ca="1"/>
        <v>United States, Arkansas, Jonesboro, West St, 34, 88013</v>
      </c>
      <c r="C25" t="str">
        <f ca="1"/>
        <v/>
      </c>
      <c r="D25" t="str">
        <f ca="1"/>
        <v>4796047731</v>
      </c>
      <c r="F25">
        <f ca="1"/>
        <v>25</v>
      </c>
    </row>
    <row r="26" spans="1:6" x14ac:dyDescent="0.2">
      <c r="A26" t="str">
        <f ca="1"/>
        <v>Lucas Danilov</v>
      </c>
      <c r="B26" t="str">
        <f ca="1"/>
        <v>United States, Georgia, Albany, Spring St, 59, 50710</v>
      </c>
      <c r="C26" t="str">
        <f ca="1"/>
        <v>CanopyCrafters Market</v>
      </c>
      <c r="D26" t="str">
        <f ca="1"/>
        <v>4707717111</v>
      </c>
      <c r="F26">
        <f ca="1"/>
        <v>26</v>
      </c>
    </row>
    <row r="27" spans="1:6" x14ac:dyDescent="0.2">
      <c r="A27" t="str">
        <f ca="1"/>
        <v>Mason Gonzalez</v>
      </c>
      <c r="B27" t="str">
        <f ca="1"/>
        <v>United States, California, Bakersfield, Center St, 109, 78125</v>
      </c>
      <c r="C27" t="str">
        <f ca="1"/>
        <v/>
      </c>
      <c r="D27" t="str">
        <f ca="1"/>
        <v>9250147034</v>
      </c>
      <c r="F27">
        <f ca="1"/>
        <v>27</v>
      </c>
    </row>
    <row r="28" spans="1:6" x14ac:dyDescent="0.2">
      <c r="A28" t="str">
        <f ca="1"/>
        <v>Michael Malca Thompson</v>
      </c>
      <c r="B28" t="str">
        <f ca="1"/>
        <v>United States, Michigan, Ann Arbor, River Rd, 66, 15099</v>
      </c>
      <c r="C28" t="str">
        <f ca="1"/>
        <v/>
      </c>
      <c r="D28" t="str">
        <f ca="1"/>
        <v>2697059006</v>
      </c>
      <c r="F28">
        <f ca="1"/>
        <v>28</v>
      </c>
    </row>
    <row r="29" spans="1:6" x14ac:dyDescent="0.2">
      <c r="A29" t="str">
        <f ca="1"/>
        <v>Ethan Ramirez</v>
      </c>
      <c r="B29" t="str">
        <f ca="1"/>
        <v>United States, Massachusetts, Boston, Railroad Ave, 125, 22691</v>
      </c>
      <c r="C29" t="str">
        <f ca="1"/>
        <v>VistaVineyard Planners</v>
      </c>
      <c r="D29" t="str">
        <f ca="1"/>
        <v>3514354347</v>
      </c>
      <c r="F29" t="str">
        <f ca="1"/>
        <v/>
      </c>
    </row>
    <row r="30" spans="1:6" x14ac:dyDescent="0.2">
      <c r="A30" t="str">
        <f ca="1"/>
        <v>Ofek Jones</v>
      </c>
      <c r="B30" t="str">
        <f ca="1"/>
        <v>United States, Nebraska, Hastings, West St, 125, 57774</v>
      </c>
      <c r="C30" t="str">
        <f ca="1"/>
        <v/>
      </c>
      <c r="D30" t="str">
        <f ca="1"/>
        <v>3083827142</v>
      </c>
      <c r="F30">
        <f ca="1"/>
        <v>30</v>
      </c>
    </row>
    <row r="31" spans="1:6" x14ac:dyDescent="0.2">
      <c r="A31" t="str">
        <f ca="1"/>
        <v>Dor Geva</v>
      </c>
      <c r="B31" t="str">
        <f ca="1"/>
        <v>United States, Maine, Waterville, 2nd St, 81, 63436</v>
      </c>
      <c r="C31" t="str">
        <f ca="1"/>
        <v/>
      </c>
      <c r="D31" t="str">
        <f ca="1"/>
        <v>2074829766</v>
      </c>
      <c r="F31">
        <f ca="1"/>
        <v>31</v>
      </c>
    </row>
    <row r="32" spans="1:6" x14ac:dyDescent="0.2">
      <c r="A32" t="str">
        <f ca="1"/>
        <v>Oren Gonzalez</v>
      </c>
      <c r="B32" t="str">
        <f ca="1"/>
        <v>United States, Connecticut, Danbury, Railroad Ave, 76, 06520</v>
      </c>
      <c r="C32" t="str">
        <f ca="1"/>
        <v/>
      </c>
      <c r="D32" t="str">
        <f ca="1"/>
        <v>9599606100</v>
      </c>
      <c r="F32">
        <f ca="1"/>
        <v>32</v>
      </c>
    </row>
    <row r="33" spans="1:6" x14ac:dyDescent="0.2">
      <c r="A33" t="str">
        <f ca="1"/>
        <v>Alexander Johnson</v>
      </c>
      <c r="B33" t="str">
        <f ca="1"/>
        <v>United States, Montana, Bozeman, 7th St, 119, 60125</v>
      </c>
      <c r="C33" t="str">
        <f ca="1"/>
        <v/>
      </c>
      <c r="D33" t="str">
        <f ca="1"/>
        <v>4065482078</v>
      </c>
      <c r="F33" t="str">
        <f ca="1"/>
        <v/>
      </c>
    </row>
    <row r="34" spans="1:6" x14ac:dyDescent="0.2">
      <c r="A34" t="str">
        <f ca="1"/>
        <v>Dror Lopez</v>
      </c>
      <c r="B34" t="str">
        <f ca="1"/>
        <v>United States, Maryland, Bethesda, Cedar Ln, 23, 98313</v>
      </c>
      <c r="C34" t="str">
        <f ca="1"/>
        <v/>
      </c>
      <c r="D34" t="str">
        <f ca="1"/>
        <v>4106834199</v>
      </c>
      <c r="F34" t="str">
        <f ca="1"/>
        <v/>
      </c>
    </row>
    <row r="35" spans="1:6" x14ac:dyDescent="0.2">
      <c r="A35" t="str">
        <f ca="1"/>
        <v>Lucas Jackson</v>
      </c>
      <c r="B35" t="str">
        <f ca="1"/>
        <v>United States, Iowa, Davenport, Sunset Dr, 85, 92234</v>
      </c>
      <c r="C35" t="str">
        <f ca="1"/>
        <v/>
      </c>
      <c r="D35" t="str">
        <f ca="1"/>
        <v>3199609396</v>
      </c>
      <c r="F35">
        <f ca="1"/>
        <v>35</v>
      </c>
    </row>
    <row r="36" spans="1:6" x14ac:dyDescent="0.2">
      <c r="A36" t="str">
        <f ca="1"/>
        <v>Abigail Lopez</v>
      </c>
      <c r="B36" t="str">
        <f ca="1"/>
        <v>United States, Iowa, Cedar Rapids, 2nd St, 12, 08719</v>
      </c>
      <c r="C36" t="str">
        <f ca="1"/>
        <v/>
      </c>
      <c r="D36" t="str">
        <f ca="1"/>
        <v>6419303420</v>
      </c>
      <c r="F36">
        <f ca="1"/>
        <v>36</v>
      </c>
    </row>
    <row r="37" spans="1:6" x14ac:dyDescent="0.2">
      <c r="A37" t="str">
        <f ca="1"/>
        <v>Ofek Marie Weizman</v>
      </c>
      <c r="B37" t="str">
        <f ca="1"/>
        <v>United States, California, Santa Ana, W Main St, 108, 86056</v>
      </c>
      <c r="C37" t="str">
        <f ca="1"/>
        <v>GardenGuild Holdings</v>
      </c>
      <c r="D37" t="str">
        <f ca="1"/>
        <v>5105888599</v>
      </c>
      <c r="F37">
        <f ca="1"/>
        <v>37</v>
      </c>
    </row>
    <row r="38" spans="1:6" x14ac:dyDescent="0.2">
      <c r="A38" t="str">
        <f ca="1"/>
        <v>Evelyn Weizman</v>
      </c>
      <c r="B38" t="str">
        <f ca="1"/>
        <v>United States, Missouri, St. Louis, Lincoln St, 105, 50721</v>
      </c>
      <c r="C38" t="str">
        <f ca="1"/>
        <v/>
      </c>
      <c r="D38" t="str">
        <f ca="1"/>
        <v>3148577554</v>
      </c>
      <c r="F38">
        <f ca="1"/>
        <v>38</v>
      </c>
    </row>
    <row r="39" spans="1:6" x14ac:dyDescent="0.2">
      <c r="A39" t="str">
        <f ca="1"/>
        <v>Julie Wilson</v>
      </c>
      <c r="B39" t="str">
        <f ca="1"/>
        <v>United States, Nebraska, Kearney, Railroad St, 46, 98117</v>
      </c>
      <c r="C39" t="str">
        <f ca="1"/>
        <v/>
      </c>
      <c r="D39" t="str">
        <f ca="1"/>
        <v>4027124805</v>
      </c>
      <c r="F39">
        <f ca="1"/>
        <v>39</v>
      </c>
    </row>
    <row r="40" spans="1:6" x14ac:dyDescent="0.2">
      <c r="A40" t="str">
        <f ca="1"/>
        <v>Michael Thompson</v>
      </c>
      <c r="B40" t="str">
        <f ca="1"/>
        <v>United States, New Jersey, Passaic, Cherry St, 114, 53804</v>
      </c>
      <c r="C40" t="str">
        <f ca="1"/>
        <v/>
      </c>
      <c r="D40" t="str">
        <f ca="1"/>
        <v>6096473751</v>
      </c>
      <c r="F40" t="str">
        <f ca="1"/>
        <v/>
      </c>
    </row>
    <row r="41" spans="1:6" x14ac:dyDescent="0.2">
      <c r="A41" t="str">
        <f ca="1"/>
        <v>Jacob Perez</v>
      </c>
      <c r="B41" t="str">
        <f ca="1"/>
        <v>United States, New Jersey, Jersey City, School St, 101, 96302</v>
      </c>
      <c r="C41" t="str">
        <f ca="1"/>
        <v/>
      </c>
      <c r="D41" t="str">
        <f ca="1"/>
        <v>2010941614</v>
      </c>
      <c r="F41">
        <f ca="1"/>
        <v>41</v>
      </c>
    </row>
    <row r="42" spans="1:6" x14ac:dyDescent="0.2">
      <c r="A42" t="str">
        <f ca="1"/>
        <v>Noah Thomas</v>
      </c>
      <c r="B42" t="str">
        <f ca="1"/>
        <v>United States, Indiana, Muncie, Cedar Ln, 69, 21330</v>
      </c>
      <c r="C42" t="str">
        <f ca="1"/>
        <v>OrchardOrigin Outfitters</v>
      </c>
      <c r="D42" t="str">
        <f ca="1"/>
        <v>8129613184</v>
      </c>
      <c r="F42">
        <f ca="1"/>
        <v>42</v>
      </c>
    </row>
    <row r="43" spans="1:6" x14ac:dyDescent="0.2">
      <c r="A43" t="str">
        <f ca="1"/>
        <v>Avery Friedman</v>
      </c>
      <c r="B43" t="str">
        <f ca="1"/>
        <v>United States, Minnesota, Bloomington, Chestnut St, 104, 97101</v>
      </c>
      <c r="C43" t="str">
        <f ca="1"/>
        <v/>
      </c>
      <c r="D43" t="str">
        <f ca="1"/>
        <v>6125799602</v>
      </c>
      <c r="F43" t="str">
        <f ca="1"/>
        <v/>
      </c>
    </row>
    <row r="44" spans="1:6" x14ac:dyDescent="0.2">
      <c r="A44" t="str">
        <f ca="1"/>
        <v>Ava Mazal Ramirez</v>
      </c>
      <c r="B44" t="str">
        <f ca="1"/>
        <v>United States, Nevada, Winchester, Park Ave, 19, 51944</v>
      </c>
      <c r="C44" t="str">
        <f ca="1"/>
        <v/>
      </c>
      <c r="D44" t="str">
        <f ca="1"/>
        <v>7750968257</v>
      </c>
      <c r="F44" t="str">
        <f ca="1"/>
        <v/>
      </c>
    </row>
    <row r="45" spans="1:6" x14ac:dyDescent="0.2">
      <c r="A45" t="str">
        <f ca="1"/>
        <v>Emma Harris</v>
      </c>
      <c r="B45" t="str">
        <f ca="1"/>
        <v>United States, New Jersey, New Brunswick, Railroad St, 95, 36764</v>
      </c>
      <c r="C45" t="str">
        <f ca="1"/>
        <v/>
      </c>
      <c r="D45" t="str">
        <f ca="1"/>
        <v>2015158575</v>
      </c>
      <c r="F45" t="str">
        <f ca="1"/>
        <v/>
      </c>
    </row>
    <row r="46" spans="1:6" x14ac:dyDescent="0.2">
      <c r="A46" t="str">
        <f ca="1"/>
        <v>Charlotte Brown</v>
      </c>
      <c r="B46" t="str">
        <f ca="1"/>
        <v>United States, Mississippi, Horn Lake, Poplar St, 132, 97424</v>
      </c>
      <c r="C46" t="str">
        <f ca="1"/>
        <v/>
      </c>
      <c r="D46" t="str">
        <f ca="1"/>
        <v>7699476827</v>
      </c>
      <c r="F46">
        <f ca="1"/>
        <v>46</v>
      </c>
    </row>
    <row r="47" spans="1:6" x14ac:dyDescent="0.2">
      <c r="A47" t="str">
        <f ca="1"/>
        <v>Isabella Clark</v>
      </c>
      <c r="B47" t="str">
        <f ca="1"/>
        <v>United States, Iowa, West Des Moines, Lincoln St, 100, 97216</v>
      </c>
      <c r="C47" t="str">
        <f ca="1"/>
        <v/>
      </c>
      <c r="D47" t="str">
        <f ca="1"/>
        <v>7123006977</v>
      </c>
      <c r="F47" t="str">
        <f ca="1"/>
        <v/>
      </c>
    </row>
    <row r="48" spans="1:6" x14ac:dyDescent="0.2">
      <c r="A48" t="str">
        <f ca="1"/>
        <v>Lucas Martinez</v>
      </c>
      <c r="B48" t="str">
        <f ca="1"/>
        <v>United States, Kentucky, Henderson, Shady Ln, 131, 95269</v>
      </c>
      <c r="C48" t="str">
        <f ca="1"/>
        <v/>
      </c>
      <c r="D48" t="str">
        <f ca="1"/>
        <v>2707180298</v>
      </c>
      <c r="F48">
        <f ca="1"/>
        <v>48</v>
      </c>
    </row>
    <row r="49" spans="1:6" x14ac:dyDescent="0.2">
      <c r="A49" t="str">
        <f ca="1"/>
        <v>Emma Gonzalez</v>
      </c>
      <c r="B49" t="str">
        <f ca="1"/>
        <v>United States, Alaska, Anchorage, Ash St, 115, 93159</v>
      </c>
      <c r="C49" t="str">
        <f ca="1"/>
        <v/>
      </c>
      <c r="D49" t="str">
        <f ca="1"/>
        <v>9073252542</v>
      </c>
      <c r="F49">
        <f ca="1"/>
        <v>49</v>
      </c>
    </row>
    <row r="50" spans="1:6" x14ac:dyDescent="0.2">
      <c r="A50" t="str">
        <f ca="1"/>
        <v>Charlotte Lewis</v>
      </c>
      <c r="B50" t="str">
        <f ca="1"/>
        <v>United States, Idaho, Ammon, Vine St, 75, 82125</v>
      </c>
      <c r="C50" t="str">
        <f ca="1"/>
        <v>SproutSphere Innovations</v>
      </c>
      <c r="D50" t="str">
        <f ca="1"/>
        <v>9866981546</v>
      </c>
      <c r="F50">
        <f ca="1"/>
        <v>50</v>
      </c>
    </row>
    <row r="51" spans="1:6" x14ac:dyDescent="0.2">
      <c r="A51" t="str">
        <f ca="1"/>
        <v>Sofia Clark</v>
      </c>
      <c r="B51" t="str">
        <f ca="1"/>
        <v>United States, Florida, Hialeah, Ash St, 53, 75656</v>
      </c>
      <c r="C51" t="str">
        <f ca="1"/>
        <v/>
      </c>
      <c r="D51" t="str">
        <f ca="1"/>
        <v>8500281607</v>
      </c>
      <c r="F51">
        <f ca="1"/>
        <v>51</v>
      </c>
    </row>
    <row r="52" spans="1:6" x14ac:dyDescent="0.2">
      <c r="A52" t="str">
        <f ca="1"/>
        <v>Ava Weizman</v>
      </c>
      <c r="B52" t="str">
        <f ca="1"/>
        <v>United States, Montana, Miles City, 8th St, 53, 87669</v>
      </c>
      <c r="C52" t="str">
        <f ca="1"/>
        <v/>
      </c>
      <c r="D52" t="str">
        <f ca="1"/>
        <v>4067871874</v>
      </c>
      <c r="F52">
        <f ca="1"/>
        <v>52</v>
      </c>
    </row>
    <row r="53" spans="1:6" x14ac:dyDescent="0.2">
      <c r="A53" t="str">
        <f ca="1"/>
        <v>Ofri Rodriguez</v>
      </c>
      <c r="B53" t="str">
        <f ca="1"/>
        <v>United States, Maine, Saco, Woodland Dr, 36, 87970</v>
      </c>
      <c r="C53" t="str">
        <f ca="1"/>
        <v>NatureNest Creators</v>
      </c>
      <c r="D53" t="str">
        <f ca="1"/>
        <v>2079371333</v>
      </c>
      <c r="F53">
        <f ca="1"/>
        <v>53</v>
      </c>
    </row>
    <row r="54" spans="1:6" x14ac:dyDescent="0.2">
      <c r="A54" t="str">
        <f ca="1"/>
        <v>Olivia Anderson</v>
      </c>
      <c r="B54" t="str">
        <f ca="1"/>
        <v>United States, New Hampshire, Nashua, Spruce St, 68, 78545</v>
      </c>
      <c r="C54" t="str">
        <f ca="1"/>
        <v>MeadowMakers Collective</v>
      </c>
      <c r="D54" t="str">
        <f ca="1"/>
        <v>6038760110</v>
      </c>
      <c r="F54">
        <f ca="1"/>
        <v>54</v>
      </c>
    </row>
    <row r="55" spans="1:6" x14ac:dyDescent="0.2">
      <c r="A55" t="str">
        <f ca="1"/>
        <v>Ava Wilson</v>
      </c>
      <c r="B55" t="str">
        <f ca="1"/>
        <v>United States, Massachusetts, Somerville, Poplar St, 66, 99607</v>
      </c>
      <c r="C55" t="str">
        <f ca="1"/>
        <v>SaplingSynergy Group</v>
      </c>
      <c r="D55" t="str">
        <f ca="1"/>
        <v>7746447739</v>
      </c>
      <c r="F55">
        <f ca="1"/>
        <v>55</v>
      </c>
    </row>
    <row r="56" spans="1:6" x14ac:dyDescent="0.2">
      <c r="A56" t="str">
        <f ca="1"/>
        <v>Sophia White</v>
      </c>
      <c r="B56" t="str">
        <f ca="1"/>
        <v>United States, Arizona, Buckeye, Mill St, 4, 56245</v>
      </c>
      <c r="C56" t="str">
        <f ca="1"/>
        <v/>
      </c>
      <c r="D56" t="str">
        <f ca="1"/>
        <v>5206406673</v>
      </c>
      <c r="F56">
        <f ca="1"/>
        <v>56</v>
      </c>
    </row>
    <row r="57" spans="1:6" x14ac:dyDescent="0.2">
      <c r="A57" t="str">
        <f ca="1"/>
        <v>Ofri Garcia</v>
      </c>
      <c r="B57" t="str">
        <f ca="1"/>
        <v>United States, Kentucky, Nicholasville, Maple St, 135, 53400</v>
      </c>
      <c r="C57" t="str">
        <f ca="1"/>
        <v/>
      </c>
      <c r="D57" t="str">
        <f ca="1"/>
        <v>3641370504</v>
      </c>
      <c r="F57">
        <f ca="1"/>
        <v>57</v>
      </c>
    </row>
    <row r="58" spans="1:6" x14ac:dyDescent="0.2">
      <c r="A58" t="str">
        <f ca="1"/>
        <v>Mia Danilov</v>
      </c>
      <c r="B58" t="str">
        <f ca="1"/>
        <v>United States, Alaska, Wasilla, Spring St, 78, 31923</v>
      </c>
      <c r="C58" t="str">
        <f ca="1"/>
        <v/>
      </c>
      <c r="D58" t="str">
        <f ca="1"/>
        <v>9079769757</v>
      </c>
      <c r="F58">
        <f ca="1"/>
        <v>58</v>
      </c>
    </row>
    <row r="59" spans="1:6" x14ac:dyDescent="0.2">
      <c r="A59" t="str">
        <f ca="1"/>
        <v>Jackson Grace Robinson</v>
      </c>
      <c r="B59" t="str">
        <f ca="1"/>
        <v>United States, Arizona, Chandler, Jefferson St, 132, 45617</v>
      </c>
      <c r="C59" t="str">
        <f ca="1"/>
        <v/>
      </c>
      <c r="D59" t="str">
        <f ca="1"/>
        <v>4806975421</v>
      </c>
      <c r="F59">
        <f ca="1"/>
        <v>59</v>
      </c>
    </row>
    <row r="60" spans="1:6" x14ac:dyDescent="0.2">
      <c r="A60" t="str">
        <f ca="1"/>
        <v>Jacob Weizman</v>
      </c>
      <c r="B60" t="str">
        <f ca="1"/>
        <v>United States, Nebraska, Norfolk, High St, 25, 74694</v>
      </c>
      <c r="C60" t="str">
        <f ca="1"/>
        <v/>
      </c>
      <c r="D60" t="str">
        <f ca="1"/>
        <v>3087082786</v>
      </c>
      <c r="F60" t="str">
        <f ca="1"/>
        <v/>
      </c>
    </row>
    <row r="61" spans="1:6" x14ac:dyDescent="0.2">
      <c r="A61" t="str">
        <f ca="1"/>
        <v>Lucas Brown</v>
      </c>
      <c r="B61" t="str">
        <f ca="1"/>
        <v>United States, Florida, Tallahassee, Circle Dr, 27, 97628</v>
      </c>
      <c r="C61" t="str">
        <f ca="1"/>
        <v/>
      </c>
      <c r="D61" t="str">
        <f ca="1"/>
        <v>3217508715</v>
      </c>
      <c r="F61">
        <f ca="1"/>
        <v>61</v>
      </c>
    </row>
    <row r="62" spans="1:6" x14ac:dyDescent="0.2">
      <c r="A62" t="str">
        <f ca="1"/>
        <v>Mia Clark</v>
      </c>
      <c r="B62" t="str">
        <f ca="1"/>
        <v>United States, Michigan, Sterling Heights, Jackson St, 54, 56599</v>
      </c>
      <c r="C62" t="str">
        <f ca="1"/>
        <v/>
      </c>
      <c r="D62" t="str">
        <f ca="1"/>
        <v>7344979796</v>
      </c>
      <c r="F62" t="str">
        <f ca="1"/>
        <v/>
      </c>
    </row>
    <row r="63" spans="1:6" x14ac:dyDescent="0.2">
      <c r="A63" t="str">
        <f ca="1"/>
        <v>Madison Thompson</v>
      </c>
      <c r="B63" t="str">
        <f ca="1"/>
        <v>United States, Alabama, Phenix City, 3rd St, 33, 79809</v>
      </c>
      <c r="C63" t="str">
        <f ca="1"/>
        <v/>
      </c>
      <c r="D63" t="str">
        <f ca="1"/>
        <v>3347904114</v>
      </c>
      <c r="F63" t="str">
        <f ca="1"/>
        <v/>
      </c>
    </row>
    <row r="64" spans="1:6" x14ac:dyDescent="0.2">
      <c r="A64" t="str">
        <f ca="1"/>
        <v>Oliver Lee</v>
      </c>
      <c r="B64" t="str">
        <f ca="1"/>
        <v>United States, Colorado, Highlands Ranch, Ridge Rd, 100, 11006</v>
      </c>
      <c r="C64" t="str">
        <f ca="1"/>
        <v/>
      </c>
      <c r="D64" t="str">
        <f ca="1"/>
        <v>9705240534</v>
      </c>
      <c r="F64">
        <f ca="1"/>
        <v>64</v>
      </c>
    </row>
    <row r="65" spans="1:6" x14ac:dyDescent="0.2">
      <c r="A65" t="str">
        <f ca="1"/>
        <v>Tom Williams</v>
      </c>
      <c r="B65" t="str">
        <f ca="1"/>
        <v>United States, Illinois, Springfield, North St, 26, 65952</v>
      </c>
      <c r="C65" t="str">
        <f ca="1"/>
        <v>EdenEcho Developers</v>
      </c>
      <c r="D65" t="str">
        <f ca="1"/>
        <v>8475309527</v>
      </c>
      <c r="F65">
        <f ca="1"/>
        <v>65</v>
      </c>
    </row>
    <row r="66" spans="1:6" x14ac:dyDescent="0.2">
      <c r="A66" t="str">
        <f ca="1"/>
        <v>Abigail Cohen</v>
      </c>
      <c r="B66" t="str">
        <f ca="1"/>
        <v>United States, Florida, Fort Lauderdale, W Main St, 87, 97845</v>
      </c>
      <c r="C66" t="str">
        <f ca="1"/>
        <v/>
      </c>
      <c r="D66" t="str">
        <f ca="1"/>
        <v>7545254014</v>
      </c>
      <c r="F66" t="str">
        <f ca="1"/>
        <v/>
      </c>
    </row>
    <row r="67" spans="1:6" x14ac:dyDescent="0.2">
      <c r="A67" t="str">
        <f ca="1"/>
        <v>Ori Ramirez</v>
      </c>
      <c r="B67" t="str">
        <f ca="1"/>
        <v>United States, Michigan, Detroit, Walnut St, 36, 20882</v>
      </c>
      <c r="C67" t="str">
        <f ca="1"/>
        <v/>
      </c>
      <c r="D67" t="str">
        <f ca="1"/>
        <v>5176444314</v>
      </c>
      <c r="F67" t="str">
        <f ca="1"/>
        <v/>
      </c>
    </row>
    <row r="68" spans="1:6" x14ac:dyDescent="0.2">
      <c r="A68" t="str">
        <f ca="1"/>
        <v>Benjamin Lee</v>
      </c>
      <c r="B68" t="str">
        <f ca="1"/>
        <v>United States, Alabama, Phenix City, Sunset Dr, 105, 82111</v>
      </c>
      <c r="C68" t="str">
        <f ca="1"/>
        <v/>
      </c>
      <c r="D68" t="str">
        <f ca="1"/>
        <v>2051959706</v>
      </c>
      <c r="F68">
        <f ca="1"/>
        <v>68</v>
      </c>
    </row>
    <row r="69" spans="1:6" x14ac:dyDescent="0.2">
      <c r="A69" t="str">
        <f ca="1"/>
        <v>Gefen Marie Jones</v>
      </c>
      <c r="B69" t="str">
        <f ca="1"/>
        <v>United States, Mississippi, Hattiesburg, Jackson St, 73, 08507</v>
      </c>
      <c r="C69" t="str">
        <f ca="1"/>
        <v/>
      </c>
      <c r="D69" t="str">
        <f ca="1"/>
        <v>7699972471</v>
      </c>
      <c r="F69">
        <f ca="1"/>
        <v>69</v>
      </c>
    </row>
    <row r="70" spans="1:6" x14ac:dyDescent="0.2">
      <c r="A70" t="str">
        <f ca="1"/>
        <v>Benjamin Robinson</v>
      </c>
      <c r="B70" t="str">
        <f ca="1"/>
        <v>United States, Montana, Miles City, High St, 11, 39997</v>
      </c>
      <c r="C70" t="str">
        <f ca="1"/>
        <v/>
      </c>
      <c r="D70" t="str">
        <f ca="1"/>
        <v>4065125520</v>
      </c>
      <c r="F70">
        <f ca="1"/>
        <v>70</v>
      </c>
    </row>
    <row r="71" spans="1:6" x14ac:dyDescent="0.2">
      <c r="A71" t="str">
        <f ca="1"/>
        <v>Isabella Levy</v>
      </c>
      <c r="B71" t="str">
        <f ca="1"/>
        <v>United States, Indiana, Carmel, Chestnut St, 1, 23862</v>
      </c>
      <c r="C71" t="str">
        <f ca="1"/>
        <v>BudBounty Business</v>
      </c>
      <c r="D71" t="str">
        <f ca="1"/>
        <v>3177493708</v>
      </c>
      <c r="F71">
        <f ca="1"/>
        <v>71</v>
      </c>
    </row>
    <row r="72" spans="1:6" x14ac:dyDescent="0.2">
      <c r="A72" t="str">
        <f ca="1"/>
        <v>James Lewis</v>
      </c>
      <c r="B72" t="str">
        <f ca="1"/>
        <v>United States, Missouri, Florissant, East St, 122, 31627</v>
      </c>
      <c r="C72" t="str">
        <f ca="1"/>
        <v/>
      </c>
      <c r="D72" t="str">
        <f ca="1"/>
        <v>4172997585</v>
      </c>
      <c r="F72" t="str">
        <f ca="1"/>
        <v/>
      </c>
    </row>
    <row r="73" spans="1:6" x14ac:dyDescent="0.2">
      <c r="A73" t="str">
        <f ca="1"/>
        <v>Jackson Clark</v>
      </c>
      <c r="B73" t="str">
        <f ca="1"/>
        <v>United States, Michigan, Farmington Hills, 9th St, 23, 97966</v>
      </c>
      <c r="C73" t="str">
        <f ca="1"/>
        <v/>
      </c>
      <c r="D73" t="str">
        <f ca="1"/>
        <v>5864143772</v>
      </c>
      <c r="F73">
        <f ca="1"/>
        <v>73</v>
      </c>
    </row>
    <row r="74" spans="1:6" x14ac:dyDescent="0.2">
      <c r="A74" t="str">
        <f ca="1"/>
        <v>Ori John Martinez</v>
      </c>
      <c r="B74" t="str">
        <f ca="1"/>
        <v>United States, Illinois, Champaign, 9th St, 126, 04979</v>
      </c>
      <c r="C74" t="str">
        <f ca="1"/>
        <v>EdenEcho Developers</v>
      </c>
      <c r="D74" t="str">
        <f ca="1"/>
        <v>7731180567</v>
      </c>
      <c r="F74">
        <f ca="1"/>
        <v>74</v>
      </c>
    </row>
    <row r="75" spans="1:6" x14ac:dyDescent="0.2">
      <c r="A75" t="str">
        <f ca="1"/>
        <v>James Dahan</v>
      </c>
      <c r="B75" t="str">
        <f ca="1"/>
        <v>United States, Maryland, Annapolis, River Rd, 104, 75696</v>
      </c>
      <c r="C75" t="str">
        <f ca="1"/>
        <v/>
      </c>
      <c r="D75" t="str">
        <f ca="1"/>
        <v>3011555408</v>
      </c>
      <c r="F75">
        <f ca="1"/>
        <v>75</v>
      </c>
    </row>
    <row r="76" spans="1:6" x14ac:dyDescent="0.2">
      <c r="A76" t="str">
        <f ca="1"/>
        <v>Abigail Miller</v>
      </c>
      <c r="B76" t="str">
        <f ca="1"/>
        <v>United States, Florida, Tampa, Chestnut St, 7, 17518</v>
      </c>
      <c r="C76" t="str">
        <f ca="1"/>
        <v/>
      </c>
      <c r="D76" t="str">
        <f ca="1"/>
        <v>5614592575</v>
      </c>
      <c r="F76">
        <f ca="1"/>
        <v>76</v>
      </c>
    </row>
    <row r="77" spans="1:6" x14ac:dyDescent="0.2">
      <c r="A77" t="str">
        <f ca="1"/>
        <v>Sophia Moore</v>
      </c>
      <c r="B77" t="str">
        <f ca="1"/>
        <v>United States, Hawaii, Pearl City, Lincoln St, 105, 41279</v>
      </c>
      <c r="C77" t="str">
        <f ca="1"/>
        <v/>
      </c>
      <c r="D77" t="str">
        <f ca="1"/>
        <v>8089152474</v>
      </c>
      <c r="F77">
        <f ca="1"/>
        <v>77</v>
      </c>
    </row>
    <row r="78" spans="1:6" x14ac:dyDescent="0.2">
      <c r="A78" t="str">
        <f ca="1"/>
        <v>Noah Elizabeth Friedman</v>
      </c>
      <c r="B78" t="str">
        <f ca="1"/>
        <v>United States, Iowa, Marion, North St, 131, 20526</v>
      </c>
      <c r="C78" t="str">
        <f ca="1"/>
        <v/>
      </c>
      <c r="D78" t="str">
        <f ca="1"/>
        <v>6416806792</v>
      </c>
      <c r="F78">
        <f ca="1"/>
        <v>78</v>
      </c>
    </row>
    <row r="79" spans="1:6" x14ac:dyDescent="0.2">
      <c r="A79" t="str">
        <f ca="1"/>
        <v>Jacob Wilson</v>
      </c>
      <c r="B79" t="str">
        <f ca="1"/>
        <v>United States, Mississippi, Starkville, Front St, 11, 92409</v>
      </c>
      <c r="C79" t="str">
        <f ca="1"/>
        <v/>
      </c>
      <c r="D79" t="str">
        <f ca="1"/>
        <v>7697056079</v>
      </c>
      <c r="F79">
        <f ca="1"/>
        <v>79</v>
      </c>
    </row>
    <row r="80" spans="1:6" x14ac:dyDescent="0.2">
      <c r="A80" t="str">
        <f ca="1"/>
        <v>Abigail Weizman</v>
      </c>
      <c r="B80" t="str">
        <f ca="1"/>
        <v>United States, Georgia, Albany, Jackson St, 32, 55548</v>
      </c>
      <c r="C80" t="str">
        <f ca="1"/>
        <v/>
      </c>
      <c r="D80" t="str">
        <f ca="1"/>
        <v>2295843495</v>
      </c>
      <c r="F80" t="str">
        <f ca="1"/>
        <v/>
      </c>
    </row>
    <row r="81" spans="1:6" x14ac:dyDescent="0.2">
      <c r="A81" t="str">
        <f ca="1"/>
        <v>Sophia Brown</v>
      </c>
      <c r="B81" t="str">
        <f ca="1"/>
        <v>United States, Delaware, Claymont, E Main St, 110, 84261</v>
      </c>
      <c r="C81" t="str">
        <f ca="1"/>
        <v>ArborArchitects Ltd.</v>
      </c>
      <c r="D81" t="str">
        <f ca="1"/>
        <v>3027256730</v>
      </c>
      <c r="F81">
        <f ca="1"/>
        <v>81</v>
      </c>
    </row>
    <row r="82" spans="1:6" x14ac:dyDescent="0.2">
      <c r="A82" t="str">
        <f ca="1"/>
        <v>Mia Vigdorovitch</v>
      </c>
      <c r="B82" t="str">
        <f ca="1"/>
        <v>United States, Georgia, Augusta, Church St, 51, 85803</v>
      </c>
      <c r="C82" t="str">
        <f ca="1"/>
        <v/>
      </c>
      <c r="D82" t="str">
        <f ca="1"/>
        <v>9129040023</v>
      </c>
      <c r="F82">
        <f ca="1"/>
        <v>82</v>
      </c>
    </row>
    <row r="83" spans="1:6" x14ac:dyDescent="0.2">
      <c r="A83" t="str">
        <f ca="1"/>
        <v>Ofri Weizman</v>
      </c>
      <c r="B83" t="str">
        <f ca="1"/>
        <v>United States, Missouri, St. Louis, Willow St, 4, 31751</v>
      </c>
      <c r="C83" t="str">
        <f ca="1"/>
        <v/>
      </c>
      <c r="D83" t="str">
        <f ca="1"/>
        <v>4177301371</v>
      </c>
      <c r="F83">
        <f ca="1"/>
        <v>83</v>
      </c>
    </row>
    <row r="84" spans="1:6" x14ac:dyDescent="0.2">
      <c r="A84" t="str">
        <f ca="1"/>
        <v>James Malca Gonzalez</v>
      </c>
      <c r="B84" t="str">
        <f ca="1"/>
        <v>United States, California, Fresno, N Main St, 83, 87906</v>
      </c>
      <c r="C84" t="str">
        <f ca="1"/>
        <v/>
      </c>
      <c r="D84" t="str">
        <f ca="1"/>
        <v>8318810172</v>
      </c>
      <c r="F84" t="str">
        <f ca="1"/>
        <v/>
      </c>
    </row>
    <row r="85" spans="1:6" x14ac:dyDescent="0.2">
      <c r="A85" t="str">
        <f ca="1"/>
        <v>Benjamin Danilov</v>
      </c>
      <c r="B85" t="str">
        <f ca="1"/>
        <v>United States, Alaska, Steele Creek, Maple St, 43, 52746</v>
      </c>
      <c r="C85" t="str">
        <f ca="1"/>
        <v>EcoGrove Developments</v>
      </c>
      <c r="D85" t="str">
        <f ca="1"/>
        <v>9071843758</v>
      </c>
      <c r="F85">
        <f ca="1"/>
        <v>85</v>
      </c>
    </row>
    <row r="86" spans="1:6" x14ac:dyDescent="0.2">
      <c r="A86" t="str">
        <f ca="1"/>
        <v>Oren Grace Perez</v>
      </c>
      <c r="B86" t="str">
        <f ca="1"/>
        <v>United States, New Jersey, Bayonne, Hill St, 39, 59031</v>
      </c>
      <c r="C86" t="str">
        <f ca="1"/>
        <v/>
      </c>
      <c r="D86" t="str">
        <f ca="1"/>
        <v>2019056227</v>
      </c>
      <c r="F86" t="str">
        <f ca="1"/>
        <v/>
      </c>
    </row>
    <row r="87" spans="1:6" x14ac:dyDescent="0.2">
      <c r="A87" t="str">
        <f ca="1"/>
        <v>Avery Vigdorovitch</v>
      </c>
      <c r="B87" t="str">
        <f ca="1"/>
        <v>United States, Delaware, Milford, Jefferson St, 14, 86877</v>
      </c>
      <c r="C87" t="str">
        <f ca="1"/>
        <v>ArborArchitects Ltd.</v>
      </c>
      <c r="D87" t="str">
        <f ca="1"/>
        <v>3021574899</v>
      </c>
      <c r="F87">
        <f ca="1"/>
        <v>87</v>
      </c>
    </row>
    <row r="88" spans="1:6" x14ac:dyDescent="0.2">
      <c r="A88" t="str">
        <f ca="1"/>
        <v>Sofia Taylor</v>
      </c>
      <c r="B88" t="str">
        <f ca="1"/>
        <v>United States, Indiana, Carmel, Jefferson St, 40, 16554</v>
      </c>
      <c r="C88" t="str">
        <f ca="1"/>
        <v>BudBounty Business</v>
      </c>
      <c r="D88" t="str">
        <f ca="1"/>
        <v>7650477966</v>
      </c>
      <c r="F88" t="str">
        <f ca="1"/>
        <v/>
      </c>
    </row>
    <row r="89" spans="1:6" x14ac:dyDescent="0.2">
      <c r="A89" t="str">
        <f ca="1"/>
        <v>Dror Levy</v>
      </c>
      <c r="B89" t="str">
        <f ca="1"/>
        <v>United States, New Hampshire, Dover, Cedar Ln, 94, 90437</v>
      </c>
      <c r="C89" t="str">
        <f ca="1"/>
        <v/>
      </c>
      <c r="D89" t="str">
        <f ca="1"/>
        <v>6032463162</v>
      </c>
      <c r="F89">
        <f ca="1"/>
        <v>89</v>
      </c>
    </row>
    <row r="90" spans="1:6" x14ac:dyDescent="0.2">
      <c r="A90" t="str">
        <f ca="1"/>
        <v>Julie Taylor</v>
      </c>
      <c r="B90" t="str">
        <f ca="1"/>
        <v>United States, Massachusetts, Lowell, 3rd Ave, 21, 22759</v>
      </c>
      <c r="C90" t="str">
        <f ca="1"/>
        <v/>
      </c>
      <c r="D90" t="str">
        <f ca="1"/>
        <v>8578807213</v>
      </c>
      <c r="F90">
        <f ca="1"/>
        <v>90</v>
      </c>
    </row>
    <row r="91" spans="1:6" x14ac:dyDescent="0.2">
      <c r="A91" t="str">
        <f ca="1"/>
        <v>Michael Smith</v>
      </c>
      <c r="B91" t="str">
        <f ca="1"/>
        <v>United States, Iowa, Cedar Falls, Central Ave, 123, 43100</v>
      </c>
      <c r="C91" t="str">
        <f ca="1"/>
        <v/>
      </c>
      <c r="D91" t="str">
        <f ca="1"/>
        <v>6413956872</v>
      </c>
      <c r="F91" t="str">
        <f ca="1"/>
        <v/>
      </c>
    </row>
    <row r="92" spans="1:6" x14ac:dyDescent="0.2">
      <c r="A92" t="str">
        <f ca="1"/>
        <v>Mia Perez</v>
      </c>
      <c r="B92" t="str">
        <f ca="1"/>
        <v>United States, Massachusetts, Lowell, Main St, 8, 57426</v>
      </c>
      <c r="C92" t="str">
        <f ca="1"/>
        <v>SaplingSynergy Group</v>
      </c>
      <c r="D92" t="str">
        <f ca="1"/>
        <v>4131195566</v>
      </c>
      <c r="F92" t="str">
        <f ca="1"/>
        <v/>
      </c>
    </row>
    <row r="93" spans="1:6" x14ac:dyDescent="0.2">
      <c r="A93" t="str">
        <f ca="1"/>
        <v>Ori Rodriguez</v>
      </c>
      <c r="B93" t="str">
        <f ca="1"/>
        <v>United States, Alabama, Hoover, Airport Rd, 4, 17613</v>
      </c>
      <c r="C93" t="str">
        <f ca="1"/>
        <v>GreenScape Innovators</v>
      </c>
      <c r="D93" t="str">
        <f ca="1"/>
        <v>2511920288</v>
      </c>
      <c r="F93" t="str">
        <f ca="1"/>
        <v/>
      </c>
    </row>
    <row r="94" spans="1:6" x14ac:dyDescent="0.2">
      <c r="A94" t="str">
        <f ca="1"/>
        <v>Jackson Friedman</v>
      </c>
      <c r="B94" t="str">
        <f ca="1"/>
        <v>United States, New Hampshire, Manchester, Washington Ave, 28, 19588</v>
      </c>
      <c r="C94" t="str">
        <f ca="1"/>
        <v>MeadowMakers Collective</v>
      </c>
      <c r="D94" t="str">
        <f ca="1"/>
        <v>6035696675</v>
      </c>
      <c r="F94" t="str">
        <f ca="1"/>
        <v/>
      </c>
    </row>
    <row r="95" spans="1:6" x14ac:dyDescent="0.2">
      <c r="A95" t="str">
        <f ca="1"/>
        <v>Mia Danilov</v>
      </c>
      <c r="B95" t="str">
        <f ca="1"/>
        <v>United States, Maine, Biddeford, Locust St, 101, 74428</v>
      </c>
      <c r="C95" t="str">
        <f ca="1"/>
        <v>NatureNest Creators</v>
      </c>
      <c r="D95" t="str">
        <f ca="1"/>
        <v>2074703809</v>
      </c>
      <c r="F95" t="str">
        <f ca="1"/>
        <v/>
      </c>
    </row>
    <row r="96" spans="1:6" x14ac:dyDescent="0.2">
      <c r="A96" t="str">
        <f ca="1"/>
        <v>Emma White</v>
      </c>
      <c r="B96" t="str">
        <f ca="1"/>
        <v>United States, California, Stockton, Shady Ln, 18, 10379</v>
      </c>
      <c r="C96" t="str">
        <f ca="1"/>
        <v>GardenGuild Holdings</v>
      </c>
      <c r="D96" t="str">
        <f ca="1"/>
        <v>6280730168</v>
      </c>
      <c r="F96" t="str">
        <f ca="1"/>
        <v/>
      </c>
    </row>
    <row r="97" spans="1:6" x14ac:dyDescent="0.2">
      <c r="A97" t="str">
        <f ca="1"/>
        <v>Sophia Rodriguez</v>
      </c>
      <c r="B97" t="str">
        <f ca="1"/>
        <v>United States, Arkansas, Benton, 9th St, 45, 07482</v>
      </c>
      <c r="C97" t="str">
        <f ca="1"/>
        <v/>
      </c>
      <c r="D97" t="str">
        <f ca="1"/>
        <v>4796661185</v>
      </c>
      <c r="F97">
        <f ca="1"/>
        <v>97</v>
      </c>
    </row>
    <row r="98" spans="1:6" x14ac:dyDescent="0.2">
      <c r="A98" t="str">
        <f ca="1"/>
        <v>Charlotte Lopez</v>
      </c>
      <c r="B98" t="str">
        <f ca="1"/>
        <v>United States, Nevada, Summerlin South, Church St, 7, 91026</v>
      </c>
      <c r="C98" t="str">
        <f ca="1"/>
        <v/>
      </c>
      <c r="D98" t="str">
        <f ca="1"/>
        <v>7750679047</v>
      </c>
      <c r="F98">
        <f ca="1"/>
        <v>98</v>
      </c>
    </row>
    <row r="99" spans="1:6" x14ac:dyDescent="0.2">
      <c r="A99" t="str">
        <f ca="1"/>
        <v>Mia Harris</v>
      </c>
      <c r="B99" t="str">
        <f ca="1"/>
        <v>United States, Illinois, Berwy, 1st Ave, 14, 85829</v>
      </c>
      <c r="C99" t="str">
        <f ca="1"/>
        <v/>
      </c>
      <c r="D99" t="str">
        <f ca="1"/>
        <v>2174960798</v>
      </c>
      <c r="F99">
        <f ca="1"/>
        <v>99</v>
      </c>
    </row>
    <row r="100" spans="1:6" x14ac:dyDescent="0.2">
      <c r="A100" t="str">
        <f ca="1"/>
        <v>Oren Williams</v>
      </c>
      <c r="B100" t="str">
        <f ca="1"/>
        <v>United States, Kansas, Overland Park, Cherry St, 13, 99220</v>
      </c>
      <c r="C100" t="str">
        <f ca="1"/>
        <v/>
      </c>
      <c r="D100" t="str">
        <f ca="1"/>
        <v>9136478626</v>
      </c>
      <c r="F100">
        <f ca="1"/>
        <v>100</v>
      </c>
    </row>
    <row r="101" spans="1:6" x14ac:dyDescent="0.2">
      <c r="A101" t="str">
        <f ca="1"/>
        <v>Liam Thomas</v>
      </c>
      <c r="B101" t="str">
        <f ca="1"/>
        <v>United States, Idaho, Moscow, 4th St, 113, 83394</v>
      </c>
      <c r="C101" t="str">
        <f ca="1"/>
        <v>ParkPlace Properties</v>
      </c>
      <c r="D101" t="str">
        <f ca="1"/>
        <v>9864912340</v>
      </c>
      <c r="F101">
        <f ca="1"/>
        <v>101</v>
      </c>
    </row>
    <row r="102" spans="1:6" x14ac:dyDescent="0.2">
      <c r="A102" t="str">
        <f ca="1"/>
        <v>Avery Marie Lee</v>
      </c>
      <c r="B102" t="str">
        <f ca="1"/>
        <v>United States, Iowa, West Des Moines, 3rd Ave, 46, 87316</v>
      </c>
      <c r="C102" t="str">
        <f ca="1"/>
        <v/>
      </c>
      <c r="D102" t="str">
        <f ca="1"/>
        <v>7126519515</v>
      </c>
      <c r="F102" t="str">
        <f ca="1"/>
        <v/>
      </c>
    </row>
    <row r="103" spans="1:6" x14ac:dyDescent="0.2">
      <c r="A103" t="str">
        <f ca="1"/>
        <v>Dor Weizman</v>
      </c>
      <c r="B103" t="str">
        <f ca="1"/>
        <v>United States, Georgia, Valdosta, 3rd Ave, 70, 60361</v>
      </c>
      <c r="C103" t="str">
        <f ca="1"/>
        <v/>
      </c>
      <c r="D103" t="str">
        <f ca="1"/>
        <v>7626601791</v>
      </c>
      <c r="F103" t="str">
        <f ca="1"/>
        <v/>
      </c>
    </row>
    <row r="104" spans="1:6" x14ac:dyDescent="0.2">
      <c r="A104" t="str">
        <f ca="1"/>
        <v>Mia Malca Katz</v>
      </c>
      <c r="B104" t="str">
        <f ca="1"/>
        <v>United States, Maryland, Rockville, East St, 59, 05774</v>
      </c>
      <c r="C104" t="str">
        <f ca="1"/>
        <v/>
      </c>
      <c r="D104" t="str">
        <f ca="1"/>
        <v>4435425234</v>
      </c>
      <c r="F104" t="str">
        <f ca="1"/>
        <v/>
      </c>
    </row>
    <row r="105" spans="1:6" x14ac:dyDescent="0.2">
      <c r="A105" t="str">
        <f ca="1"/>
        <v>Olivia Martinez</v>
      </c>
      <c r="B105" t="str">
        <f ca="1"/>
        <v>United States, Missouri, O’Fallon, Ash St, 65, 40847</v>
      </c>
      <c r="C105" t="str">
        <f ca="1"/>
        <v/>
      </c>
      <c r="D105" t="str">
        <f ca="1"/>
        <v>6602742415</v>
      </c>
      <c r="F105">
        <f ca="1"/>
        <v>105</v>
      </c>
    </row>
    <row r="106" spans="1:6" x14ac:dyDescent="0.2">
      <c r="A106" t="str">
        <f ca="1"/>
        <v>Oliver Danilov</v>
      </c>
      <c r="B106" t="str">
        <f ca="1"/>
        <v>United States, Florida, Miami, Sunset Dr, 20, 02392</v>
      </c>
      <c r="C106" t="str">
        <f ca="1"/>
        <v/>
      </c>
      <c r="D106" t="str">
        <f ca="1"/>
        <v>3059859013</v>
      </c>
      <c r="F106" t="str">
        <f ca="1"/>
        <v/>
      </c>
    </row>
    <row r="107" spans="1:6" x14ac:dyDescent="0.2">
      <c r="A107" t="str">
        <f ca="1"/>
        <v>Sophia Thompson</v>
      </c>
      <c r="B107" t="str">
        <f ca="1"/>
        <v>United States, Minnesota, Lakeville, Maple Ave, 128, 57734</v>
      </c>
      <c r="C107" t="str">
        <f ca="1"/>
        <v/>
      </c>
      <c r="D107" t="str">
        <f ca="1"/>
        <v>7632711113</v>
      </c>
      <c r="F107" t="str">
        <f ca="1"/>
        <v/>
      </c>
    </row>
    <row r="108" spans="1:6" x14ac:dyDescent="0.2">
      <c r="A108" t="str">
        <f ca="1"/>
        <v>Evelyn White</v>
      </c>
      <c r="B108" t="str">
        <f ca="1"/>
        <v>United States, Delaware, Wilmingto, 3rd St, 112, 03878</v>
      </c>
      <c r="C108" t="str">
        <f ca="1"/>
        <v/>
      </c>
      <c r="D108" t="str">
        <f ca="1"/>
        <v>3022491269</v>
      </c>
      <c r="F108" t="str">
        <f ca="1"/>
        <v/>
      </c>
    </row>
    <row r="109" spans="1:6" x14ac:dyDescent="0.2">
      <c r="A109" t="str">
        <f ca="1"/>
        <v>Sophia Malca Friedman</v>
      </c>
      <c r="B109" t="str">
        <f ca="1"/>
        <v>United States, Mississippi, Greenville, 8th St, 108, 55014</v>
      </c>
      <c r="C109" t="str">
        <f ca="1"/>
        <v>TerraTrove Traders</v>
      </c>
      <c r="D109" t="str">
        <f ca="1"/>
        <v>6016265343</v>
      </c>
      <c r="F109" t="str">
        <f ca="1"/>
        <v/>
      </c>
    </row>
    <row r="110" spans="1:6" x14ac:dyDescent="0.2">
      <c r="A110" t="str">
        <f ca="1"/>
        <v>Jacob Brown</v>
      </c>
      <c r="B110" t="str">
        <f ca="1"/>
        <v>United States, Maine, Brunswick, Cedar St, 52, 22574</v>
      </c>
      <c r="C110" t="str">
        <f ca="1"/>
        <v/>
      </c>
      <c r="D110" t="str">
        <f ca="1"/>
        <v>2077938065</v>
      </c>
      <c r="F110">
        <f ca="1"/>
        <v>110</v>
      </c>
    </row>
    <row r="111" spans="1:6" x14ac:dyDescent="0.2">
      <c r="A111" t="str">
        <f ca="1"/>
        <v>James Elizabeth Mizrahi</v>
      </c>
      <c r="B111" t="str">
        <f ca="1"/>
        <v>United States, Hawaii, Ewa Gentry, 9th St, 58, 15775</v>
      </c>
      <c r="C111" t="str">
        <f ca="1"/>
        <v/>
      </c>
      <c r="D111" t="str">
        <f ca="1"/>
        <v>8083870415</v>
      </c>
      <c r="F111">
        <f ca="1"/>
        <v>111</v>
      </c>
    </row>
    <row r="112" spans="1:6" x14ac:dyDescent="0.2">
      <c r="A112" t="str">
        <f ca="1"/>
        <v>Ori Hernandez</v>
      </c>
      <c r="B112" t="str">
        <f ca="1"/>
        <v>United States, Minnesota, St. Paul, Poplar St, 86, 03584</v>
      </c>
      <c r="C112" t="str">
        <f ca="1"/>
        <v/>
      </c>
      <c r="D112" t="str">
        <f ca="1"/>
        <v>2186115109</v>
      </c>
      <c r="F112">
        <f ca="1"/>
        <v>112</v>
      </c>
    </row>
    <row r="113" spans="1:6" x14ac:dyDescent="0.2">
      <c r="A113" t="str">
        <f ca="1"/>
        <v>Abigail Dahan</v>
      </c>
      <c r="B113" t="str">
        <f ca="1"/>
        <v>United States, New Hampshire, Manchester, Walnut St, 134, 19571</v>
      </c>
      <c r="C113" t="str">
        <f ca="1"/>
        <v>MeadowMakers Collective</v>
      </c>
      <c r="D113" t="str">
        <f ca="1"/>
        <v>6039245538</v>
      </c>
      <c r="F113" t="str">
        <f ca="1"/>
        <v/>
      </c>
    </row>
    <row r="114" spans="1:6" x14ac:dyDescent="0.2">
      <c r="A114" t="str">
        <f ca="1"/>
        <v>Ofek Wilson</v>
      </c>
      <c r="B114" t="str">
        <f ca="1"/>
        <v>United States, Alaska, Sterling, Washington Ave, 120, 19358</v>
      </c>
      <c r="C114" t="str">
        <f ca="1"/>
        <v/>
      </c>
      <c r="D114" t="str">
        <f ca="1"/>
        <v>9075421870</v>
      </c>
      <c r="F114" t="str">
        <f ca="1"/>
        <v/>
      </c>
    </row>
    <row r="115" spans="1:6" x14ac:dyDescent="0.2">
      <c r="A115" t="str">
        <f ca="1"/>
        <v>Ava Martin</v>
      </c>
      <c r="B115" t="str">
        <f ca="1"/>
        <v>United States, Montana, Butte-Silver Bow, Washington Ave, 29, 59795</v>
      </c>
      <c r="C115" t="str">
        <f ca="1"/>
        <v/>
      </c>
      <c r="D115" t="str">
        <f ca="1"/>
        <v>4061879782</v>
      </c>
      <c r="F115">
        <f ca="1"/>
        <v>115</v>
      </c>
    </row>
    <row r="116" spans="1:6" x14ac:dyDescent="0.2">
      <c r="A116" t="str">
        <f ca="1"/>
        <v>Oliver Martin</v>
      </c>
      <c r="B116" t="str">
        <f ca="1"/>
        <v>United States, Hawaii, Mililani Mauka, South St, 81, 31567</v>
      </c>
      <c r="C116" t="str">
        <f ca="1"/>
        <v/>
      </c>
      <c r="D116" t="str">
        <f ca="1"/>
        <v>8085544824</v>
      </c>
      <c r="F116" t="str">
        <f ca="1"/>
        <v/>
      </c>
    </row>
    <row r="117" spans="1:6" x14ac:dyDescent="0.2">
      <c r="A117" t="str">
        <f ca="1"/>
        <v>Logan Lewis</v>
      </c>
      <c r="B117" t="str">
        <f ca="1"/>
        <v>United States, Idaho, Coeur d’Alene, Spring St, 25, 75918</v>
      </c>
      <c r="C117" t="str">
        <f ca="1"/>
        <v>ParkPlace Properties</v>
      </c>
      <c r="D117" t="str">
        <f ca="1"/>
        <v>2081155404</v>
      </c>
      <c r="F117" t="str">
        <f ca="1"/>
        <v/>
      </c>
    </row>
    <row r="118" spans="1:6" x14ac:dyDescent="0.2">
      <c r="A118" t="str">
        <f ca="1"/>
        <v>Sofia Rodriguez</v>
      </c>
      <c r="B118" t="str">
        <f ca="1"/>
        <v>United States, Montana, Missoula, 4th St, 25, 84167</v>
      </c>
      <c r="C118" t="str">
        <f ca="1"/>
        <v/>
      </c>
      <c r="D118" t="str">
        <f ca="1"/>
        <v>4060993700</v>
      </c>
      <c r="F118">
        <f ca="1"/>
        <v>118</v>
      </c>
    </row>
    <row r="119" spans="1:6" x14ac:dyDescent="0.2">
      <c r="A119" t="str">
        <f ca="1"/>
        <v>Ori Martinez</v>
      </c>
      <c r="B119" t="str">
        <f ca="1"/>
        <v>United States, Illinois, Joliet, Lakeview Dr, 116, 75348</v>
      </c>
      <c r="C119" t="str">
        <f ca="1"/>
        <v>EdenEcho Developers</v>
      </c>
      <c r="D119" t="str">
        <f ca="1"/>
        <v>3124284185</v>
      </c>
      <c r="F119">
        <f ca="1"/>
        <v>119</v>
      </c>
    </row>
    <row r="120" spans="1:6" x14ac:dyDescent="0.2">
      <c r="A120" t="str">
        <f ca="1"/>
        <v>Avery Dahan</v>
      </c>
      <c r="B120" t="str">
        <f ca="1"/>
        <v>United States, Mississippi, Madison, Church St, 68, 98800</v>
      </c>
      <c r="C120" t="str">
        <f ca="1"/>
        <v>TerraTrove Traders</v>
      </c>
      <c r="D120" t="str">
        <f ca="1"/>
        <v>6628354574</v>
      </c>
      <c r="F120">
        <f ca="1"/>
        <v>120</v>
      </c>
    </row>
    <row r="121" spans="1:6" x14ac:dyDescent="0.2">
      <c r="A121" t="str">
        <f ca="1"/>
        <v>Tom Moore</v>
      </c>
      <c r="B121" t="str">
        <f ca="1"/>
        <v>United States, Kansas, Hutchinson, Cherry St, 16, 86032</v>
      </c>
      <c r="C121" t="str">
        <f ca="1"/>
        <v>BloomWorks Landscaping</v>
      </c>
      <c r="D121" t="str">
        <f ca="1"/>
        <v>7850083496</v>
      </c>
      <c r="F121" t="str">
        <f ca="1"/>
        <v/>
      </c>
    </row>
    <row r="122" spans="1:6" x14ac:dyDescent="0.2">
      <c r="A122" t="str">
        <f ca="1"/>
        <v>Emily Friedman</v>
      </c>
      <c r="B122" t="str">
        <f ca="1"/>
        <v>United States, Maine, Orono, North St, 34, 43803</v>
      </c>
      <c r="C122" t="str">
        <f ca="1"/>
        <v/>
      </c>
      <c r="D122" t="str">
        <f ca="1"/>
        <v>2073854384</v>
      </c>
      <c r="F122">
        <f ca="1"/>
        <v>122</v>
      </c>
    </row>
    <row r="123" spans="1:6" x14ac:dyDescent="0.2">
      <c r="A123" t="str">
        <f ca="1"/>
        <v>Mia Wilson</v>
      </c>
      <c r="B123" t="str">
        <f ca="1"/>
        <v>United States, Alaska, Ketchikan, Lincoln St, 18, 47612</v>
      </c>
      <c r="C123" t="str">
        <f ca="1"/>
        <v/>
      </c>
      <c r="D123" t="str">
        <f ca="1"/>
        <v>9078379381</v>
      </c>
      <c r="F123" t="str">
        <f ca="1"/>
        <v/>
      </c>
    </row>
    <row r="124" spans="1:6" x14ac:dyDescent="0.2">
      <c r="A124" t="str">
        <f ca="1"/>
        <v>Sofia Smith</v>
      </c>
      <c r="B124" t="str">
        <f ca="1"/>
        <v>United States, Iowa, Ames, Highland Ave, 1, 09168</v>
      </c>
      <c r="C124" t="str">
        <f ca="1"/>
        <v/>
      </c>
      <c r="D124" t="str">
        <f ca="1"/>
        <v>6417166241</v>
      </c>
      <c r="F124">
        <f ca="1"/>
        <v>124</v>
      </c>
    </row>
    <row r="125" spans="1:6" x14ac:dyDescent="0.2">
      <c r="A125" t="str">
        <f ca="1"/>
        <v>Amelia Hernandez</v>
      </c>
      <c r="B125" t="str">
        <f ca="1"/>
        <v>United States, Louisiana, Shreveport, Washington Ave, 124, 38071</v>
      </c>
      <c r="C125" t="str">
        <f ca="1"/>
        <v>PetalPro Partners</v>
      </c>
      <c r="D125" t="str">
        <f ca="1"/>
        <v>3373054643</v>
      </c>
      <c r="F125">
        <f ca="1"/>
        <v>125</v>
      </c>
    </row>
    <row r="126" spans="1:6" x14ac:dyDescent="0.2">
      <c r="A126" t="str">
        <f ca="1"/>
        <v>Liam Dahan</v>
      </c>
      <c r="B126" t="str">
        <f ca="1"/>
        <v>United States, Kentucky, Owensboro, 2nd Ave, 18, 11330</v>
      </c>
      <c r="C126" t="str">
        <f ca="1"/>
        <v/>
      </c>
      <c r="D126" t="str">
        <f ca="1"/>
        <v>8590704118</v>
      </c>
      <c r="F126">
        <f ca="1"/>
        <v>126</v>
      </c>
    </row>
    <row r="127" spans="1:6" x14ac:dyDescent="0.2">
      <c r="A127" t="str">
        <f ca="1"/>
        <v>Harper Danilov</v>
      </c>
      <c r="B127" t="str">
        <f ca="1"/>
        <v>United States, Hawaii, Makakilo, Park Ave, 19, 60087</v>
      </c>
      <c r="C127" t="str">
        <f ca="1"/>
        <v/>
      </c>
      <c r="D127" t="str">
        <f ca="1"/>
        <v>8081864717</v>
      </c>
      <c r="F127">
        <f ca="1"/>
        <v>127</v>
      </c>
    </row>
    <row r="128" spans="1:6" x14ac:dyDescent="0.2">
      <c r="A128" t="str">
        <f ca="1"/>
        <v>Ori Friedman</v>
      </c>
      <c r="B128" t="str">
        <f ca="1"/>
        <v>United States, Arkansas, Bentonville, Hill St, 102, 12571</v>
      </c>
      <c r="C128" t="str">
        <f ca="1"/>
        <v/>
      </c>
      <c r="D128" t="str">
        <f ca="1"/>
        <v>4794421869</v>
      </c>
      <c r="F128" t="str">
        <f ca="1"/>
        <v/>
      </c>
    </row>
    <row r="129" spans="1:6" x14ac:dyDescent="0.2">
      <c r="A129" t="str">
        <f ca="1"/>
        <v>Emma James Johnson</v>
      </c>
      <c r="B129" t="str">
        <f ca="1"/>
        <v>United States, Colorado, Westminster, Center St, 98, 09673</v>
      </c>
      <c r="C129" t="str">
        <f ca="1"/>
        <v/>
      </c>
      <c r="D129" t="str">
        <f ca="1"/>
        <v>7203931284</v>
      </c>
      <c r="F129" t="str">
        <f ca="1"/>
        <v/>
      </c>
    </row>
    <row r="130" spans="1:6" x14ac:dyDescent="0.2">
      <c r="A130" t="str">
        <f ca="1"/>
        <v>Oren Williams</v>
      </c>
      <c r="B130" t="str">
        <f ca="1"/>
        <v>United States, Delaware, Pike Creek Valley, Oak St, 27, 36647</v>
      </c>
      <c r="C130" t="str">
        <f ca="1"/>
        <v>RootedRealms Co.</v>
      </c>
      <c r="D130" t="str">
        <f ca="1"/>
        <v>3023559071</v>
      </c>
      <c r="F130" t="str">
        <f ca="1"/>
        <v/>
      </c>
    </row>
    <row r="131" spans="1:6" x14ac:dyDescent="0.2">
      <c r="A131" t="str">
        <f ca="1"/>
        <v>Oren White</v>
      </c>
      <c r="B131" t="str">
        <f ca="1"/>
        <v>United States, Alaska, Palmer, North St, 41, 76420</v>
      </c>
      <c r="C131" t="str">
        <f ca="1"/>
        <v>EcoGrove Developments</v>
      </c>
      <c r="D131" t="str">
        <f ca="1"/>
        <v>9071833184</v>
      </c>
      <c r="F131" t="str">
        <f ca="1"/>
        <v/>
      </c>
    </row>
    <row r="132" spans="1:6" x14ac:dyDescent="0.2">
      <c r="A132" t="str">
        <f ca="1"/>
        <v>Elijah Thomas</v>
      </c>
      <c r="B132" t="str">
        <f ca="1"/>
        <v>United States, Mississippi, Gulfport, County Line Rd, 8, 85018</v>
      </c>
      <c r="C132" t="str">
        <f ca="1"/>
        <v>TerraTrove Traders</v>
      </c>
      <c r="D132" t="str">
        <f ca="1"/>
        <v>2289264914</v>
      </c>
      <c r="F132">
        <f ca="1"/>
        <v>132</v>
      </c>
    </row>
    <row r="133" spans="1:6" x14ac:dyDescent="0.2">
      <c r="A133" t="str">
        <f ca="1"/>
        <v>Ofek Harris</v>
      </c>
      <c r="B133" t="str">
        <f ca="1"/>
        <v>United States, Alabama, Florence, Washington St, 126, 65638</v>
      </c>
      <c r="C133" t="str">
        <f ca="1"/>
        <v/>
      </c>
      <c r="D133" t="str">
        <f ca="1"/>
        <v>2560782709</v>
      </c>
      <c r="F133" t="str">
        <f ca="1"/>
        <v/>
      </c>
    </row>
    <row r="134" spans="1:6" x14ac:dyDescent="0.2">
      <c r="A134" t="str">
        <f ca="1"/>
        <v>Evelyn Jones</v>
      </c>
      <c r="B134" t="str">
        <f ca="1"/>
        <v>United States, Nevada, Spring Valley, Railroad St, 9, 43414</v>
      </c>
      <c r="C134" t="str">
        <f ca="1"/>
        <v>CultivateConsortium Agency</v>
      </c>
      <c r="D134" t="str">
        <f ca="1"/>
        <v>7757386426</v>
      </c>
      <c r="F134" t="str">
        <f ca="1"/>
        <v/>
      </c>
    </row>
    <row r="135" spans="1:6" x14ac:dyDescent="0.2">
      <c r="A135" t="str">
        <f ca="1"/>
        <v>Emily Robinson</v>
      </c>
      <c r="B135" t="str">
        <f ca="1"/>
        <v>United States, California, Sacramento, Oak St, 16, 03198</v>
      </c>
      <c r="C135" t="str">
        <f ca="1"/>
        <v/>
      </c>
      <c r="D135" t="str">
        <f ca="1"/>
        <v>9254191277</v>
      </c>
      <c r="F135">
        <f ca="1"/>
        <v>135</v>
      </c>
    </row>
    <row r="136" spans="1:6" x14ac:dyDescent="0.2">
      <c r="A136" t="str">
        <f ca="1"/>
        <v>Aiden Brown</v>
      </c>
      <c r="B136" t="str">
        <f ca="1"/>
        <v>United States, New Hampshire, Manchester, 10th St, 113, 31361</v>
      </c>
      <c r="C136" t="str">
        <f ca="1"/>
        <v/>
      </c>
      <c r="D136" t="str">
        <f ca="1"/>
        <v>6034942170</v>
      </c>
      <c r="F136">
        <f ca="1"/>
        <v>136</v>
      </c>
    </row>
    <row r="137" spans="1:6" x14ac:dyDescent="0.2">
      <c r="A137" t="str">
        <f ca="1"/>
        <v>Ori Gonzalez</v>
      </c>
      <c r="B137" t="str">
        <f ca="1"/>
        <v>United States, Massachusetts, Worcester, South St, 56, 89316</v>
      </c>
      <c r="C137" t="str">
        <f ca="1"/>
        <v/>
      </c>
      <c r="D137" t="str">
        <f ca="1"/>
        <v>6179101630</v>
      </c>
      <c r="F137">
        <f ca="1"/>
        <v>137</v>
      </c>
    </row>
    <row r="138" spans="1:6" x14ac:dyDescent="0.2">
      <c r="A138" t="str">
        <f ca="1"/>
        <v>Avery Ann Gonzalez</v>
      </c>
      <c r="B138" t="str">
        <f ca="1"/>
        <v>United States, Colorado, Aurora, Washington Ave, 15, 55040</v>
      </c>
      <c r="C138" t="str">
        <f ca="1"/>
        <v>HerbaceousHabitats LLC</v>
      </c>
      <c r="D138" t="str">
        <f ca="1"/>
        <v>7203672070</v>
      </c>
      <c r="F138">
        <f ca="1"/>
        <v>138</v>
      </c>
    </row>
    <row r="139" spans="1:6" x14ac:dyDescent="0.2">
      <c r="A139" t="str">
        <f ca="1"/>
        <v>Emma Danilov</v>
      </c>
      <c r="B139" t="str">
        <f ca="1"/>
        <v>United States, Massachusetts, Newton, Circle Dr, 129, 72291</v>
      </c>
      <c r="C139" t="str">
        <f ca="1"/>
        <v/>
      </c>
      <c r="D139" t="str">
        <f ca="1"/>
        <v>5087800570</v>
      </c>
      <c r="F139">
        <f ca="1"/>
        <v>139</v>
      </c>
    </row>
    <row r="140" spans="1:6" x14ac:dyDescent="0.2">
      <c r="A140" t="str">
        <f ca="1"/>
        <v>James Lee</v>
      </c>
      <c r="B140" t="str">
        <f ca="1"/>
        <v>United States, Maryland, Baltimore, Sunset Dr, 24, 02375</v>
      </c>
      <c r="C140" t="str">
        <f ca="1"/>
        <v/>
      </c>
      <c r="D140" t="str">
        <f ca="1"/>
        <v>3014536763</v>
      </c>
      <c r="F140" t="str">
        <f ca="1"/>
        <v/>
      </c>
    </row>
    <row r="141" spans="1:6" x14ac:dyDescent="0.2">
      <c r="A141" t="str">
        <f ca="1"/>
        <v>Jackson Danilov</v>
      </c>
      <c r="B141" t="str">
        <f ca="1"/>
        <v>United States, Minnesota, St. Paul, County Line Rd, 83, 81074</v>
      </c>
      <c r="C141" t="str">
        <f ca="1"/>
        <v/>
      </c>
      <c r="D141" t="str">
        <f ca="1"/>
        <v>5076739867</v>
      </c>
      <c r="F141">
        <f ca="1"/>
        <v>141</v>
      </c>
    </row>
    <row r="142" spans="1:6" x14ac:dyDescent="0.2">
      <c r="A142" t="str">
        <f ca="1"/>
        <v>Gefen Vigdorovitch</v>
      </c>
      <c r="B142" t="str">
        <f ca="1"/>
        <v>United States, Indiana, South Bend, High St, 114, 45833</v>
      </c>
      <c r="C142" t="str">
        <f ca="1"/>
        <v>OrchardOrigin Outfitters</v>
      </c>
      <c r="D142" t="str">
        <f ca="1"/>
        <v>4637661985</v>
      </c>
      <c r="F142">
        <f ca="1"/>
        <v>142</v>
      </c>
    </row>
    <row r="143" spans="1:6" x14ac:dyDescent="0.2">
      <c r="A143" t="str">
        <f ca="1"/>
        <v>Mia Williams</v>
      </c>
      <c r="B143" t="str">
        <f ca="1"/>
        <v>United States, Alaska, Ketchikan, Church St, 15, 24944</v>
      </c>
      <c r="C143" t="str">
        <f ca="1"/>
        <v>EcoGrove Developments</v>
      </c>
      <c r="D143" t="str">
        <f ca="1"/>
        <v>9073738429</v>
      </c>
      <c r="F143">
        <f ca="1"/>
        <v>143</v>
      </c>
    </row>
    <row r="144" spans="1:6" x14ac:dyDescent="0.2">
      <c r="A144" t="str">
        <f ca="1"/>
        <v>Jackson Marie Geva</v>
      </c>
      <c r="B144" t="str">
        <f ca="1"/>
        <v>United States, Idaho, Moscow, Central Ave, 35, 40222</v>
      </c>
      <c r="C144" t="str">
        <f ca="1"/>
        <v>SproutSphere Innovations</v>
      </c>
      <c r="D144" t="str">
        <f ca="1"/>
        <v>9860912881</v>
      </c>
      <c r="F144" t="str">
        <f ca="1"/>
        <v/>
      </c>
    </row>
    <row r="145" spans="1:6" x14ac:dyDescent="0.2">
      <c r="A145" t="str">
        <f ca="1"/>
        <v>Jackson Cohen</v>
      </c>
      <c r="B145" t="str">
        <f ca="1"/>
        <v>United States, Michigan, Flint, School St, 119, 81931</v>
      </c>
      <c r="C145" t="str">
        <f ca="1"/>
        <v/>
      </c>
      <c r="D145" t="str">
        <f ca="1"/>
        <v>8101943306</v>
      </c>
      <c r="F145">
        <f ca="1"/>
        <v>145</v>
      </c>
    </row>
    <row r="146" spans="1:6" x14ac:dyDescent="0.2">
      <c r="A146" t="str">
        <f ca="1"/>
        <v>Emily Sanchez</v>
      </c>
      <c r="B146" t="str">
        <f ca="1"/>
        <v>United States, Georgia, Warner Robins, Central Ave, 95, 33213</v>
      </c>
      <c r="C146" t="str">
        <f ca="1"/>
        <v>CanopyCrafters Market</v>
      </c>
      <c r="D146" t="str">
        <f ca="1"/>
        <v>4040216009</v>
      </c>
      <c r="F146" t="str">
        <f ca="1"/>
        <v/>
      </c>
    </row>
    <row r="147" spans="1:6" x14ac:dyDescent="0.2">
      <c r="A147" t="str">
        <f ca="1"/>
        <v>Noah Martinez</v>
      </c>
      <c r="B147" t="str">
        <f ca="1"/>
        <v>United States, Kentucky, Owensboro, Ash St, 102, 90484</v>
      </c>
      <c r="C147" t="str">
        <f ca="1"/>
        <v/>
      </c>
      <c r="D147" t="str">
        <f ca="1"/>
        <v>6067026306</v>
      </c>
      <c r="F147" t="str">
        <f ca="1"/>
        <v/>
      </c>
    </row>
    <row r="148" spans="1:6" x14ac:dyDescent="0.2">
      <c r="A148" t="str">
        <f ca="1"/>
        <v>Mason Friedman</v>
      </c>
      <c r="B148" t="str">
        <f ca="1"/>
        <v>United States, Michigan, Warren, Main St, 13, 02616</v>
      </c>
      <c r="C148" t="str">
        <f ca="1"/>
        <v/>
      </c>
      <c r="D148" t="str">
        <f ca="1"/>
        <v>7347613394</v>
      </c>
      <c r="F148">
        <f ca="1"/>
        <v>148</v>
      </c>
    </row>
    <row r="149" spans="1:6" x14ac:dyDescent="0.2">
      <c r="A149" t="str">
        <f ca="1"/>
        <v>Ethan Jones</v>
      </c>
      <c r="B149" t="str">
        <f ca="1"/>
        <v>United States, Alabama, Dothan, Water St, 116, 30032</v>
      </c>
      <c r="C149" t="str">
        <f ca="1"/>
        <v/>
      </c>
      <c r="D149" t="str">
        <f ca="1"/>
        <v>2052633621</v>
      </c>
      <c r="F149">
        <f ca="1"/>
        <v>149</v>
      </c>
    </row>
    <row r="150" spans="1:6" x14ac:dyDescent="0.2">
      <c r="A150" t="str">
        <f ca="1"/>
        <v>Tom Williams</v>
      </c>
      <c r="B150" t="str">
        <f ca="1"/>
        <v>United States, Mississippi, Starkville, Lincoln St, 58, 44485</v>
      </c>
      <c r="C150" t="str">
        <f ca="1"/>
        <v/>
      </c>
      <c r="D150" t="str">
        <f ca="1"/>
        <v>6011734840</v>
      </c>
      <c r="F150">
        <f ca="1"/>
        <v>150</v>
      </c>
    </row>
    <row r="151" spans="1:6" x14ac:dyDescent="0.2">
      <c r="A151" t="str">
        <f ca="1"/>
        <v>Abigail Hernandez</v>
      </c>
      <c r="B151" t="str">
        <f ca="1"/>
        <v>United States, Arkansas, North Little Rock, Poplar St, 91, 90596</v>
      </c>
      <c r="C151" t="str">
        <f ca="1"/>
        <v/>
      </c>
      <c r="D151" t="str">
        <f ca="1"/>
        <v>8707695977</v>
      </c>
      <c r="F151">
        <f ca="1"/>
        <v>151</v>
      </c>
    </row>
    <row r="152" spans="1:6" x14ac:dyDescent="0.2">
      <c r="A152" t="str">
        <f ca="1"/>
        <v>Sophia Sanchez</v>
      </c>
      <c r="B152" t="str">
        <f ca="1"/>
        <v>United States, Minnesota, Brooklyn Park, Church St, 115, 61645</v>
      </c>
      <c r="C152" t="str">
        <f ca="1"/>
        <v/>
      </c>
      <c r="D152" t="str">
        <f ca="1"/>
        <v>3204411197</v>
      </c>
      <c r="F152">
        <f ca="1"/>
        <v>152</v>
      </c>
    </row>
    <row r="153" spans="1:6" x14ac:dyDescent="0.2">
      <c r="A153" t="str">
        <f ca="1"/>
        <v>Evelyn Anderson</v>
      </c>
      <c r="B153" t="str">
        <f ca="1"/>
        <v>United States, Michigan, Farmington Hills, Pine St, 58, 46775</v>
      </c>
      <c r="C153" t="str">
        <f ca="1"/>
        <v>FoliageFrontiers Inc.</v>
      </c>
      <c r="D153" t="str">
        <f ca="1"/>
        <v>6161040302</v>
      </c>
      <c r="F153">
        <f ca="1"/>
        <v>153</v>
      </c>
    </row>
    <row r="154" spans="1:6" x14ac:dyDescent="0.2">
      <c r="A154" t="str">
        <f ca="1"/>
        <v>Mia Weizman</v>
      </c>
      <c r="B154" t="str">
        <f ca="1"/>
        <v>United States, Massachusetts, Somerville, 6th St, 9, 00249</v>
      </c>
      <c r="C154" t="str">
        <f ca="1"/>
        <v/>
      </c>
      <c r="D154" t="str">
        <f ca="1"/>
        <v>6179589285</v>
      </c>
      <c r="F154">
        <f ca="1"/>
        <v>154</v>
      </c>
    </row>
    <row r="155" spans="1:6" x14ac:dyDescent="0.2">
      <c r="A155" t="str">
        <f ca="1"/>
        <v>Ori Robinson</v>
      </c>
      <c r="B155" t="str">
        <f ca="1"/>
        <v>United States, Nebraska, Omaha, 8th St, 50, 03208</v>
      </c>
      <c r="C155" t="str">
        <f ca="1"/>
        <v/>
      </c>
      <c r="D155" t="str">
        <f ca="1"/>
        <v>3083730922</v>
      </c>
      <c r="F155" t="str">
        <f ca="1"/>
        <v/>
      </c>
    </row>
    <row r="156" spans="1:6" x14ac:dyDescent="0.2">
      <c r="A156" t="str">
        <f ca="1"/>
        <v>Mia Lynn Perez</v>
      </c>
      <c r="B156" t="str">
        <f ca="1"/>
        <v>United States, California, Irvine, 4th St, 110, 81989</v>
      </c>
      <c r="C156" t="str">
        <f ca="1"/>
        <v>GardenGuild Holdings</v>
      </c>
      <c r="D156" t="str">
        <f ca="1"/>
        <v>6614666312</v>
      </c>
      <c r="F156">
        <f ca="1"/>
        <v>156</v>
      </c>
    </row>
    <row r="157" spans="1:6" x14ac:dyDescent="0.2">
      <c r="A157" t="str">
        <f ca="1"/>
        <v>Avery Garcia</v>
      </c>
      <c r="B157" t="str">
        <f ca="1"/>
        <v>United States, Delaware, Seaford, Hillcrest Dr, 58, 45040</v>
      </c>
      <c r="C157" t="str">
        <f ca="1"/>
        <v>RootedRealms Co.</v>
      </c>
      <c r="D157" t="str">
        <f ca="1"/>
        <v>3029850668</v>
      </c>
      <c r="F157">
        <f ca="1"/>
        <v>157</v>
      </c>
    </row>
    <row r="158" spans="1:6" x14ac:dyDescent="0.2">
      <c r="A158" t="str">
        <f ca="1"/>
        <v>Madison Williams</v>
      </c>
      <c r="B158" t="str">
        <f ca="1"/>
        <v>United States, Arizona, Chandler, Shady Ln, 136, 77453</v>
      </c>
      <c r="C158" t="str">
        <f ca="1"/>
        <v/>
      </c>
      <c r="D158" t="str">
        <f ca="1"/>
        <v>6021091020</v>
      </c>
      <c r="F158">
        <f ca="1"/>
        <v>158</v>
      </c>
    </row>
    <row r="159" spans="1:6" x14ac:dyDescent="0.2">
      <c r="A159" t="str">
        <f ca="1"/>
        <v>Logan Ramirez</v>
      </c>
      <c r="B159" t="str">
        <f ca="1"/>
        <v>United States, Alabama, Montgomery, 8th St, 132, 66712</v>
      </c>
      <c r="C159" t="str">
        <f ca="1"/>
        <v/>
      </c>
      <c r="D159" t="str">
        <f ca="1"/>
        <v>6592461842</v>
      </c>
      <c r="F159">
        <f ca="1"/>
        <v>159</v>
      </c>
    </row>
    <row r="160" spans="1:6" x14ac:dyDescent="0.2">
      <c r="A160" t="str">
        <f ca="1"/>
        <v>Amelia Sanchez</v>
      </c>
      <c r="B160" t="str">
        <f ca="1"/>
        <v>United States, Georgia, Athens, Pine St, 46, 99709</v>
      </c>
      <c r="C160" t="str">
        <f ca="1"/>
        <v/>
      </c>
      <c r="D160" t="str">
        <f ca="1"/>
        <v>4708500380</v>
      </c>
      <c r="F160" t="str">
        <f ca="1"/>
        <v/>
      </c>
    </row>
    <row r="161" spans="1:6" x14ac:dyDescent="0.2">
      <c r="A161" t="str">
        <f ca="1"/>
        <v>Emily Mizrahi</v>
      </c>
      <c r="B161" t="str">
        <f ca="1"/>
        <v>United States, Maryland, Glen Burnie, East St, 87, 90389</v>
      </c>
      <c r="C161" t="str">
        <f ca="1"/>
        <v/>
      </c>
      <c r="D161" t="str">
        <f ca="1"/>
        <v>4106714363</v>
      </c>
      <c r="F161">
        <f ca="1"/>
        <v>161</v>
      </c>
    </row>
    <row r="162" spans="1:6" x14ac:dyDescent="0.2">
      <c r="A162" t="str">
        <f ca="1"/>
        <v>Mason Harris</v>
      </c>
      <c r="B162" t="str">
        <f ca="1"/>
        <v>United States, Arizona, Phoenix, Oak St, 65, 32099</v>
      </c>
      <c r="C162" t="str">
        <f ca="1"/>
        <v/>
      </c>
      <c r="D162" t="str">
        <f ca="1"/>
        <v>6025495320</v>
      </c>
      <c r="F162">
        <f ca="1"/>
        <v>162</v>
      </c>
    </row>
    <row r="163" spans="1:6" x14ac:dyDescent="0.2">
      <c r="A163" t="str">
        <f ca="1"/>
        <v>Avery Johnson</v>
      </c>
      <c r="B163" t="str">
        <f ca="1"/>
        <v>United States, Florida, Cape Coral, Cedar St, 15, 08635</v>
      </c>
      <c r="C163" t="str">
        <f ca="1"/>
        <v/>
      </c>
      <c r="D163" t="str">
        <f ca="1"/>
        <v>9416577240</v>
      </c>
      <c r="F163">
        <f ca="1"/>
        <v>163</v>
      </c>
    </row>
    <row r="164" spans="1:6" x14ac:dyDescent="0.2">
      <c r="A164" t="str">
        <f ca="1"/>
        <v>Liam Sanchez</v>
      </c>
      <c r="B164" t="str">
        <f ca="1"/>
        <v>United States, Mississippi, Olive Branch, East St, 73, 86310</v>
      </c>
      <c r="C164" t="str">
        <f ca="1"/>
        <v/>
      </c>
      <c r="D164" t="str">
        <f ca="1"/>
        <v>6013448476</v>
      </c>
      <c r="F164">
        <f ca="1"/>
        <v>164</v>
      </c>
    </row>
    <row r="165" spans="1:6" x14ac:dyDescent="0.2">
      <c r="A165" t="str">
        <f ca="1"/>
        <v>Abigail Lynn Wilson</v>
      </c>
      <c r="B165" t="str">
        <f ca="1"/>
        <v>United States, Nevada, Carson City, Ash St, 49, 27477</v>
      </c>
      <c r="C165" t="str">
        <f ca="1"/>
        <v>CultivateConsortium Agency</v>
      </c>
      <c r="D165" t="str">
        <f ca="1"/>
        <v>7027295784</v>
      </c>
      <c r="F165">
        <f ca="1"/>
        <v>165</v>
      </c>
    </row>
    <row r="166" spans="1:6" x14ac:dyDescent="0.2">
      <c r="A166" t="str">
        <f ca="1"/>
        <v>Michael Thomas</v>
      </c>
      <c r="B166" t="str">
        <f ca="1"/>
        <v>United States, Hawaii, Kahului, Water St, 80, 08210</v>
      </c>
      <c r="C166" t="str">
        <f ca="1"/>
        <v/>
      </c>
      <c r="D166" t="str">
        <f ca="1"/>
        <v>8082279927</v>
      </c>
      <c r="F166" t="str">
        <f ca="1"/>
        <v/>
      </c>
    </row>
    <row r="167" spans="1:6" x14ac:dyDescent="0.2">
      <c r="A167" t="str">
        <f ca="1"/>
        <v>Ori Clark</v>
      </c>
      <c r="B167" t="str">
        <f ca="1"/>
        <v>United States, Georgia, Augusta, Mill St, 100, 26998</v>
      </c>
      <c r="C167" t="str">
        <f ca="1"/>
        <v/>
      </c>
      <c r="D167" t="str">
        <f ca="1"/>
        <v>7065224291</v>
      </c>
      <c r="F167" t="str">
        <f ca="1"/>
        <v/>
      </c>
    </row>
    <row r="168" spans="1:6" x14ac:dyDescent="0.2">
      <c r="A168" t="str">
        <f ca="1"/>
        <v>Dror Katz</v>
      </c>
      <c r="B168" t="str">
        <f ca="1"/>
        <v>United States, Delaware, Dover, Franklin St, 12, 66261</v>
      </c>
      <c r="C168" t="str">
        <f ca="1"/>
        <v/>
      </c>
      <c r="D168" t="str">
        <f ca="1"/>
        <v>3022487703</v>
      </c>
      <c r="F168" t="str">
        <f ca="1"/>
        <v/>
      </c>
    </row>
    <row r="169" spans="1:6" x14ac:dyDescent="0.2">
      <c r="A169" t="str">
        <f ca="1"/>
        <v>Oren Martin</v>
      </c>
      <c r="B169" t="str">
        <f ca="1"/>
        <v>United States, Connecticut, West Haven, E Main St, 3, 85903</v>
      </c>
      <c r="C169" t="str">
        <f ca="1"/>
        <v/>
      </c>
      <c r="D169" t="str">
        <f ca="1"/>
        <v>9595721075</v>
      </c>
      <c r="F169">
        <f ca="1"/>
        <v>169</v>
      </c>
    </row>
    <row r="170" spans="1:6" x14ac:dyDescent="0.2">
      <c r="A170" t="str">
        <f ca="1"/>
        <v>Logan Brown</v>
      </c>
      <c r="B170" t="str">
        <f ca="1"/>
        <v>United States, Hawaii, Kailua, Pine St, 28, 63589</v>
      </c>
      <c r="C170" t="str">
        <f ca="1"/>
        <v/>
      </c>
      <c r="D170" t="str">
        <f ca="1"/>
        <v>8086629582</v>
      </c>
      <c r="F170">
        <f ca="1"/>
        <v>170</v>
      </c>
    </row>
    <row r="171" spans="1:6" x14ac:dyDescent="0.2">
      <c r="A171" t="str">
        <f ca="1"/>
        <v>Benjamin Vigdorovitch</v>
      </c>
      <c r="B171" t="str">
        <f ca="1"/>
        <v>United States, Maryland, Columbia, Lakeview Dr, 59, 86332</v>
      </c>
      <c r="C171" t="str">
        <f ca="1"/>
        <v/>
      </c>
      <c r="D171" t="str">
        <f ca="1"/>
        <v>4109759683</v>
      </c>
      <c r="F171">
        <f ca="1"/>
        <v>171</v>
      </c>
    </row>
    <row r="172" spans="1:6" x14ac:dyDescent="0.2">
      <c r="A172" t="str">
        <f ca="1"/>
        <v>Dror Sanchez</v>
      </c>
      <c r="B172" t="str">
        <f ca="1"/>
        <v>United States, Montana, Missoula, Airport Rd, 94, 21049</v>
      </c>
      <c r="C172" t="str">
        <f ca="1"/>
        <v/>
      </c>
      <c r="D172" t="str">
        <f ca="1"/>
        <v>4069552885</v>
      </c>
      <c r="F172" t="str">
        <f ca="1"/>
        <v/>
      </c>
    </row>
    <row r="173" spans="1:6" x14ac:dyDescent="0.2">
      <c r="A173" t="str">
        <f ca="1"/>
        <v>Emily Ramirez</v>
      </c>
      <c r="B173" t="str">
        <f ca="1"/>
        <v>United States, Maryland, Frederick, East St, 114, 57389</v>
      </c>
      <c r="C173" t="str">
        <f ca="1"/>
        <v/>
      </c>
      <c r="D173" t="str">
        <f ca="1"/>
        <v>4437832544</v>
      </c>
      <c r="F173">
        <f ca="1"/>
        <v>173</v>
      </c>
    </row>
    <row r="174" spans="1:6" x14ac:dyDescent="0.2">
      <c r="A174" t="str">
        <f ca="1"/>
        <v>Mason Robinson</v>
      </c>
      <c r="B174" t="str">
        <f ca="1"/>
        <v>United States, Minnesota, St. Paul, River Rd, 46, 51072</v>
      </c>
      <c r="C174" t="str">
        <f ca="1"/>
        <v/>
      </c>
      <c r="D174" t="str">
        <f ca="1"/>
        <v>6127110929</v>
      </c>
      <c r="F174">
        <f ca="1"/>
        <v>174</v>
      </c>
    </row>
    <row r="175" spans="1:6" x14ac:dyDescent="0.2">
      <c r="A175" t="str">
        <f ca="1"/>
        <v>Lucas Sanchez</v>
      </c>
      <c r="B175" t="str">
        <f ca="1"/>
        <v>United States, Nevada, Winchester, Park St, 105, 26341</v>
      </c>
      <c r="C175" t="str">
        <f ca="1"/>
        <v/>
      </c>
      <c r="D175" t="str">
        <f ca="1"/>
        <v>7251132563</v>
      </c>
      <c r="F175">
        <f ca="1"/>
        <v>175</v>
      </c>
    </row>
    <row r="176" spans="1:6" x14ac:dyDescent="0.2">
      <c r="A176" t="str">
        <f ca="1"/>
        <v>Michael Lee</v>
      </c>
      <c r="B176" t="str">
        <f ca="1"/>
        <v>United States, Maine, Bangor, North St, 25, 05076</v>
      </c>
      <c r="C176" t="str">
        <f ca="1"/>
        <v/>
      </c>
      <c r="D176" t="str">
        <f ca="1"/>
        <v>2073410366</v>
      </c>
      <c r="F176">
        <f ca="1"/>
        <v>176</v>
      </c>
    </row>
    <row r="177" spans="1:6" x14ac:dyDescent="0.2">
      <c r="A177" t="str">
        <f ca="1"/>
        <v>Amelia Wilson</v>
      </c>
      <c r="B177" t="str">
        <f ca="1"/>
        <v>United States, Missouri, Independence, Chestnut St, 102, 16936</v>
      </c>
      <c r="C177" t="str">
        <f ca="1"/>
        <v/>
      </c>
      <c r="D177" t="str">
        <f ca="1"/>
        <v>3141674088</v>
      </c>
      <c r="F177">
        <f ca="1"/>
        <v>177</v>
      </c>
    </row>
    <row r="178" spans="1:6" x14ac:dyDescent="0.2">
      <c r="A178" t="str">
        <f ca="1"/>
        <v>Ofek Mazal Garcia</v>
      </c>
      <c r="B178" t="str">
        <f ca="1"/>
        <v>United States, Nevada, Whitney, 4th Ave, 12, 76410</v>
      </c>
      <c r="C178" t="str">
        <f ca="1"/>
        <v>CultivateConsortium Agency</v>
      </c>
      <c r="D178" t="str">
        <f ca="1"/>
        <v>7028117477</v>
      </c>
      <c r="F178">
        <f ca="1"/>
        <v>178</v>
      </c>
    </row>
    <row r="179" spans="1:6" x14ac:dyDescent="0.2">
      <c r="A179" t="str">
        <f ca="1"/>
        <v>Ethan Wilson</v>
      </c>
      <c r="B179" t="str">
        <f ca="1"/>
        <v>United States, New Hampshire, Durham, Maple Ave, 14, 21899</v>
      </c>
      <c r="C179" t="str">
        <f ca="1"/>
        <v>GroveGuardians Enterprise</v>
      </c>
      <c r="D179" t="str">
        <f ca="1"/>
        <v>6036344577</v>
      </c>
      <c r="F179">
        <f ca="1"/>
        <v>179</v>
      </c>
    </row>
    <row r="180" spans="1:6" x14ac:dyDescent="0.2">
      <c r="A180" t="str">
        <f ca="1"/>
        <v>Ori Weizman</v>
      </c>
      <c r="B180" t="str">
        <f ca="1"/>
        <v>United States, Alaska, Anchorage, Spruce St, 55, 69522</v>
      </c>
      <c r="C180" t="str">
        <f ca="1"/>
        <v>EcoGrove Developments</v>
      </c>
      <c r="D180" t="str">
        <f ca="1"/>
        <v>9074900240</v>
      </c>
      <c r="F180">
        <f ca="1"/>
        <v>180</v>
      </c>
    </row>
    <row r="181" spans="1:6" x14ac:dyDescent="0.2">
      <c r="A181" t="str">
        <f ca="1"/>
        <v>Oren Williams</v>
      </c>
      <c r="B181" t="str">
        <f ca="1"/>
        <v>United States, Illinois, Champaign, Spring St, 49, 07100</v>
      </c>
      <c r="C181" t="str">
        <f ca="1"/>
        <v>EdenEcho Developers</v>
      </c>
      <c r="D181" t="str">
        <f ca="1"/>
        <v>3121508073</v>
      </c>
      <c r="F181">
        <f ca="1"/>
        <v>181</v>
      </c>
    </row>
    <row r="182" spans="1:6" x14ac:dyDescent="0.2">
      <c r="A182" t="str">
        <f ca="1"/>
        <v>Julie Martinez</v>
      </c>
      <c r="B182" t="str">
        <f ca="1"/>
        <v>United States, Indiana, Noblesville, Poplar St, 24, 86966</v>
      </c>
      <c r="C182" t="str">
        <f ca="1"/>
        <v/>
      </c>
      <c r="D182" t="str">
        <f ca="1"/>
        <v>3171403892</v>
      </c>
      <c r="F182" t="str">
        <f ca="1"/>
        <v/>
      </c>
    </row>
    <row r="183" spans="1:6" x14ac:dyDescent="0.2">
      <c r="A183" t="str">
        <f ca="1"/>
        <v>Sophia Williams</v>
      </c>
      <c r="B183" t="str">
        <f ca="1"/>
        <v>United States, Nebraska, Papillion, 7th St, 32, 55170</v>
      </c>
      <c r="C183" t="str">
        <f ca="1"/>
        <v/>
      </c>
      <c r="D183" t="str">
        <f ca="1"/>
        <v>3084803306</v>
      </c>
      <c r="F183">
        <f ca="1"/>
        <v>183</v>
      </c>
    </row>
    <row r="184" spans="1:6" x14ac:dyDescent="0.2">
      <c r="A184" t="str">
        <f ca="1"/>
        <v>Emily Garcia</v>
      </c>
      <c r="B184" t="str">
        <f ca="1"/>
        <v>United States, Nevada, Sparks, Circle Dr, 75, 25912</v>
      </c>
      <c r="C184" t="str">
        <f ca="1"/>
        <v/>
      </c>
      <c r="D184" t="str">
        <f ca="1"/>
        <v>7255250509</v>
      </c>
      <c r="F184" t="str">
        <f ca="1"/>
        <v/>
      </c>
    </row>
    <row r="185" spans="1:6" x14ac:dyDescent="0.2">
      <c r="A185" t="str">
        <f ca="1"/>
        <v>Ava Katz</v>
      </c>
      <c r="B185" t="str">
        <f ca="1"/>
        <v>United States, Kansas, Leawood, Elm St, 17, 62073</v>
      </c>
      <c r="C185" t="str">
        <f ca="1"/>
        <v>BloomWorks Landscaping</v>
      </c>
      <c r="D185" t="str">
        <f ca="1"/>
        <v>3169829052</v>
      </c>
      <c r="F185" t="str">
        <f ca="1"/>
        <v/>
      </c>
    </row>
    <row r="186" spans="1:6" x14ac:dyDescent="0.2">
      <c r="A186" t="str">
        <f ca="1"/>
        <v>Olivia Smith</v>
      </c>
      <c r="B186" t="str">
        <f ca="1"/>
        <v>United States, New Hampshire, Derry, 2nd St, 57, 58759</v>
      </c>
      <c r="C186" t="str">
        <f ca="1"/>
        <v/>
      </c>
      <c r="D186" t="str">
        <f ca="1"/>
        <v>6039595167</v>
      </c>
      <c r="F186" t="str">
        <f ca="1"/>
        <v/>
      </c>
    </row>
    <row r="187" spans="1:6" x14ac:dyDescent="0.2">
      <c r="A187" t="str">
        <f ca="1"/>
        <v>Emma Dahan</v>
      </c>
      <c r="B187" t="str">
        <f ca="1"/>
        <v>United States, Kentucky, Frankfort, Ash St, 108, 26141</v>
      </c>
      <c r="C187" t="str">
        <f ca="1"/>
        <v/>
      </c>
      <c r="D187" t="str">
        <f ca="1"/>
        <v>2708703569</v>
      </c>
      <c r="F187">
        <f ca="1"/>
        <v>187</v>
      </c>
    </row>
    <row r="188" spans="1:6" x14ac:dyDescent="0.2">
      <c r="A188" t="str">
        <f ca="1"/>
        <v>Gefen Lee</v>
      </c>
      <c r="B188" t="str">
        <f ca="1"/>
        <v>United States, Iowa, Bettendorf, Center St, 104, 52172</v>
      </c>
      <c r="C188" t="str">
        <f ca="1"/>
        <v/>
      </c>
      <c r="D188" t="str">
        <f ca="1"/>
        <v>5634067670</v>
      </c>
      <c r="F188" t="str">
        <f ca="1"/>
        <v/>
      </c>
    </row>
    <row r="189" spans="1:6" x14ac:dyDescent="0.2">
      <c r="A189" t="str">
        <f ca="1"/>
        <v>Charlotte James Miller</v>
      </c>
      <c r="B189" t="str">
        <f ca="1"/>
        <v>United States, Arizona, Scottsdale, 5th St, 50, 67618</v>
      </c>
      <c r="C189" t="str">
        <f ca="1"/>
        <v/>
      </c>
      <c r="D189" t="str">
        <f ca="1"/>
        <v>9280548258</v>
      </c>
      <c r="F189">
        <f ca="1"/>
        <v>189</v>
      </c>
    </row>
    <row r="190" spans="1:6" x14ac:dyDescent="0.2">
      <c r="A190" t="str">
        <f ca="1"/>
        <v>Amelia Lee</v>
      </c>
      <c r="B190" t="str">
        <f ca="1"/>
        <v>United States, Missouri, St. Louis, Adams St, 132, 63113</v>
      </c>
      <c r="C190" t="str">
        <f ca="1"/>
        <v/>
      </c>
      <c r="D190" t="str">
        <f ca="1"/>
        <v>6604076583</v>
      </c>
      <c r="F190">
        <f ca="1"/>
        <v>190</v>
      </c>
    </row>
    <row r="191" spans="1:6" x14ac:dyDescent="0.2">
      <c r="A191" t="str">
        <f ca="1"/>
        <v>Sofia Davis</v>
      </c>
      <c r="B191" t="str">
        <f ca="1"/>
        <v>United States, Connecticut, West Hartford, 1st Ave, 120, 77439</v>
      </c>
      <c r="C191" t="str">
        <f ca="1"/>
        <v/>
      </c>
      <c r="D191" t="str">
        <f ca="1"/>
        <v>9595335326</v>
      </c>
      <c r="F191">
        <f ca="1"/>
        <v>191</v>
      </c>
    </row>
    <row r="192" spans="1:6" x14ac:dyDescent="0.2">
      <c r="A192" t="str">
        <f ca="1"/>
        <v>Mia Joseph Geva</v>
      </c>
      <c r="B192" t="str">
        <f ca="1"/>
        <v>United States, Kansas, Manhattan, High St, 33, 17509</v>
      </c>
      <c r="C192" t="str">
        <f ca="1"/>
        <v>BloomWorks Landscaping</v>
      </c>
      <c r="D192" t="str">
        <f ca="1"/>
        <v>7859664811</v>
      </c>
      <c r="F192">
        <f ca="1"/>
        <v>192</v>
      </c>
    </row>
    <row r="193" spans="1:6" x14ac:dyDescent="0.2">
      <c r="A193" t="str">
        <f ca="1"/>
        <v>Logan Geva</v>
      </c>
      <c r="B193" t="str">
        <f ca="1"/>
        <v>United States, Nebraska, Lincoln, 4th St, 116, 01247</v>
      </c>
      <c r="C193" t="str">
        <f ca="1"/>
        <v/>
      </c>
      <c r="D193" t="str">
        <f ca="1"/>
        <v>5312181650</v>
      </c>
      <c r="F193" t="str">
        <f ca="1"/>
        <v/>
      </c>
    </row>
    <row r="194" spans="1:6" x14ac:dyDescent="0.2">
      <c r="A194" t="str">
        <f ca="1"/>
        <v>Noah Rose Robinson</v>
      </c>
      <c r="B194" t="str">
        <f ca="1"/>
        <v>United States, Montana, Lockwood, Washington Ave, 134, 79906</v>
      </c>
      <c r="C194" t="str">
        <f ca="1"/>
        <v/>
      </c>
      <c r="D194" t="str">
        <f ca="1"/>
        <v>4068983735</v>
      </c>
      <c r="F194">
        <f ca="1"/>
        <v>194</v>
      </c>
    </row>
    <row r="195" spans="1:6" x14ac:dyDescent="0.2">
      <c r="A195" t="str">
        <f ca="1"/>
        <v>Benjamin Williams</v>
      </c>
      <c r="B195" t="str">
        <f ca="1"/>
        <v>United States, Arizona, Yuma, Jackson St, 90, 35613</v>
      </c>
      <c r="C195" t="str">
        <f ca="1"/>
        <v/>
      </c>
      <c r="D195" t="str">
        <f ca="1"/>
        <v>5208030363</v>
      </c>
      <c r="F195" t="str">
        <f ca="1"/>
        <v/>
      </c>
    </row>
    <row r="196" spans="1:6" x14ac:dyDescent="0.2">
      <c r="A196" t="str">
        <f ca="1"/>
        <v>Ava Chai Brown</v>
      </c>
      <c r="B196" t="str">
        <f ca="1"/>
        <v>United States, Connecticut, Stamford, North St, 18, 77746</v>
      </c>
      <c r="C196" t="str">
        <f ca="1"/>
        <v/>
      </c>
      <c r="D196" t="str">
        <f ca="1"/>
        <v>4759423947</v>
      </c>
      <c r="F196" t="str">
        <f ca="1"/>
        <v/>
      </c>
    </row>
    <row r="197" spans="1:6" x14ac:dyDescent="0.2">
      <c r="A197" t="str">
        <f ca="1"/>
        <v>James Friedman</v>
      </c>
      <c r="B197" t="str">
        <f ca="1"/>
        <v>United States, California, Bakersfield, Railroad St, 50, 97103</v>
      </c>
      <c r="C197" t="str">
        <f ca="1"/>
        <v>GardenGuild Holdings</v>
      </c>
      <c r="D197" t="str">
        <f ca="1"/>
        <v>3237756347</v>
      </c>
      <c r="F197" t="str">
        <f ca="1"/>
        <v/>
      </c>
    </row>
    <row r="198" spans="1:6" x14ac:dyDescent="0.2">
      <c r="A198" t="str">
        <f ca="1"/>
        <v>Noah Geva</v>
      </c>
      <c r="B198" t="str">
        <f ca="1"/>
        <v>United States, Massachusetts, Springfield, N Main St, 131, 20637</v>
      </c>
      <c r="C198" t="str">
        <f ca="1"/>
        <v>SaplingSynergy Group</v>
      </c>
      <c r="D198" t="str">
        <f ca="1"/>
        <v>7814636030</v>
      </c>
      <c r="F198" t="str">
        <f ca="1"/>
        <v/>
      </c>
    </row>
    <row r="199" spans="1:6" x14ac:dyDescent="0.2">
      <c r="A199" t="str">
        <f ca="1"/>
        <v>Mason Katz</v>
      </c>
      <c r="B199" t="str">
        <f ca="1"/>
        <v>United States, New Hampshire, Somersworth, Hillcrest Dr, 63, 81196</v>
      </c>
      <c r="C199" t="str">
        <f ca="1"/>
        <v/>
      </c>
      <c r="D199" t="str">
        <f ca="1"/>
        <v>6030227948</v>
      </c>
      <c r="F199">
        <f ca="1"/>
        <v>199</v>
      </c>
    </row>
    <row r="200" spans="1:6" x14ac:dyDescent="0.2">
      <c r="A200" t="str">
        <f ca="1"/>
        <v>Avery Garcia</v>
      </c>
      <c r="B200" t="str">
        <f ca="1"/>
        <v>United States, Connecticut, Bridgeport, 4th Ave, 40, 69912</v>
      </c>
      <c r="C200" t="str">
        <f ca="1"/>
        <v/>
      </c>
      <c r="D200" t="str">
        <f ca="1"/>
        <v>4756054933</v>
      </c>
      <c r="F200">
        <f ca="1"/>
        <v>200</v>
      </c>
    </row>
    <row r="201" spans="1:6" x14ac:dyDescent="0.2">
      <c r="A201" t="str">
        <f ca="1"/>
        <v>Dror John Martinez</v>
      </c>
      <c r="B201" t="str">
        <f ca="1"/>
        <v>United States, New Jersey, East Orange, 7th St, 91, 96107</v>
      </c>
      <c r="C201" t="str">
        <f ca="1"/>
        <v/>
      </c>
      <c r="D201" t="str">
        <f ca="1"/>
        <v>5511696522</v>
      </c>
      <c r="F201">
        <f ca="1"/>
        <v>201</v>
      </c>
    </row>
    <row r="202" spans="1:6" x14ac:dyDescent="0.2">
      <c r="A202" t="str">
        <f ca="1"/>
        <v>Ethan Rose Friedman</v>
      </c>
      <c r="B202" t="str">
        <f ca="1"/>
        <v>United States, New Hampshire, Dover, North St, 44, 64516</v>
      </c>
      <c r="C202" t="str">
        <f ca="1"/>
        <v>PlantPioneers Organization</v>
      </c>
      <c r="D202" t="str">
        <f ca="1"/>
        <v>6032448635</v>
      </c>
      <c r="F202">
        <f ca="1"/>
        <v>202</v>
      </c>
    </row>
    <row r="203" spans="1:6" x14ac:dyDescent="0.2">
      <c r="A203" t="str">
        <f ca="1"/>
        <v>Benjamin Garcia</v>
      </c>
      <c r="B203" t="str">
        <f ca="1"/>
        <v>United States, Massachusetts, Brockton, 4th Ave, 134, 90972</v>
      </c>
      <c r="C203" t="str">
        <f ca="1"/>
        <v>SaplingSynergy Group</v>
      </c>
      <c r="D203" t="str">
        <f ca="1"/>
        <v>4134212305</v>
      </c>
      <c r="F203">
        <f ca="1"/>
        <v>203</v>
      </c>
    </row>
    <row r="204" spans="1:6" x14ac:dyDescent="0.2">
      <c r="A204" t="str">
        <f ca="1"/>
        <v>Ofek Grace Katz</v>
      </c>
      <c r="B204" t="str">
        <f ca="1"/>
        <v>United States, Maine, Lewiston, Sunset Dr, 79, 25310</v>
      </c>
      <c r="C204" t="str">
        <f ca="1"/>
        <v>NatureNest Creators</v>
      </c>
      <c r="D204" t="str">
        <f ca="1"/>
        <v>2076325494</v>
      </c>
      <c r="F204">
        <f ca="1"/>
        <v>204</v>
      </c>
    </row>
    <row r="205" spans="1:6" x14ac:dyDescent="0.2">
      <c r="A205" t="str">
        <f ca="1"/>
        <v>Oren Davis</v>
      </c>
      <c r="B205" t="str">
        <f ca="1"/>
        <v>United States, Michigan, Farmington Hills, Maple St, 29, 04069</v>
      </c>
      <c r="C205" t="str">
        <f ca="1"/>
        <v>BlossomBridge Corp.</v>
      </c>
      <c r="D205" t="str">
        <f ca="1"/>
        <v>9471514293</v>
      </c>
      <c r="F205" t="str">
        <f ca="1"/>
        <v/>
      </c>
    </row>
    <row r="206" spans="1:6" x14ac:dyDescent="0.2">
      <c r="A206" t="str">
        <f ca="1"/>
        <v>Alexander Johnson</v>
      </c>
      <c r="B206" t="str">
        <f ca="1"/>
        <v>United States, Colorado, Castle Rock, High St, 46, 76176</v>
      </c>
      <c r="C206" t="str">
        <f ca="1"/>
        <v/>
      </c>
      <c r="D206" t="str">
        <f ca="1"/>
        <v>7204221626</v>
      </c>
      <c r="F206" t="str">
        <f ca="1"/>
        <v/>
      </c>
    </row>
    <row r="207" spans="1:6" x14ac:dyDescent="0.2">
      <c r="A207" t="str">
        <f ca="1"/>
        <v>James Smith</v>
      </c>
      <c r="B207" t="str">
        <f ca="1"/>
        <v>United States, Nebraska, Kearney, Cedar St, 19, 56723</v>
      </c>
      <c r="C207" t="str">
        <f ca="1"/>
        <v/>
      </c>
      <c r="D207" t="str">
        <f ca="1"/>
        <v>4025653647</v>
      </c>
      <c r="F207" t="str">
        <f ca="1"/>
        <v/>
      </c>
    </row>
    <row r="208" spans="1:6" x14ac:dyDescent="0.2">
      <c r="A208" t="str">
        <f ca="1"/>
        <v>Dor Dahan</v>
      </c>
      <c r="B208" t="str">
        <f ca="1"/>
        <v>United States, Connecticut, West Haven, Lakeview Dr, 57, 62272</v>
      </c>
      <c r="C208" t="str">
        <f ca="1"/>
        <v/>
      </c>
      <c r="D208" t="str">
        <f ca="1"/>
        <v>4759424813</v>
      </c>
      <c r="F208">
        <f ca="1"/>
        <v>208</v>
      </c>
    </row>
    <row r="209" spans="1:6" x14ac:dyDescent="0.2">
      <c r="A209" t="str">
        <f ca="1"/>
        <v>Amelia Charles Robinson</v>
      </c>
      <c r="B209" t="str">
        <f ca="1"/>
        <v>United States, Kansas, Topeka, 4th St, 74, 77029</v>
      </c>
      <c r="C209" t="str">
        <f ca="1"/>
        <v/>
      </c>
      <c r="D209" t="str">
        <f ca="1"/>
        <v>3168668253</v>
      </c>
      <c r="F209">
        <f ca="1"/>
        <v>209</v>
      </c>
    </row>
    <row r="210" spans="1:6" x14ac:dyDescent="0.2">
      <c r="A210" t="str">
        <f ca="1"/>
        <v>Isabella Thomas</v>
      </c>
      <c r="B210" t="str">
        <f ca="1"/>
        <v>United States, Louisiana, Kenner, Jackson St, 43, 51337</v>
      </c>
      <c r="C210" t="str">
        <f ca="1"/>
        <v/>
      </c>
      <c r="D210" t="str">
        <f ca="1"/>
        <v>3183134977</v>
      </c>
      <c r="F210">
        <f ca="1"/>
        <v>210</v>
      </c>
    </row>
    <row r="211" spans="1:6" x14ac:dyDescent="0.2">
      <c r="A211" t="str">
        <f ca="1"/>
        <v>Avery Clark</v>
      </c>
      <c r="B211" t="str">
        <f ca="1"/>
        <v>United States, New Jersey, Union City, Cedar St, 108, 45161</v>
      </c>
      <c r="C211" t="str">
        <f ca="1"/>
        <v/>
      </c>
      <c r="D211" t="str">
        <f ca="1"/>
        <v>2011419735</v>
      </c>
      <c r="F211" t="str">
        <f ca="1"/>
        <v/>
      </c>
    </row>
    <row r="212" spans="1:6" x14ac:dyDescent="0.2">
      <c r="A212" t="str">
        <f ca="1"/>
        <v>Mason Perez</v>
      </c>
      <c r="B212" t="str">
        <f ca="1"/>
        <v>United States, Maine, Presque Isle, Locust St, 110, 20472</v>
      </c>
      <c r="C212" t="str">
        <f ca="1"/>
        <v>NatureNest Creators</v>
      </c>
      <c r="D212" t="str">
        <f ca="1"/>
        <v>2075867242</v>
      </c>
      <c r="F212" t="str">
        <f ca="1"/>
        <v/>
      </c>
    </row>
    <row r="213" spans="1:6" x14ac:dyDescent="0.2">
      <c r="A213" t="str">
        <f ca="1"/>
        <v>Abigail Friedman</v>
      </c>
      <c r="B213" t="str">
        <f ca="1"/>
        <v>United States, Nevada, Carson City, Main St, 75, 90054</v>
      </c>
      <c r="C213" t="str">
        <f ca="1"/>
        <v>NectarNetworks Company</v>
      </c>
      <c r="D213" t="str">
        <f ca="1"/>
        <v>7757843493</v>
      </c>
      <c r="F213" t="str">
        <f ca="1"/>
        <v/>
      </c>
    </row>
    <row r="214" spans="1:6" x14ac:dyDescent="0.2">
      <c r="A214" t="str">
        <f ca="1"/>
        <v>Tom Friedman</v>
      </c>
      <c r="B214" t="str">
        <f ca="1"/>
        <v>United States, New Hampshire, Concord, Mill St, 63, 04127</v>
      </c>
      <c r="C214" t="str">
        <f ca="1"/>
        <v/>
      </c>
      <c r="D214" t="str">
        <f ca="1"/>
        <v>6037575295</v>
      </c>
      <c r="F214" t="str">
        <f ca="1"/>
        <v/>
      </c>
    </row>
    <row r="215" spans="1:6" x14ac:dyDescent="0.2">
      <c r="A215" t="str">
        <f ca="1"/>
        <v>Olivia Williams</v>
      </c>
      <c r="B215" t="str">
        <f ca="1"/>
        <v>United States, Alaska, Tanaina, West St, 93, 29135</v>
      </c>
      <c r="C215" t="str">
        <f ca="1"/>
        <v>EcoGrove Developments</v>
      </c>
      <c r="D215" t="str">
        <f ca="1"/>
        <v>9078234060</v>
      </c>
      <c r="F215">
        <f ca="1"/>
        <v>215</v>
      </c>
    </row>
    <row r="216" spans="1:6" x14ac:dyDescent="0.2">
      <c r="A216" t="str">
        <f ca="1"/>
        <v>Ofri Marie Gonzalez</v>
      </c>
      <c r="B216" t="str">
        <f ca="1"/>
        <v>United States, Indiana, Muncie, Front St, 14, 92348</v>
      </c>
      <c r="C216" t="str">
        <f ca="1"/>
        <v>BudBounty Business</v>
      </c>
      <c r="D216" t="str">
        <f ca="1"/>
        <v>4634255273</v>
      </c>
      <c r="F216">
        <f ca="1"/>
        <v>216</v>
      </c>
    </row>
    <row r="217" spans="1:6" x14ac:dyDescent="0.2">
      <c r="A217" t="str">
        <f ca="1"/>
        <v>Ofri Marie Davis</v>
      </c>
      <c r="B217" t="str">
        <f ca="1"/>
        <v>United States, Iowa, Dubuque, Airport Rd, 74, 91920</v>
      </c>
      <c r="C217" t="str">
        <f ca="1"/>
        <v/>
      </c>
      <c r="D217" t="str">
        <f ca="1"/>
        <v>7124404125</v>
      </c>
      <c r="F217">
        <f ca="1"/>
        <v>217</v>
      </c>
    </row>
    <row r="218" spans="1:6" x14ac:dyDescent="0.2">
      <c r="A218" t="str">
        <f ca="1"/>
        <v>Mason Lee</v>
      </c>
      <c r="B218" t="str">
        <f ca="1"/>
        <v>United States, Missouri, Jefferson City, 1st St, 74, 56815</v>
      </c>
      <c r="C218" t="str">
        <f ca="1"/>
        <v/>
      </c>
      <c r="D218" t="str">
        <f ca="1"/>
        <v>6369279959</v>
      </c>
      <c r="F218" t="str">
        <f ca="1"/>
        <v/>
      </c>
    </row>
    <row r="219" spans="1:6" x14ac:dyDescent="0.2">
      <c r="A219" t="str">
        <f ca="1"/>
        <v>Ava Taylor</v>
      </c>
      <c r="B219" t="str">
        <f ca="1"/>
        <v>United States, California, Anaheim, North St, 40, 09206</v>
      </c>
      <c r="C219" t="str">
        <f ca="1"/>
        <v/>
      </c>
      <c r="D219" t="str">
        <f ca="1"/>
        <v>6578233140</v>
      </c>
      <c r="F219">
        <f ca="1"/>
        <v>219</v>
      </c>
    </row>
    <row r="220" spans="1:6" x14ac:dyDescent="0.2">
      <c r="A220" t="str">
        <f ca="1"/>
        <v>Dor Lee</v>
      </c>
      <c r="B220" t="str">
        <f ca="1"/>
        <v>United States, Florida, Kissimmee, Willow St, 27, 98610</v>
      </c>
      <c r="C220" t="str">
        <f ca="1"/>
        <v/>
      </c>
      <c r="D220" t="str">
        <f ca="1"/>
        <v>4071372701</v>
      </c>
      <c r="F220">
        <f ca="1"/>
        <v>220</v>
      </c>
    </row>
    <row r="221" spans="1:6" x14ac:dyDescent="0.2">
      <c r="A221" t="str">
        <f ca="1"/>
        <v>Dor Clark</v>
      </c>
      <c r="B221" t="str">
        <f ca="1"/>
        <v>United States, Arizona, Tempe, 7th St, 28, 44511</v>
      </c>
      <c r="C221" t="str">
        <f ca="1"/>
        <v/>
      </c>
      <c r="D221" t="str">
        <f ca="1"/>
        <v>4805652870</v>
      </c>
      <c r="F221">
        <f ca="1"/>
        <v>221</v>
      </c>
    </row>
    <row r="222" spans="1:6" x14ac:dyDescent="0.2">
      <c r="A222" t="str">
        <f ca="1"/>
        <v>Ava White</v>
      </c>
      <c r="B222" t="str">
        <f ca="1"/>
        <v>United States, Maine, Auburn, Central Ave, 111, 97005</v>
      </c>
      <c r="C222" t="str">
        <f ca="1"/>
        <v>NatureNest Creators</v>
      </c>
      <c r="D222" t="str">
        <f ca="1"/>
        <v>2078113501</v>
      </c>
      <c r="F222">
        <f ca="1"/>
        <v>222</v>
      </c>
    </row>
    <row r="223" spans="1:6" x14ac:dyDescent="0.2">
      <c r="A223" t="str">
        <f ca="1"/>
        <v>Charlotte Elizabeth Moore</v>
      </c>
      <c r="B223" t="str">
        <f ca="1"/>
        <v>United States, Nevada, Winchester, Spruce St, 34, 82609</v>
      </c>
      <c r="C223" t="str">
        <f ca="1"/>
        <v/>
      </c>
      <c r="D223" t="str">
        <f ca="1"/>
        <v>7252042688</v>
      </c>
      <c r="F223">
        <f ca="1"/>
        <v>223</v>
      </c>
    </row>
    <row r="224" spans="1:6" x14ac:dyDescent="0.2">
      <c r="A224" t="str">
        <f ca="1"/>
        <v>Ethan Lewis</v>
      </c>
      <c r="B224" t="str">
        <f ca="1"/>
        <v>United States, Nebraska, Omaha, Circle Dr, 71, 57014</v>
      </c>
      <c r="C224" t="str">
        <f ca="1"/>
        <v/>
      </c>
      <c r="D224" t="str">
        <f ca="1"/>
        <v>4026314882</v>
      </c>
      <c r="F224">
        <f ca="1"/>
        <v>224</v>
      </c>
    </row>
    <row r="225" spans="1:6" x14ac:dyDescent="0.2">
      <c r="A225" t="str">
        <f ca="1"/>
        <v>Sophia Williams</v>
      </c>
      <c r="B225" t="str">
        <f ca="1"/>
        <v>United States, Montana, Lockwood, West St, 73, 17125</v>
      </c>
      <c r="C225" t="str">
        <f ca="1"/>
        <v/>
      </c>
      <c r="D225" t="str">
        <f ca="1"/>
        <v>4067730979</v>
      </c>
      <c r="F225">
        <f ca="1"/>
        <v>225</v>
      </c>
    </row>
    <row r="226" spans="1:6" x14ac:dyDescent="0.2">
      <c r="A226" t="str">
        <f ca="1"/>
        <v>Madison Levy</v>
      </c>
      <c r="B226" t="str">
        <f ca="1"/>
        <v>United States, Arizona, Scottsdale, 10th St, 116, 88333</v>
      </c>
      <c r="C226" t="str">
        <f ca="1"/>
        <v/>
      </c>
      <c r="D226" t="str">
        <f ca="1"/>
        <v>6022711685</v>
      </c>
      <c r="F226" t="str">
        <f ca="1"/>
        <v/>
      </c>
    </row>
    <row r="227" spans="1:6" x14ac:dyDescent="0.2">
      <c r="A227" t="str">
        <f ca="1"/>
        <v>Oliver Weizman</v>
      </c>
      <c r="B227" t="str">
        <f ca="1"/>
        <v>United States, Delaware, Wilmington, Walnut St, 14, 64067</v>
      </c>
      <c r="C227" t="str">
        <f ca="1"/>
        <v>RootedRealms Co.</v>
      </c>
      <c r="D227" t="str">
        <f ca="1"/>
        <v>3020759680</v>
      </c>
      <c r="F227">
        <f ca="1"/>
        <v>227</v>
      </c>
    </row>
    <row r="228" spans="1:6" x14ac:dyDescent="0.2">
      <c r="A228" t="str">
        <f ca="1"/>
        <v>Liam Jones</v>
      </c>
      <c r="B228" t="str">
        <f ca="1"/>
        <v>United States, Alabama, Birmingham, Circle Dr, 98, 43392</v>
      </c>
      <c r="C228" t="str">
        <f ca="1"/>
        <v>GreenScape Innovators</v>
      </c>
      <c r="D228" t="str">
        <f ca="1"/>
        <v>2513306013</v>
      </c>
      <c r="F228">
        <f ca="1"/>
        <v>228</v>
      </c>
    </row>
    <row r="229" spans="1:6" x14ac:dyDescent="0.2">
      <c r="A229" t="str">
        <f ca="1"/>
        <v>Gefen James Friedman</v>
      </c>
      <c r="B229" t="str">
        <f ca="1"/>
        <v>United States, Alaska, Steele Creek, Highland Ave, 125, 56178</v>
      </c>
      <c r="C229" t="str">
        <f ca="1"/>
        <v>EcoGrove Developments</v>
      </c>
      <c r="D229" t="str">
        <f ca="1"/>
        <v>9077895784</v>
      </c>
      <c r="F229" t="str">
        <f ca="1"/>
        <v/>
      </c>
    </row>
    <row r="230" spans="1:6" x14ac:dyDescent="0.2">
      <c r="A230" t="str">
        <f ca="1"/>
        <v>Dor Geva</v>
      </c>
      <c r="B230" t="str">
        <f ca="1"/>
        <v>United States, Iowa, Marion, Willow St, 38, 58943</v>
      </c>
      <c r="C230" t="str">
        <f ca="1"/>
        <v/>
      </c>
      <c r="D230" t="str">
        <f ca="1"/>
        <v>3195391104</v>
      </c>
      <c r="F230">
        <f ca="1"/>
        <v>230</v>
      </c>
    </row>
    <row r="231" spans="1:6" x14ac:dyDescent="0.2">
      <c r="A231" t="str">
        <f ca="1"/>
        <v>Ava Davis</v>
      </c>
      <c r="B231" t="str">
        <f ca="1"/>
        <v>United States, Georgia, Johns Creek, Hillcrest Dr, 126, 15251</v>
      </c>
      <c r="C231" t="str">
        <f ca="1"/>
        <v/>
      </c>
      <c r="D231" t="str">
        <f ca="1"/>
        <v>7705992144</v>
      </c>
      <c r="F231">
        <f ca="1"/>
        <v>231</v>
      </c>
    </row>
    <row r="232" spans="1:6" x14ac:dyDescent="0.2">
      <c r="A232" t="str">
        <f ca="1"/>
        <v>Tom Danilov</v>
      </c>
      <c r="B232" t="str">
        <f ca="1"/>
        <v>United States, Delaware, North Star, Main St, 5, 74599</v>
      </c>
      <c r="C232" t="str">
        <f ca="1"/>
        <v>ArborArchitects Ltd.</v>
      </c>
      <c r="D232" t="str">
        <f ca="1"/>
        <v>3026327969</v>
      </c>
      <c r="F232">
        <f ca="1"/>
        <v>232</v>
      </c>
    </row>
    <row r="233" spans="1:6" x14ac:dyDescent="0.2">
      <c r="A233" t="str">
        <f ca="1"/>
        <v>James Cohen</v>
      </c>
      <c r="B233" t="str">
        <f ca="1"/>
        <v>United States, Kentucky, Georgetown, Cedar St, 128, 20493</v>
      </c>
      <c r="C233" t="str">
        <f ca="1"/>
        <v/>
      </c>
      <c r="D233" t="str">
        <f ca="1"/>
        <v>2705054995</v>
      </c>
      <c r="F233">
        <f ca="1"/>
        <v>233</v>
      </c>
    </row>
    <row r="234" spans="1:6" x14ac:dyDescent="0.2">
      <c r="A234" t="str">
        <f ca="1"/>
        <v>Abigail Martin</v>
      </c>
      <c r="B234" t="str">
        <f ca="1"/>
        <v>United States, Mississippi, Jackson, 10th St, 55, 47278</v>
      </c>
      <c r="C234" t="str">
        <f ca="1"/>
        <v>TerraTrove Traders</v>
      </c>
      <c r="D234" t="str">
        <f ca="1"/>
        <v>2280498172</v>
      </c>
      <c r="F234" t="str">
        <f ca="1"/>
        <v/>
      </c>
    </row>
    <row r="235" spans="1:6" x14ac:dyDescent="0.2">
      <c r="A235" t="str">
        <f ca="1"/>
        <v>Oren Taylor</v>
      </c>
      <c r="B235" t="str">
        <f ca="1"/>
        <v>United States, Maine, Bangor, 2nd St, 103, 66744</v>
      </c>
      <c r="C235" t="str">
        <f ca="1"/>
        <v>NatureNest Creators</v>
      </c>
      <c r="D235" t="str">
        <f ca="1"/>
        <v>2071184441</v>
      </c>
      <c r="F235">
        <f ca="1"/>
        <v>235</v>
      </c>
    </row>
    <row r="236" spans="1:6" x14ac:dyDescent="0.2">
      <c r="A236" t="str">
        <f ca="1"/>
        <v>Aiden Wilson</v>
      </c>
      <c r="B236" t="str">
        <f ca="1"/>
        <v>United States, Delaware, Dover, 8th St, 86, 25732</v>
      </c>
      <c r="C236" t="str">
        <f ca="1"/>
        <v>ArborArchitects Ltd.</v>
      </c>
      <c r="D236" t="str">
        <f ca="1"/>
        <v>3020651133</v>
      </c>
      <c r="F236" t="str">
        <f ca="1"/>
        <v/>
      </c>
    </row>
    <row r="237" spans="1:6" x14ac:dyDescent="0.2">
      <c r="A237" t="str">
        <f ca="1"/>
        <v>Alexander Levy</v>
      </c>
      <c r="B237" t="str">
        <f ca="1"/>
        <v>United States, Nebraska, Kearney, Hillcrest Dr, 30, 65672</v>
      </c>
      <c r="C237" t="str">
        <f ca="1"/>
        <v/>
      </c>
      <c r="D237" t="str">
        <f ca="1"/>
        <v>4020963899</v>
      </c>
      <c r="F237">
        <f ca="1"/>
        <v>237</v>
      </c>
    </row>
    <row r="238" spans="1:6" x14ac:dyDescent="0.2">
      <c r="A238" t="str">
        <f ca="1"/>
        <v>Isabella Grace Lewis</v>
      </c>
      <c r="B238" t="str">
        <f ca="1"/>
        <v>United States, Connecticut, New Britain, 2nd Ave, 113, 16183</v>
      </c>
      <c r="C238" t="str">
        <f ca="1"/>
        <v/>
      </c>
      <c r="D238" t="str">
        <f ca="1"/>
        <v>8607427945</v>
      </c>
      <c r="F238">
        <f ca="1"/>
        <v>238</v>
      </c>
    </row>
    <row r="239" spans="1:6" x14ac:dyDescent="0.2">
      <c r="A239" t="str">
        <f ca="1"/>
        <v>Mason Harris</v>
      </c>
      <c r="B239" t="str">
        <f ca="1"/>
        <v>United States, California, Anaheim, Jackson St, 27, 17292</v>
      </c>
      <c r="C239" t="str">
        <f ca="1"/>
        <v/>
      </c>
      <c r="D239" t="str">
        <f ca="1"/>
        <v>4159767092</v>
      </c>
      <c r="F239">
        <f ca="1"/>
        <v>239</v>
      </c>
    </row>
    <row r="240" spans="1:6" x14ac:dyDescent="0.2">
      <c r="A240" t="str">
        <f ca="1"/>
        <v>Sophia Perez</v>
      </c>
      <c r="B240" t="str">
        <f ca="1"/>
        <v>United States, Kentucky, Elizabethtown, Spruce St, 12, 06391</v>
      </c>
      <c r="C240" t="str">
        <f ca="1"/>
        <v/>
      </c>
      <c r="D240" t="str">
        <f ca="1"/>
        <v>6060687357</v>
      </c>
      <c r="F240" t="str">
        <f ca="1"/>
        <v/>
      </c>
    </row>
    <row r="241" spans="1:6" x14ac:dyDescent="0.2">
      <c r="A241" t="str">
        <f ca="1"/>
        <v>Jacob Garcia</v>
      </c>
      <c r="B241" t="str">
        <f ca="1"/>
        <v>United States, Missouri, O’Fallon, 10th St, 104, 28302</v>
      </c>
      <c r="C241" t="str">
        <f ca="1"/>
        <v/>
      </c>
      <c r="D241" t="str">
        <f ca="1"/>
        <v>4179756962</v>
      </c>
      <c r="F241" t="str">
        <f ca="1"/>
        <v/>
      </c>
    </row>
    <row r="242" spans="1:6" x14ac:dyDescent="0.2">
      <c r="A242" t="str">
        <f ca="1"/>
        <v>Isabella Lewis</v>
      </c>
      <c r="B242" t="str">
        <f ca="1"/>
        <v>United States, Arizona, Tucson, Circle Dr, 91, 91513</v>
      </c>
      <c r="C242" t="str">
        <f ca="1"/>
        <v/>
      </c>
      <c r="D242" t="str">
        <f ca="1"/>
        <v>4800602926</v>
      </c>
      <c r="F242">
        <f ca="1"/>
        <v>242</v>
      </c>
    </row>
    <row r="243" spans="1:6" x14ac:dyDescent="0.2">
      <c r="A243" t="str">
        <f ca="1"/>
        <v>Emma Jones</v>
      </c>
      <c r="B243" t="str">
        <f ca="1"/>
        <v>United States, Iowa, Bettendorf, Park Ave, 88, 49373</v>
      </c>
      <c r="C243" t="str">
        <f ca="1"/>
        <v/>
      </c>
      <c r="D243" t="str">
        <f ca="1"/>
        <v>5636434679</v>
      </c>
      <c r="F243">
        <f ca="1"/>
        <v>243</v>
      </c>
    </row>
    <row r="244" spans="1:6" x14ac:dyDescent="0.2">
      <c r="A244" t="str">
        <f ca="1"/>
        <v>Gefen Lee</v>
      </c>
      <c r="B244" t="str">
        <f ca="1"/>
        <v>United States, Kentucky, Jeffersontown, 10th St, 15, 50902</v>
      </c>
      <c r="C244" t="str">
        <f ca="1"/>
        <v/>
      </c>
      <c r="D244" t="str">
        <f ca="1"/>
        <v>3643009643</v>
      </c>
      <c r="F244">
        <f ca="1"/>
        <v>244</v>
      </c>
    </row>
    <row r="245" spans="1:6" x14ac:dyDescent="0.2">
      <c r="A245" t="str">
        <f ca="1"/>
        <v>James Martinez</v>
      </c>
      <c r="B245" t="str">
        <f ca="1"/>
        <v>United States, Hawaii, Mililani Town, Woodland Dr, 104, 13703</v>
      </c>
      <c r="C245" t="str">
        <f ca="1"/>
        <v/>
      </c>
      <c r="D245" t="str">
        <f ca="1"/>
        <v>8086986453</v>
      </c>
      <c r="F245">
        <f ca="1"/>
        <v>245</v>
      </c>
    </row>
    <row r="246" spans="1:6" x14ac:dyDescent="0.2">
      <c r="A246" t="str">
        <f ca="1"/>
        <v>Michael Williams</v>
      </c>
      <c r="B246" t="str">
        <f ca="1"/>
        <v>United States, California, Los Angeles, Spring St, 106, 69672</v>
      </c>
      <c r="C246" t="str">
        <f ca="1"/>
        <v/>
      </c>
      <c r="D246" t="str">
        <f ca="1"/>
        <v>6288958848</v>
      </c>
      <c r="F246" t="str">
        <f ca="1"/>
        <v/>
      </c>
    </row>
    <row r="247" spans="1:6" x14ac:dyDescent="0.2">
      <c r="A247" t="str">
        <f ca="1"/>
        <v>Jacob Danilov</v>
      </c>
      <c r="B247" t="str">
        <f ca="1"/>
        <v>United States, Louisiana, Lafayette, Water St, 8, 55450</v>
      </c>
      <c r="C247" t="str">
        <f ca="1"/>
        <v/>
      </c>
      <c r="D247" t="str">
        <f ca="1"/>
        <v>3379066967</v>
      </c>
      <c r="F247">
        <f ca="1"/>
        <v>247</v>
      </c>
    </row>
    <row r="248" spans="1:6" x14ac:dyDescent="0.2">
      <c r="A248" t="str">
        <f ca="1"/>
        <v>Sophia Vigdorovitch</v>
      </c>
      <c r="B248" t="str">
        <f ca="1"/>
        <v>United States, Illinois, Peoria, Oak St, 2, 99918</v>
      </c>
      <c r="C248" t="str">
        <f ca="1"/>
        <v>EdenEcho Developers</v>
      </c>
      <c r="D248" t="str">
        <f ca="1"/>
        <v>7798265384</v>
      </c>
      <c r="F248" t="str">
        <f ca="1"/>
        <v/>
      </c>
    </row>
    <row r="249" spans="1:6" x14ac:dyDescent="0.2">
      <c r="A249" t="str">
        <f ca="1"/>
        <v>Dor Mazal Thompson</v>
      </c>
      <c r="B249" t="str">
        <f ca="1"/>
        <v>United States, California, Anaheim, Mill St, 74, 36907</v>
      </c>
      <c r="C249" t="str">
        <f ca="1"/>
        <v>GardenGuild Holdings</v>
      </c>
      <c r="D249" t="str">
        <f ca="1"/>
        <v>6286668104</v>
      </c>
      <c r="F249">
        <f ca="1"/>
        <v>249</v>
      </c>
    </row>
    <row r="250" spans="1:6" x14ac:dyDescent="0.2">
      <c r="A250" t="str">
        <f ca="1"/>
        <v>Michael Friedman</v>
      </c>
      <c r="B250" t="str">
        <f ca="1"/>
        <v>United States, Alaska, Ketchikan, Walnut St, 94, 28165</v>
      </c>
      <c r="C250" t="str">
        <f ca="1"/>
        <v>EcoGrove Developments</v>
      </c>
      <c r="D250" t="str">
        <f ca="1"/>
        <v>9073864656</v>
      </c>
      <c r="F250">
        <f ca="1"/>
        <v>250</v>
      </c>
    </row>
    <row r="251" spans="1:6" x14ac:dyDescent="0.2">
      <c r="A251" t="str">
        <f ca="1"/>
        <v>Oliver Moore</v>
      </c>
      <c r="B251" t="str">
        <f ca="1"/>
        <v>United States, Missouri, Columbia, Locust St, 37, 74032</v>
      </c>
      <c r="C251" t="str">
        <f ca="1"/>
        <v/>
      </c>
      <c r="D251" t="str">
        <f ca="1"/>
        <v>8169766040</v>
      </c>
      <c r="F251">
        <f ca="1"/>
        <v>251</v>
      </c>
    </row>
    <row r="252" spans="1:6" x14ac:dyDescent="0.2">
      <c r="A252" t="str">
        <f ca="1"/>
        <v>Emma Hernandez</v>
      </c>
      <c r="B252" t="str">
        <f ca="1"/>
        <v>United States, Georgia, Atlanta, Locust St, 103, 00436</v>
      </c>
      <c r="C252" t="str">
        <f ca="1"/>
        <v/>
      </c>
      <c r="D252" t="str">
        <f ca="1"/>
        <v>7701660577</v>
      </c>
      <c r="F252">
        <f ca="1"/>
        <v>252</v>
      </c>
    </row>
    <row r="253" spans="1:6" x14ac:dyDescent="0.2">
      <c r="A253" t="str">
        <f ca="1"/>
        <v>Evelyn Miller</v>
      </c>
      <c r="B253" t="str">
        <f ca="1"/>
        <v>United States, Maryland, Ellicott City, Chestnut St, 48, 30943</v>
      </c>
      <c r="C253" t="str">
        <f ca="1"/>
        <v/>
      </c>
      <c r="D253" t="str">
        <f ca="1"/>
        <v>4102225061</v>
      </c>
      <c r="F253" t="str">
        <f ca="1"/>
        <v/>
      </c>
    </row>
    <row r="254" spans="1:6" x14ac:dyDescent="0.2">
      <c r="A254" t="str">
        <f ca="1"/>
        <v>Sophia Charles Dahan</v>
      </c>
      <c r="B254" t="str">
        <f ca="1"/>
        <v>United States, Arkansas, Conway, Jackson St, 109, 23923</v>
      </c>
      <c r="C254" t="str">
        <f ca="1"/>
        <v/>
      </c>
      <c r="D254" t="str">
        <f ca="1"/>
        <v>4796819824</v>
      </c>
      <c r="F254" t="str">
        <f ca="1"/>
        <v/>
      </c>
    </row>
    <row r="255" spans="1:6" x14ac:dyDescent="0.2">
      <c r="A255" t="str">
        <f ca="1"/>
        <v>Alexander Friedman</v>
      </c>
      <c r="B255" t="str">
        <f ca="1"/>
        <v>United States, Louisiana, Central, Railroad Ave, 74, 78186</v>
      </c>
      <c r="C255" t="str">
        <f ca="1"/>
        <v/>
      </c>
      <c r="D255" t="str">
        <f ca="1"/>
        <v>3187228416</v>
      </c>
      <c r="F255">
        <f ca="1"/>
        <v>255</v>
      </c>
    </row>
    <row r="256" spans="1:6" x14ac:dyDescent="0.2">
      <c r="A256" t="str">
        <f ca="1"/>
        <v>Ava Davis</v>
      </c>
      <c r="B256" t="str">
        <f ca="1"/>
        <v>United States, Indiana, Anderson, East St, 98, 33685</v>
      </c>
      <c r="C256" t="str">
        <f ca="1"/>
        <v/>
      </c>
      <c r="D256" t="str">
        <f ca="1"/>
        <v>3170753320</v>
      </c>
      <c r="F256">
        <f ca="1"/>
        <v>256</v>
      </c>
    </row>
    <row r="257" spans="1:6" x14ac:dyDescent="0.2">
      <c r="A257" t="str">
        <f ca="1"/>
        <v>Alexander Garcia</v>
      </c>
      <c r="B257" t="str">
        <f ca="1"/>
        <v>United States, Michigan, Livonia, Short St, 73, 84672</v>
      </c>
      <c r="C257" t="str">
        <f ca="1"/>
        <v>FoliageFrontiers Inc.</v>
      </c>
      <c r="D257" t="str">
        <f ca="1"/>
        <v>2692178906</v>
      </c>
      <c r="F257" t="str">
        <f ca="1"/>
        <v/>
      </c>
    </row>
    <row r="258" spans="1:6" x14ac:dyDescent="0.2">
      <c r="A258" t="str">
        <f ca="1"/>
        <v>Logan Gonzalez</v>
      </c>
      <c r="B258" t="str">
        <f ca="1"/>
        <v>United States, Maine, Auburn, Short St, 39, 91701</v>
      </c>
      <c r="C258" t="str">
        <f ca="1"/>
        <v>NatureNest Creators</v>
      </c>
      <c r="D258" t="str">
        <f ca="1"/>
        <v>2074502539</v>
      </c>
      <c r="F258">
        <f ca="1"/>
        <v>258</v>
      </c>
    </row>
    <row r="259" spans="1:6" x14ac:dyDescent="0.2">
      <c r="A259" t="str">
        <f ca="1"/>
        <v>Ofek Vigdorovitch</v>
      </c>
      <c r="B259" t="str">
        <f ca="1"/>
        <v>United States, Indiana, Fort Wayne, Hill St, 54, 86982</v>
      </c>
      <c r="C259" t="str">
        <f ca="1"/>
        <v>BudBounty Business</v>
      </c>
      <c r="D259" t="str">
        <f ca="1"/>
        <v>4637035843</v>
      </c>
      <c r="F259">
        <f ca="1"/>
        <v>259</v>
      </c>
    </row>
    <row r="260" spans="1:6" x14ac:dyDescent="0.2">
      <c r="A260" t="str">
        <f ca="1"/>
        <v>Sofia Sanchez</v>
      </c>
      <c r="B260" t="str">
        <f ca="1"/>
        <v>United States, Idaho, Coeur d’Alene, 9th St, 102, 27639</v>
      </c>
      <c r="C260" t="str">
        <f ca="1"/>
        <v/>
      </c>
      <c r="D260" t="str">
        <f ca="1"/>
        <v>2088312182</v>
      </c>
      <c r="F260">
        <f ca="1"/>
        <v>260</v>
      </c>
    </row>
    <row r="261" spans="1:6" x14ac:dyDescent="0.2">
      <c r="A261" t="str">
        <f ca="1"/>
        <v>James Malca Levy</v>
      </c>
      <c r="B261" t="str">
        <f ca="1"/>
        <v>United States, Montana, Missoula, Cedar St, 125, 14552</v>
      </c>
      <c r="C261" t="str">
        <f ca="1"/>
        <v/>
      </c>
      <c r="D261" t="str">
        <f ca="1"/>
        <v>4061613777</v>
      </c>
      <c r="F261">
        <f ca="1"/>
        <v>261</v>
      </c>
    </row>
    <row r="262" spans="1:6" x14ac:dyDescent="0.2">
      <c r="A262" t="str">
        <f ca="1"/>
        <v>Ofek Rose Thompson</v>
      </c>
      <c r="B262" t="str">
        <f ca="1"/>
        <v>United States, Connecticut, Waterbury, Maple St, 41, 72532</v>
      </c>
      <c r="C262" t="str">
        <f ca="1"/>
        <v/>
      </c>
      <c r="D262" t="str">
        <f ca="1"/>
        <v>8601630561</v>
      </c>
      <c r="F262">
        <f ca="1"/>
        <v>262</v>
      </c>
    </row>
    <row r="263" spans="1:6" x14ac:dyDescent="0.2">
      <c r="A263" t="str">
        <f ca="1"/>
        <v>Evelyn Williams</v>
      </c>
      <c r="B263" t="str">
        <f ca="1"/>
        <v>United States, Montana, Missoula, East St, 111, 56605</v>
      </c>
      <c r="C263" t="str">
        <f ca="1"/>
        <v/>
      </c>
      <c r="D263" t="str">
        <f ca="1"/>
        <v>4062329759</v>
      </c>
      <c r="F263" t="str">
        <f ca="1"/>
        <v/>
      </c>
    </row>
    <row r="264" spans="1:6" x14ac:dyDescent="0.2">
      <c r="A264" t="str">
        <f ca="1"/>
        <v>Michael Thompson</v>
      </c>
      <c r="B264" t="str">
        <f ca="1"/>
        <v>United States, Massachusetts, Boston, Ridge Rd, 88, 24129</v>
      </c>
      <c r="C264" t="str">
        <f ca="1"/>
        <v>VistaVineyard Planners</v>
      </c>
      <c r="D264" t="str">
        <f ca="1"/>
        <v>6174750872</v>
      </c>
      <c r="F264">
        <f ca="1"/>
        <v>264</v>
      </c>
    </row>
    <row r="265" spans="1:6" x14ac:dyDescent="0.2">
      <c r="A265" t="str">
        <f ca="1"/>
        <v>Olivia James Garcia</v>
      </c>
      <c r="B265" t="str">
        <f ca="1"/>
        <v>United States, Mississippi, Oxford, Ash St, 119, 27645</v>
      </c>
      <c r="C265" t="str">
        <f ca="1"/>
        <v/>
      </c>
      <c r="D265" t="str">
        <f ca="1"/>
        <v>7693656492</v>
      </c>
      <c r="F265" t="str">
        <f ca="1"/>
        <v/>
      </c>
    </row>
    <row r="266" spans="1:6" x14ac:dyDescent="0.2">
      <c r="A266" t="str">
        <f ca="1"/>
        <v>Dror Malca Smith</v>
      </c>
      <c r="B266" t="str">
        <f ca="1"/>
        <v>United States, Nebraska, Bellevue, Mill St, 121, 30294</v>
      </c>
      <c r="C266" t="str">
        <f ca="1"/>
        <v/>
      </c>
      <c r="D266" t="str">
        <f ca="1"/>
        <v>4026296353</v>
      </c>
      <c r="F266">
        <f ca="1"/>
        <v>266</v>
      </c>
    </row>
    <row r="267" spans="1:6" x14ac:dyDescent="0.2">
      <c r="A267" t="str">
        <f ca="1"/>
        <v>Dror Mizrahi</v>
      </c>
      <c r="B267" t="str">
        <f ca="1"/>
        <v>United States, California, Oakland, E Main St, 15, 73067</v>
      </c>
      <c r="C267" t="str">
        <f ca="1"/>
        <v/>
      </c>
      <c r="D267" t="str">
        <f ca="1"/>
        <v>6578405903</v>
      </c>
      <c r="F267" t="str">
        <f ca="1"/>
        <v/>
      </c>
    </row>
    <row r="268" spans="1:6" x14ac:dyDescent="0.2">
      <c r="A268" t="str">
        <f ca="1"/>
        <v>Madison Mazal Jackson</v>
      </c>
      <c r="B268" t="str">
        <f ca="1"/>
        <v>United States, New Hampshire, Concord, South St, 61, 88279</v>
      </c>
      <c r="C268" t="str">
        <f ca="1"/>
        <v>MeadowMakers Collective</v>
      </c>
      <c r="D268" t="str">
        <f ca="1"/>
        <v>6038285955</v>
      </c>
      <c r="F268" t="str">
        <f ca="1"/>
        <v/>
      </c>
    </row>
    <row r="269" spans="1:6" x14ac:dyDescent="0.2">
      <c r="A269" t="str">
        <f ca="1"/>
        <v>Liam Garcia</v>
      </c>
      <c r="B269" t="str">
        <f ca="1"/>
        <v>United States, New Jersey, Jersey City, Sunset Dr, 28, 60355</v>
      </c>
      <c r="C269" t="str">
        <f ca="1"/>
        <v/>
      </c>
      <c r="D269" t="str">
        <f ca="1"/>
        <v>8569144677</v>
      </c>
      <c r="F269">
        <f ca="1"/>
        <v>269</v>
      </c>
    </row>
    <row r="270" spans="1:6" x14ac:dyDescent="0.2">
      <c r="A270" t="str">
        <f ca="1"/>
        <v>Aiden Mazal Gonzalez</v>
      </c>
      <c r="B270" t="str">
        <f ca="1"/>
        <v>United States, Arizona, Tempe, 9th St, 44, 08936</v>
      </c>
      <c r="C270" t="str">
        <f ca="1"/>
        <v/>
      </c>
      <c r="D270" t="str">
        <f ca="1"/>
        <v>6025585497</v>
      </c>
      <c r="F270">
        <f ca="1"/>
        <v>270</v>
      </c>
    </row>
    <row r="271" spans="1:6" x14ac:dyDescent="0.2">
      <c r="A271" t="str">
        <f ca="1"/>
        <v>Mia Cohen</v>
      </c>
      <c r="B271" t="str">
        <f ca="1"/>
        <v>United States, Indiana, Bloomington, Center St, 65, 18610</v>
      </c>
      <c r="C271" t="str">
        <f ca="1"/>
        <v/>
      </c>
      <c r="D271" t="str">
        <f ca="1"/>
        <v>7658255223</v>
      </c>
      <c r="F271" t="str">
        <f ca="1"/>
        <v/>
      </c>
    </row>
    <row r="272" spans="1:6" x14ac:dyDescent="0.2">
      <c r="A272" t="str">
        <f ca="1"/>
        <v>Logan Jones</v>
      </c>
      <c r="B272" t="str">
        <f ca="1"/>
        <v>United States, Kentucky, Independence, 1st Ave, 113, 82498</v>
      </c>
      <c r="C272" t="str">
        <f ca="1"/>
        <v/>
      </c>
      <c r="D272" t="str">
        <f ca="1"/>
        <v>6065091135</v>
      </c>
      <c r="F272" t="str">
        <f ca="1"/>
        <v/>
      </c>
    </row>
    <row r="273" spans="1:6" x14ac:dyDescent="0.2">
      <c r="A273" t="str">
        <f ca="1"/>
        <v>Abigail Brown</v>
      </c>
      <c r="B273" t="str">
        <f ca="1"/>
        <v>United States, Colorado, Lakewood, Jefferson St, 35, 28326</v>
      </c>
      <c r="C273" t="str">
        <f ca="1"/>
        <v>HerbaceousHabitats LLC</v>
      </c>
      <c r="D273" t="str">
        <f ca="1"/>
        <v>7208015570</v>
      </c>
      <c r="F273">
        <f ca="1"/>
        <v>273</v>
      </c>
    </row>
    <row r="274" spans="1:6" x14ac:dyDescent="0.2">
      <c r="A274" t="str">
        <f ca="1"/>
        <v>Jacob Perez</v>
      </c>
      <c r="B274" t="str">
        <f ca="1"/>
        <v>United States, Maine, Portland, Sunset Dr, 11, 42012</v>
      </c>
      <c r="C274" t="str">
        <f ca="1"/>
        <v>NatureNest Creators</v>
      </c>
      <c r="D274" t="str">
        <f ca="1"/>
        <v>2075961935</v>
      </c>
      <c r="F274">
        <f ca="1"/>
        <v>274</v>
      </c>
    </row>
    <row r="275" spans="1:6" x14ac:dyDescent="0.2">
      <c r="A275" t="str">
        <f ca="1"/>
        <v>Ori Miller</v>
      </c>
      <c r="B275" t="str">
        <f ca="1"/>
        <v>United States, Missouri, St. Joseph, 5th St, 133, 01702</v>
      </c>
      <c r="C275" t="str">
        <f ca="1"/>
        <v/>
      </c>
      <c r="D275" t="str">
        <f ca="1"/>
        <v>8169920995</v>
      </c>
      <c r="F275">
        <f ca="1"/>
        <v>275</v>
      </c>
    </row>
    <row r="276" spans="1:6" x14ac:dyDescent="0.2">
      <c r="A276" t="str">
        <f ca="1"/>
        <v>Jackson Thompson</v>
      </c>
      <c r="B276" t="str">
        <f ca="1"/>
        <v>United States, Michigan, Warren, 2nd St, 92, 07604</v>
      </c>
      <c r="C276" t="str">
        <f ca="1"/>
        <v>BlossomBridge Corp.</v>
      </c>
      <c r="D276" t="str">
        <f ca="1"/>
        <v>3131346749</v>
      </c>
      <c r="F276">
        <f ca="1"/>
        <v>276</v>
      </c>
    </row>
    <row r="277" spans="1:6" x14ac:dyDescent="0.2">
      <c r="A277" t="str">
        <f ca="1"/>
        <v>Mason Robinson</v>
      </c>
      <c r="B277" t="str">
        <f ca="1"/>
        <v>United States, Illinois, Bloomington, Poplar St, 11, 32745</v>
      </c>
      <c r="C277" t="str">
        <f ca="1"/>
        <v>EdenEcho Developers</v>
      </c>
      <c r="D277" t="str">
        <f ca="1"/>
        <v>8157819594</v>
      </c>
      <c r="F277">
        <f ca="1"/>
        <v>277</v>
      </c>
    </row>
    <row r="278" spans="1:6" x14ac:dyDescent="0.2">
      <c r="A278" t="str">
        <f ca="1"/>
        <v>Olivia Johnson</v>
      </c>
      <c r="B278" t="str">
        <f ca="1"/>
        <v>United States, New Jersey, Passaic, Vine St, 115, 80930</v>
      </c>
      <c r="C278" t="str">
        <f ca="1"/>
        <v/>
      </c>
      <c r="D278" t="str">
        <f ca="1"/>
        <v>5511167128</v>
      </c>
      <c r="F278">
        <f ca="1"/>
        <v>278</v>
      </c>
    </row>
    <row r="279" spans="1:6" x14ac:dyDescent="0.2">
      <c r="A279" t="str">
        <f ca="1"/>
        <v>Harper Joseph Martinez</v>
      </c>
      <c r="B279" t="str">
        <f ca="1"/>
        <v>United States, Georgia, Augusta, Water St, 3, 21176</v>
      </c>
      <c r="C279" t="str">
        <f ca="1"/>
        <v>CanopyCrafters Market</v>
      </c>
      <c r="D279" t="str">
        <f ca="1"/>
        <v>7626475259</v>
      </c>
      <c r="F279" t="str">
        <f ca="1"/>
        <v/>
      </c>
    </row>
    <row r="280" spans="1:6" x14ac:dyDescent="0.2">
      <c r="A280" t="str">
        <f ca="1"/>
        <v>Sofia Garcia</v>
      </c>
      <c r="B280" t="str">
        <f ca="1"/>
        <v>United States, Massachusetts, Springfield, E Main St, 31, 98812</v>
      </c>
      <c r="C280" t="str">
        <f ca="1"/>
        <v>SaplingSynergy Group</v>
      </c>
      <c r="D280" t="str">
        <f ca="1"/>
        <v>5089077113</v>
      </c>
      <c r="F280">
        <f ca="1"/>
        <v>280</v>
      </c>
    </row>
    <row r="281" spans="1:6" x14ac:dyDescent="0.2">
      <c r="A281" t="str">
        <f ca="1"/>
        <v>Ofri Robinson</v>
      </c>
      <c r="B281" t="str">
        <f ca="1"/>
        <v>United States, Hawaii, Waipahu, High St, 65, 05244</v>
      </c>
      <c r="C281" t="str">
        <f ca="1"/>
        <v/>
      </c>
      <c r="D281" t="str">
        <f ca="1"/>
        <v>8087744845</v>
      </c>
      <c r="F281" t="str">
        <f ca="1"/>
        <v/>
      </c>
    </row>
    <row r="282" spans="1:6" x14ac:dyDescent="0.2">
      <c r="A282" t="str">
        <f ca="1"/>
        <v>Elijah Dahan</v>
      </c>
      <c r="B282" t="str">
        <f ca="1"/>
        <v>United States, Delaware, Dover, Cedar Ln, 78, 85524</v>
      </c>
      <c r="C282" t="str">
        <f ca="1"/>
        <v/>
      </c>
      <c r="D282" t="str">
        <f ca="1"/>
        <v>3022145238</v>
      </c>
      <c r="F282" t="str">
        <f ca="1"/>
        <v/>
      </c>
    </row>
    <row r="283" spans="1:6" x14ac:dyDescent="0.2">
      <c r="A283" t="str">
        <f ca="1"/>
        <v>Elijah Grace Gonzalez</v>
      </c>
      <c r="B283" t="str">
        <f ca="1"/>
        <v>United States, Colorado, Centennial, Franklin St, 56, 93650</v>
      </c>
      <c r="C283" t="str">
        <f ca="1"/>
        <v>HerbaceousHabitats LLC</v>
      </c>
      <c r="D283" t="str">
        <f ca="1"/>
        <v>7193764813</v>
      </c>
      <c r="F283" t="str">
        <f ca="1"/>
        <v/>
      </c>
    </row>
    <row r="284" spans="1:6" x14ac:dyDescent="0.2">
      <c r="A284" t="str">
        <f ca="1"/>
        <v>Emily Garcia</v>
      </c>
      <c r="B284" t="str">
        <f ca="1"/>
        <v>United States, Massachusetts, Cambridge, Center St, 125, 39357</v>
      </c>
      <c r="C284" t="str">
        <f ca="1"/>
        <v/>
      </c>
      <c r="D284" t="str">
        <f ca="1"/>
        <v>3519935085</v>
      </c>
      <c r="F284" t="str">
        <f ca="1"/>
        <v/>
      </c>
    </row>
    <row r="285" spans="1:6" x14ac:dyDescent="0.2">
      <c r="A285" t="str">
        <f ca="1"/>
        <v>James Ramirez</v>
      </c>
      <c r="B285" t="str">
        <f ca="1"/>
        <v>United States, Maine, Lewiston, 2nd Ave, 133, 75928</v>
      </c>
      <c r="C285" t="str">
        <f ca="1"/>
        <v/>
      </c>
      <c r="D285" t="str">
        <f ca="1"/>
        <v>2075636799</v>
      </c>
      <c r="F285" t="str">
        <f ca="1"/>
        <v/>
      </c>
    </row>
    <row r="286" spans="1:6" x14ac:dyDescent="0.2">
      <c r="A286" t="str">
        <f ca="1"/>
        <v>Gefen Mazal Moore</v>
      </c>
      <c r="B286" t="str">
        <f ca="1"/>
        <v>United States, Iowa, Ankeny, Front St, 102, 39774</v>
      </c>
      <c r="C286" t="str">
        <f ca="1"/>
        <v/>
      </c>
      <c r="D286" t="str">
        <f ca="1"/>
        <v>5638417038</v>
      </c>
      <c r="F286">
        <f ca="1"/>
        <v>286</v>
      </c>
    </row>
    <row r="287" spans="1:6" x14ac:dyDescent="0.2">
      <c r="A287" t="str">
        <f ca="1"/>
        <v>Oren Thompson</v>
      </c>
      <c r="B287" t="str">
        <f ca="1"/>
        <v>United States, Colorado, Longmont, Jefferson St, 118, 37884</v>
      </c>
      <c r="C287" t="str">
        <f ca="1"/>
        <v>BotanicBuild Designers</v>
      </c>
      <c r="D287" t="str">
        <f ca="1"/>
        <v>9701895797</v>
      </c>
      <c r="F287">
        <f ca="1"/>
        <v>287</v>
      </c>
    </row>
    <row r="288" spans="1:6" x14ac:dyDescent="0.2">
      <c r="A288" t="str">
        <f ca="1"/>
        <v>Mia Friedman</v>
      </c>
      <c r="B288" t="str">
        <f ca="1"/>
        <v>United States, Arizona, Gilbert, Ridge Rd, 72, 56532</v>
      </c>
      <c r="C288" t="str">
        <f ca="1"/>
        <v/>
      </c>
      <c r="D288" t="str">
        <f ca="1"/>
        <v>6024074173</v>
      </c>
      <c r="F288" t="str">
        <f ca="1"/>
        <v/>
      </c>
    </row>
    <row r="289" spans="1:6" x14ac:dyDescent="0.2">
      <c r="A289" t="str">
        <f ca="1"/>
        <v>Mason Wilson</v>
      </c>
      <c r="B289" t="str">
        <f ca="1"/>
        <v>United States, Minnesota, Rochester, School St, 2, 62116</v>
      </c>
      <c r="C289" t="str">
        <f ca="1"/>
        <v/>
      </c>
      <c r="D289" t="str">
        <f ca="1"/>
        <v>2183401382</v>
      </c>
      <c r="F289" t="str">
        <f ca="1"/>
        <v/>
      </c>
    </row>
    <row r="290" spans="1:6" x14ac:dyDescent="0.2">
      <c r="A290" t="str">
        <f ca="1"/>
        <v>Jackson Perez</v>
      </c>
      <c r="B290" t="str">
        <f ca="1"/>
        <v>United States, Colorado, Greeley, Elm St, 117, 71230</v>
      </c>
      <c r="C290" t="str">
        <f ca="1"/>
        <v/>
      </c>
      <c r="D290" t="str">
        <f ca="1"/>
        <v>7194276892</v>
      </c>
      <c r="F290">
        <f ca="1"/>
        <v>290</v>
      </c>
    </row>
    <row r="291" spans="1:6" x14ac:dyDescent="0.2">
      <c r="A291" t="str">
        <f ca="1"/>
        <v>Abigail Martinez</v>
      </c>
      <c r="B291" t="str">
        <f ca="1"/>
        <v>United States, Arkansas, Bentonville, 10th St, 71, 51737</v>
      </c>
      <c r="C291" t="str">
        <f ca="1"/>
        <v/>
      </c>
      <c r="D291" t="str">
        <f ca="1"/>
        <v>8707286317</v>
      </c>
      <c r="F291">
        <f ca="1"/>
        <v>291</v>
      </c>
    </row>
    <row r="292" spans="1:6" x14ac:dyDescent="0.2">
      <c r="A292" t="str">
        <f ca="1"/>
        <v>Jacob Geva</v>
      </c>
      <c r="B292" t="str">
        <f ca="1"/>
        <v>United States, Kansas, Overland Park, South St, 95, 78630</v>
      </c>
      <c r="C292" t="str">
        <f ca="1"/>
        <v/>
      </c>
      <c r="D292" t="str">
        <f ca="1"/>
        <v>9139049945</v>
      </c>
      <c r="F292" t="str">
        <f ca="1"/>
        <v/>
      </c>
    </row>
    <row r="293" spans="1:6" x14ac:dyDescent="0.2">
      <c r="A293" t="str">
        <f ca="1"/>
        <v>Sophia Cohen</v>
      </c>
      <c r="B293" t="str">
        <f ca="1"/>
        <v>United States, Hawaii, Kihei, Short St, 134, 04464</v>
      </c>
      <c r="C293" t="str">
        <f ca="1"/>
        <v/>
      </c>
      <c r="D293" t="str">
        <f ca="1"/>
        <v>8089786689</v>
      </c>
      <c r="F293">
        <f ca="1"/>
        <v>293</v>
      </c>
    </row>
    <row r="294" spans="1:6" x14ac:dyDescent="0.2">
      <c r="A294" t="str">
        <f ca="1"/>
        <v>Julie Grace Clark</v>
      </c>
      <c r="B294" t="str">
        <f ca="1"/>
        <v>United States, Montana, Anaconda-Deer Lodge County, Water St, 51, 93804</v>
      </c>
      <c r="C294" t="str">
        <f ca="1"/>
        <v/>
      </c>
      <c r="D294" t="str">
        <f ca="1"/>
        <v>4067817760</v>
      </c>
      <c r="F294">
        <f ca="1"/>
        <v>294</v>
      </c>
    </row>
    <row r="295" spans="1:6" x14ac:dyDescent="0.2">
      <c r="A295" t="str">
        <f ca="1"/>
        <v>Elijah Miller</v>
      </c>
      <c r="B295" t="str">
        <f ca="1"/>
        <v>United States, Nevada, Winchester, 10th St, 35, 72968</v>
      </c>
      <c r="C295" t="str">
        <f ca="1"/>
        <v>CultivateConsortium Agency</v>
      </c>
      <c r="D295" t="str">
        <f ca="1"/>
        <v>7027675179</v>
      </c>
      <c r="F295">
        <f ca="1"/>
        <v>295</v>
      </c>
    </row>
    <row r="296" spans="1:6" x14ac:dyDescent="0.2">
      <c r="A296" t="str">
        <f ca="1"/>
        <v>Oren Dahan</v>
      </c>
      <c r="B296" t="str">
        <f ca="1"/>
        <v>United States, Georgia, Warner Robins, 9th St, 110, 19642</v>
      </c>
      <c r="C296" t="str">
        <f ca="1"/>
        <v>CanopyCrafters Market</v>
      </c>
      <c r="D296" t="str">
        <f ca="1"/>
        <v>9120448003</v>
      </c>
      <c r="F296" t="str">
        <f ca="1"/>
        <v/>
      </c>
    </row>
    <row r="297" spans="1:6" x14ac:dyDescent="0.2">
      <c r="A297" t="str">
        <f ca="1"/>
        <v>Dror Hernandez</v>
      </c>
      <c r="B297" t="str">
        <f ca="1"/>
        <v>United States, Maryland, Baltimore, Woodland Dr, 50, 86899</v>
      </c>
      <c r="C297" t="str">
        <f ca="1"/>
        <v/>
      </c>
      <c r="D297" t="str">
        <f ca="1"/>
        <v>2400527286</v>
      </c>
      <c r="F297" t="str">
        <f ca="1"/>
        <v/>
      </c>
    </row>
    <row r="298" spans="1:6" x14ac:dyDescent="0.2">
      <c r="A298" t="str">
        <f ca="1"/>
        <v>Charlotte Katz</v>
      </c>
      <c r="B298" t="str">
        <f ca="1"/>
        <v>United States, New Hampshire, Concord, River Rd, 76, 07471</v>
      </c>
      <c r="C298" t="str">
        <f ca="1"/>
        <v>SeedlingSolutions Firm</v>
      </c>
      <c r="D298" t="str">
        <f ca="1"/>
        <v>6031185078</v>
      </c>
      <c r="F298" t="str">
        <f ca="1"/>
        <v/>
      </c>
    </row>
    <row r="299" spans="1:6" x14ac:dyDescent="0.2">
      <c r="A299" t="str">
        <f ca="1"/>
        <v>Ethan Chai Danilov</v>
      </c>
      <c r="B299" t="str">
        <f ca="1"/>
        <v>United States, Idaho, Post Falls, 1st Ave, 80, 23474</v>
      </c>
      <c r="C299" t="str">
        <f ca="1"/>
        <v>SproutSphere Innovations</v>
      </c>
      <c r="D299" t="str">
        <f ca="1"/>
        <v>9865259842</v>
      </c>
      <c r="F299">
        <f ca="1"/>
        <v>299</v>
      </c>
    </row>
    <row r="300" spans="1:6" x14ac:dyDescent="0.2">
      <c r="A300" t="str">
        <f ca="1"/>
        <v>Aiden Dahan</v>
      </c>
      <c r="B300" t="str">
        <f ca="1"/>
        <v>United States, New Hampshire, Dover, Jackson St, 108, 33199</v>
      </c>
      <c r="C300" t="str">
        <f ca="1"/>
        <v>SeedlingSolutions Firm</v>
      </c>
      <c r="D300" t="str">
        <f ca="1"/>
        <v>6035025218</v>
      </c>
      <c r="F300">
        <f ca="1"/>
        <v>300</v>
      </c>
    </row>
    <row r="301" spans="1:6" x14ac:dyDescent="0.2">
      <c r="A301" t="str">
        <f ca="1"/>
        <v>Harper Katz</v>
      </c>
      <c r="B301" t="str">
        <f ca="1"/>
        <v>United States, Idaho, Post Falls, Washington Ave, 72, 09415</v>
      </c>
      <c r="C301" t="str">
        <f ca="1"/>
        <v>SproutSphere Innovations</v>
      </c>
      <c r="D301" t="str">
        <f ca="1"/>
        <v>9865820101</v>
      </c>
      <c r="F301">
        <f ca="1"/>
        <v>301</v>
      </c>
    </row>
    <row r="302" spans="1:6" x14ac:dyDescent="0.2">
      <c r="A302" t="str">
        <f ca="1"/>
        <v>James Taylor</v>
      </c>
      <c r="B302" t="str">
        <f ca="1"/>
        <v>United States, Missouri, Independence, Highland Ave, 8, 47737</v>
      </c>
      <c r="C302" t="str">
        <f ca="1"/>
        <v/>
      </c>
      <c r="D302" t="str">
        <f ca="1"/>
        <v>3140803809</v>
      </c>
      <c r="F302">
        <f ca="1"/>
        <v>302</v>
      </c>
    </row>
    <row r="303" spans="1:6" x14ac:dyDescent="0.2">
      <c r="A303" t="str">
        <f ca="1"/>
        <v>Gefen Martin</v>
      </c>
      <c r="B303" t="str">
        <f ca="1"/>
        <v>United States, Arkansas, Sherwood, East St, 39, 83057</v>
      </c>
      <c r="C303" t="str">
        <f ca="1"/>
        <v/>
      </c>
      <c r="D303" t="str">
        <f ca="1"/>
        <v>4794368131</v>
      </c>
      <c r="F303">
        <f ca="1"/>
        <v>303</v>
      </c>
    </row>
    <row r="304" spans="1:6" x14ac:dyDescent="0.2">
      <c r="A304" t="str">
        <f ca="1"/>
        <v>Mason Lewis</v>
      </c>
      <c r="B304" t="str">
        <f ca="1"/>
        <v>United States, Georgia, Sandy Springs, 3rd Ave, 83, 71644</v>
      </c>
      <c r="C304" t="str">
        <f ca="1"/>
        <v>CanopyCrafters Market</v>
      </c>
      <c r="D304" t="str">
        <f ca="1"/>
        <v>7706108879</v>
      </c>
      <c r="F304">
        <f ca="1"/>
        <v>304</v>
      </c>
    </row>
    <row r="305" spans="1:6" x14ac:dyDescent="0.2">
      <c r="A305" t="str">
        <f ca="1"/>
        <v>Abigail Joseph Wilson</v>
      </c>
      <c r="B305" t="str">
        <f ca="1"/>
        <v>United States, Mississippi, Horn Lake, Elm St, 26, 35339</v>
      </c>
      <c r="C305" t="str">
        <f ca="1"/>
        <v/>
      </c>
      <c r="D305" t="str">
        <f ca="1"/>
        <v>6013559257</v>
      </c>
      <c r="F305" t="str">
        <f ca="1"/>
        <v/>
      </c>
    </row>
    <row r="306" spans="1:6" x14ac:dyDescent="0.2">
      <c r="A306" t="str">
        <f ca="1"/>
        <v>Benjamin Rodriguez</v>
      </c>
      <c r="B306" t="str">
        <f ca="1"/>
        <v>United States, Montana, Havre, Maple St, 42, 17395</v>
      </c>
      <c r="C306" t="str">
        <f ca="1"/>
        <v/>
      </c>
      <c r="D306" t="str">
        <f ca="1"/>
        <v>4063937154</v>
      </c>
      <c r="F306" t="str">
        <f ca="1"/>
        <v/>
      </c>
    </row>
    <row r="307" spans="1:6" x14ac:dyDescent="0.2">
      <c r="A307" t="str">
        <f ca="1"/>
        <v>Dor Lee</v>
      </c>
      <c r="B307" t="str">
        <f ca="1"/>
        <v>United States, Alaska, Ketchikan, Hillcrest Dr, 131, 81653</v>
      </c>
      <c r="C307" t="str">
        <f ca="1"/>
        <v>EcoGrove Developments</v>
      </c>
      <c r="D307" t="str">
        <f ca="1"/>
        <v>9071038444</v>
      </c>
      <c r="F307">
        <f ca="1"/>
        <v>307</v>
      </c>
    </row>
    <row r="308" spans="1:6" x14ac:dyDescent="0.2">
      <c r="A308" t="str">
        <f ca="1"/>
        <v>Sophia Sanchez</v>
      </c>
      <c r="B308" t="str">
        <f ca="1"/>
        <v>United States, Arkansas, Fort Smith, 7th St, 35, 40121</v>
      </c>
      <c r="C308" t="str">
        <f ca="1"/>
        <v/>
      </c>
      <c r="D308" t="str">
        <f ca="1"/>
        <v>5014713897</v>
      </c>
      <c r="F308">
        <f ca="1"/>
        <v>308</v>
      </c>
    </row>
    <row r="309" spans="1:6" x14ac:dyDescent="0.2">
      <c r="A309" t="str">
        <f ca="1"/>
        <v>Ori Joseph Rodriguez</v>
      </c>
      <c r="B309" t="str">
        <f ca="1"/>
        <v>United States, Alabama, Mobile, W Main St, 32, 06336</v>
      </c>
      <c r="C309" t="str">
        <f ca="1"/>
        <v/>
      </c>
      <c r="D309" t="str">
        <f ca="1"/>
        <v>3342458866</v>
      </c>
      <c r="F309">
        <f ca="1"/>
        <v>309</v>
      </c>
    </row>
    <row r="310" spans="1:6" x14ac:dyDescent="0.2">
      <c r="A310" t="str">
        <f ca="1"/>
        <v>Ori Brown</v>
      </c>
      <c r="B310" t="str">
        <f ca="1"/>
        <v>United States, Montana, Helena, Park St, 21, 42173</v>
      </c>
      <c r="C310" t="str">
        <f ca="1"/>
        <v/>
      </c>
      <c r="D310" t="str">
        <f ca="1"/>
        <v>4069957608</v>
      </c>
      <c r="F310">
        <f ca="1"/>
        <v>310</v>
      </c>
    </row>
    <row r="311" spans="1:6" x14ac:dyDescent="0.2">
      <c r="A311" t="str">
        <f ca="1"/>
        <v>Ofek Mizrahi</v>
      </c>
      <c r="B311" t="str">
        <f ca="1"/>
        <v>United States, Alabama, Vestavia Hills, Hillcrest Dr, 62, 24439</v>
      </c>
      <c r="C311" t="str">
        <f ca="1"/>
        <v/>
      </c>
      <c r="D311" t="str">
        <f ca="1"/>
        <v>2052770946</v>
      </c>
      <c r="F311">
        <f ca="1"/>
        <v>311</v>
      </c>
    </row>
    <row r="312" spans="1:6" x14ac:dyDescent="0.2">
      <c r="A312" t="str">
        <f ca="1"/>
        <v>Oliver Sara Vigdorovitch</v>
      </c>
      <c r="B312" t="str">
        <f ca="1"/>
        <v>United States, Arkansas, Benton, 8th St, 119, 74298</v>
      </c>
      <c r="C312" t="str">
        <f ca="1"/>
        <v/>
      </c>
      <c r="D312" t="str">
        <f ca="1"/>
        <v>5013469522</v>
      </c>
      <c r="F312" t="str">
        <f ca="1"/>
        <v/>
      </c>
    </row>
    <row r="313" spans="1:6" x14ac:dyDescent="0.2">
      <c r="A313" t="str">
        <f ca="1"/>
        <v>Dor Smith</v>
      </c>
      <c r="B313" t="str">
        <f ca="1"/>
        <v>United States, Nevada, Pahrump, Airport Rd, 128, 12488</v>
      </c>
      <c r="C313" t="str">
        <f ca="1"/>
        <v>CultivateConsortium Agency</v>
      </c>
      <c r="D313" t="str">
        <f ca="1"/>
        <v>7252157217</v>
      </c>
      <c r="F313">
        <f ca="1"/>
        <v>313</v>
      </c>
    </row>
    <row r="314" spans="1:6" x14ac:dyDescent="0.2">
      <c r="A314" t="str">
        <f ca="1"/>
        <v>Avery Rose Friedman</v>
      </c>
      <c r="B314" t="str">
        <f ca="1"/>
        <v>United States, Arizona, Glendale, 4th Ave, 46, 78059</v>
      </c>
      <c r="C314" t="str">
        <f ca="1"/>
        <v/>
      </c>
      <c r="D314" t="str">
        <f ca="1"/>
        <v>9282002561</v>
      </c>
      <c r="F314">
        <f ca="1"/>
        <v>314</v>
      </c>
    </row>
    <row r="315" spans="1:6" x14ac:dyDescent="0.2">
      <c r="A315" t="str">
        <f ca="1"/>
        <v>James Chai Levy</v>
      </c>
      <c r="B315" t="str">
        <f ca="1"/>
        <v>United States, Missouri, Blue Springs, Mill St, 92, 26193</v>
      </c>
      <c r="C315" t="str">
        <f ca="1"/>
        <v/>
      </c>
      <c r="D315" t="str">
        <f ca="1"/>
        <v>6369498844</v>
      </c>
      <c r="F315" t="str">
        <f ca="1"/>
        <v/>
      </c>
    </row>
    <row r="316" spans="1:6" x14ac:dyDescent="0.2">
      <c r="A316" t="str">
        <f ca="1"/>
        <v>Dor Garcia</v>
      </c>
      <c r="B316" t="str">
        <f ca="1"/>
        <v>United States, Mississippi, Gulfport, Locust St, 20, 55265</v>
      </c>
      <c r="C316" t="str">
        <f ca="1"/>
        <v>TerraTrove Traders</v>
      </c>
      <c r="D316" t="str">
        <f ca="1"/>
        <v>2283339590</v>
      </c>
      <c r="F316" t="str">
        <f ca="1"/>
        <v/>
      </c>
    </row>
    <row r="317" spans="1:6" x14ac:dyDescent="0.2">
      <c r="A317" t="str">
        <f ca="1"/>
        <v>Ofek Mazal Lewis</v>
      </c>
      <c r="B317" t="str">
        <f ca="1"/>
        <v>United States, California, Los Angeles, Meadow Ln, 23, 73375</v>
      </c>
      <c r="C317" t="str">
        <f ca="1"/>
        <v/>
      </c>
      <c r="D317" t="str">
        <f ca="1"/>
        <v>7478087624</v>
      </c>
      <c r="F317" t="str">
        <f ca="1"/>
        <v/>
      </c>
    </row>
    <row r="318" spans="1:6" x14ac:dyDescent="0.2">
      <c r="A318" t="str">
        <f ca="1"/>
        <v>Oliver Friedman</v>
      </c>
      <c r="B318" t="str">
        <f ca="1"/>
        <v>United States, Montana, Helena Valley West Central, Chestnut St, 54, 42378</v>
      </c>
      <c r="C318" t="str">
        <f ca="1"/>
        <v/>
      </c>
      <c r="D318" t="str">
        <f ca="1"/>
        <v>4062036729</v>
      </c>
      <c r="F318" t="str">
        <f ca="1"/>
        <v/>
      </c>
    </row>
    <row r="319" spans="1:6" x14ac:dyDescent="0.2">
      <c r="A319" t="str">
        <f ca="1"/>
        <v>Jacob Anderson</v>
      </c>
      <c r="B319" t="str">
        <f ca="1"/>
        <v>United States, Alaska, Gateway, W Main St, 45, 18472</v>
      </c>
      <c r="C319" t="str">
        <f ca="1"/>
        <v>EcoGrove Developments</v>
      </c>
      <c r="D319" t="str">
        <f ca="1"/>
        <v>9079463917</v>
      </c>
      <c r="F319">
        <f ca="1"/>
        <v>319</v>
      </c>
    </row>
    <row r="320" spans="1:6" x14ac:dyDescent="0.2">
      <c r="A320" t="str">
        <f ca="1"/>
        <v>Olivia Clark</v>
      </c>
      <c r="B320" t="str">
        <f ca="1"/>
        <v>United States, Michigan, Wyoming, South St, 11, 97725</v>
      </c>
      <c r="C320" t="str">
        <f ca="1"/>
        <v>BlossomBridge Corp.</v>
      </c>
      <c r="D320" t="str">
        <f ca="1"/>
        <v>8106859993</v>
      </c>
      <c r="F320">
        <f ca="1"/>
        <v>320</v>
      </c>
    </row>
    <row r="321" spans="1:6" x14ac:dyDescent="0.2">
      <c r="A321" t="str">
        <f ca="1"/>
        <v>Gefen Smith</v>
      </c>
      <c r="B321" t="str">
        <f ca="1"/>
        <v>United States, Nebraska, Kearney, Mill St, 51, 98860</v>
      </c>
      <c r="C321" t="str">
        <f ca="1"/>
        <v/>
      </c>
      <c r="D321" t="str">
        <f ca="1"/>
        <v>4021069205</v>
      </c>
      <c r="F321" t="str">
        <f ca="1"/>
        <v/>
      </c>
    </row>
    <row r="322" spans="1:6" x14ac:dyDescent="0.2">
      <c r="A322" t="str">
        <f ca="1"/>
        <v>Abigail White</v>
      </c>
      <c r="B322" t="str">
        <f ca="1"/>
        <v>United States, Minnesota, Brooklyn Park, Chestnut St, 94, 46150</v>
      </c>
      <c r="C322" t="str">
        <f ca="1"/>
        <v/>
      </c>
      <c r="D322" t="str">
        <f ca="1"/>
        <v>7637192378</v>
      </c>
      <c r="F322">
        <f ca="1"/>
        <v>322</v>
      </c>
    </row>
    <row r="323" spans="1:6" x14ac:dyDescent="0.2">
      <c r="A323" t="str">
        <f ca="1"/>
        <v>Jackson Friedman</v>
      </c>
      <c r="B323" t="str">
        <f ca="1"/>
        <v>United States, Illinois, Joliet, Cherry St, 60, 74603</v>
      </c>
      <c r="C323" t="str">
        <f ca="1"/>
        <v>EdenEcho Developers</v>
      </c>
      <c r="D323" t="str">
        <f ca="1"/>
        <v>7730487488</v>
      </c>
      <c r="F323">
        <f ca="1"/>
        <v>323</v>
      </c>
    </row>
    <row r="324" spans="1:6" x14ac:dyDescent="0.2">
      <c r="A324" t="str">
        <f ca="1"/>
        <v>Sofia Joseph Robinson</v>
      </c>
      <c r="B324" t="str">
        <f ca="1"/>
        <v>United States, Alaska, Palmer, High St, 28, 32848</v>
      </c>
      <c r="C324" t="str">
        <f ca="1"/>
        <v/>
      </c>
      <c r="D324" t="str">
        <f ca="1"/>
        <v>9078455300</v>
      </c>
      <c r="F324">
        <f ca="1"/>
        <v>324</v>
      </c>
    </row>
    <row r="325" spans="1:6" x14ac:dyDescent="0.2">
      <c r="A325" t="str">
        <f ca="1"/>
        <v>Elijah Lynn Cohen</v>
      </c>
      <c r="B325" t="str">
        <f ca="1"/>
        <v>United States, Minnesota, Brooklyn Park, Locust St, 128, 14356</v>
      </c>
      <c r="C325" t="str">
        <f ca="1"/>
        <v/>
      </c>
      <c r="D325" t="str">
        <f ca="1"/>
        <v>2184080532</v>
      </c>
      <c r="F325" t="str">
        <f ca="1"/>
        <v/>
      </c>
    </row>
    <row r="326" spans="1:6" x14ac:dyDescent="0.2">
      <c r="A326" t="str">
        <f ca="1"/>
        <v>Evelyn Hernandez</v>
      </c>
      <c r="B326" t="str">
        <f ca="1"/>
        <v>United States, Mississippi, Horn Lake, Short St, 54, 15807</v>
      </c>
      <c r="C326" t="str">
        <f ca="1"/>
        <v>TerraTrove Traders</v>
      </c>
      <c r="D326" t="str">
        <f ca="1"/>
        <v>2283938173</v>
      </c>
      <c r="F326" t="str">
        <f ca="1"/>
        <v/>
      </c>
    </row>
    <row r="327" spans="1:6" x14ac:dyDescent="0.2">
      <c r="A327" t="str">
        <f ca="1"/>
        <v>Aiden Jones</v>
      </c>
      <c r="B327" t="str">
        <f ca="1"/>
        <v>United States, Louisiana, Houma, Poplar St, 18, 86757</v>
      </c>
      <c r="C327" t="str">
        <f ca="1"/>
        <v>PetalPro Partners</v>
      </c>
      <c r="D327" t="str">
        <f ca="1"/>
        <v>3377518063</v>
      </c>
      <c r="F327" t="str">
        <f ca="1"/>
        <v/>
      </c>
    </row>
    <row r="328" spans="1:6" x14ac:dyDescent="0.2">
      <c r="A328" t="str">
        <f ca="1"/>
        <v>Emma Rodriguez</v>
      </c>
      <c r="B328" t="str">
        <f ca="1"/>
        <v>United States, Hawaii, Pearl City, West St, 130, 60393</v>
      </c>
      <c r="C328" t="str">
        <f ca="1"/>
        <v/>
      </c>
      <c r="D328" t="str">
        <f ca="1"/>
        <v>8080419847</v>
      </c>
      <c r="F328">
        <f ca="1"/>
        <v>328</v>
      </c>
    </row>
    <row r="329" spans="1:6" x14ac:dyDescent="0.2">
      <c r="A329" t="str">
        <f ca="1"/>
        <v>Gefen Rodriguez</v>
      </c>
      <c r="B329" t="str">
        <f ca="1"/>
        <v>United States, Georgia, Valdosta, Church St, 87, 70394</v>
      </c>
      <c r="C329" t="str">
        <f ca="1"/>
        <v/>
      </c>
      <c r="D329" t="str">
        <f ca="1"/>
        <v>2294419595</v>
      </c>
      <c r="F329">
        <f ca="1"/>
        <v>329</v>
      </c>
    </row>
    <row r="330" spans="1:6" x14ac:dyDescent="0.2">
      <c r="A330" t="str">
        <f ca="1"/>
        <v>Liam Weizman</v>
      </c>
      <c r="B330" t="str">
        <f ca="1"/>
        <v>United States, Georgia, Alpharetta, Circle Dr, 41, 20912</v>
      </c>
      <c r="C330" t="str">
        <f ca="1"/>
        <v/>
      </c>
      <c r="D330" t="str">
        <f ca="1"/>
        <v>6781703863</v>
      </c>
      <c r="F330">
        <f ca="1"/>
        <v>330</v>
      </c>
    </row>
    <row r="331" spans="1:6" x14ac:dyDescent="0.2">
      <c r="A331" t="str">
        <f ca="1"/>
        <v>Aiden Wilson</v>
      </c>
      <c r="B331" t="str">
        <f ca="1"/>
        <v>United States, Georgia, South Fulton, Mill St, 72, 16727</v>
      </c>
      <c r="C331" t="str">
        <f ca="1"/>
        <v/>
      </c>
      <c r="D331" t="str">
        <f ca="1"/>
        <v>7061022060</v>
      </c>
      <c r="F331" t="str">
        <f ca="1"/>
        <v/>
      </c>
    </row>
    <row r="332" spans="1:6" x14ac:dyDescent="0.2">
      <c r="A332" t="str">
        <f ca="1"/>
        <v>Mia Wilson</v>
      </c>
      <c r="B332" t="str">
        <f ca="1"/>
        <v>United States, Colorado, Boulder, Jackson St, 85, 34185</v>
      </c>
      <c r="C332" t="str">
        <f ca="1"/>
        <v/>
      </c>
      <c r="D332" t="str">
        <f ca="1"/>
        <v>9706619102</v>
      </c>
      <c r="F332">
        <f ca="1"/>
        <v>332</v>
      </c>
    </row>
    <row r="333" spans="1:6" x14ac:dyDescent="0.2">
      <c r="A333" t="str">
        <f ca="1"/>
        <v>Ava Mazal Gonzalez</v>
      </c>
      <c r="B333" t="str">
        <f ca="1"/>
        <v>United States, New Jersey, East Orange, Meadow Ln, 60, 14132</v>
      </c>
      <c r="C333" t="str">
        <f ca="1"/>
        <v/>
      </c>
      <c r="D333" t="str">
        <f ca="1"/>
        <v>6093471548</v>
      </c>
      <c r="F333">
        <f ca="1"/>
        <v>333</v>
      </c>
    </row>
    <row r="334" spans="1:6" x14ac:dyDescent="0.2">
      <c r="A334" t="str">
        <f ca="1"/>
        <v>Logan Taylor</v>
      </c>
      <c r="B334" t="str">
        <f ca="1"/>
        <v>United States, Michigan, Rochester Hills, Washington St, 26, 90982</v>
      </c>
      <c r="C334" t="str">
        <f ca="1"/>
        <v>BlossomBridge Corp.</v>
      </c>
      <c r="D334" t="str">
        <f ca="1"/>
        <v>2311632175</v>
      </c>
      <c r="F334" t="str">
        <f ca="1"/>
        <v/>
      </c>
    </row>
    <row r="335" spans="1:6" x14ac:dyDescent="0.2">
      <c r="A335" t="str">
        <f ca="1"/>
        <v>Olivia Martinez</v>
      </c>
      <c r="B335" t="str">
        <f ca="1"/>
        <v>United States, Nevada, Las Vegas, Mill St, 29, 41040</v>
      </c>
      <c r="C335" t="str">
        <f ca="1"/>
        <v>CultivateConsortium Agency</v>
      </c>
      <c r="D335" t="str">
        <f ca="1"/>
        <v>7759004764</v>
      </c>
      <c r="F335">
        <f ca="1"/>
        <v>335</v>
      </c>
    </row>
    <row r="336" spans="1:6" x14ac:dyDescent="0.2">
      <c r="A336" t="str">
        <f ca="1"/>
        <v>Madison Anderson</v>
      </c>
      <c r="B336" t="str">
        <f ca="1"/>
        <v>United States, Alaska, Ketchikan, 5th St, 42, 16819</v>
      </c>
      <c r="C336" t="str">
        <f ca="1"/>
        <v/>
      </c>
      <c r="D336" t="str">
        <f ca="1"/>
        <v>9076071088</v>
      </c>
      <c r="F336">
        <f ca="1"/>
        <v>336</v>
      </c>
    </row>
    <row r="337" spans="1:6" x14ac:dyDescent="0.2">
      <c r="A337" t="str">
        <f ca="1"/>
        <v>Ofek Dahan</v>
      </c>
      <c r="B337" t="str">
        <f ca="1"/>
        <v>United States, Hawaii, Honolulu, Jefferson St, 108, 63191</v>
      </c>
      <c r="C337" t="str">
        <f ca="1"/>
        <v/>
      </c>
      <c r="D337" t="str">
        <f ca="1"/>
        <v>8089141169</v>
      </c>
      <c r="F337">
        <f ca="1"/>
        <v>337</v>
      </c>
    </row>
    <row r="338" spans="1:6" x14ac:dyDescent="0.2">
      <c r="A338" t="str">
        <f ca="1"/>
        <v>Dror Harris</v>
      </c>
      <c r="B338" t="str">
        <f ca="1"/>
        <v>United States, Illinois, Decatur, Maple St, 99, 13527</v>
      </c>
      <c r="C338" t="str">
        <f ca="1"/>
        <v/>
      </c>
      <c r="D338" t="str">
        <f ca="1"/>
        <v>8729824866</v>
      </c>
      <c r="F338" t="str">
        <f ca="1"/>
        <v/>
      </c>
    </row>
    <row r="339" spans="1:6" x14ac:dyDescent="0.2">
      <c r="A339" t="str">
        <f ca="1"/>
        <v>Julie Lopez</v>
      </c>
      <c r="B339" t="str">
        <f ca="1"/>
        <v>United States, Arizona, Tempe, Center St, 73, 76548</v>
      </c>
      <c r="C339" t="str">
        <f ca="1"/>
        <v/>
      </c>
      <c r="D339" t="str">
        <f ca="1"/>
        <v>4802911308</v>
      </c>
      <c r="F339" t="str">
        <f ca="1"/>
        <v/>
      </c>
    </row>
    <row r="340" spans="1:6" x14ac:dyDescent="0.2">
      <c r="A340" t="str">
        <f ca="1"/>
        <v>Harper Cohen</v>
      </c>
      <c r="B340" t="str">
        <f ca="1"/>
        <v>United States, New Jersey, Toms River, Water St, 84, 29637</v>
      </c>
      <c r="C340" t="str">
        <f ca="1"/>
        <v/>
      </c>
      <c r="D340" t="str">
        <f ca="1"/>
        <v>8624783889</v>
      </c>
      <c r="F340" t="str">
        <f ca="1"/>
        <v/>
      </c>
    </row>
    <row r="341" spans="1:6" x14ac:dyDescent="0.2">
      <c r="A341" t="str">
        <f ca="1"/>
        <v>Alexander Lee</v>
      </c>
      <c r="B341" t="str">
        <f ca="1"/>
        <v>United States, Massachusetts, Boston, Spruce St, 117, 54343</v>
      </c>
      <c r="C341" t="str">
        <f ca="1"/>
        <v>VistaVineyard Planners</v>
      </c>
      <c r="D341" t="str">
        <f ca="1"/>
        <v>9787951707</v>
      </c>
      <c r="F341" t="str">
        <f ca="1"/>
        <v/>
      </c>
    </row>
    <row r="342" spans="1:6" x14ac:dyDescent="0.2">
      <c r="A342" t="str">
        <f ca="1"/>
        <v>Logan Friedman</v>
      </c>
      <c r="B342" t="str">
        <f ca="1"/>
        <v>United States, Iowa, Iowa City, Maple Ave, 30, 68099</v>
      </c>
      <c r="C342" t="str">
        <f ca="1"/>
        <v/>
      </c>
      <c r="D342" t="str">
        <f ca="1"/>
        <v>5159884104</v>
      </c>
      <c r="F342">
        <f ca="1"/>
        <v>342</v>
      </c>
    </row>
    <row r="343" spans="1:6" x14ac:dyDescent="0.2">
      <c r="A343" t="str">
        <f ca="1"/>
        <v>Amelia Malca Katz</v>
      </c>
      <c r="B343" t="str">
        <f ca="1"/>
        <v>United States, Connecticut, Norwalk, Circle Dr, 25, 64055</v>
      </c>
      <c r="C343" t="str">
        <f ca="1"/>
        <v/>
      </c>
      <c r="D343" t="str">
        <f ca="1"/>
        <v>9594160762</v>
      </c>
      <c r="F343" t="str">
        <f ca="1"/>
        <v/>
      </c>
    </row>
    <row r="344" spans="1:6" x14ac:dyDescent="0.2">
      <c r="A344" t="str">
        <f ca="1"/>
        <v>Liam Taylor</v>
      </c>
      <c r="B344" t="str">
        <f ca="1"/>
        <v>United States, Missouri, St. Charles, Center St, 43, 60490</v>
      </c>
      <c r="C344" t="str">
        <f ca="1"/>
        <v/>
      </c>
      <c r="D344" t="str">
        <f ca="1"/>
        <v>6361194869</v>
      </c>
      <c r="F344" t="str">
        <f ca="1"/>
        <v/>
      </c>
    </row>
    <row r="345" spans="1:6" x14ac:dyDescent="0.2">
      <c r="A345" t="str">
        <f ca="1"/>
        <v>Sophia Charles Lee</v>
      </c>
      <c r="B345" t="str">
        <f ca="1"/>
        <v>United States, Arkansas, Springdale, Poplar St, 128, 30708</v>
      </c>
      <c r="C345" t="str">
        <f ca="1"/>
        <v/>
      </c>
      <c r="D345" t="str">
        <f ca="1"/>
        <v>4799537834</v>
      </c>
      <c r="F345">
        <f ca="1"/>
        <v>345</v>
      </c>
    </row>
    <row r="346" spans="1:6" x14ac:dyDescent="0.2">
      <c r="A346" t="str">
        <f ca="1"/>
        <v>Ofri Vigdorovitch</v>
      </c>
      <c r="B346" t="str">
        <f ca="1"/>
        <v>United States, Arkansas, Sherwood, West St, 39, 31572</v>
      </c>
      <c r="C346" t="str">
        <f ca="1"/>
        <v/>
      </c>
      <c r="D346" t="str">
        <f ca="1"/>
        <v>5019690311</v>
      </c>
      <c r="F346">
        <f ca="1"/>
        <v>346</v>
      </c>
    </row>
    <row r="347" spans="1:6" x14ac:dyDescent="0.2">
      <c r="A347" t="str">
        <f ca="1"/>
        <v>Jackson Smith</v>
      </c>
      <c r="B347" t="str">
        <f ca="1"/>
        <v>United States, Nevada, Enterprise, Oak St, 12, 93256</v>
      </c>
      <c r="C347" t="str">
        <f ca="1"/>
        <v>CultivateConsortium Agency</v>
      </c>
      <c r="D347" t="str">
        <f ca="1"/>
        <v>7250590550</v>
      </c>
      <c r="F347" t="str">
        <f ca="1"/>
        <v/>
      </c>
    </row>
    <row r="348" spans="1:6" x14ac:dyDescent="0.2">
      <c r="A348" t="str">
        <f ca="1"/>
        <v>Evelyn Lewis</v>
      </c>
      <c r="B348" t="str">
        <f ca="1"/>
        <v>United States, Michigan, Detroit, S Main St, 56, 20989</v>
      </c>
      <c r="C348" t="str">
        <f ca="1"/>
        <v/>
      </c>
      <c r="D348" t="str">
        <f ca="1"/>
        <v>2690700951</v>
      </c>
      <c r="F348">
        <f ca="1"/>
        <v>348</v>
      </c>
    </row>
    <row r="349" spans="1:6" x14ac:dyDescent="0.2">
      <c r="A349" t="str">
        <f ca="1"/>
        <v>Benjamin Clark</v>
      </c>
      <c r="B349" t="str">
        <f ca="1"/>
        <v>United States, Mississippi, Tupelo, Jackson St, 87, 99246</v>
      </c>
      <c r="C349" t="str">
        <f ca="1"/>
        <v/>
      </c>
      <c r="D349" t="str">
        <f ca="1"/>
        <v>6019494510</v>
      </c>
      <c r="F349" t="str">
        <f ca="1"/>
        <v/>
      </c>
    </row>
    <row r="350" spans="1:6" x14ac:dyDescent="0.2">
      <c r="A350" t="str">
        <f ca="1"/>
        <v>Oren Lynn Martin</v>
      </c>
      <c r="B350" t="str">
        <f ca="1"/>
        <v>United States, Colorado, Greeley, Spring St, 4, 41126</v>
      </c>
      <c r="C350" t="str">
        <f ca="1"/>
        <v/>
      </c>
      <c r="D350" t="str">
        <f ca="1"/>
        <v>7205443675</v>
      </c>
      <c r="F350">
        <f ca="1"/>
        <v>350</v>
      </c>
    </row>
    <row r="351" spans="1:6" x14ac:dyDescent="0.2">
      <c r="A351" t="str">
        <f ca="1"/>
        <v>Sophia Clark</v>
      </c>
      <c r="B351" t="str">
        <f ca="1"/>
        <v>United States, Delaware, Glasgow, Poplar St, 48, 68450</v>
      </c>
      <c r="C351" t="str">
        <f ca="1"/>
        <v/>
      </c>
      <c r="D351" t="str">
        <f ca="1"/>
        <v>3023804978</v>
      </c>
      <c r="F351" t="str">
        <f ca="1"/>
        <v/>
      </c>
    </row>
    <row r="352" spans="1:6" x14ac:dyDescent="0.2">
      <c r="A352" t="str">
        <f ca="1"/>
        <v>Evelyn Moore</v>
      </c>
      <c r="B352" t="str">
        <f ca="1"/>
        <v>United States, Florida, Fort Lauderdale, Airport Rd, 1, 61437</v>
      </c>
      <c r="C352" t="str">
        <f ca="1"/>
        <v/>
      </c>
      <c r="D352" t="str">
        <f ca="1"/>
        <v>7863512755</v>
      </c>
      <c r="F352">
        <f ca="1"/>
        <v>352</v>
      </c>
    </row>
    <row r="353" spans="1:6" x14ac:dyDescent="0.2">
      <c r="A353" t="str">
        <f ca="1"/>
        <v>Gefen Martinez</v>
      </c>
      <c r="B353" t="str">
        <f ca="1"/>
        <v>United States, Indiana, South Bend, Hill St, 8, 67103</v>
      </c>
      <c r="C353" t="str">
        <f ca="1"/>
        <v>BudBounty Business</v>
      </c>
      <c r="D353" t="str">
        <f ca="1"/>
        <v>2604587284</v>
      </c>
      <c r="F353" t="str">
        <f ca="1"/>
        <v/>
      </c>
    </row>
    <row r="354" spans="1:6" x14ac:dyDescent="0.2">
      <c r="A354" t="str">
        <f ca="1"/>
        <v>Harper Jones</v>
      </c>
      <c r="B354" t="str">
        <f ca="1"/>
        <v>United States, Indiana, Fishers, 8th St, 70, 40199</v>
      </c>
      <c r="C354" t="str">
        <f ca="1"/>
        <v/>
      </c>
      <c r="D354" t="str">
        <f ca="1"/>
        <v>4636101785</v>
      </c>
      <c r="F354" t="str">
        <f ca="1"/>
        <v/>
      </c>
    </row>
    <row r="355" spans="1:6" x14ac:dyDescent="0.2">
      <c r="A355" t="str">
        <f ca="1"/>
        <v>Mason Joseph Sanchez</v>
      </c>
      <c r="B355" t="str">
        <f ca="1"/>
        <v>United States, Missouri, Jefferson City, East St, 135, 75043</v>
      </c>
      <c r="C355" t="str">
        <f ca="1"/>
        <v/>
      </c>
      <c r="D355" t="str">
        <f ca="1"/>
        <v>3144816580</v>
      </c>
      <c r="F355" t="str">
        <f ca="1"/>
        <v/>
      </c>
    </row>
    <row r="356" spans="1:6" x14ac:dyDescent="0.2">
      <c r="A356" t="str">
        <f ca="1"/>
        <v>Benjamin Clark</v>
      </c>
      <c r="B356" t="str">
        <f ca="1"/>
        <v>United States, Florida, Fort Lauderdale, Cedar Ln, 43, 15124</v>
      </c>
      <c r="C356" t="str">
        <f ca="1"/>
        <v/>
      </c>
      <c r="D356" t="str">
        <f ca="1"/>
        <v>3525647662</v>
      </c>
      <c r="F356" t="str">
        <f ca="1"/>
        <v/>
      </c>
    </row>
    <row r="357" spans="1:6" x14ac:dyDescent="0.2">
      <c r="A357" t="str">
        <f ca="1"/>
        <v>Oliver Miller</v>
      </c>
      <c r="B357" t="str">
        <f ca="1"/>
        <v>United States, Nevada, North Las Vegas, 6th St, 77, 00533</v>
      </c>
      <c r="C357" t="str">
        <f ca="1"/>
        <v/>
      </c>
      <c r="D357" t="str">
        <f ca="1"/>
        <v>7751438619</v>
      </c>
      <c r="F357">
        <f ca="1"/>
        <v>357</v>
      </c>
    </row>
    <row r="358" spans="1:6" x14ac:dyDescent="0.2">
      <c r="A358" t="str">
        <f ca="1"/>
        <v>Gefen Katz</v>
      </c>
      <c r="B358" t="str">
        <f ca="1"/>
        <v>United States, Montana, Lockwood, S Main St, 103, 97947</v>
      </c>
      <c r="C358" t="str">
        <f ca="1"/>
        <v/>
      </c>
      <c r="D358" t="str">
        <f ca="1"/>
        <v>4068363092</v>
      </c>
      <c r="F358">
        <f ca="1"/>
        <v>358</v>
      </c>
    </row>
    <row r="359" spans="1:6" x14ac:dyDescent="0.2">
      <c r="A359" t="str">
        <f ca="1"/>
        <v>Benjamin Cohen</v>
      </c>
      <c r="B359" t="str">
        <f ca="1"/>
        <v>United States, New Hampshire, Durham, 4th St, 113, 12612</v>
      </c>
      <c r="C359" t="str">
        <f ca="1"/>
        <v/>
      </c>
      <c r="D359" t="str">
        <f ca="1"/>
        <v>6032333966</v>
      </c>
      <c r="F359">
        <f ca="1"/>
        <v>359</v>
      </c>
    </row>
    <row r="360" spans="1:6" x14ac:dyDescent="0.2">
      <c r="A360" t="str">
        <f ca="1"/>
        <v>Sophia Brown</v>
      </c>
      <c r="B360" t="str">
        <f ca="1"/>
        <v>United States, Maryland, Ellicott City, 2nd Ave, 41, 22216</v>
      </c>
      <c r="C360" t="str">
        <f ca="1"/>
        <v/>
      </c>
      <c r="D360" t="str">
        <f ca="1"/>
        <v>4104946645</v>
      </c>
      <c r="F360" t="str">
        <f ca="1"/>
        <v/>
      </c>
    </row>
    <row r="361" spans="1:6" x14ac:dyDescent="0.2">
      <c r="A361" t="str">
        <f ca="1"/>
        <v>Jacob Katz</v>
      </c>
      <c r="B361" t="str">
        <f ca="1"/>
        <v>United States, Montana, Billings, Ridge Rd, 121, 37619</v>
      </c>
      <c r="C361" t="str">
        <f ca="1"/>
        <v/>
      </c>
      <c r="D361" t="str">
        <f ca="1"/>
        <v>4060826209</v>
      </c>
      <c r="F361" t="str">
        <f ca="1"/>
        <v/>
      </c>
    </row>
    <row r="362" spans="1:6" x14ac:dyDescent="0.2">
      <c r="A362" t="str">
        <f ca="1"/>
        <v>Gefen Taylor</v>
      </c>
      <c r="B362" t="str">
        <f ca="1"/>
        <v>United States, California, Los Angeles, N Main St, 121, 79712</v>
      </c>
      <c r="C362" t="str">
        <f ca="1"/>
        <v/>
      </c>
      <c r="D362" t="str">
        <f ca="1"/>
        <v>6691656752</v>
      </c>
      <c r="F362">
        <f ca="1"/>
        <v>362</v>
      </c>
    </row>
    <row r="363" spans="1:6" x14ac:dyDescent="0.2">
      <c r="A363" t="str">
        <f ca="1"/>
        <v>Ofek Martin</v>
      </c>
      <c r="B363" t="str">
        <f ca="1"/>
        <v>United States, Montana, Missoula, 7th St, 107, 03241</v>
      </c>
      <c r="C363" t="str">
        <f ca="1"/>
        <v/>
      </c>
      <c r="D363" t="str">
        <f ca="1"/>
        <v>4062842434</v>
      </c>
      <c r="F363">
        <f ca="1"/>
        <v>363</v>
      </c>
    </row>
    <row r="364" spans="1:6" x14ac:dyDescent="0.2">
      <c r="A364" t="str">
        <f ca="1"/>
        <v>Noah Gonzalez</v>
      </c>
      <c r="B364" t="str">
        <f ca="1"/>
        <v>United States, Kansas, Topeka, Meadow Ln, 120, 95470</v>
      </c>
      <c r="C364" t="str">
        <f ca="1"/>
        <v>BloomWorks Landscaping</v>
      </c>
      <c r="D364" t="str">
        <f ca="1"/>
        <v>6209906004</v>
      </c>
      <c r="F364">
        <f ca="1"/>
        <v>364</v>
      </c>
    </row>
    <row r="365" spans="1:6" x14ac:dyDescent="0.2">
      <c r="A365" t="str">
        <f ca="1"/>
        <v>Noah Lopez</v>
      </c>
      <c r="B365" t="str">
        <f ca="1"/>
        <v>United States, Michigan, Grand Rapids, E Main St, 89, 03101</v>
      </c>
      <c r="C365" t="str">
        <f ca="1"/>
        <v>FoliageFrontiers Inc.</v>
      </c>
      <c r="D365" t="str">
        <f ca="1"/>
        <v>5177841705</v>
      </c>
      <c r="F365">
        <f ca="1"/>
        <v>365</v>
      </c>
    </row>
    <row r="366" spans="1:6" x14ac:dyDescent="0.2">
      <c r="A366" t="str">
        <f ca="1"/>
        <v>Harper Danilov</v>
      </c>
      <c r="B366" t="str">
        <f ca="1"/>
        <v>United States, Missouri, Blue Springs, Center St, 41, 92709</v>
      </c>
      <c r="C366" t="str">
        <f ca="1"/>
        <v/>
      </c>
      <c r="D366" t="str">
        <f ca="1"/>
        <v>4174170119</v>
      </c>
      <c r="F366">
        <f ca="1"/>
        <v>366</v>
      </c>
    </row>
    <row r="367" spans="1:6" x14ac:dyDescent="0.2">
      <c r="A367" t="str">
        <f ca="1"/>
        <v>Emily Jones</v>
      </c>
      <c r="B367" t="str">
        <f ca="1"/>
        <v>United States, New Hampshire, Somersworth, Lakeview Dr, 74, 01432</v>
      </c>
      <c r="C367" t="str">
        <f ca="1"/>
        <v/>
      </c>
      <c r="D367" t="str">
        <f ca="1"/>
        <v>6030191780</v>
      </c>
      <c r="F367" t="str">
        <f ca="1"/>
        <v/>
      </c>
    </row>
    <row r="368" spans="1:6" x14ac:dyDescent="0.2">
      <c r="A368" t="str">
        <f ca="1"/>
        <v>Sophia Miller</v>
      </c>
      <c r="B368" t="str">
        <f ca="1"/>
        <v>United States, Kentucky, Jeffersontown, Maple St, 42, 19024</v>
      </c>
      <c r="C368" t="str">
        <f ca="1"/>
        <v/>
      </c>
      <c r="D368" t="str">
        <f ca="1"/>
        <v>3647845785</v>
      </c>
      <c r="F368">
        <f ca="1"/>
        <v>368</v>
      </c>
    </row>
    <row r="369" spans="1:6" x14ac:dyDescent="0.2">
      <c r="A369" t="str">
        <f ca="1"/>
        <v>Olivia Joseph Martin</v>
      </c>
      <c r="B369" t="str">
        <f ca="1"/>
        <v>United States, Idaho, Eagle, Jackson St, 44, 67539</v>
      </c>
      <c r="C369" t="str">
        <f ca="1"/>
        <v>ParkPlace Properties</v>
      </c>
      <c r="D369" t="str">
        <f ca="1"/>
        <v>9865303159</v>
      </c>
      <c r="F369" t="str">
        <f ca="1"/>
        <v/>
      </c>
    </row>
    <row r="370" spans="1:6" x14ac:dyDescent="0.2">
      <c r="A370" t="str">
        <f ca="1"/>
        <v>Jackson Lee</v>
      </c>
      <c r="B370" t="str">
        <f ca="1"/>
        <v>United States, Arizona, Yuma, 5th St, 32, 78382</v>
      </c>
      <c r="C370" t="str">
        <f ca="1"/>
        <v/>
      </c>
      <c r="D370" t="str">
        <f ca="1"/>
        <v>6230772768</v>
      </c>
      <c r="F370" t="str">
        <f ca="1"/>
        <v/>
      </c>
    </row>
    <row r="371" spans="1:6" x14ac:dyDescent="0.2">
      <c r="A371" t="str">
        <f ca="1"/>
        <v>Sophia Martinez</v>
      </c>
      <c r="B371" t="str">
        <f ca="1"/>
        <v>United States, Michigan, Lansing, 4th St, 70, 95728</v>
      </c>
      <c r="C371" t="str">
        <f ca="1"/>
        <v/>
      </c>
      <c r="D371" t="str">
        <f ca="1"/>
        <v>8102092386</v>
      </c>
      <c r="F371" t="str">
        <f ca="1"/>
        <v/>
      </c>
    </row>
    <row r="372" spans="1:6" x14ac:dyDescent="0.2">
      <c r="A372" t="str">
        <f ca="1"/>
        <v>Liam Sanchez</v>
      </c>
      <c r="B372" t="str">
        <f ca="1"/>
        <v>United States, Kansas, Overland Park, Vine St, 98, 21039</v>
      </c>
      <c r="C372" t="str">
        <f ca="1"/>
        <v>BloomWorks Landscaping</v>
      </c>
      <c r="D372" t="str">
        <f ca="1"/>
        <v>3163323625</v>
      </c>
      <c r="F372">
        <f ca="1"/>
        <v>372</v>
      </c>
    </row>
    <row r="373" spans="1:6" x14ac:dyDescent="0.2">
      <c r="A373" t="str">
        <f ca="1"/>
        <v>Oliver Williams</v>
      </c>
      <c r="B373" t="str">
        <f ca="1"/>
        <v>United States, Idaho, Post Falls, Jefferson St, 6, 28385</v>
      </c>
      <c r="C373" t="str">
        <f ca="1"/>
        <v>ParkPlace Properties</v>
      </c>
      <c r="D373" t="str">
        <f ca="1"/>
        <v>9866735966</v>
      </c>
      <c r="F373" t="str">
        <f ca="1"/>
        <v/>
      </c>
    </row>
    <row r="374" spans="1:6" x14ac:dyDescent="0.2">
      <c r="A374" t="str">
        <f ca="1"/>
        <v>Emily Garcia</v>
      </c>
      <c r="B374" t="str">
        <f ca="1"/>
        <v>United States, Hawaii, Kihei, N Main St, 104, 61537</v>
      </c>
      <c r="C374" t="str">
        <f ca="1"/>
        <v/>
      </c>
      <c r="D374" t="str">
        <f ca="1"/>
        <v>8080669819</v>
      </c>
      <c r="F374">
        <f ca="1"/>
        <v>374</v>
      </c>
    </row>
    <row r="375" spans="1:6" x14ac:dyDescent="0.2">
      <c r="A375" t="str">
        <f ca="1"/>
        <v>Ofek Thompson</v>
      </c>
      <c r="B375" t="str">
        <f ca="1"/>
        <v>United States, Kentucky, Richmond, S Main St, 25, 96113</v>
      </c>
      <c r="C375" t="str">
        <f ca="1"/>
        <v/>
      </c>
      <c r="D375" t="str">
        <f ca="1"/>
        <v>2703580003</v>
      </c>
      <c r="F375">
        <f ca="1"/>
        <v>375</v>
      </c>
    </row>
    <row r="376" spans="1:6" x14ac:dyDescent="0.2">
      <c r="A376" t="str">
        <f ca="1"/>
        <v>Lucas Clark</v>
      </c>
      <c r="B376" t="str">
        <f ca="1"/>
        <v>United States, Connecticut, New Haven, Meadow Ln, 89, 45642</v>
      </c>
      <c r="C376" t="str">
        <f ca="1"/>
        <v/>
      </c>
      <c r="D376" t="str">
        <f ca="1"/>
        <v>8605373869</v>
      </c>
      <c r="F376">
        <f ca="1"/>
        <v>376</v>
      </c>
    </row>
    <row r="377" spans="1:6" x14ac:dyDescent="0.2">
      <c r="A377" t="str">
        <f ca="1"/>
        <v>Oliver Sanchez</v>
      </c>
      <c r="B377" t="str">
        <f ca="1"/>
        <v>United States, Alabama, Auburn, 7th St, 69, 64575</v>
      </c>
      <c r="C377" t="str">
        <f ca="1"/>
        <v>GreenScape Innovators</v>
      </c>
      <c r="D377" t="str">
        <f ca="1"/>
        <v>2566752150</v>
      </c>
      <c r="F377">
        <f ca="1"/>
        <v>377</v>
      </c>
    </row>
    <row r="378" spans="1:6" x14ac:dyDescent="0.2">
      <c r="A378" t="str">
        <f ca="1"/>
        <v>Dror Clark</v>
      </c>
      <c r="B378" t="str">
        <f ca="1"/>
        <v>United States, Montana, Bozeman, Ash St, 54, 11177</v>
      </c>
      <c r="C378" t="str">
        <f ca="1"/>
        <v/>
      </c>
      <c r="D378" t="str">
        <f ca="1"/>
        <v>4066892920</v>
      </c>
      <c r="F378" t="str">
        <f ca="1"/>
        <v/>
      </c>
    </row>
    <row r="379" spans="1:6" x14ac:dyDescent="0.2">
      <c r="A379" t="str">
        <f ca="1"/>
        <v>Abigail Miller</v>
      </c>
      <c r="B379" t="str">
        <f ca="1"/>
        <v>United States, Maine, Augusta, Washington Ave, 48, 63799</v>
      </c>
      <c r="C379" t="str">
        <f ca="1"/>
        <v/>
      </c>
      <c r="D379" t="str">
        <f ca="1"/>
        <v>2079663841</v>
      </c>
      <c r="F379">
        <f ca="1"/>
        <v>379</v>
      </c>
    </row>
    <row r="380" spans="1:6" x14ac:dyDescent="0.2">
      <c r="A380" t="str">
        <f ca="1"/>
        <v>Ofek Williams</v>
      </c>
      <c r="B380" t="str">
        <f ca="1"/>
        <v>United States, Alabama, Auburn, Vine St, 113, 11760</v>
      </c>
      <c r="C380" t="str">
        <f ca="1"/>
        <v>GreenScape Innovators</v>
      </c>
      <c r="D380" t="str">
        <f ca="1"/>
        <v>2569151448</v>
      </c>
      <c r="F380" t="str">
        <f ca="1"/>
        <v/>
      </c>
    </row>
    <row r="381" spans="1:6" x14ac:dyDescent="0.2">
      <c r="A381" t="str">
        <f ca="1"/>
        <v>Ofek Thomas</v>
      </c>
      <c r="B381" t="str">
        <f ca="1"/>
        <v>United States, Nebraska, Columbus, Central Ave, 92, 08274</v>
      </c>
      <c r="C381" t="str">
        <f ca="1"/>
        <v/>
      </c>
      <c r="D381" t="str">
        <f ca="1"/>
        <v>3087803327</v>
      </c>
      <c r="F381" t="str">
        <f ca="1"/>
        <v/>
      </c>
    </row>
    <row r="382" spans="1:6" x14ac:dyDescent="0.2">
      <c r="A382" t="str">
        <f ca="1"/>
        <v>Lucas Levy</v>
      </c>
      <c r="B382" t="str">
        <f ca="1"/>
        <v>United States, Alaska, Knik-Fairview, Chestnut St, 10, 32635</v>
      </c>
      <c r="C382" t="str">
        <f ca="1"/>
        <v/>
      </c>
      <c r="D382" t="str">
        <f ca="1"/>
        <v>9077729120</v>
      </c>
      <c r="F382">
        <f ca="1"/>
        <v>382</v>
      </c>
    </row>
    <row r="383" spans="1:6" x14ac:dyDescent="0.2">
      <c r="A383" t="str">
        <f ca="1"/>
        <v>Oliver Wilson</v>
      </c>
      <c r="B383" t="str">
        <f ca="1"/>
        <v>United States, Maine, Westbrook, W Main St, 48, 66513</v>
      </c>
      <c r="C383" t="str">
        <f ca="1"/>
        <v>NatureNest Creators</v>
      </c>
      <c r="D383" t="str">
        <f ca="1"/>
        <v>2073717621</v>
      </c>
      <c r="F383">
        <f ca="1"/>
        <v>383</v>
      </c>
    </row>
    <row r="384" spans="1:6" x14ac:dyDescent="0.2">
      <c r="A384" t="str">
        <f ca="1"/>
        <v>Lucas Jackson</v>
      </c>
      <c r="B384" t="str">
        <f ca="1"/>
        <v>United States, Hawaii, Kaneohe, Shady Ln, 29, 44717</v>
      </c>
      <c r="C384" t="str">
        <f ca="1"/>
        <v/>
      </c>
      <c r="D384" t="str">
        <f ca="1"/>
        <v>8087387125</v>
      </c>
      <c r="F384">
        <f ca="1"/>
        <v>384</v>
      </c>
    </row>
    <row r="385" spans="1:6" x14ac:dyDescent="0.2">
      <c r="A385" t="str">
        <f ca="1"/>
        <v>Oliver Ann Clark</v>
      </c>
      <c r="B385" t="str">
        <f ca="1"/>
        <v>United States, Florida, Hialeah, N Main St, 48, 65527</v>
      </c>
      <c r="C385" t="str">
        <f ca="1"/>
        <v/>
      </c>
      <c r="D385" t="str">
        <f ca="1"/>
        <v>4078928253</v>
      </c>
      <c r="F385">
        <f ca="1"/>
        <v>385</v>
      </c>
    </row>
    <row r="386" spans="1:6" x14ac:dyDescent="0.2">
      <c r="A386" t="str">
        <f ca="1"/>
        <v>Jackson Sara Danilov</v>
      </c>
      <c r="B386" t="str">
        <f ca="1"/>
        <v>United States, Hawaii, Kailua, 6th St, 21, 01508</v>
      </c>
      <c r="C386" t="str">
        <f ca="1"/>
        <v/>
      </c>
      <c r="D386" t="str">
        <f ca="1"/>
        <v>8087889689</v>
      </c>
      <c r="F386" t="str">
        <f ca="1"/>
        <v/>
      </c>
    </row>
    <row r="387" spans="1:6" x14ac:dyDescent="0.2">
      <c r="A387" t="str">
        <f ca="1"/>
        <v>Mia Joseph Levy</v>
      </c>
      <c r="B387" t="str">
        <f ca="1"/>
        <v>United States, Connecticut, West Hartford, Washington Ave, 91, 22959</v>
      </c>
      <c r="C387" t="str">
        <f ca="1"/>
        <v/>
      </c>
      <c r="D387" t="str">
        <f ca="1"/>
        <v>2032177177</v>
      </c>
      <c r="F387">
        <f ca="1"/>
        <v>387</v>
      </c>
    </row>
    <row r="388" spans="1:6" x14ac:dyDescent="0.2">
      <c r="A388" t="str">
        <f ca="1"/>
        <v>Sophia Marie Miller</v>
      </c>
      <c r="B388" t="str">
        <f ca="1"/>
        <v>United States, Hawaii, Hilo, Walnut St, 58, 48144</v>
      </c>
      <c r="C388" t="str">
        <f ca="1"/>
        <v/>
      </c>
      <c r="D388" t="str">
        <f ca="1"/>
        <v>8080596147</v>
      </c>
      <c r="F388" t="str">
        <f ca="1"/>
        <v/>
      </c>
    </row>
    <row r="389" spans="1:6" x14ac:dyDescent="0.2">
      <c r="A389" t="str">
        <f ca="1"/>
        <v>Avery Brown</v>
      </c>
      <c r="B389" t="str">
        <f ca="1"/>
        <v>United States, Arizona, Yuma, Park St, 118, 29333</v>
      </c>
      <c r="C389" t="str">
        <f ca="1"/>
        <v/>
      </c>
      <c r="D389" t="str">
        <f ca="1"/>
        <v>6022308035</v>
      </c>
      <c r="F389" t="str">
        <f ca="1"/>
        <v/>
      </c>
    </row>
    <row r="390" spans="1:6" x14ac:dyDescent="0.2">
      <c r="A390" t="str">
        <f ca="1"/>
        <v>Olivia Robinson</v>
      </c>
      <c r="B390" t="str">
        <f ca="1"/>
        <v>United States, Illinois, Champaign, River Rd, 57, 11203</v>
      </c>
      <c r="C390" t="str">
        <f ca="1"/>
        <v>EdenEcho Developers</v>
      </c>
      <c r="D390" t="str">
        <f ca="1"/>
        <v>6182463848</v>
      </c>
      <c r="F390">
        <f ca="1"/>
        <v>390</v>
      </c>
    </row>
    <row r="391" spans="1:6" x14ac:dyDescent="0.2">
      <c r="A391" t="str">
        <f ca="1"/>
        <v>Olivia Clark</v>
      </c>
      <c r="B391" t="str">
        <f ca="1"/>
        <v>United States, Indiana, Hammond, Locust St, 26, 97903</v>
      </c>
      <c r="C391" t="str">
        <f ca="1"/>
        <v>BudBounty Business</v>
      </c>
      <c r="D391" t="str">
        <f ca="1"/>
        <v>2609760799</v>
      </c>
      <c r="F391">
        <f ca="1"/>
        <v>391</v>
      </c>
    </row>
    <row r="392" spans="1:6" x14ac:dyDescent="0.2">
      <c r="A392" t="str">
        <f ca="1"/>
        <v>Aiden Cohen</v>
      </c>
      <c r="B392" t="str">
        <f ca="1"/>
        <v>United States, Iowa, Marion, Chestnut St, 123, 82688</v>
      </c>
      <c r="C392" t="str">
        <f ca="1"/>
        <v/>
      </c>
      <c r="D392" t="str">
        <f ca="1"/>
        <v>5150203438</v>
      </c>
      <c r="F392">
        <f ca="1"/>
        <v>392</v>
      </c>
    </row>
    <row r="393" spans="1:6" x14ac:dyDescent="0.2">
      <c r="A393" t="str">
        <f ca="1"/>
        <v>Oliver Geva</v>
      </c>
      <c r="B393" t="str">
        <f ca="1"/>
        <v>United States, Idaho, Pocatello, Jackson St, 39, 21692</v>
      </c>
      <c r="C393" t="str">
        <f ca="1"/>
        <v/>
      </c>
      <c r="D393" t="str">
        <f ca="1"/>
        <v>2088944032</v>
      </c>
      <c r="F393" t="str">
        <f ca="1"/>
        <v/>
      </c>
    </row>
    <row r="394" spans="1:6" x14ac:dyDescent="0.2">
      <c r="A394" t="str">
        <f ca="1"/>
        <v>Ava Weizman</v>
      </c>
      <c r="B394" t="str">
        <f ca="1"/>
        <v>United States, Alaska, Sterling, 3rd St, 63, 19232</v>
      </c>
      <c r="C394" t="str">
        <f ca="1"/>
        <v/>
      </c>
      <c r="D394" t="str">
        <f ca="1"/>
        <v>9078738377</v>
      </c>
      <c r="F394" t="str">
        <f ca="1"/>
        <v/>
      </c>
    </row>
    <row r="395" spans="1:6" x14ac:dyDescent="0.2">
      <c r="A395" t="str">
        <f ca="1"/>
        <v>Aiden Martinez</v>
      </c>
      <c r="B395" t="str">
        <f ca="1"/>
        <v>United States, Nevada, Sun Valley, Central Ave, 39, 44426</v>
      </c>
      <c r="C395" t="str">
        <f ca="1"/>
        <v/>
      </c>
      <c r="D395" t="str">
        <f ca="1"/>
        <v>7251860683</v>
      </c>
      <c r="F395">
        <f ca="1"/>
        <v>395</v>
      </c>
    </row>
    <row r="396" spans="1:6" x14ac:dyDescent="0.2">
      <c r="A396" t="str">
        <f ca="1"/>
        <v>Oren Hernandez</v>
      </c>
      <c r="B396" t="str">
        <f ca="1"/>
        <v>United States, Iowa, Ankeny, Lincoln St, 45, 64215</v>
      </c>
      <c r="C396" t="str">
        <f ca="1"/>
        <v/>
      </c>
      <c r="D396" t="str">
        <f ca="1"/>
        <v>5150556738</v>
      </c>
      <c r="F396">
        <f ca="1"/>
        <v>396</v>
      </c>
    </row>
    <row r="397" spans="1:6" x14ac:dyDescent="0.2">
      <c r="A397" t="str">
        <f ca="1"/>
        <v>Ethan Lewis</v>
      </c>
      <c r="B397" t="str">
        <f ca="1"/>
        <v>United States, New Hampshire, Portsmouth, Chestnut St, 101, 45764</v>
      </c>
      <c r="C397" t="str">
        <f ca="1"/>
        <v>GroveGuardians Enterprise</v>
      </c>
      <c r="D397" t="str">
        <f ca="1"/>
        <v>6036098576</v>
      </c>
      <c r="F397" t="str">
        <f ca="1"/>
        <v/>
      </c>
    </row>
    <row r="398" spans="1:6" x14ac:dyDescent="0.2">
      <c r="A398" t="str">
        <f ca="1"/>
        <v>Isabella Weizman</v>
      </c>
      <c r="B398" t="str">
        <f ca="1"/>
        <v>United States, Illinois, Evanston, Walnut St, 95, 79451</v>
      </c>
      <c r="C398" t="str">
        <f ca="1"/>
        <v>EdenEcho Developers</v>
      </c>
      <c r="D398" t="str">
        <f ca="1"/>
        <v>7089954799</v>
      </c>
      <c r="F398">
        <f ca="1"/>
        <v>398</v>
      </c>
    </row>
    <row r="399" spans="1:6" x14ac:dyDescent="0.2">
      <c r="A399" t="str">
        <f ca="1"/>
        <v>Avery Williams</v>
      </c>
      <c r="B399" t="str">
        <f ca="1"/>
        <v>United States, Florida, Hialeah, Meadow Ln, 11, 91074</v>
      </c>
      <c r="C399" t="str">
        <f ca="1"/>
        <v/>
      </c>
      <c r="D399" t="str">
        <f ca="1"/>
        <v>8135582499</v>
      </c>
      <c r="F399">
        <f ca="1"/>
        <v>399</v>
      </c>
    </row>
    <row r="400" spans="1:6" x14ac:dyDescent="0.2">
      <c r="A400" t="str">
        <f ca="1"/>
        <v>Ava Brown</v>
      </c>
      <c r="B400" t="str">
        <f ca="1"/>
        <v>United States, California, Santa Ana, 2nd Ave, 72, 14617</v>
      </c>
      <c r="C400" t="str">
        <f ca="1"/>
        <v>GardenGuild Holdings</v>
      </c>
      <c r="D400" t="str">
        <f ca="1"/>
        <v>7078967686</v>
      </c>
      <c r="F400">
        <f ca="1"/>
        <v>400</v>
      </c>
    </row>
    <row r="401" spans="1:6" x14ac:dyDescent="0.2">
      <c r="A401" t="str">
        <f ca="1"/>
        <v>Benjamin Lewis</v>
      </c>
      <c r="B401" t="str">
        <f ca="1"/>
        <v>United States, New Hampshire, Rochester, Adams St, 129, 19383</v>
      </c>
      <c r="C401" t="str">
        <f ca="1"/>
        <v/>
      </c>
      <c r="D401" t="str">
        <f ca="1"/>
        <v>6034190984</v>
      </c>
      <c r="F401">
        <f ca="1"/>
        <v>401</v>
      </c>
    </row>
    <row r="402" spans="1:6" x14ac:dyDescent="0.2">
      <c r="A402" t="str">
        <f ca="1"/>
        <v>Logan Sara Johnson</v>
      </c>
      <c r="B402" t="str">
        <f ca="1"/>
        <v>United States, Florida, St. Petersburg, Airport Rd, 65, 55150</v>
      </c>
      <c r="C402" t="str">
        <f ca="1"/>
        <v/>
      </c>
      <c r="D402" t="str">
        <f ca="1"/>
        <v>8138249011</v>
      </c>
      <c r="F402">
        <f ca="1"/>
        <v>402</v>
      </c>
    </row>
    <row r="403" spans="1:6" x14ac:dyDescent="0.2">
      <c r="A403" t="str">
        <f ca="1"/>
        <v>Amelia Taylor</v>
      </c>
      <c r="B403" t="str">
        <f ca="1"/>
        <v>United States, Montana, Great Falls, Cedar St, 5, 09345</v>
      </c>
      <c r="C403" t="str">
        <f ca="1"/>
        <v/>
      </c>
      <c r="D403" t="str">
        <f ca="1"/>
        <v>4063028366</v>
      </c>
      <c r="F403">
        <f ca="1"/>
        <v>403</v>
      </c>
    </row>
    <row r="404" spans="1:6" x14ac:dyDescent="0.2">
      <c r="A404" t="str">
        <f ca="1"/>
        <v>Ethan Lee</v>
      </c>
      <c r="B404" t="str">
        <f ca="1"/>
        <v>United States, Connecticut, Milford city, Walnut St, 104, 78361</v>
      </c>
      <c r="C404" t="str">
        <f ca="1"/>
        <v/>
      </c>
      <c r="D404" t="str">
        <f ca="1"/>
        <v>2031561238</v>
      </c>
      <c r="F404">
        <f ca="1"/>
        <v>404</v>
      </c>
    </row>
    <row r="405" spans="1:6" x14ac:dyDescent="0.2">
      <c r="A405" t="str">
        <f ca="1"/>
        <v>Alexander Lynn Williams</v>
      </c>
      <c r="B405" t="str">
        <f ca="1"/>
        <v>United States, Iowa, Ankeny, Spruce St, 84, 24693</v>
      </c>
      <c r="C405" t="str">
        <f ca="1"/>
        <v/>
      </c>
      <c r="D405" t="str">
        <f ca="1"/>
        <v>5632024067</v>
      </c>
      <c r="F405" t="str">
        <f ca="1"/>
        <v/>
      </c>
    </row>
    <row r="406" spans="1:6" x14ac:dyDescent="0.2">
      <c r="A406" t="str">
        <f ca="1"/>
        <v>Avery Sara Levy</v>
      </c>
      <c r="B406" t="str">
        <f ca="1"/>
        <v>United States, New Hampshire, Berlin, Elm St, 27, 29291</v>
      </c>
      <c r="C406" t="str">
        <f ca="1"/>
        <v/>
      </c>
      <c r="D406" t="str">
        <f ca="1"/>
        <v>6032370174</v>
      </c>
      <c r="F406">
        <f ca="1"/>
        <v>406</v>
      </c>
    </row>
    <row r="407" spans="1:6" x14ac:dyDescent="0.2">
      <c r="A407" t="str">
        <f ca="1"/>
        <v>Madison Lee Brown</v>
      </c>
      <c r="B407" t="str">
        <f ca="1"/>
        <v>United States, Montana, Miles City, Adams St, 127, 18374</v>
      </c>
      <c r="C407" t="str">
        <f ca="1"/>
        <v/>
      </c>
      <c r="D407" t="str">
        <f ca="1"/>
        <v>4067395002</v>
      </c>
      <c r="F407">
        <f ca="1"/>
        <v>407</v>
      </c>
    </row>
    <row r="408" spans="1:6" x14ac:dyDescent="0.2">
      <c r="A408" t="str">
        <f ca="1"/>
        <v>Madison Harris</v>
      </c>
      <c r="B408" t="str">
        <f ca="1"/>
        <v>United States, Mississippi, Biloxi, Park Ave, 60, 10578</v>
      </c>
      <c r="C408" t="str">
        <f ca="1"/>
        <v>TerraTrove Traders</v>
      </c>
      <c r="D408" t="str">
        <f ca="1"/>
        <v>2282705747</v>
      </c>
      <c r="F408" t="str">
        <f ca="1"/>
        <v/>
      </c>
    </row>
    <row r="409" spans="1:6" x14ac:dyDescent="0.2">
      <c r="A409" t="str">
        <f ca="1"/>
        <v>Liam Rodriguez</v>
      </c>
      <c r="B409" t="str">
        <f ca="1"/>
        <v>United States, Maine, Waterville, W Main St, 77, 51775</v>
      </c>
      <c r="C409" t="str">
        <f ca="1"/>
        <v/>
      </c>
      <c r="D409" t="str">
        <f ca="1"/>
        <v>2078238292</v>
      </c>
      <c r="F409">
        <f ca="1"/>
        <v>409</v>
      </c>
    </row>
    <row r="410" spans="1:6" x14ac:dyDescent="0.2">
      <c r="A410" t="str">
        <f ca="1"/>
        <v>Logan Weizman</v>
      </c>
      <c r="B410" t="str">
        <f ca="1"/>
        <v>United States, Florida, Tallahassee, Adams St, 78, 32857</v>
      </c>
      <c r="C410" t="str">
        <f ca="1"/>
        <v/>
      </c>
      <c r="D410" t="str">
        <f ca="1"/>
        <v>7860996862</v>
      </c>
      <c r="F410" t="str">
        <f ca="1"/>
        <v/>
      </c>
    </row>
    <row r="411" spans="1:6" x14ac:dyDescent="0.2">
      <c r="A411" t="str">
        <f ca="1"/>
        <v>Evelyn Levy</v>
      </c>
      <c r="B411" t="str">
        <f ca="1"/>
        <v>United States, Kansas, Manhattan, 4th St, 112, 42206</v>
      </c>
      <c r="C411" t="str">
        <f ca="1"/>
        <v>BloomWorks Landscaping</v>
      </c>
      <c r="D411" t="str">
        <f ca="1"/>
        <v>6200539008</v>
      </c>
      <c r="F411">
        <f ca="1"/>
        <v>411</v>
      </c>
    </row>
    <row r="412" spans="1:6" x14ac:dyDescent="0.2">
      <c r="A412" t="str">
        <f ca="1"/>
        <v>Avery Robinson</v>
      </c>
      <c r="B412" t="str">
        <f ca="1"/>
        <v>United States, Maine, Biddeford, Short St, 7, 84530</v>
      </c>
      <c r="C412" t="str">
        <f ca="1"/>
        <v>NatureNest Creators</v>
      </c>
      <c r="D412" t="str">
        <f ca="1"/>
        <v>2070039890</v>
      </c>
      <c r="F412" t="str">
        <f ca="1"/>
        <v/>
      </c>
    </row>
    <row r="413" spans="1:6" x14ac:dyDescent="0.2">
      <c r="A413" t="str">
        <f ca="1"/>
        <v>Jacob Geva</v>
      </c>
      <c r="B413" t="str">
        <f ca="1"/>
        <v>United States, Colorado, Pueblo, Washington Ave, 69, 09188</v>
      </c>
      <c r="C413" t="str">
        <f ca="1"/>
        <v/>
      </c>
      <c r="D413" t="str">
        <f ca="1"/>
        <v>9708922553</v>
      </c>
      <c r="F413" t="str">
        <f ca="1"/>
        <v/>
      </c>
    </row>
    <row r="414" spans="1:6" x14ac:dyDescent="0.2">
      <c r="A414" t="str">
        <f ca="1"/>
        <v>Harper Garcia</v>
      </c>
      <c r="B414" t="str">
        <f ca="1"/>
        <v>United States, Iowa, Ankeny, North St, 122, 35927</v>
      </c>
      <c r="C414" t="str">
        <f ca="1"/>
        <v/>
      </c>
      <c r="D414" t="str">
        <f ca="1"/>
        <v>6412349291</v>
      </c>
      <c r="F414">
        <f ca="1"/>
        <v>414</v>
      </c>
    </row>
    <row r="415" spans="1:6" x14ac:dyDescent="0.2">
      <c r="A415" t="str">
        <f ca="1"/>
        <v>Abigail Lee</v>
      </c>
      <c r="B415" t="str">
        <f ca="1"/>
        <v>United States, Alabama, Tuscaloosa, County Line Rd, 113, 18412</v>
      </c>
      <c r="C415" t="str">
        <f ca="1"/>
        <v/>
      </c>
      <c r="D415" t="str">
        <f ca="1"/>
        <v>6591397131</v>
      </c>
      <c r="F415">
        <f ca="1"/>
        <v>415</v>
      </c>
    </row>
    <row r="416" spans="1:6" x14ac:dyDescent="0.2">
      <c r="A416" t="str">
        <f ca="1"/>
        <v>Mia Hernandez</v>
      </c>
      <c r="B416" t="str">
        <f ca="1"/>
        <v>United States, Alabama, Hoover, Woodland Dr, 17, 66934</v>
      </c>
      <c r="C416" t="str">
        <f ca="1"/>
        <v>Verdant Ventures</v>
      </c>
      <c r="D416" t="str">
        <f ca="1"/>
        <v>2516517169</v>
      </c>
      <c r="F416" t="str">
        <f ca="1"/>
        <v/>
      </c>
    </row>
    <row r="417" spans="1:6" x14ac:dyDescent="0.2">
      <c r="A417" t="str">
        <f ca="1"/>
        <v>Charlotte Davis</v>
      </c>
      <c r="B417" t="str">
        <f ca="1"/>
        <v>United States, Arizona, Scottsdale, Meadow Ln, 121, 70675</v>
      </c>
      <c r="C417" t="str">
        <f ca="1"/>
        <v/>
      </c>
      <c r="D417" t="str">
        <f ca="1"/>
        <v>6029705376</v>
      </c>
      <c r="F417">
        <f ca="1"/>
        <v>417</v>
      </c>
    </row>
    <row r="418" spans="1:6" x14ac:dyDescent="0.2">
      <c r="A418" t="str">
        <f ca="1"/>
        <v>Tom Taylor</v>
      </c>
      <c r="B418" t="str">
        <f ca="1"/>
        <v>United States, Alaska, Fairbanks, 6th St, 2, 00068</v>
      </c>
      <c r="C418" t="str">
        <f ca="1"/>
        <v>EcoGrove Developments</v>
      </c>
      <c r="D418" t="str">
        <f ca="1"/>
        <v>9073056931</v>
      </c>
      <c r="F418">
        <f ca="1"/>
        <v>418</v>
      </c>
    </row>
    <row r="419" spans="1:6" x14ac:dyDescent="0.2">
      <c r="A419" t="str">
        <f ca="1"/>
        <v>Julie Williams</v>
      </c>
      <c r="B419" t="str">
        <f ca="1"/>
        <v>United States, Kentucky, Independence, 10th St, 8, 68816</v>
      </c>
      <c r="C419" t="str">
        <f ca="1"/>
        <v/>
      </c>
      <c r="D419" t="str">
        <f ca="1"/>
        <v>2707442828</v>
      </c>
      <c r="F419">
        <f ca="1"/>
        <v>419</v>
      </c>
    </row>
    <row r="420" spans="1:6" x14ac:dyDescent="0.2">
      <c r="A420" t="str">
        <f ca="1"/>
        <v>Lucas Chai Lopez</v>
      </c>
      <c r="B420" t="str">
        <f ca="1"/>
        <v>United States, New Jersey, Passaic, Woodland Dr, 126, 57176</v>
      </c>
      <c r="C420" t="str">
        <f ca="1"/>
        <v/>
      </c>
      <c r="D420" t="str">
        <f ca="1"/>
        <v>8562253438</v>
      </c>
      <c r="F420">
        <f ca="1"/>
        <v>420</v>
      </c>
    </row>
    <row r="421" spans="1:6" x14ac:dyDescent="0.2">
      <c r="A421" t="str">
        <f ca="1"/>
        <v>Alexander Mizrahi</v>
      </c>
      <c r="B421" t="str">
        <f ca="1"/>
        <v>United States, Delaware, Milford, 7th St, 7, 88884</v>
      </c>
      <c r="C421" t="str">
        <f ca="1"/>
        <v/>
      </c>
      <c r="D421" t="str">
        <f ca="1"/>
        <v>3022758378</v>
      </c>
      <c r="F421" t="str">
        <f ca="1"/>
        <v/>
      </c>
    </row>
    <row r="422" spans="1:6" x14ac:dyDescent="0.2">
      <c r="A422" t="str">
        <f ca="1"/>
        <v>Dror Miller</v>
      </c>
      <c r="B422" t="str">
        <f ca="1"/>
        <v>United States, Nebraska, Fremont, North St, 46, 31639</v>
      </c>
      <c r="C422" t="str">
        <f ca="1"/>
        <v/>
      </c>
      <c r="D422" t="str">
        <f ca="1"/>
        <v>3086915949</v>
      </c>
      <c r="F422">
        <f ca="1"/>
        <v>422</v>
      </c>
    </row>
    <row r="423" spans="1:6" x14ac:dyDescent="0.2">
      <c r="A423" t="str">
        <f ca="1"/>
        <v>Abigail Danilov</v>
      </c>
      <c r="B423" t="str">
        <f ca="1"/>
        <v>United States, Alaska, Sterling, 4th Ave, 79, 53835</v>
      </c>
      <c r="C423" t="str">
        <f ca="1"/>
        <v/>
      </c>
      <c r="D423" t="str">
        <f ca="1"/>
        <v>9070548215</v>
      </c>
      <c r="F423">
        <f ca="1"/>
        <v>423</v>
      </c>
    </row>
    <row r="424" spans="1:6" x14ac:dyDescent="0.2">
      <c r="A424" t="str">
        <f ca="1"/>
        <v>Dror Charles Katz</v>
      </c>
      <c r="B424" t="str">
        <f ca="1"/>
        <v>United States, Alabama, Hoover, 2nd Ave, 15, 86937</v>
      </c>
      <c r="C424" t="str">
        <f ca="1"/>
        <v/>
      </c>
      <c r="D424" t="str">
        <f ca="1"/>
        <v>2515313457</v>
      </c>
      <c r="F424" t="str">
        <f ca="1"/>
        <v/>
      </c>
    </row>
    <row r="425" spans="1:6" x14ac:dyDescent="0.2">
      <c r="A425" t="str">
        <f ca="1"/>
        <v>Ethan Levy</v>
      </c>
      <c r="B425" t="str">
        <f ca="1"/>
        <v>United States, Alabama, Mobile, Washington Ave, 129, 65941</v>
      </c>
      <c r="C425" t="str">
        <f ca="1"/>
        <v>GreenScape Innovators</v>
      </c>
      <c r="D425" t="str">
        <f ca="1"/>
        <v>2563357949</v>
      </c>
      <c r="F425" t="str">
        <f ca="1"/>
        <v/>
      </c>
    </row>
    <row r="426" spans="1:6" x14ac:dyDescent="0.2">
      <c r="A426" t="str">
        <f ca="1"/>
        <v>Amelia White</v>
      </c>
      <c r="B426" t="str">
        <f ca="1"/>
        <v>United States, Indiana, Muncie, Mill St, 104, 00830</v>
      </c>
      <c r="C426" t="str">
        <f ca="1"/>
        <v/>
      </c>
      <c r="D426" t="str">
        <f ca="1"/>
        <v>2190516194</v>
      </c>
      <c r="F426">
        <f ca="1"/>
        <v>426</v>
      </c>
    </row>
    <row r="427" spans="1:6" x14ac:dyDescent="0.2">
      <c r="A427" t="str">
        <f ca="1"/>
        <v>Sofia Friedman</v>
      </c>
      <c r="B427" t="str">
        <f ca="1"/>
        <v>United States, Maryland, Rockville, Hillcrest Dr, 15, 32384</v>
      </c>
      <c r="C427" t="str">
        <f ca="1"/>
        <v/>
      </c>
      <c r="D427" t="str">
        <f ca="1"/>
        <v>3010392470</v>
      </c>
      <c r="F427">
        <f ca="1"/>
        <v>427</v>
      </c>
    </row>
    <row r="428" spans="1:6" x14ac:dyDescent="0.2">
      <c r="A428" t="str">
        <f ca="1"/>
        <v>Aiden Mizrahi</v>
      </c>
      <c r="B428" t="str">
        <f ca="1"/>
        <v>United States, Michigan, Troy, Water St, 64, 48557</v>
      </c>
      <c r="C428" t="str">
        <f ca="1"/>
        <v/>
      </c>
      <c r="D428" t="str">
        <f ca="1"/>
        <v>2315219036</v>
      </c>
      <c r="F428" t="str">
        <f ca="1"/>
        <v/>
      </c>
    </row>
    <row r="429" spans="1:6" x14ac:dyDescent="0.2">
      <c r="A429" t="str">
        <f ca="1"/>
        <v>Harper Clark</v>
      </c>
      <c r="B429" t="str">
        <f ca="1"/>
        <v>United States, Massachusetts, Springfield, 10th St, 41, 62983</v>
      </c>
      <c r="C429" t="str">
        <f ca="1"/>
        <v/>
      </c>
      <c r="D429" t="str">
        <f ca="1"/>
        <v>3519844814</v>
      </c>
      <c r="F429" t="str">
        <f ca="1"/>
        <v/>
      </c>
    </row>
    <row r="430" spans="1:6" x14ac:dyDescent="0.2">
      <c r="A430" t="str">
        <f ca="1"/>
        <v>Ethan Perez</v>
      </c>
      <c r="B430" t="str">
        <f ca="1"/>
        <v>United States, Alabama, Prattville, Airport Rd, 71, 59867</v>
      </c>
      <c r="C430" t="str">
        <f ca="1"/>
        <v/>
      </c>
      <c r="D430" t="str">
        <f ca="1"/>
        <v>3346283271</v>
      </c>
      <c r="F430" t="str">
        <f ca="1"/>
        <v/>
      </c>
    </row>
    <row r="431" spans="1:6" x14ac:dyDescent="0.2">
      <c r="A431" t="str">
        <f ca="1"/>
        <v>Madison Lewis</v>
      </c>
      <c r="B431" t="str">
        <f ca="1"/>
        <v>United States, Nebraska, Papillion, Highland Ave, 27, 48221</v>
      </c>
      <c r="C431" t="str">
        <f ca="1"/>
        <v/>
      </c>
      <c r="D431" t="str">
        <f ca="1"/>
        <v>3088516143</v>
      </c>
      <c r="F431">
        <f ca="1"/>
        <v>431</v>
      </c>
    </row>
    <row r="432" spans="1:6" x14ac:dyDescent="0.2">
      <c r="A432" t="str">
        <f ca="1"/>
        <v>Logan Thompson</v>
      </c>
      <c r="B432" t="str">
        <f ca="1"/>
        <v>United States, Michigan, Kalamazoo, Maple Ave, 5, 70862</v>
      </c>
      <c r="C432" t="str">
        <f ca="1"/>
        <v/>
      </c>
      <c r="D432" t="str">
        <f ca="1"/>
        <v>9069318772</v>
      </c>
      <c r="F432">
        <f ca="1"/>
        <v>432</v>
      </c>
    </row>
    <row r="433" spans="1:6" x14ac:dyDescent="0.2">
      <c r="A433" t="str">
        <f ca="1"/>
        <v>Liam Lewis</v>
      </c>
      <c r="B433" t="str">
        <f ca="1"/>
        <v>United States, Minnesota, Blaine, W Main St, 45, 20709</v>
      </c>
      <c r="C433" t="str">
        <f ca="1"/>
        <v/>
      </c>
      <c r="D433" t="str">
        <f ca="1"/>
        <v>7636948833</v>
      </c>
      <c r="F433" t="str">
        <f ca="1"/>
        <v/>
      </c>
    </row>
    <row r="434" spans="1:6" x14ac:dyDescent="0.2">
      <c r="A434" t="str">
        <f ca="1"/>
        <v>Abigail Marie Lee</v>
      </c>
      <c r="B434" t="str">
        <f ca="1"/>
        <v>United States, Maryland, Baltimore, 3rd St, 46, 91103</v>
      </c>
      <c r="C434" t="str">
        <f ca="1"/>
        <v/>
      </c>
      <c r="D434" t="str">
        <f ca="1"/>
        <v>4109599284</v>
      </c>
      <c r="F434">
        <f ca="1"/>
        <v>434</v>
      </c>
    </row>
    <row r="435" spans="1:6" x14ac:dyDescent="0.2">
      <c r="A435" t="str">
        <f ca="1"/>
        <v>Avery Moore</v>
      </c>
      <c r="B435" t="str">
        <f ca="1"/>
        <v>United States, Arizona, Yuma, 1st Ave, 100, 27998</v>
      </c>
      <c r="C435" t="str">
        <f ca="1"/>
        <v/>
      </c>
      <c r="D435" t="str">
        <f ca="1"/>
        <v>5206692283</v>
      </c>
      <c r="F435" t="str">
        <f ca="1"/>
        <v/>
      </c>
    </row>
    <row r="436" spans="1:6" x14ac:dyDescent="0.2">
      <c r="A436" t="str">
        <f ca="1"/>
        <v>Madison Robinson</v>
      </c>
      <c r="B436" t="str">
        <f ca="1"/>
        <v>United States, Arizona, Gilbert, Oak St, 89, 05246</v>
      </c>
      <c r="C436" t="str">
        <f ca="1"/>
        <v/>
      </c>
      <c r="D436" t="str">
        <f ca="1"/>
        <v>4802945583</v>
      </c>
      <c r="F436">
        <f ca="1"/>
        <v>436</v>
      </c>
    </row>
    <row r="437" spans="1:6" x14ac:dyDescent="0.2">
      <c r="A437" t="str">
        <f ca="1"/>
        <v>Ethan Friedman</v>
      </c>
      <c r="B437" t="str">
        <f ca="1"/>
        <v>United States, Idaho, Eagle, Lincoln St, 40, 38064</v>
      </c>
      <c r="C437" t="str">
        <f ca="1"/>
        <v>ParkPlace Properties</v>
      </c>
      <c r="D437" t="str">
        <f ca="1"/>
        <v>9868434706</v>
      </c>
      <c r="F437">
        <f ca="1"/>
        <v>437</v>
      </c>
    </row>
    <row r="438" spans="1:6" x14ac:dyDescent="0.2">
      <c r="A438" t="str">
        <f ca="1"/>
        <v>Mason Lynn Smith</v>
      </c>
      <c r="B438" t="str">
        <f ca="1"/>
        <v>United States, Michigan, Grand Rapids, 1st Ave, 5, 56953</v>
      </c>
      <c r="C438" t="str">
        <f ca="1"/>
        <v/>
      </c>
      <c r="D438" t="str">
        <f ca="1"/>
        <v>9061009064</v>
      </c>
      <c r="F438">
        <f ca="1"/>
        <v>438</v>
      </c>
    </row>
    <row r="439" spans="1:6" x14ac:dyDescent="0.2">
      <c r="A439" t="str">
        <f ca="1"/>
        <v>Charlotte Robinson</v>
      </c>
      <c r="B439" t="str">
        <f ca="1"/>
        <v>United States, Massachusetts, Quincy, School St, 40, 92088</v>
      </c>
      <c r="C439" t="str">
        <f ca="1"/>
        <v>SaplingSynergy Group</v>
      </c>
      <c r="D439" t="str">
        <f ca="1"/>
        <v>7748974110</v>
      </c>
      <c r="F439">
        <f ca="1"/>
        <v>439</v>
      </c>
    </row>
    <row r="440" spans="1:6" x14ac:dyDescent="0.2">
      <c r="A440" t="str">
        <f ca="1"/>
        <v>Michael Wilson</v>
      </c>
      <c r="B440" t="str">
        <f ca="1"/>
        <v>United States, New Jersey, Passaic, Washington Ave, 90, 75458</v>
      </c>
      <c r="C440" t="str">
        <f ca="1"/>
        <v/>
      </c>
      <c r="D440" t="str">
        <f ca="1"/>
        <v>6400918044</v>
      </c>
      <c r="F440" t="str">
        <f ca="1"/>
        <v/>
      </c>
    </row>
    <row r="441" spans="1:6" x14ac:dyDescent="0.2">
      <c r="A441" t="str">
        <f ca="1"/>
        <v>Ofek Martinez</v>
      </c>
      <c r="B441" t="str">
        <f ca="1"/>
        <v>United States, Illinois, Springfield, S Main St, 131, 75890</v>
      </c>
      <c r="C441" t="str">
        <f ca="1"/>
        <v>EdenEcho Developers</v>
      </c>
      <c r="D441" t="str">
        <f ca="1"/>
        <v>8727972369</v>
      </c>
      <c r="F441">
        <f ca="1"/>
        <v>441</v>
      </c>
    </row>
    <row r="442" spans="1:6" x14ac:dyDescent="0.2">
      <c r="A442" t="str">
        <f ca="1"/>
        <v>Alexander Harris</v>
      </c>
      <c r="B442" t="str">
        <f ca="1"/>
        <v>United States, Missouri, Chesterfield, Park Ave, 40, 03097</v>
      </c>
      <c r="C442" t="str">
        <f ca="1"/>
        <v/>
      </c>
      <c r="D442" t="str">
        <f ca="1"/>
        <v>8167540701</v>
      </c>
      <c r="F442" t="str">
        <f ca="1"/>
        <v/>
      </c>
    </row>
    <row r="443" spans="1:6" x14ac:dyDescent="0.2">
      <c r="A443" t="str">
        <f ca="1"/>
        <v>Jackson Charles Geva</v>
      </c>
      <c r="B443" t="str">
        <f ca="1"/>
        <v>United States, Hawaii, Mililani Mauka, Central Ave, 115, 54916</v>
      </c>
      <c r="C443" t="str">
        <f ca="1"/>
        <v/>
      </c>
      <c r="D443" t="str">
        <f ca="1"/>
        <v>8084366831</v>
      </c>
      <c r="F443">
        <f ca="1"/>
        <v>443</v>
      </c>
    </row>
    <row r="444" spans="1:6" x14ac:dyDescent="0.2">
      <c r="A444" t="str">
        <f ca="1"/>
        <v>Abigail Rose Thomas</v>
      </c>
      <c r="B444" t="str">
        <f ca="1"/>
        <v>United States, Indiana, Fishers, 3rd Ave, 6, 65855</v>
      </c>
      <c r="C444" t="str">
        <f ca="1"/>
        <v>BudBounty Business</v>
      </c>
      <c r="D444" t="str">
        <f ca="1"/>
        <v>7657021624</v>
      </c>
      <c r="F444" t="str">
        <f ca="1"/>
        <v/>
      </c>
    </row>
    <row r="445" spans="1:6" x14ac:dyDescent="0.2">
      <c r="A445" t="str">
        <f ca="1"/>
        <v>Lucas Harris</v>
      </c>
      <c r="B445" t="str">
        <f ca="1"/>
        <v>United States, Florida, Port St. Lucie, Ridge Rd, 96, 83081</v>
      </c>
      <c r="C445" t="str">
        <f ca="1"/>
        <v/>
      </c>
      <c r="D445" t="str">
        <f ca="1"/>
        <v>9540562603</v>
      </c>
      <c r="F445">
        <f ca="1"/>
        <v>445</v>
      </c>
    </row>
    <row r="446" spans="1:6" x14ac:dyDescent="0.2">
      <c r="A446" t="str">
        <f ca="1"/>
        <v>Sofia Thompson</v>
      </c>
      <c r="B446" t="str">
        <f ca="1"/>
        <v>United States, Kentucky, Covington, Adams St, 77, 96682</v>
      </c>
      <c r="C446" t="str">
        <f ca="1"/>
        <v/>
      </c>
      <c r="D446" t="str">
        <f ca="1"/>
        <v>8593468857</v>
      </c>
      <c r="F446" t="str">
        <f ca="1"/>
        <v/>
      </c>
    </row>
    <row r="447" spans="1:6" x14ac:dyDescent="0.2">
      <c r="A447" t="str">
        <f ca="1"/>
        <v>Logan Anderson</v>
      </c>
      <c r="B447" t="str">
        <f ca="1"/>
        <v>United States, California, Chula Vista, Chestnut St, 2, 54119</v>
      </c>
      <c r="C447" t="str">
        <f ca="1"/>
        <v>GardenGuild Holdings</v>
      </c>
      <c r="D447" t="str">
        <f ca="1"/>
        <v>9495825941</v>
      </c>
      <c r="F447">
        <f ca="1"/>
        <v>447</v>
      </c>
    </row>
    <row r="448" spans="1:6" x14ac:dyDescent="0.2">
      <c r="A448" t="str">
        <f ca="1"/>
        <v>Emma Taylor</v>
      </c>
      <c r="B448" t="str">
        <f ca="1"/>
        <v>United States, Arkansas, Fort Smith, East St, 85, 93356</v>
      </c>
      <c r="C448" t="str">
        <f ca="1"/>
        <v/>
      </c>
      <c r="D448" t="str">
        <f ca="1"/>
        <v>5016249553</v>
      </c>
      <c r="F448">
        <f ca="1"/>
        <v>448</v>
      </c>
    </row>
    <row r="449" spans="1:6" x14ac:dyDescent="0.2">
      <c r="A449" t="str">
        <f ca="1"/>
        <v>Ofek Jones</v>
      </c>
      <c r="B449" t="str">
        <f ca="1"/>
        <v>United States, Arkansas, Little Rock, High St, 56, 54310</v>
      </c>
      <c r="C449" t="str">
        <f ca="1"/>
        <v/>
      </c>
      <c r="D449" t="str">
        <f ca="1"/>
        <v>8708272822</v>
      </c>
      <c r="F449">
        <f ca="1"/>
        <v>449</v>
      </c>
    </row>
    <row r="450" spans="1:6" x14ac:dyDescent="0.2">
      <c r="A450" t="str">
        <f ca="1"/>
        <v>Jacob Martinez</v>
      </c>
      <c r="B450" t="str">
        <f ca="1"/>
        <v>United States, Maine, Biddeford, Hillcrest Dr, 93, 70304</v>
      </c>
      <c r="C450" t="str">
        <f ca="1"/>
        <v>NatureNest Creators</v>
      </c>
      <c r="D450" t="str">
        <f ca="1"/>
        <v>2072022609</v>
      </c>
      <c r="F450">
        <f ca="1"/>
        <v>450</v>
      </c>
    </row>
    <row r="451" spans="1:6" x14ac:dyDescent="0.2">
      <c r="A451" t="str">
        <f ca="1"/>
        <v>Tom Smith</v>
      </c>
      <c r="B451" t="str">
        <f ca="1"/>
        <v>United States, Illinois, Naperville, Front St, 85, 19821</v>
      </c>
      <c r="C451" t="str">
        <f ca="1"/>
        <v>EdenEcho Developers</v>
      </c>
      <c r="D451" t="str">
        <f ca="1"/>
        <v>7082889224</v>
      </c>
      <c r="F451" t="str">
        <f ca="1"/>
        <v/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C696B-DC39-4BCF-9483-9FCBEFB69FD7}">
  <sheetPr>
    <tabColor theme="9" tint="-0.249977111117893"/>
  </sheetPr>
  <dimension ref="A1:K368"/>
  <sheetViews>
    <sheetView workbookViewId="0">
      <selection activeCell="K47" sqref="K47"/>
    </sheetView>
  </sheetViews>
  <sheetFormatPr defaultRowHeight="14.25" x14ac:dyDescent="0.2"/>
  <cols>
    <col min="2" max="2" width="17.875" bestFit="1" customWidth="1"/>
    <col min="3" max="3" width="14.5" bestFit="1" customWidth="1"/>
    <col min="4" max="4" width="24.875" bestFit="1" customWidth="1"/>
    <col min="5" max="5" width="26.125" bestFit="1" customWidth="1"/>
    <col min="7" max="7" width="23.375" bestFit="1" customWidth="1"/>
    <col min="9" max="9" width="26.125" bestFit="1" customWidth="1"/>
    <col min="11" max="11" width="44.25" bestFit="1" customWidth="1"/>
  </cols>
  <sheetData>
    <row r="1" spans="1:11" ht="15" thickBot="1" x14ac:dyDescent="0.25">
      <c r="B1" t="s">
        <v>990</v>
      </c>
      <c r="C1" t="s">
        <v>991</v>
      </c>
      <c r="D1" t="s">
        <v>531</v>
      </c>
      <c r="E1" t="s">
        <v>992</v>
      </c>
      <c r="G1" s="5" t="s">
        <v>993</v>
      </c>
      <c r="I1" t="s">
        <v>997</v>
      </c>
    </row>
    <row r="2" spans="1:11" x14ac:dyDescent="0.2">
      <c r="A2" t="e" cm="1" vm="2">
        <f t="array" aca="1" ref="A2" ca="1">_xlfn.SEQUENCE('Order,Users,search,DetO amounts'!$C$2)</f>
        <v>#VALUE!</v>
      </c>
      <c r="B2" t="e" cm="1" vm="3">
        <f t="array" aca="1" ref="B2" ca="1">_xlfn.ANCHORARRAY('SearchDT gen'!$B$2)</f>
        <v>#VALUE!</v>
      </c>
      <c r="C2" t="e" cm="1" vm="2">
        <f t="array" aca="1" ref="C2" ca="1">_xlfn.MAP(_xlfn.ANCHORARRAY($A$2),_xlfn.LAMBDA(_xlpm.x,IF(_xlpm.x&gt;0,_xlfn.CONCAT(TEXT(RANDBETWEEN(0,255),"#"),".",TEXT(RANDBETWEEN(0,255),"#"),".",TEXT(RANDBETWEEN(0,255),"#"),".",TEXT(RANDBETWEEN(0,255),"#")),"nope")))</f>
        <v>#VALUE!</v>
      </c>
      <c r="D2" t="e" cm="1" vm="2">
        <f t="array" aca="1" ref="D2" ca="1">_xlfn.MAP(_xlfn.ANCHORARRAY(A2),_xlfn.LAMBDA(_xlpm.x,IF(AND(_xlpm.x&gt;0,_xlfn.BINOM.INV(1,$G$2,RAND())),INDEX(_xlfn.ANCHORARRAY(UsersData!$A$2),RANDBETWEEN(1,'Order,Users,search,DetO amounts'!$B$2)),"")))</f>
        <v>#VALUE!</v>
      </c>
      <c r="E2" t="e" cm="1" vm="2">
        <f t="array" aca="1" ref="E2" ca="1">_xlfn.MAP(_xlfn.ANCHORARRAY($A$2),_xlfn.LAMBDA(_xlpm.x,IF(_xlpm.x&gt;0,INDEX($I$2:$I$368,RANDBETWEEN(1,COUNTA($I:$I))),"nope")))</f>
        <v>#VALUE!</v>
      </c>
      <c r="G2" s="4">
        <v>0.35</v>
      </c>
      <c r="I2" t="s">
        <v>995</v>
      </c>
      <c r="K2" t="s">
        <v>890</v>
      </c>
    </row>
    <row r="3" spans="1:11" x14ac:dyDescent="0.2">
      <c r="I3" t="s">
        <v>1059</v>
      </c>
      <c r="K3" t="s">
        <v>891</v>
      </c>
    </row>
    <row r="4" spans="1:11" x14ac:dyDescent="0.2">
      <c r="I4" t="s">
        <v>994</v>
      </c>
      <c r="K4" t="s">
        <v>892</v>
      </c>
    </row>
    <row r="5" spans="1:11" x14ac:dyDescent="0.2">
      <c r="I5" t="s">
        <v>996</v>
      </c>
      <c r="K5" t="s">
        <v>893</v>
      </c>
    </row>
    <row r="6" spans="1:11" x14ac:dyDescent="0.2">
      <c r="I6" t="s">
        <v>912</v>
      </c>
      <c r="K6" t="s">
        <v>894</v>
      </c>
    </row>
    <row r="7" spans="1:11" x14ac:dyDescent="0.2">
      <c r="I7" t="s">
        <v>913</v>
      </c>
      <c r="K7" t="s">
        <v>895</v>
      </c>
    </row>
    <row r="8" spans="1:11" x14ac:dyDescent="0.2">
      <c r="I8" t="s">
        <v>998</v>
      </c>
      <c r="K8" t="s">
        <v>896</v>
      </c>
    </row>
    <row r="9" spans="1:11" x14ac:dyDescent="0.2">
      <c r="I9" t="s">
        <v>914</v>
      </c>
      <c r="K9" t="s">
        <v>897</v>
      </c>
    </row>
    <row r="10" spans="1:11" x14ac:dyDescent="0.2">
      <c r="I10" t="s">
        <v>915</v>
      </c>
      <c r="K10" t="s">
        <v>898</v>
      </c>
    </row>
    <row r="11" spans="1:11" x14ac:dyDescent="0.2">
      <c r="I11" t="s">
        <v>916</v>
      </c>
      <c r="K11" t="s">
        <v>899</v>
      </c>
    </row>
    <row r="12" spans="1:11" x14ac:dyDescent="0.2">
      <c r="I12" t="s">
        <v>917</v>
      </c>
      <c r="K12" t="s">
        <v>900</v>
      </c>
    </row>
    <row r="13" spans="1:11" x14ac:dyDescent="0.2">
      <c r="I13" t="s">
        <v>918</v>
      </c>
      <c r="K13" t="s">
        <v>901</v>
      </c>
    </row>
    <row r="14" spans="1:11" x14ac:dyDescent="0.2">
      <c r="I14" t="s">
        <v>919</v>
      </c>
      <c r="K14" t="s">
        <v>902</v>
      </c>
    </row>
    <row r="15" spans="1:11" x14ac:dyDescent="0.2">
      <c r="I15" t="s">
        <v>920</v>
      </c>
      <c r="K15" t="s">
        <v>903</v>
      </c>
    </row>
    <row r="16" spans="1:11" x14ac:dyDescent="0.2">
      <c r="I16" t="s">
        <v>921</v>
      </c>
      <c r="K16" t="s">
        <v>904</v>
      </c>
    </row>
    <row r="17" spans="9:11" x14ac:dyDescent="0.2">
      <c r="I17" t="s">
        <v>922</v>
      </c>
      <c r="K17" t="s">
        <v>905</v>
      </c>
    </row>
    <row r="18" spans="9:11" x14ac:dyDescent="0.2">
      <c r="I18" t="s">
        <v>923</v>
      </c>
      <c r="K18" t="s">
        <v>906</v>
      </c>
    </row>
    <row r="19" spans="9:11" x14ac:dyDescent="0.2">
      <c r="I19" t="s">
        <v>924</v>
      </c>
      <c r="K19" t="s">
        <v>907</v>
      </c>
    </row>
    <row r="20" spans="9:11" x14ac:dyDescent="0.2">
      <c r="I20" t="s">
        <v>925</v>
      </c>
      <c r="K20" t="s">
        <v>909</v>
      </c>
    </row>
    <row r="21" spans="9:11" x14ac:dyDescent="0.2">
      <c r="I21" t="s">
        <v>926</v>
      </c>
      <c r="K21" t="s">
        <v>908</v>
      </c>
    </row>
    <row r="22" spans="9:11" x14ac:dyDescent="0.2">
      <c r="I22" t="s">
        <v>927</v>
      </c>
      <c r="K22" t="s">
        <v>910</v>
      </c>
    </row>
    <row r="23" spans="9:11" x14ac:dyDescent="0.2">
      <c r="I23" t="s">
        <v>928</v>
      </c>
      <c r="K23" t="s">
        <v>911</v>
      </c>
    </row>
    <row r="24" spans="9:11" x14ac:dyDescent="0.2">
      <c r="I24" t="s">
        <v>929</v>
      </c>
      <c r="K24" t="s">
        <v>912</v>
      </c>
    </row>
    <row r="25" spans="9:11" x14ac:dyDescent="0.2">
      <c r="I25" t="s">
        <v>930</v>
      </c>
      <c r="K25" t="s">
        <v>913</v>
      </c>
    </row>
    <row r="26" spans="9:11" x14ac:dyDescent="0.2">
      <c r="I26" t="s">
        <v>931</v>
      </c>
      <c r="K26" t="s">
        <v>914</v>
      </c>
    </row>
    <row r="27" spans="9:11" x14ac:dyDescent="0.2">
      <c r="I27" t="s">
        <v>932</v>
      </c>
      <c r="K27" t="s">
        <v>915</v>
      </c>
    </row>
    <row r="28" spans="9:11" x14ac:dyDescent="0.2">
      <c r="I28" t="s">
        <v>933</v>
      </c>
      <c r="K28" t="s">
        <v>916</v>
      </c>
    </row>
    <row r="29" spans="9:11" x14ac:dyDescent="0.2">
      <c r="I29" t="s">
        <v>934</v>
      </c>
      <c r="K29" t="s">
        <v>917</v>
      </c>
    </row>
    <row r="30" spans="9:11" x14ac:dyDescent="0.2">
      <c r="I30" t="s">
        <v>935</v>
      </c>
      <c r="K30" t="s">
        <v>918</v>
      </c>
    </row>
    <row r="31" spans="9:11" x14ac:dyDescent="0.2">
      <c r="I31" t="s">
        <v>936</v>
      </c>
      <c r="K31" t="s">
        <v>919</v>
      </c>
    </row>
    <row r="32" spans="9:11" x14ac:dyDescent="0.2">
      <c r="I32" t="s">
        <v>937</v>
      </c>
      <c r="K32" t="s">
        <v>920</v>
      </c>
    </row>
    <row r="33" spans="9:11" x14ac:dyDescent="0.2">
      <c r="I33" t="s">
        <v>938</v>
      </c>
      <c r="K33" t="s">
        <v>921</v>
      </c>
    </row>
    <row r="34" spans="9:11" x14ac:dyDescent="0.2">
      <c r="I34" t="s">
        <v>939</v>
      </c>
      <c r="K34" t="s">
        <v>922</v>
      </c>
    </row>
    <row r="35" spans="9:11" x14ac:dyDescent="0.2">
      <c r="I35" t="s">
        <v>940</v>
      </c>
      <c r="K35" t="s">
        <v>923</v>
      </c>
    </row>
    <row r="36" spans="9:11" x14ac:dyDescent="0.2">
      <c r="I36" t="s">
        <v>941</v>
      </c>
      <c r="K36" t="s">
        <v>924</v>
      </c>
    </row>
    <row r="37" spans="9:11" x14ac:dyDescent="0.2">
      <c r="I37" t="s">
        <v>942</v>
      </c>
      <c r="K37" t="s">
        <v>925</v>
      </c>
    </row>
    <row r="38" spans="9:11" x14ac:dyDescent="0.2">
      <c r="I38" t="s">
        <v>943</v>
      </c>
      <c r="K38" t="s">
        <v>926</v>
      </c>
    </row>
    <row r="39" spans="9:11" x14ac:dyDescent="0.2">
      <c r="I39" t="s">
        <v>947</v>
      </c>
      <c r="K39" t="s">
        <v>927</v>
      </c>
    </row>
    <row r="40" spans="9:11" x14ac:dyDescent="0.2">
      <c r="I40" t="s">
        <v>944</v>
      </c>
      <c r="K40" t="s">
        <v>928</v>
      </c>
    </row>
    <row r="41" spans="9:11" x14ac:dyDescent="0.2">
      <c r="I41" t="s">
        <v>945</v>
      </c>
      <c r="K41" t="s">
        <v>929</v>
      </c>
    </row>
    <row r="42" spans="9:11" x14ac:dyDescent="0.2">
      <c r="I42" t="s">
        <v>946</v>
      </c>
      <c r="K42" t="s">
        <v>930</v>
      </c>
    </row>
    <row r="43" spans="9:11" x14ac:dyDescent="0.2">
      <c r="I43" t="s">
        <v>948</v>
      </c>
      <c r="K43" t="s">
        <v>931</v>
      </c>
    </row>
    <row r="44" spans="9:11" x14ac:dyDescent="0.2">
      <c r="I44" t="s">
        <v>949</v>
      </c>
      <c r="K44" t="s">
        <v>932</v>
      </c>
    </row>
    <row r="45" spans="9:11" x14ac:dyDescent="0.2">
      <c r="I45" t="s">
        <v>950</v>
      </c>
      <c r="K45" t="s">
        <v>933</v>
      </c>
    </row>
    <row r="46" spans="9:11" x14ac:dyDescent="0.2">
      <c r="I46" t="s">
        <v>951</v>
      </c>
      <c r="K46" t="s">
        <v>934</v>
      </c>
    </row>
    <row r="47" spans="9:11" x14ac:dyDescent="0.2">
      <c r="I47" t="s">
        <v>952</v>
      </c>
      <c r="K47" t="s">
        <v>935</v>
      </c>
    </row>
    <row r="48" spans="9:11" x14ac:dyDescent="0.2">
      <c r="I48" t="s">
        <v>953</v>
      </c>
      <c r="K48" t="s">
        <v>936</v>
      </c>
    </row>
    <row r="49" spans="9:11" x14ac:dyDescent="0.2">
      <c r="I49" t="s">
        <v>954</v>
      </c>
      <c r="K49" t="s">
        <v>937</v>
      </c>
    </row>
    <row r="50" spans="9:11" x14ac:dyDescent="0.2">
      <c r="I50" t="s">
        <v>955</v>
      </c>
      <c r="K50" t="s">
        <v>938</v>
      </c>
    </row>
    <row r="51" spans="9:11" x14ac:dyDescent="0.2">
      <c r="I51" t="s">
        <v>956</v>
      </c>
      <c r="K51" t="s">
        <v>939</v>
      </c>
    </row>
    <row r="52" spans="9:11" x14ac:dyDescent="0.2">
      <c r="I52" t="s">
        <v>957</v>
      </c>
      <c r="K52" t="s">
        <v>940</v>
      </c>
    </row>
    <row r="53" spans="9:11" x14ac:dyDescent="0.2">
      <c r="I53" t="s">
        <v>958</v>
      </c>
      <c r="K53" t="s">
        <v>941</v>
      </c>
    </row>
    <row r="54" spans="9:11" x14ac:dyDescent="0.2">
      <c r="I54" t="s">
        <v>959</v>
      </c>
      <c r="K54" t="s">
        <v>942</v>
      </c>
    </row>
    <row r="55" spans="9:11" x14ac:dyDescent="0.2">
      <c r="I55" t="s">
        <v>960</v>
      </c>
      <c r="K55" t="s">
        <v>943</v>
      </c>
    </row>
    <row r="56" spans="9:11" x14ac:dyDescent="0.2">
      <c r="I56" t="s">
        <v>961</v>
      </c>
      <c r="K56" t="s">
        <v>947</v>
      </c>
    </row>
    <row r="57" spans="9:11" x14ac:dyDescent="0.2">
      <c r="I57" t="s">
        <v>962</v>
      </c>
      <c r="K57" t="s">
        <v>944</v>
      </c>
    </row>
    <row r="58" spans="9:11" x14ac:dyDescent="0.2">
      <c r="I58" t="s">
        <v>963</v>
      </c>
      <c r="K58" t="s">
        <v>945</v>
      </c>
    </row>
    <row r="59" spans="9:11" x14ac:dyDescent="0.2">
      <c r="I59" t="s">
        <v>964</v>
      </c>
      <c r="K59" t="s">
        <v>946</v>
      </c>
    </row>
    <row r="60" spans="9:11" x14ac:dyDescent="0.2">
      <c r="I60" t="s">
        <v>972</v>
      </c>
      <c r="K60" t="s">
        <v>948</v>
      </c>
    </row>
    <row r="61" spans="9:11" x14ac:dyDescent="0.2">
      <c r="I61" t="s">
        <v>965</v>
      </c>
      <c r="K61" t="s">
        <v>949</v>
      </c>
    </row>
    <row r="62" spans="9:11" x14ac:dyDescent="0.2">
      <c r="I62" t="s">
        <v>966</v>
      </c>
      <c r="K62" t="s">
        <v>950</v>
      </c>
    </row>
    <row r="63" spans="9:11" x14ac:dyDescent="0.2">
      <c r="I63" t="s">
        <v>967</v>
      </c>
      <c r="K63" t="s">
        <v>951</v>
      </c>
    </row>
    <row r="64" spans="9:11" x14ac:dyDescent="0.2">
      <c r="I64" t="s">
        <v>968</v>
      </c>
      <c r="K64" t="s">
        <v>952</v>
      </c>
    </row>
    <row r="65" spans="9:11" x14ac:dyDescent="0.2">
      <c r="I65" t="s">
        <v>969</v>
      </c>
      <c r="K65" t="s">
        <v>953</v>
      </c>
    </row>
    <row r="66" spans="9:11" x14ac:dyDescent="0.2">
      <c r="I66" t="s">
        <v>970</v>
      </c>
      <c r="K66" t="s">
        <v>954</v>
      </c>
    </row>
    <row r="67" spans="9:11" x14ac:dyDescent="0.2">
      <c r="I67" t="s">
        <v>971</v>
      </c>
      <c r="K67" t="s">
        <v>955</v>
      </c>
    </row>
    <row r="68" spans="9:11" x14ac:dyDescent="0.2">
      <c r="I68" t="s">
        <v>999</v>
      </c>
      <c r="K68" t="s">
        <v>956</v>
      </c>
    </row>
    <row r="69" spans="9:11" x14ac:dyDescent="0.2">
      <c r="I69" t="s">
        <v>1000</v>
      </c>
      <c r="K69" t="s">
        <v>957</v>
      </c>
    </row>
    <row r="70" spans="9:11" x14ac:dyDescent="0.2">
      <c r="I70" t="s">
        <v>1002</v>
      </c>
      <c r="K70" t="s">
        <v>958</v>
      </c>
    </row>
    <row r="71" spans="9:11" x14ac:dyDescent="0.2">
      <c r="I71" t="s">
        <v>1004</v>
      </c>
      <c r="K71" t="s">
        <v>959</v>
      </c>
    </row>
    <row r="72" spans="9:11" x14ac:dyDescent="0.2">
      <c r="I72" t="s">
        <v>1007</v>
      </c>
      <c r="K72" t="s">
        <v>960</v>
      </c>
    </row>
    <row r="73" spans="9:11" x14ac:dyDescent="0.2">
      <c r="I73" t="s">
        <v>1008</v>
      </c>
      <c r="K73" t="s">
        <v>961</v>
      </c>
    </row>
    <row r="74" spans="9:11" x14ac:dyDescent="0.2">
      <c r="I74" t="s">
        <v>1010</v>
      </c>
      <c r="K74" t="s">
        <v>962</v>
      </c>
    </row>
    <row r="75" spans="9:11" x14ac:dyDescent="0.2">
      <c r="I75" t="s">
        <v>1011</v>
      </c>
      <c r="K75" t="s">
        <v>963</v>
      </c>
    </row>
    <row r="76" spans="9:11" x14ac:dyDescent="0.2">
      <c r="I76" t="s">
        <v>1013</v>
      </c>
      <c r="K76" t="s">
        <v>964</v>
      </c>
    </row>
    <row r="77" spans="9:11" x14ac:dyDescent="0.2">
      <c r="I77" t="s">
        <v>1016</v>
      </c>
      <c r="K77" t="s">
        <v>972</v>
      </c>
    </row>
    <row r="78" spans="9:11" x14ac:dyDescent="0.2">
      <c r="I78" t="s">
        <v>1020</v>
      </c>
      <c r="K78" t="s">
        <v>965</v>
      </c>
    </row>
    <row r="79" spans="9:11" x14ac:dyDescent="0.2">
      <c r="I79" t="s">
        <v>1023</v>
      </c>
      <c r="K79" t="s">
        <v>966</v>
      </c>
    </row>
    <row r="80" spans="9:11" x14ac:dyDescent="0.2">
      <c r="I80" t="s">
        <v>1025</v>
      </c>
      <c r="K80" t="s">
        <v>967</v>
      </c>
    </row>
    <row r="81" spans="9:11" x14ac:dyDescent="0.2">
      <c r="I81" t="s">
        <v>1028</v>
      </c>
      <c r="K81" t="s">
        <v>968</v>
      </c>
    </row>
    <row r="82" spans="9:11" x14ac:dyDescent="0.2">
      <c r="I82" t="s">
        <v>1031</v>
      </c>
      <c r="K82" t="s">
        <v>969</v>
      </c>
    </row>
    <row r="83" spans="9:11" x14ac:dyDescent="0.2">
      <c r="I83" t="s">
        <v>1032</v>
      </c>
      <c r="K83" t="s">
        <v>970</v>
      </c>
    </row>
    <row r="84" spans="9:11" x14ac:dyDescent="0.2">
      <c r="I84" t="s">
        <v>1034</v>
      </c>
      <c r="K84" t="s">
        <v>971</v>
      </c>
    </row>
    <row r="85" spans="9:11" x14ac:dyDescent="0.2">
      <c r="I85" t="s">
        <v>1036</v>
      </c>
    </row>
    <row r="86" spans="9:11" x14ac:dyDescent="0.2">
      <c r="I86" t="s">
        <v>1014</v>
      </c>
    </row>
    <row r="87" spans="9:11" x14ac:dyDescent="0.2">
      <c r="I87" t="s">
        <v>1039</v>
      </c>
    </row>
    <row r="88" spans="9:11" x14ac:dyDescent="0.2">
      <c r="I88" t="s">
        <v>1041</v>
      </c>
    </row>
    <row r="89" spans="9:11" x14ac:dyDescent="0.2">
      <c r="I89" t="s">
        <v>1042</v>
      </c>
    </row>
    <row r="90" spans="9:11" x14ac:dyDescent="0.2">
      <c r="I90" t="s">
        <v>1044</v>
      </c>
    </row>
    <row r="91" spans="9:11" x14ac:dyDescent="0.2">
      <c r="I91" t="s">
        <v>1045</v>
      </c>
    </row>
    <row r="92" spans="9:11" x14ac:dyDescent="0.2">
      <c r="I92" t="s">
        <v>1047</v>
      </c>
    </row>
    <row r="93" spans="9:11" x14ac:dyDescent="0.2">
      <c r="I93" t="s">
        <v>1049</v>
      </c>
    </row>
    <row r="94" spans="9:11" x14ac:dyDescent="0.2">
      <c r="I94" t="s">
        <v>1050</v>
      </c>
    </row>
    <row r="95" spans="9:11" x14ac:dyDescent="0.2">
      <c r="I95" t="s">
        <v>1051</v>
      </c>
    </row>
    <row r="96" spans="9:11" x14ac:dyDescent="0.2">
      <c r="I96" t="s">
        <v>1053</v>
      </c>
    </row>
    <row r="97" spans="9:9" x14ac:dyDescent="0.2">
      <c r="I97" t="s">
        <v>1055</v>
      </c>
    </row>
    <row r="98" spans="9:9" x14ac:dyDescent="0.2">
      <c r="I98" t="s">
        <v>1056</v>
      </c>
    </row>
    <row r="99" spans="9:9" x14ac:dyDescent="0.2">
      <c r="I99" t="s">
        <v>1057</v>
      </c>
    </row>
    <row r="100" spans="9:9" x14ac:dyDescent="0.2">
      <c r="I100" t="s">
        <v>1001</v>
      </c>
    </row>
    <row r="101" spans="9:9" x14ac:dyDescent="0.2">
      <c r="I101" t="s">
        <v>1003</v>
      </c>
    </row>
    <row r="102" spans="9:9" x14ac:dyDescent="0.2">
      <c r="I102" t="s">
        <v>1005</v>
      </c>
    </row>
    <row r="103" spans="9:9" x14ac:dyDescent="0.2">
      <c r="I103" t="s">
        <v>1006</v>
      </c>
    </row>
    <row r="104" spans="9:9" x14ac:dyDescent="0.2">
      <c r="I104" t="s">
        <v>1009</v>
      </c>
    </row>
    <row r="105" spans="9:9" x14ac:dyDescent="0.2">
      <c r="I105" t="s">
        <v>1012</v>
      </c>
    </row>
    <row r="106" spans="9:9" x14ac:dyDescent="0.2">
      <c r="I106" t="s">
        <v>1017</v>
      </c>
    </row>
    <row r="107" spans="9:9" x14ac:dyDescent="0.2">
      <c r="I107" t="s">
        <v>1021</v>
      </c>
    </row>
    <row r="108" spans="9:9" x14ac:dyDescent="0.2">
      <c r="I108" t="s">
        <v>1024</v>
      </c>
    </row>
    <row r="109" spans="9:9" x14ac:dyDescent="0.2">
      <c r="I109" t="s">
        <v>1026</v>
      </c>
    </row>
    <row r="110" spans="9:9" x14ac:dyDescent="0.2">
      <c r="I110" t="s">
        <v>1027</v>
      </c>
    </row>
    <row r="111" spans="9:9" x14ac:dyDescent="0.2">
      <c r="I111" t="s">
        <v>1029</v>
      </c>
    </row>
    <row r="112" spans="9:9" x14ac:dyDescent="0.2">
      <c r="I112" t="s">
        <v>1033</v>
      </c>
    </row>
    <row r="113" spans="9:9" x14ac:dyDescent="0.2">
      <c r="I113" t="s">
        <v>1035</v>
      </c>
    </row>
    <row r="114" spans="9:9" x14ac:dyDescent="0.2">
      <c r="I114" t="s">
        <v>1038</v>
      </c>
    </row>
    <row r="115" spans="9:9" x14ac:dyDescent="0.2">
      <c r="I115" t="s">
        <v>1040</v>
      </c>
    </row>
    <row r="116" spans="9:9" x14ac:dyDescent="0.2">
      <c r="I116" t="s">
        <v>1043</v>
      </c>
    </row>
    <row r="117" spans="9:9" x14ac:dyDescent="0.2">
      <c r="I117" t="s">
        <v>1046</v>
      </c>
    </row>
    <row r="118" spans="9:9" x14ac:dyDescent="0.2">
      <c r="I118" t="s">
        <v>1048</v>
      </c>
    </row>
    <row r="119" spans="9:9" x14ac:dyDescent="0.2">
      <c r="I119" t="s">
        <v>1019</v>
      </c>
    </row>
    <row r="120" spans="9:9" x14ac:dyDescent="0.2">
      <c r="I120" t="s">
        <v>1052</v>
      </c>
    </row>
    <row r="121" spans="9:9" x14ac:dyDescent="0.2">
      <c r="I121" t="s">
        <v>1054</v>
      </c>
    </row>
    <row r="122" spans="9:9" x14ac:dyDescent="0.2">
      <c r="I122" t="s">
        <v>1018</v>
      </c>
    </row>
    <row r="123" spans="9:9" x14ac:dyDescent="0.2">
      <c r="I123" t="s">
        <v>1058</v>
      </c>
    </row>
    <row r="124" spans="9:9" x14ac:dyDescent="0.2">
      <c r="I124" t="s">
        <v>1015</v>
      </c>
    </row>
    <row r="125" spans="9:9" x14ac:dyDescent="0.2">
      <c r="I125" t="s">
        <v>1022</v>
      </c>
    </row>
    <row r="126" spans="9:9" x14ac:dyDescent="0.2">
      <c r="I126" t="s">
        <v>1030</v>
      </c>
    </row>
    <row r="127" spans="9:9" x14ac:dyDescent="0.2">
      <c r="I127" t="s">
        <v>1037</v>
      </c>
    </row>
    <row r="128" spans="9:9" x14ac:dyDescent="0.2">
      <c r="I128" t="s">
        <v>1060</v>
      </c>
    </row>
    <row r="129" spans="9:9" x14ac:dyDescent="0.2">
      <c r="I129" t="s">
        <v>1061</v>
      </c>
    </row>
    <row r="130" spans="9:9" x14ac:dyDescent="0.2">
      <c r="I130" t="s">
        <v>1062</v>
      </c>
    </row>
    <row r="131" spans="9:9" x14ac:dyDescent="0.2">
      <c r="I131" t="s">
        <v>1063</v>
      </c>
    </row>
    <row r="132" spans="9:9" x14ac:dyDescent="0.2">
      <c r="I132" t="s">
        <v>1064</v>
      </c>
    </row>
    <row r="133" spans="9:9" x14ac:dyDescent="0.2">
      <c r="I133" t="s">
        <v>1065</v>
      </c>
    </row>
    <row r="134" spans="9:9" x14ac:dyDescent="0.2">
      <c r="I134" t="s">
        <v>1066</v>
      </c>
    </row>
    <row r="135" spans="9:9" x14ac:dyDescent="0.2">
      <c r="I135" t="s">
        <v>1067</v>
      </c>
    </row>
    <row r="136" spans="9:9" x14ac:dyDescent="0.2">
      <c r="I136" t="s">
        <v>1068</v>
      </c>
    </row>
    <row r="137" spans="9:9" x14ac:dyDescent="0.2">
      <c r="I137" t="s">
        <v>1069</v>
      </c>
    </row>
    <row r="138" spans="9:9" x14ac:dyDescent="0.2">
      <c r="I138" t="s">
        <v>1070</v>
      </c>
    </row>
    <row r="139" spans="9:9" x14ac:dyDescent="0.2">
      <c r="I139" t="s">
        <v>1071</v>
      </c>
    </row>
    <row r="140" spans="9:9" x14ac:dyDescent="0.2">
      <c r="I140" t="s">
        <v>1072</v>
      </c>
    </row>
    <row r="141" spans="9:9" x14ac:dyDescent="0.2">
      <c r="I141" t="s">
        <v>1073</v>
      </c>
    </row>
    <row r="142" spans="9:9" x14ac:dyDescent="0.2">
      <c r="I142" t="s">
        <v>1074</v>
      </c>
    </row>
    <row r="143" spans="9:9" x14ac:dyDescent="0.2">
      <c r="I143" t="s">
        <v>1075</v>
      </c>
    </row>
    <row r="144" spans="9:9" x14ac:dyDescent="0.2">
      <c r="I144" t="s">
        <v>1076</v>
      </c>
    </row>
    <row r="145" spans="9:9" x14ac:dyDescent="0.2">
      <c r="I145" t="s">
        <v>1077</v>
      </c>
    </row>
    <row r="146" spans="9:9" x14ac:dyDescent="0.2">
      <c r="I146" t="s">
        <v>1078</v>
      </c>
    </row>
    <row r="147" spans="9:9" x14ac:dyDescent="0.2">
      <c r="I147" t="s">
        <v>1079</v>
      </c>
    </row>
    <row r="148" spans="9:9" x14ac:dyDescent="0.2">
      <c r="I148" t="s">
        <v>1080</v>
      </c>
    </row>
    <row r="149" spans="9:9" x14ac:dyDescent="0.2">
      <c r="I149" t="s">
        <v>1081</v>
      </c>
    </row>
    <row r="150" spans="9:9" x14ac:dyDescent="0.2">
      <c r="I150" t="s">
        <v>1082</v>
      </c>
    </row>
    <row r="151" spans="9:9" x14ac:dyDescent="0.2">
      <c r="I151" t="s">
        <v>1083</v>
      </c>
    </row>
    <row r="152" spans="9:9" x14ac:dyDescent="0.2">
      <c r="I152" t="s">
        <v>1084</v>
      </c>
    </row>
    <row r="153" spans="9:9" x14ac:dyDescent="0.2">
      <c r="I153" t="s">
        <v>1085</v>
      </c>
    </row>
    <row r="154" spans="9:9" x14ac:dyDescent="0.2">
      <c r="I154" t="s">
        <v>1086</v>
      </c>
    </row>
    <row r="155" spans="9:9" x14ac:dyDescent="0.2">
      <c r="I155" t="s">
        <v>1087</v>
      </c>
    </row>
    <row r="156" spans="9:9" x14ac:dyDescent="0.2">
      <c r="I156" t="s">
        <v>1088</v>
      </c>
    </row>
    <row r="157" spans="9:9" x14ac:dyDescent="0.2">
      <c r="I157" t="s">
        <v>1089</v>
      </c>
    </row>
    <row r="158" spans="9:9" x14ac:dyDescent="0.2">
      <c r="I158" t="s">
        <v>1090</v>
      </c>
    </row>
    <row r="159" spans="9:9" x14ac:dyDescent="0.2">
      <c r="I159" t="s">
        <v>986</v>
      </c>
    </row>
    <row r="160" spans="9:9" x14ac:dyDescent="0.2">
      <c r="I160" t="s">
        <v>1093</v>
      </c>
    </row>
    <row r="161" spans="9:9" x14ac:dyDescent="0.2">
      <c r="I161" t="s">
        <v>1096</v>
      </c>
    </row>
    <row r="162" spans="9:9" x14ac:dyDescent="0.2">
      <c r="I162" t="s">
        <v>1098</v>
      </c>
    </row>
    <row r="163" spans="9:9" x14ac:dyDescent="0.2">
      <c r="I163" t="s">
        <v>1100</v>
      </c>
    </row>
    <row r="164" spans="9:9" x14ac:dyDescent="0.2">
      <c r="I164" t="s">
        <v>1104</v>
      </c>
    </row>
    <row r="165" spans="9:9" x14ac:dyDescent="0.2">
      <c r="I165" t="s">
        <v>1106</v>
      </c>
    </row>
    <row r="166" spans="9:9" x14ac:dyDescent="0.2">
      <c r="I166" t="s">
        <v>987</v>
      </c>
    </row>
    <row r="167" spans="9:9" x14ac:dyDescent="0.2">
      <c r="I167" t="s">
        <v>1091</v>
      </c>
    </row>
    <row r="168" spans="9:9" x14ac:dyDescent="0.2">
      <c r="I168" t="s">
        <v>1092</v>
      </c>
    </row>
    <row r="169" spans="9:9" x14ac:dyDescent="0.2">
      <c r="I169" t="s">
        <v>1108</v>
      </c>
    </row>
    <row r="170" spans="9:9" x14ac:dyDescent="0.2">
      <c r="I170" t="s">
        <v>1114</v>
      </c>
    </row>
    <row r="171" spans="9:9" x14ac:dyDescent="0.2">
      <c r="I171" t="s">
        <v>1115</v>
      </c>
    </row>
    <row r="172" spans="9:9" x14ac:dyDescent="0.2">
      <c r="I172" t="s">
        <v>1116</v>
      </c>
    </row>
    <row r="173" spans="9:9" x14ac:dyDescent="0.2">
      <c r="I173" t="s">
        <v>1094</v>
      </c>
    </row>
    <row r="174" spans="9:9" x14ac:dyDescent="0.2">
      <c r="I174" t="s">
        <v>1095</v>
      </c>
    </row>
    <row r="175" spans="9:9" x14ac:dyDescent="0.2">
      <c r="I175" t="s">
        <v>1097</v>
      </c>
    </row>
    <row r="176" spans="9:9" x14ac:dyDescent="0.2">
      <c r="I176" t="s">
        <v>1099</v>
      </c>
    </row>
    <row r="177" spans="9:9" x14ac:dyDescent="0.2">
      <c r="I177" t="s">
        <v>1101</v>
      </c>
    </row>
    <row r="178" spans="9:9" x14ac:dyDescent="0.2">
      <c r="I178" t="s">
        <v>1102</v>
      </c>
    </row>
    <row r="179" spans="9:9" x14ac:dyDescent="0.2">
      <c r="I179" t="s">
        <v>1103</v>
      </c>
    </row>
    <row r="180" spans="9:9" x14ac:dyDescent="0.2">
      <c r="I180" t="s">
        <v>1105</v>
      </c>
    </row>
    <row r="181" spans="9:9" x14ac:dyDescent="0.2">
      <c r="I181" t="s">
        <v>1107</v>
      </c>
    </row>
    <row r="182" spans="9:9" x14ac:dyDescent="0.2">
      <c r="I182" t="s">
        <v>1109</v>
      </c>
    </row>
    <row r="183" spans="9:9" x14ac:dyDescent="0.2">
      <c r="I183" t="s">
        <v>1110</v>
      </c>
    </row>
    <row r="184" spans="9:9" x14ac:dyDescent="0.2">
      <c r="I184" t="s">
        <v>1111</v>
      </c>
    </row>
    <row r="185" spans="9:9" x14ac:dyDescent="0.2">
      <c r="I185" t="s">
        <v>1112</v>
      </c>
    </row>
    <row r="186" spans="9:9" x14ac:dyDescent="0.2">
      <c r="I186" t="s">
        <v>1113</v>
      </c>
    </row>
    <row r="187" spans="9:9" x14ac:dyDescent="0.2">
      <c r="I187" t="s">
        <v>1117</v>
      </c>
    </row>
    <row r="188" spans="9:9" x14ac:dyDescent="0.2">
      <c r="I188" t="s">
        <v>1118</v>
      </c>
    </row>
    <row r="189" spans="9:9" x14ac:dyDescent="0.2">
      <c r="I189" t="s">
        <v>1119</v>
      </c>
    </row>
    <row r="190" spans="9:9" x14ac:dyDescent="0.2">
      <c r="I190" t="s">
        <v>1120</v>
      </c>
    </row>
    <row r="191" spans="9:9" x14ac:dyDescent="0.2">
      <c r="I191" t="s">
        <v>1121</v>
      </c>
    </row>
    <row r="192" spans="9:9" x14ac:dyDescent="0.2">
      <c r="I192" t="s">
        <v>1122</v>
      </c>
    </row>
    <row r="193" spans="9:9" x14ac:dyDescent="0.2">
      <c r="I193" t="s">
        <v>1123</v>
      </c>
    </row>
    <row r="194" spans="9:9" x14ac:dyDescent="0.2">
      <c r="I194" t="s">
        <v>1124</v>
      </c>
    </row>
    <row r="195" spans="9:9" x14ac:dyDescent="0.2">
      <c r="I195" t="s">
        <v>1125</v>
      </c>
    </row>
    <row r="196" spans="9:9" x14ac:dyDescent="0.2">
      <c r="I196" t="s">
        <v>995</v>
      </c>
    </row>
    <row r="197" spans="9:9" x14ac:dyDescent="0.2">
      <c r="I197" t="s">
        <v>1059</v>
      </c>
    </row>
    <row r="198" spans="9:9" x14ac:dyDescent="0.2">
      <c r="I198" t="s">
        <v>994</v>
      </c>
    </row>
    <row r="199" spans="9:9" x14ac:dyDescent="0.2">
      <c r="I199" t="s">
        <v>996</v>
      </c>
    </row>
    <row r="200" spans="9:9" x14ac:dyDescent="0.2">
      <c r="I200" t="s">
        <v>995</v>
      </c>
    </row>
    <row r="201" spans="9:9" x14ac:dyDescent="0.2">
      <c r="I201" t="s">
        <v>1059</v>
      </c>
    </row>
    <row r="202" spans="9:9" x14ac:dyDescent="0.2">
      <c r="I202" t="s">
        <v>994</v>
      </c>
    </row>
    <row r="203" spans="9:9" x14ac:dyDescent="0.2">
      <c r="I203" t="s">
        <v>996</v>
      </c>
    </row>
    <row r="204" spans="9:9" x14ac:dyDescent="0.2">
      <c r="I204" t="s">
        <v>995</v>
      </c>
    </row>
    <row r="205" spans="9:9" x14ac:dyDescent="0.2">
      <c r="I205" t="s">
        <v>1059</v>
      </c>
    </row>
    <row r="206" spans="9:9" x14ac:dyDescent="0.2">
      <c r="I206" t="s">
        <v>994</v>
      </c>
    </row>
    <row r="207" spans="9:9" x14ac:dyDescent="0.2">
      <c r="I207" t="s">
        <v>996</v>
      </c>
    </row>
    <row r="208" spans="9:9" x14ac:dyDescent="0.2">
      <c r="I208" t="s">
        <v>995</v>
      </c>
    </row>
    <row r="209" spans="9:9" x14ac:dyDescent="0.2">
      <c r="I209" t="s">
        <v>1059</v>
      </c>
    </row>
    <row r="210" spans="9:9" x14ac:dyDescent="0.2">
      <c r="I210" t="s">
        <v>994</v>
      </c>
    </row>
    <row r="211" spans="9:9" x14ac:dyDescent="0.2">
      <c r="I211" t="s">
        <v>996</v>
      </c>
    </row>
    <row r="212" spans="9:9" x14ac:dyDescent="0.2">
      <c r="I212" t="s">
        <v>995</v>
      </c>
    </row>
    <row r="213" spans="9:9" x14ac:dyDescent="0.2">
      <c r="I213" t="s">
        <v>1059</v>
      </c>
    </row>
    <row r="214" spans="9:9" x14ac:dyDescent="0.2">
      <c r="I214" t="s">
        <v>994</v>
      </c>
    </row>
    <row r="215" spans="9:9" x14ac:dyDescent="0.2">
      <c r="I215" t="s">
        <v>996</v>
      </c>
    </row>
    <row r="216" spans="9:9" x14ac:dyDescent="0.2">
      <c r="I216" t="s">
        <v>995</v>
      </c>
    </row>
    <row r="217" spans="9:9" x14ac:dyDescent="0.2">
      <c r="I217" t="s">
        <v>1059</v>
      </c>
    </row>
    <row r="218" spans="9:9" x14ac:dyDescent="0.2">
      <c r="I218" t="s">
        <v>994</v>
      </c>
    </row>
    <row r="219" spans="9:9" x14ac:dyDescent="0.2">
      <c r="I219" t="s">
        <v>996</v>
      </c>
    </row>
    <row r="220" spans="9:9" x14ac:dyDescent="0.2">
      <c r="I220" t="s">
        <v>995</v>
      </c>
    </row>
    <row r="221" spans="9:9" x14ac:dyDescent="0.2">
      <c r="I221" t="s">
        <v>1059</v>
      </c>
    </row>
    <row r="222" spans="9:9" x14ac:dyDescent="0.2">
      <c r="I222" t="s">
        <v>994</v>
      </c>
    </row>
    <row r="223" spans="9:9" x14ac:dyDescent="0.2">
      <c r="I223" t="s">
        <v>996</v>
      </c>
    </row>
    <row r="224" spans="9:9" x14ac:dyDescent="0.2">
      <c r="I224" t="s">
        <v>995</v>
      </c>
    </row>
    <row r="225" spans="9:9" x14ac:dyDescent="0.2">
      <c r="I225" t="s">
        <v>1059</v>
      </c>
    </row>
    <row r="226" spans="9:9" x14ac:dyDescent="0.2">
      <c r="I226" t="s">
        <v>994</v>
      </c>
    </row>
    <row r="227" spans="9:9" x14ac:dyDescent="0.2">
      <c r="I227" t="s">
        <v>996</v>
      </c>
    </row>
    <row r="228" spans="9:9" x14ac:dyDescent="0.2">
      <c r="I228" t="s">
        <v>995</v>
      </c>
    </row>
    <row r="229" spans="9:9" x14ac:dyDescent="0.2">
      <c r="I229" t="s">
        <v>1059</v>
      </c>
    </row>
    <row r="230" spans="9:9" x14ac:dyDescent="0.2">
      <c r="I230" t="s">
        <v>994</v>
      </c>
    </row>
    <row r="231" spans="9:9" x14ac:dyDescent="0.2">
      <c r="I231" t="s">
        <v>996</v>
      </c>
    </row>
    <row r="232" spans="9:9" x14ac:dyDescent="0.2">
      <c r="I232" t="s">
        <v>995</v>
      </c>
    </row>
    <row r="233" spans="9:9" x14ac:dyDescent="0.2">
      <c r="I233" t="s">
        <v>1059</v>
      </c>
    </row>
    <row r="234" spans="9:9" x14ac:dyDescent="0.2">
      <c r="I234" t="s">
        <v>994</v>
      </c>
    </row>
    <row r="235" spans="9:9" x14ac:dyDescent="0.2">
      <c r="I235" t="s">
        <v>996</v>
      </c>
    </row>
    <row r="236" spans="9:9" x14ac:dyDescent="0.2">
      <c r="I236" t="s">
        <v>995</v>
      </c>
    </row>
    <row r="237" spans="9:9" x14ac:dyDescent="0.2">
      <c r="I237" t="s">
        <v>1059</v>
      </c>
    </row>
    <row r="238" spans="9:9" x14ac:dyDescent="0.2">
      <c r="I238" t="s">
        <v>994</v>
      </c>
    </row>
    <row r="239" spans="9:9" x14ac:dyDescent="0.2">
      <c r="I239" t="s">
        <v>996</v>
      </c>
    </row>
    <row r="240" spans="9:9" x14ac:dyDescent="0.2">
      <c r="I240" t="s">
        <v>995</v>
      </c>
    </row>
    <row r="241" spans="9:9" x14ac:dyDescent="0.2">
      <c r="I241" t="s">
        <v>1059</v>
      </c>
    </row>
    <row r="242" spans="9:9" x14ac:dyDescent="0.2">
      <c r="I242" t="s">
        <v>994</v>
      </c>
    </row>
    <row r="243" spans="9:9" x14ac:dyDescent="0.2">
      <c r="I243" t="s">
        <v>996</v>
      </c>
    </row>
    <row r="244" spans="9:9" x14ac:dyDescent="0.2">
      <c r="I244" t="s">
        <v>995</v>
      </c>
    </row>
    <row r="245" spans="9:9" x14ac:dyDescent="0.2">
      <c r="I245" t="s">
        <v>1059</v>
      </c>
    </row>
    <row r="246" spans="9:9" x14ac:dyDescent="0.2">
      <c r="I246" t="s">
        <v>994</v>
      </c>
    </row>
    <row r="247" spans="9:9" x14ac:dyDescent="0.2">
      <c r="I247" t="s">
        <v>996</v>
      </c>
    </row>
    <row r="248" spans="9:9" x14ac:dyDescent="0.2">
      <c r="I248" t="s">
        <v>995</v>
      </c>
    </row>
    <row r="249" spans="9:9" x14ac:dyDescent="0.2">
      <c r="I249" t="s">
        <v>1059</v>
      </c>
    </row>
    <row r="250" spans="9:9" x14ac:dyDescent="0.2">
      <c r="I250" t="s">
        <v>994</v>
      </c>
    </row>
    <row r="251" spans="9:9" x14ac:dyDescent="0.2">
      <c r="I251" t="s">
        <v>996</v>
      </c>
    </row>
    <row r="252" spans="9:9" x14ac:dyDescent="0.2">
      <c r="I252" t="s">
        <v>995</v>
      </c>
    </row>
    <row r="253" spans="9:9" x14ac:dyDescent="0.2">
      <c r="I253" t="s">
        <v>1059</v>
      </c>
    </row>
    <row r="254" spans="9:9" x14ac:dyDescent="0.2">
      <c r="I254" t="s">
        <v>994</v>
      </c>
    </row>
    <row r="255" spans="9:9" x14ac:dyDescent="0.2">
      <c r="I255" t="s">
        <v>996</v>
      </c>
    </row>
    <row r="256" spans="9:9" x14ac:dyDescent="0.2">
      <c r="I256" t="s">
        <v>995</v>
      </c>
    </row>
    <row r="257" spans="9:9" x14ac:dyDescent="0.2">
      <c r="I257" t="s">
        <v>1059</v>
      </c>
    </row>
    <row r="258" spans="9:9" x14ac:dyDescent="0.2">
      <c r="I258" t="s">
        <v>994</v>
      </c>
    </row>
    <row r="259" spans="9:9" x14ac:dyDescent="0.2">
      <c r="I259" t="s">
        <v>996</v>
      </c>
    </row>
    <row r="260" spans="9:9" x14ac:dyDescent="0.2">
      <c r="I260" t="s">
        <v>995</v>
      </c>
    </row>
    <row r="261" spans="9:9" x14ac:dyDescent="0.2">
      <c r="I261" t="s">
        <v>1059</v>
      </c>
    </row>
    <row r="262" spans="9:9" x14ac:dyDescent="0.2">
      <c r="I262" t="s">
        <v>994</v>
      </c>
    </row>
    <row r="263" spans="9:9" x14ac:dyDescent="0.2">
      <c r="I263" t="s">
        <v>996</v>
      </c>
    </row>
    <row r="264" spans="9:9" x14ac:dyDescent="0.2">
      <c r="I264" t="s">
        <v>995</v>
      </c>
    </row>
    <row r="265" spans="9:9" x14ac:dyDescent="0.2">
      <c r="I265" t="s">
        <v>1059</v>
      </c>
    </row>
    <row r="266" spans="9:9" x14ac:dyDescent="0.2">
      <c r="I266" t="s">
        <v>994</v>
      </c>
    </row>
    <row r="267" spans="9:9" x14ac:dyDescent="0.2">
      <c r="I267" t="s">
        <v>996</v>
      </c>
    </row>
    <row r="268" spans="9:9" x14ac:dyDescent="0.2">
      <c r="I268" t="s">
        <v>995</v>
      </c>
    </row>
    <row r="269" spans="9:9" x14ac:dyDescent="0.2">
      <c r="I269" t="s">
        <v>1059</v>
      </c>
    </row>
    <row r="270" spans="9:9" x14ac:dyDescent="0.2">
      <c r="I270" t="s">
        <v>994</v>
      </c>
    </row>
    <row r="271" spans="9:9" x14ac:dyDescent="0.2">
      <c r="I271" t="s">
        <v>996</v>
      </c>
    </row>
    <row r="272" spans="9:9" x14ac:dyDescent="0.2">
      <c r="I272" t="s">
        <v>995</v>
      </c>
    </row>
    <row r="273" spans="9:9" x14ac:dyDescent="0.2">
      <c r="I273" t="s">
        <v>1059</v>
      </c>
    </row>
    <row r="274" spans="9:9" x14ac:dyDescent="0.2">
      <c r="I274" t="s">
        <v>994</v>
      </c>
    </row>
    <row r="275" spans="9:9" x14ac:dyDescent="0.2">
      <c r="I275" t="s">
        <v>996</v>
      </c>
    </row>
    <row r="276" spans="9:9" x14ac:dyDescent="0.2">
      <c r="I276" t="s">
        <v>995</v>
      </c>
    </row>
    <row r="277" spans="9:9" x14ac:dyDescent="0.2">
      <c r="I277" t="s">
        <v>1059</v>
      </c>
    </row>
    <row r="278" spans="9:9" x14ac:dyDescent="0.2">
      <c r="I278" t="s">
        <v>994</v>
      </c>
    </row>
    <row r="279" spans="9:9" x14ac:dyDescent="0.2">
      <c r="I279" t="s">
        <v>996</v>
      </c>
    </row>
    <row r="280" spans="9:9" x14ac:dyDescent="0.2">
      <c r="I280" t="s">
        <v>1126</v>
      </c>
    </row>
    <row r="281" spans="9:9" x14ac:dyDescent="0.2">
      <c r="I281" t="s">
        <v>1127</v>
      </c>
    </row>
    <row r="282" spans="9:9" x14ac:dyDescent="0.2">
      <c r="I282" t="s">
        <v>1128</v>
      </c>
    </row>
    <row r="283" spans="9:9" x14ac:dyDescent="0.2">
      <c r="I283" t="s">
        <v>1129</v>
      </c>
    </row>
    <row r="284" spans="9:9" x14ac:dyDescent="0.2">
      <c r="I284" t="s">
        <v>1130</v>
      </c>
    </row>
    <row r="285" spans="9:9" x14ac:dyDescent="0.2">
      <c r="I285" t="s">
        <v>1131</v>
      </c>
    </row>
    <row r="286" spans="9:9" x14ac:dyDescent="0.2">
      <c r="I286" t="s">
        <v>1132</v>
      </c>
    </row>
    <row r="287" spans="9:9" x14ac:dyDescent="0.2">
      <c r="I287" t="s">
        <v>1133</v>
      </c>
    </row>
    <row r="288" spans="9:9" x14ac:dyDescent="0.2">
      <c r="I288" t="s">
        <v>1134</v>
      </c>
    </row>
    <row r="289" spans="9:9" x14ac:dyDescent="0.2">
      <c r="I289" t="s">
        <v>1135</v>
      </c>
    </row>
    <row r="290" spans="9:9" x14ac:dyDescent="0.2">
      <c r="I290" t="s">
        <v>1136</v>
      </c>
    </row>
    <row r="291" spans="9:9" x14ac:dyDescent="0.2">
      <c r="I291" t="s">
        <v>1137</v>
      </c>
    </row>
    <row r="292" spans="9:9" x14ac:dyDescent="0.2">
      <c r="I292" t="s">
        <v>1138</v>
      </c>
    </row>
    <row r="293" spans="9:9" x14ac:dyDescent="0.2">
      <c r="I293" t="s">
        <v>1139</v>
      </c>
    </row>
    <row r="294" spans="9:9" x14ac:dyDescent="0.2">
      <c r="I294" t="s">
        <v>1140</v>
      </c>
    </row>
    <row r="295" spans="9:9" x14ac:dyDescent="0.2">
      <c r="I295" t="s">
        <v>1141</v>
      </c>
    </row>
    <row r="296" spans="9:9" x14ac:dyDescent="0.2">
      <c r="I296" t="s">
        <v>1142</v>
      </c>
    </row>
    <row r="297" spans="9:9" x14ac:dyDescent="0.2">
      <c r="I297" t="s">
        <v>1143</v>
      </c>
    </row>
    <row r="298" spans="9:9" x14ac:dyDescent="0.2">
      <c r="I298" t="s">
        <v>1144</v>
      </c>
    </row>
    <row r="299" spans="9:9" x14ac:dyDescent="0.2">
      <c r="I299" t="s">
        <v>1145</v>
      </c>
    </row>
    <row r="300" spans="9:9" x14ac:dyDescent="0.2">
      <c r="I300" t="s">
        <v>1146</v>
      </c>
    </row>
    <row r="301" spans="9:9" x14ac:dyDescent="0.2">
      <c r="I301" t="s">
        <v>1147</v>
      </c>
    </row>
    <row r="302" spans="9:9" x14ac:dyDescent="0.2">
      <c r="I302" t="s">
        <v>1148</v>
      </c>
    </row>
    <row r="303" spans="9:9" x14ac:dyDescent="0.2">
      <c r="I303" t="s">
        <v>1149</v>
      </c>
    </row>
    <row r="304" spans="9:9" x14ac:dyDescent="0.2">
      <c r="I304" t="s">
        <v>1150</v>
      </c>
    </row>
    <row r="305" spans="9:9" x14ac:dyDescent="0.2">
      <c r="I305" t="s">
        <v>1151</v>
      </c>
    </row>
    <row r="306" spans="9:9" x14ac:dyDescent="0.2">
      <c r="I306" t="s">
        <v>1152</v>
      </c>
    </row>
    <row r="307" spans="9:9" x14ac:dyDescent="0.2">
      <c r="I307" t="s">
        <v>1153</v>
      </c>
    </row>
    <row r="308" spans="9:9" x14ac:dyDescent="0.2">
      <c r="I308" t="s">
        <v>1154</v>
      </c>
    </row>
    <row r="309" spans="9:9" x14ac:dyDescent="0.2">
      <c r="I309" t="s">
        <v>1155</v>
      </c>
    </row>
    <row r="310" spans="9:9" x14ac:dyDescent="0.2">
      <c r="I310" t="s">
        <v>1156</v>
      </c>
    </row>
    <row r="311" spans="9:9" x14ac:dyDescent="0.2">
      <c r="I311" t="s">
        <v>1157</v>
      </c>
    </row>
    <row r="312" spans="9:9" x14ac:dyDescent="0.2">
      <c r="I312" t="s">
        <v>1158</v>
      </c>
    </row>
    <row r="313" spans="9:9" x14ac:dyDescent="0.2">
      <c r="I313" t="s">
        <v>1159</v>
      </c>
    </row>
    <row r="314" spans="9:9" x14ac:dyDescent="0.2">
      <c r="I314" t="s">
        <v>1160</v>
      </c>
    </row>
    <row r="315" spans="9:9" x14ac:dyDescent="0.2">
      <c r="I315" t="s">
        <v>1161</v>
      </c>
    </row>
    <row r="316" spans="9:9" x14ac:dyDescent="0.2">
      <c r="I316" t="s">
        <v>1162</v>
      </c>
    </row>
    <row r="317" spans="9:9" x14ac:dyDescent="0.2">
      <c r="I317" t="s">
        <v>1163</v>
      </c>
    </row>
    <row r="318" spans="9:9" x14ac:dyDescent="0.2">
      <c r="I318" t="s">
        <v>1164</v>
      </c>
    </row>
    <row r="319" spans="9:9" x14ac:dyDescent="0.2">
      <c r="I319" t="s">
        <v>1165</v>
      </c>
    </row>
    <row r="320" spans="9:9" x14ac:dyDescent="0.2">
      <c r="I320" t="s">
        <v>1166</v>
      </c>
    </row>
    <row r="321" spans="9:9" x14ac:dyDescent="0.2">
      <c r="I321" t="s">
        <v>1167</v>
      </c>
    </row>
    <row r="322" spans="9:9" x14ac:dyDescent="0.2">
      <c r="I322" t="s">
        <v>1168</v>
      </c>
    </row>
    <row r="323" spans="9:9" x14ac:dyDescent="0.2">
      <c r="I323" t="s">
        <v>1169</v>
      </c>
    </row>
    <row r="324" spans="9:9" x14ac:dyDescent="0.2">
      <c r="I324" t="s">
        <v>1170</v>
      </c>
    </row>
    <row r="325" spans="9:9" x14ac:dyDescent="0.2">
      <c r="I325" t="s">
        <v>1171</v>
      </c>
    </row>
    <row r="326" spans="9:9" x14ac:dyDescent="0.2">
      <c r="I326" t="s">
        <v>1172</v>
      </c>
    </row>
    <row r="327" spans="9:9" x14ac:dyDescent="0.2">
      <c r="I327" t="s">
        <v>1173</v>
      </c>
    </row>
    <row r="328" spans="9:9" x14ac:dyDescent="0.2">
      <c r="I328" t="s">
        <v>1174</v>
      </c>
    </row>
    <row r="329" spans="9:9" x14ac:dyDescent="0.2">
      <c r="I329" t="s">
        <v>1175</v>
      </c>
    </row>
    <row r="330" spans="9:9" x14ac:dyDescent="0.2">
      <c r="I330" t="s">
        <v>1176</v>
      </c>
    </row>
    <row r="331" spans="9:9" x14ac:dyDescent="0.2">
      <c r="I331" t="s">
        <v>1177</v>
      </c>
    </row>
    <row r="332" spans="9:9" x14ac:dyDescent="0.2">
      <c r="I332" t="s">
        <v>1178</v>
      </c>
    </row>
    <row r="333" spans="9:9" x14ac:dyDescent="0.2">
      <c r="I333" t="s">
        <v>1149</v>
      </c>
    </row>
    <row r="334" spans="9:9" x14ac:dyDescent="0.2">
      <c r="I334" t="s">
        <v>1179</v>
      </c>
    </row>
    <row r="335" spans="9:9" x14ac:dyDescent="0.2">
      <c r="I335" t="s">
        <v>1180</v>
      </c>
    </row>
    <row r="336" spans="9:9" x14ac:dyDescent="0.2">
      <c r="I336" t="s">
        <v>1181</v>
      </c>
    </row>
    <row r="337" spans="9:9" x14ac:dyDescent="0.2">
      <c r="I337" t="s">
        <v>1182</v>
      </c>
    </row>
    <row r="338" spans="9:9" x14ac:dyDescent="0.2">
      <c r="I338" t="s">
        <v>1154</v>
      </c>
    </row>
    <row r="339" spans="9:9" x14ac:dyDescent="0.2">
      <c r="I339" t="s">
        <v>1183</v>
      </c>
    </row>
    <row r="340" spans="9:9" x14ac:dyDescent="0.2">
      <c r="I340" t="s">
        <v>1184</v>
      </c>
    </row>
    <row r="341" spans="9:9" x14ac:dyDescent="0.2">
      <c r="I341" t="s">
        <v>1185</v>
      </c>
    </row>
    <row r="342" spans="9:9" x14ac:dyDescent="0.2">
      <c r="I342" t="s">
        <v>1186</v>
      </c>
    </row>
    <row r="343" spans="9:9" x14ac:dyDescent="0.2">
      <c r="I343" t="s">
        <v>1187</v>
      </c>
    </row>
    <row r="344" spans="9:9" x14ac:dyDescent="0.2">
      <c r="I344" t="s">
        <v>1188</v>
      </c>
    </row>
    <row r="345" spans="9:9" x14ac:dyDescent="0.2">
      <c r="I345" t="s">
        <v>1189</v>
      </c>
    </row>
    <row r="346" spans="9:9" x14ac:dyDescent="0.2">
      <c r="I346" t="s">
        <v>1190</v>
      </c>
    </row>
    <row r="347" spans="9:9" x14ac:dyDescent="0.2">
      <c r="I347" t="s">
        <v>1191</v>
      </c>
    </row>
    <row r="348" spans="9:9" x14ac:dyDescent="0.2">
      <c r="I348" t="s">
        <v>1192</v>
      </c>
    </row>
    <row r="349" spans="9:9" x14ac:dyDescent="0.2">
      <c r="I349" t="s">
        <v>1193</v>
      </c>
    </row>
    <row r="350" spans="9:9" x14ac:dyDescent="0.2">
      <c r="I350" t="s">
        <v>1194</v>
      </c>
    </row>
    <row r="351" spans="9:9" x14ac:dyDescent="0.2">
      <c r="I351" t="s">
        <v>1195</v>
      </c>
    </row>
    <row r="352" spans="9:9" x14ac:dyDescent="0.2">
      <c r="I352" t="s">
        <v>1196</v>
      </c>
    </row>
    <row r="353" spans="9:9" x14ac:dyDescent="0.2">
      <c r="I353" t="s">
        <v>1197</v>
      </c>
    </row>
    <row r="354" spans="9:9" x14ac:dyDescent="0.2">
      <c r="I354" t="s">
        <v>1198</v>
      </c>
    </row>
    <row r="355" spans="9:9" x14ac:dyDescent="0.2">
      <c r="I355" t="s">
        <v>1199</v>
      </c>
    </row>
    <row r="356" spans="9:9" x14ac:dyDescent="0.2">
      <c r="I356" t="s">
        <v>1200</v>
      </c>
    </row>
    <row r="357" spans="9:9" x14ac:dyDescent="0.2">
      <c r="I357" t="s">
        <v>1201</v>
      </c>
    </row>
    <row r="358" spans="9:9" x14ac:dyDescent="0.2">
      <c r="I358" t="s">
        <v>1202</v>
      </c>
    </row>
    <row r="359" spans="9:9" x14ac:dyDescent="0.2">
      <c r="I359" t="s">
        <v>1203</v>
      </c>
    </row>
    <row r="360" spans="9:9" x14ac:dyDescent="0.2">
      <c r="I360" t="s">
        <v>1204</v>
      </c>
    </row>
    <row r="361" spans="9:9" x14ac:dyDescent="0.2">
      <c r="I361" t="s">
        <v>1126</v>
      </c>
    </row>
    <row r="362" spans="9:9" x14ac:dyDescent="0.2">
      <c r="I362" t="s">
        <v>1188</v>
      </c>
    </row>
    <row r="363" spans="9:9" x14ac:dyDescent="0.2">
      <c r="I363" t="s">
        <v>1205</v>
      </c>
    </row>
    <row r="364" spans="9:9" x14ac:dyDescent="0.2">
      <c r="I364" t="s">
        <v>1206</v>
      </c>
    </row>
    <row r="365" spans="9:9" x14ac:dyDescent="0.2">
      <c r="I365" t="s">
        <v>1207</v>
      </c>
    </row>
    <row r="366" spans="9:9" x14ac:dyDescent="0.2">
      <c r="I366" t="s">
        <v>1208</v>
      </c>
    </row>
    <row r="367" spans="9:9" x14ac:dyDescent="0.2">
      <c r="I367" t="s">
        <v>1209</v>
      </c>
    </row>
    <row r="368" spans="9:9" x14ac:dyDescent="0.2">
      <c r="I368" t="s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192DA-B1F6-419A-B27A-26CE02153B37}">
  <dimension ref="A1:H7"/>
  <sheetViews>
    <sheetView zoomScale="400" zoomScaleNormal="400" workbookViewId="0">
      <selection activeCell="G5" sqref="G5:H7"/>
    </sheetView>
  </sheetViews>
  <sheetFormatPr defaultRowHeight="14.25" x14ac:dyDescent="0.2"/>
  <cols>
    <col min="2" max="2" width="7.25" bestFit="1" customWidth="1"/>
    <col min="3" max="3" width="11" bestFit="1" customWidth="1"/>
    <col min="4" max="4" width="12" bestFit="1" customWidth="1"/>
  </cols>
  <sheetData>
    <row r="1" spans="1:8" x14ac:dyDescent="0.2">
      <c r="B1" t="s">
        <v>535</v>
      </c>
      <c r="C1" t="s">
        <v>536</v>
      </c>
      <c r="D1" t="s">
        <v>544</v>
      </c>
      <c r="E1" t="s">
        <v>545</v>
      </c>
      <c r="G1" s="11" t="s">
        <v>1232</v>
      </c>
      <c r="H1" s="11"/>
    </row>
    <row r="2" spans="1:8" x14ac:dyDescent="0.2">
      <c r="B2">
        <f ca="1">SUM(_xlfn.ANCHORARRAY('names and emails gen'!$G$2))</f>
        <v>282</v>
      </c>
      <c r="C2">
        <f ca="1">ROUND('Order,Users,search,DetO amounts'!B2*2.3,0)</f>
        <v>649</v>
      </c>
      <c r="D2">
        <f ca="1">'Order,Users,search,DetO amounts'!B2+_xlfn.BINOM.INV($D$4,$D$5,RAND())</f>
        <v>678</v>
      </c>
      <c r="E2" cm="1">
        <f t="array" aca="1" ref="E2" ca="1">'Details amount'!$A$2-SUM(IF(_xlfn.ANCHORARRAY(DetailsData!$F$2)&lt;&gt;"",1,0))+_xlfn.BINOM.INV($E$4,$E$5,RAND())</f>
        <v>730</v>
      </c>
      <c r="G2" t="s">
        <v>1217</v>
      </c>
      <c r="H2" t="s">
        <v>1218</v>
      </c>
    </row>
    <row r="3" spans="1:8" x14ac:dyDescent="0.2">
      <c r="G3" s="7">
        <v>41925.5</v>
      </c>
      <c r="H3" s="7">
        <v>45351.5</v>
      </c>
    </row>
    <row r="4" spans="1:8" x14ac:dyDescent="0.2">
      <c r="A4" t="s">
        <v>1282</v>
      </c>
      <c r="D4">
        <v>500</v>
      </c>
      <c r="E4">
        <v>700</v>
      </c>
    </row>
    <row r="5" spans="1:8" x14ac:dyDescent="0.2">
      <c r="A5" t="s">
        <v>1283</v>
      </c>
      <c r="D5">
        <v>0.8</v>
      </c>
      <c r="E5">
        <v>0.8</v>
      </c>
      <c r="G5" s="11" t="s">
        <v>1239</v>
      </c>
      <c r="H5" s="11"/>
    </row>
    <row r="6" spans="1:8" x14ac:dyDescent="0.2">
      <c r="G6" t="s">
        <v>1217</v>
      </c>
      <c r="H6" t="s">
        <v>1218</v>
      </c>
    </row>
    <row r="7" spans="1:8" x14ac:dyDescent="0.2">
      <c r="G7" s="8">
        <v>41925</v>
      </c>
      <c r="H7" s="8">
        <v>45351</v>
      </c>
    </row>
  </sheetData>
  <mergeCells count="2">
    <mergeCell ref="G1:H1"/>
    <mergeCell ref="G5:H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FD8D-A1CF-47A4-B156-8B14E7711C74}">
  <sheetPr>
    <tabColor theme="8" tint="0.39997558519241921"/>
  </sheetPr>
  <dimension ref="A1:K2"/>
  <sheetViews>
    <sheetView workbookViewId="0">
      <selection activeCell="D3" sqref="D3"/>
    </sheetView>
  </sheetViews>
  <sheetFormatPr defaultRowHeight="14.25" x14ac:dyDescent="0.2"/>
  <cols>
    <col min="2" max="2" width="17.875" bestFit="1" customWidth="1"/>
    <col min="3" max="3" width="10" bestFit="1" customWidth="1"/>
    <col min="4" max="4" width="7.375" bestFit="1" customWidth="1"/>
    <col min="5" max="5" width="8.125" bestFit="1" customWidth="1"/>
    <col min="13" max="14" width="15" bestFit="1" customWidth="1"/>
  </cols>
  <sheetData>
    <row r="1" spans="1:11" x14ac:dyDescent="0.2">
      <c r="B1" t="s">
        <v>990</v>
      </c>
      <c r="C1" t="s">
        <v>1220</v>
      </c>
      <c r="D1" t="s">
        <v>1219</v>
      </c>
      <c r="E1" t="s">
        <v>1221</v>
      </c>
      <c r="F1" t="s">
        <v>1211</v>
      </c>
      <c r="G1" t="s">
        <v>1212</v>
      </c>
      <c r="H1" t="s">
        <v>1213</v>
      </c>
      <c r="I1" t="s">
        <v>1214</v>
      </c>
      <c r="J1" t="s">
        <v>1215</v>
      </c>
      <c r="K1" t="s">
        <v>1216</v>
      </c>
    </row>
    <row r="2" spans="1:11" x14ac:dyDescent="0.2">
      <c r="A2" t="e" cm="1" vm="2">
        <f t="array" aca="1" ref="A2" ca="1">_xlfn.SEQUENCE('Order,Users,search,DetO amounts'!$C$2)</f>
        <v>#VALUE!</v>
      </c>
      <c r="B2" t="e" cm="1" vm="3">
        <f t="array" aca="1" ref="B2" ca="1">_xlfn.MAP(_xlfn.ANCHORARRAY($F$2),_xlfn.ANCHORARRAY($G$2),_xlfn.ANCHORARRAY($H$2),_xlfn.ANCHORARRAY($I$2),_xlfn.ANCHORARRAY($J$2),_xlfn.ANCHORARRAY($K$2),_xlfn.LAMBDA(_xlpm.a,_xlpm.b,_xlpm.c,_xlpm.d,_xlpm.e,_xlpm.f,_xlfn.CONCAT(_xlpm.a,"-",_xlpm.b,"-",_xlpm.c," ",_xlpm.d,":",_xlpm.e,":",_xlpm.f)))</f>
        <v>#VALUE!</v>
      </c>
      <c r="C2" t="e" cm="1" vm="3">
        <f t="array" aca="1" ref="C2" ca="1">_xlfn._xlws.SORT(_xlfn.ANCHORARRAY($D$2)+_xlfn.ANCHORARRAY($E$2))</f>
        <v>#VALUE!</v>
      </c>
      <c r="D2" t="e" cm="1" vm="2">
        <f t="array" aca="1" ref="D2" ca="1">_xlfn.MAP(_xlfn.ANCHORARRAY($A$2),_xlfn.LAMBDA(_xlpm.x,IF(_xlpm.x&gt;0,RANDBETWEEN('Order,Users,search,DetO amounts'!$G$3,'Order,Users,search,DetO amounts'!$H$3),"nope")))</f>
        <v>#VALUE!</v>
      </c>
      <c r="E2" t="e" cm="1" vm="2">
        <f t="array" aca="1" ref="E2" ca="1">_xlfn.MAP(_xlfn.ANCHORARRAY($D$2),_xlfn.LAMBDA(_xlpm.x,IF(_xlpm.x&gt;0,2/3*RAND()+0.25,"nope")))</f>
        <v>#VALUE!</v>
      </c>
      <c r="F2" t="e" cm="1" vm="3">
        <f t="array" aca="1" ref="F2" ca="1">_xlfn.MAP(_xlfn.ANCHORARRAY($C$2),_xlfn.LAMBDA(_xlpm.x,TEXT(YEAR(_xlpm.x),"0000")))</f>
        <v>#VALUE!</v>
      </c>
      <c r="G2" t="e" cm="1" vm="4">
        <f t="array" aca="1" ref="G2" ca="1">_xlfn.MAP(_xlfn.ANCHORARRAY($C$2),_xlfn.LAMBDA(_xlpm.x,TEXT(MONTH(_xlpm.x),"00")))</f>
        <v>#VALUE!</v>
      </c>
      <c r="H2" t="e" cm="1" vm="4">
        <f t="array" aca="1" ref="H2" ca="1">_xlfn.MAP(_xlfn.ANCHORARRAY($C$2),_xlfn.LAMBDA(_xlpm.x,TEXT(DAY(_xlpm.x),"00")))</f>
        <v>#VALUE!</v>
      </c>
      <c r="I2" t="e" cm="1" vm="3">
        <f t="array" aca="1" ref="I2" ca="1">_xlfn.MAP(_xlfn.ANCHORARRAY($C$2),_xlfn.LAMBDA(_xlpm.x,TEXT(HOUR(_xlpm.x),"00")))</f>
        <v>#VALUE!</v>
      </c>
      <c r="J2" t="e" cm="1" vm="4">
        <f t="array" aca="1" ref="J2" ca="1">_xlfn.MAP(_xlfn.ANCHORARRAY($C$2),_xlfn.LAMBDA(_xlpm.x,TEXT(MINUTE(_xlpm.x),"00")))</f>
        <v>#VALUE!</v>
      </c>
      <c r="K2" t="e" cm="1" vm="3">
        <f t="array" aca="1" ref="K2" ca="1">_xlfn.MAP(_xlfn.ANCHORARRAY($C$2),_xlfn.LAMBDA(_xlpm.x,TEXT(SECOND(_xlpm.x),"00")))</f>
        <v>#VALUE!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F08C-8A61-43B7-A1FA-FE51FA653A9A}">
  <sheetPr>
    <tabColor theme="9" tint="-0.249977111117893"/>
  </sheetPr>
  <dimension ref="A1:F2"/>
  <sheetViews>
    <sheetView workbookViewId="0">
      <selection activeCell="C2" sqref="C2"/>
    </sheetView>
  </sheetViews>
  <sheetFormatPr defaultRowHeight="14.25" x14ac:dyDescent="0.2"/>
  <cols>
    <col min="2" max="2" width="25.625" bestFit="1" customWidth="1"/>
    <col min="3" max="3" width="25.5" bestFit="1" customWidth="1"/>
    <col min="4" max="4" width="56.875" bestFit="1" customWidth="1"/>
    <col min="5" max="5" width="19.625" bestFit="1" customWidth="1"/>
    <col min="6" max="6" width="21.375" bestFit="1" customWidth="1"/>
  </cols>
  <sheetData>
    <row r="1" spans="1:6" x14ac:dyDescent="0.2">
      <c r="B1" t="s">
        <v>531</v>
      </c>
      <c r="C1" t="s">
        <v>882</v>
      </c>
      <c r="D1" t="s">
        <v>660</v>
      </c>
      <c r="E1" t="s">
        <v>884</v>
      </c>
      <c r="F1" t="s">
        <v>885</v>
      </c>
    </row>
    <row r="2" spans="1:6" x14ac:dyDescent="0.2">
      <c r="A2" t="e" cm="1" vm="5">
        <f t="array" aca="1" ref="A2" ca="1">_xlfn.SEQUENCE('Order,Users,search,DetO amounts'!$D$2)</f>
        <v>#VALUE!</v>
      </c>
      <c r="B2" t="e" cm="1" vm="5">
        <f t="array" aca="1" ref="B2" ca="1">_xlfn.MAP(_xlfn.ANCHORARRAY($A$2),_xlfn.ANCHORARRAY($E$2),_xlfn.LAMBDA(_xlpm.x,_xlpm.y,IF(_xlpm.x&lt;='Order,Users,search,DetO amounts'!$B$2,INDEX(_xlfn.ANCHORARRAY(UsersData!$A$2),_xlpm.x),INDEX(_xlfn.ANCHORARRAY(UsersData!$A$2),_xlpm.y))))</f>
        <v>#VALUE!</v>
      </c>
      <c r="C2" t="e" cm="1" vm="5">
        <f t="array" aca="1" ref="C2" ca="1">_xlfn.MAP(_xlfn.ANCHORARRAY($A$2),_xlfn.ANCHORARRAY($F$2),_xlfn.LAMBDA(_xlpm.x,_xlpm.y,IF(_xlpm.x&lt;='Order,Users,search,DetO amounts'!$B$2,INDEX(_xlfn.ANCHORARRAY(UsersData!$D$2),_xlpm.x),INDEX(_xlfn.ANCHORARRAY(DetailsData!$A$2),_xlpm.y))))</f>
        <v>#VALUE!</v>
      </c>
      <c r="D2" t="e" cm="1" vm="5">
        <f t="array" aca="1" ref="D2" ca="1">_xlfn.MAP(_xlfn.ANCHORARRAY($A$2),_xlfn.ANCHORARRAY($F$2),_xlfn.LAMBDA(_xlpm.x,_xlpm.y,IF(_xlpm.x&lt;='Order,Users,search,DetO amounts'!$B$2,INDEX(_xlfn.ANCHORARRAY(UsersData!$E$2),_xlpm.x),INDEX(_xlfn.ANCHORARRAY(DetailsData!$B$2),_xlpm.y))))</f>
        <v>#VALUE!</v>
      </c>
      <c r="E2" t="e" cm="1" vm="5">
        <f t="array" aca="1" ref="E2" ca="1">_xlfn.MAP(_xlfn.ANCHORARRAY($A$2),_xlfn.LAMBDA(_xlpm.x,IF(_xlpm.x&lt;='Order,Users,search,DetO amounts'!$B$2,"",RANDBETWEEN(1,'Order,Users,search,DetO amounts'!$B$2))))</f>
        <v>#VALUE!</v>
      </c>
      <c r="F2" t="e" cm="1" vm="5">
        <f t="array" aca="1" ref="F2" ca="1">_xlfn.MAP(_xlfn.ANCHORARRAY($A$2),_xlfn.LAMBDA(_xlpm.x,IF(_xlpm.x&lt;='Order,Users,search,DetO amounts'!$B$2,"",RANDBETWEEN(1,'Details amount'!$A$2))))</f>
        <v>#VALUE!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2F4B7-55B1-4C33-A6D9-8A8FDC53B546}">
  <sheetPr>
    <tabColor theme="8" tint="0.39997558519241921"/>
  </sheetPr>
  <dimension ref="A1:N2"/>
  <sheetViews>
    <sheetView workbookViewId="0">
      <selection activeCell="A2" sqref="A2"/>
    </sheetView>
  </sheetViews>
  <sheetFormatPr defaultRowHeight="14.25" x14ac:dyDescent="0.2"/>
  <cols>
    <col min="2" max="2" width="10.125" bestFit="1" customWidth="1"/>
    <col min="3" max="4" width="10.125" customWidth="1"/>
    <col min="5" max="5" width="10.875" bestFit="1" customWidth="1"/>
    <col min="10" max="10" width="9" customWidth="1"/>
    <col min="11" max="11" width="20.5" bestFit="1" customWidth="1"/>
    <col min="12" max="12" width="62.625" bestFit="1" customWidth="1"/>
    <col min="13" max="13" width="20.5" bestFit="1" customWidth="1"/>
    <col min="14" max="14" width="62.625" bestFit="1" customWidth="1"/>
  </cols>
  <sheetData>
    <row r="1" spans="1:14" x14ac:dyDescent="0.2">
      <c r="B1" t="s">
        <v>1236</v>
      </c>
      <c r="C1" t="s">
        <v>530</v>
      </c>
      <c r="D1" t="s">
        <v>529</v>
      </c>
      <c r="E1" t="s">
        <v>1240</v>
      </c>
      <c r="F1" t="s">
        <v>1241</v>
      </c>
      <c r="G1" t="s">
        <v>1211</v>
      </c>
      <c r="H1" t="s">
        <v>1212</v>
      </c>
      <c r="I1" t="s">
        <v>1213</v>
      </c>
      <c r="K1" s="11" t="s">
        <v>1257</v>
      </c>
      <c r="L1" s="11"/>
      <c r="M1" s="11" t="s">
        <v>1230</v>
      </c>
      <c r="N1" s="11"/>
    </row>
    <row r="2" spans="1:14" x14ac:dyDescent="0.2">
      <c r="A2" t="e" cm="1" vm="6">
        <f t="array" aca="1" ref="A2" ca="1">_xlfn.SEQUENCE('Order,Users,search,DetO amounts'!$E$2)</f>
        <v>#VALUE!</v>
      </c>
      <c r="B2" t="e" cm="1" vm="6">
        <f t="array" aca="1" ref="B2" ca="1">_xlfn.MAP(_xlfn.ANCHORARRAY($G$2),_xlfn.ANCHORARRAY($H$2),_xlfn.ANCHORARRAY($I$2),_xlfn.LAMBDA(_xlpm.a,_xlpm.b,_xlpm.c,_xlfn.CONCAT(_xlpm.a,"-",_xlpm.b,"-",_xlpm.c)))</f>
        <v>#VALUE!</v>
      </c>
      <c r="C2" t="e" cm="1" vm="7">
        <f t="array" aca="1" ref="C2" ca="1">_xlfn.SORTBY(_xlfn.ANCHORARRAY($K$2),_xlfn.ANCHORARRAY($F$2))</f>
        <v>#VALUE!</v>
      </c>
      <c r="D2" t="e" cm="1" vm="7">
        <f t="array" aca="1" ref="D2" ca="1">_xlfn.SORTBY(_xlfn.ANCHORARRAY(L2),_xlfn.ANCHORARRAY($F$2))</f>
        <v>#VALUE!</v>
      </c>
      <c r="E2" t="e" cm="1" vm="6">
        <f t="array" aca="1" ref="E2" ca="1">_xlfn._xlws.SORT(_xlfn.ANCHORARRAY($F$2))</f>
        <v>#VALUE!</v>
      </c>
      <c r="F2" t="e" cm="1" vm="6">
        <f t="array" aca="1" ref="F2" ca="1">_xlfn.MAP(_xlfn.ANCHORARRAY($A$2),_xlfn.LAMBDA(_xlpm.x,IF(_xlpm.x&gt;0,RANDBETWEEN('Order,Users,search,DetO amounts'!$G$7,'Order,Users,search,DetO amounts'!$H$7),"nope")))</f>
        <v>#VALUE!</v>
      </c>
      <c r="G2" t="e" cm="1" vm="6">
        <f t="array" aca="1" ref="G2" ca="1">_xlfn.MAP(_xlfn.ANCHORARRAY($E$2),_xlfn.LAMBDA(_xlpm.x,TEXT(YEAR(_xlpm.x),"0000")))</f>
        <v>#VALUE!</v>
      </c>
      <c r="H2" t="e" cm="1" vm="6">
        <f t="array" aca="1" ref="H2" ca="1">_xlfn.MAP(_xlfn.ANCHORARRAY($E$2),_xlfn.LAMBDA(_xlpm.x,TEXT(MONTH(_xlpm.x),"00")))</f>
        <v>#VALUE!</v>
      </c>
      <c r="I2" t="e" cm="1" vm="6">
        <f t="array" aca="1" ref="I2" ca="1">_xlfn.MAP(_xlfn.ANCHORARRAY($E$2),_xlfn.LAMBDA(_xlpm.x,TEXT(DAY(_xlpm.x),"00")))</f>
        <v>#VALUE!</v>
      </c>
      <c r="K2" t="e" cm="1" vm="6">
        <f t="array" aca="1" ref="K2" ca="1">_xlfn.MAP($M$2:INDEX($M:$M,COUNTA($B:$B)),_xlfn.LAMBDA(_xlpm.x,IF(_xlpm.x=0,"",_xlpm.x)))</f>
        <v>#VALUE!</v>
      </c>
      <c r="L2" t="e" cm="1" vm="6">
        <f t="array" aca="1" ref="L2" ca="1">_xlfn.MAP($N$2:INDEX($N:$N,COUNTA($B:$B)),_xlfn.LAMBDA(_xlpm.x,IF(_xlpm.x=0,"",_xlpm.x)))</f>
        <v>#VALUE!</v>
      </c>
      <c r="M2" t="e" cm="1" vm="8">
        <f t="array" aca="1" ref="M2" ca="1">_xlfn._xlws.FILTER(_xlfn.ANCHORARRAY(DetailsData!$A$2),_xlfn.ANCHORARRAY(DetailsData!$F$2)="")</f>
        <v>#VALUE!</v>
      </c>
      <c r="N2" t="e" cm="1" vm="8">
        <f t="array" aca="1" ref="N2" ca="1">_xlfn._xlws.FILTER(_xlfn.ANCHORARRAY(DetailsData!$B$2),_xlfn.ANCHORARRAY(DetailsData!$F$2)="")</f>
        <v>#VALUE!</v>
      </c>
    </row>
  </sheetData>
  <mergeCells count="2">
    <mergeCell ref="M1:N1"/>
    <mergeCell ref="K1:L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4240-0A2D-4286-A3F0-7E7369CEBC76}">
  <sheetPr>
    <tabColor theme="8" tint="0.39997558519241921"/>
  </sheetPr>
  <dimension ref="A1:K3"/>
  <sheetViews>
    <sheetView workbookViewId="0">
      <selection activeCell="I3" sqref="I3"/>
    </sheetView>
  </sheetViews>
  <sheetFormatPr defaultRowHeight="14.25" x14ac:dyDescent="0.2"/>
  <cols>
    <col min="4" max="4" width="16.25" bestFit="1" customWidth="1"/>
    <col min="5" max="5" width="44.25" bestFit="1" customWidth="1"/>
    <col min="6" max="6" width="17.875" bestFit="1" customWidth="1"/>
    <col min="7" max="7" width="14.5" bestFit="1" customWidth="1"/>
    <col min="8" max="8" width="16.25" bestFit="1" customWidth="1"/>
    <col min="11" max="11" width="44.25" bestFit="1" customWidth="1"/>
    <col min="12" max="12" width="17.875" bestFit="1" customWidth="1"/>
    <col min="13" max="13" width="14.5" bestFit="1" customWidth="1"/>
  </cols>
  <sheetData>
    <row r="1" spans="1:11" x14ac:dyDescent="0.2">
      <c r="B1" t="s">
        <v>1230</v>
      </c>
      <c r="C1" t="s">
        <v>1231</v>
      </c>
      <c r="D1" t="s">
        <v>1228</v>
      </c>
      <c r="E1" t="s">
        <v>882</v>
      </c>
      <c r="F1" t="s">
        <v>990</v>
      </c>
      <c r="G1" t="s">
        <v>991</v>
      </c>
      <c r="H1" t="s">
        <v>1229</v>
      </c>
    </row>
    <row r="2" spans="1:11" x14ac:dyDescent="0.2">
      <c r="E2" t="str">
        <f>""</f>
        <v/>
      </c>
      <c r="F2" t="str">
        <f>""</f>
        <v/>
      </c>
      <c r="G2" t="str">
        <f>""</f>
        <v/>
      </c>
    </row>
    <row r="3" spans="1:11" x14ac:dyDescent="0.2">
      <c r="A3" t="e" cm="1" vm="9">
        <f t="array" aca="1" ref="A3" ca="1">_xlfn.SEQUENCE(COUNTA('searchterm-results source'!$A:$A)*'Order,Users,search,DetO amounts'!$C$2)</f>
        <v>#VALUE!</v>
      </c>
      <c r="B3" t="e" cm="1" vm="9">
        <f t="array" aca="1" ref="B3" ca="1">_xlfn.MAP(_xlfn.ANCHORARRAY(A3),_xlfn.LAMBDA(_xlpm.x,MOD(_xlpm.x-1,COUNTA('searchterm-results source'!$A:$A))+1))</f>
        <v>#VALUE!</v>
      </c>
      <c r="C3" t="e" cm="1" vm="9">
        <f t="array" aca="1" ref="C3" ca="1">_xlfn.MAP(_xlfn.ANCHORARRAY($A$3),_xlfn.LAMBDA(_xlpm.x,ROUNDUP(_xlpm.x/COUNTA('searchterm-results source'!$A:$A),0)))</f>
        <v>#VALUE!</v>
      </c>
      <c r="D3" t="e" cm="1" vm="9">
        <f t="array" aca="1" ref="D3" ca="1">_xlfn.MAP(_xlfn.ANCHORARRAY($B$3),_xlfn.LAMBDA(_xlpm.x,INDEX('searchterm-results source'!$A:$A,_xlpm.x)))</f>
        <v>#VALUE!</v>
      </c>
      <c r="E3" t="e" cm="1" vm="9">
        <f t="array" aca="1" ref="E3" ca="1">_xlfn.MAP(_xlfn.ANCHORARRAY($B$3),_xlfn.ANCHORARRAY($D$3),_xlfn.ANCHORARRAY($H$3),_xlfn.LAMBDA(_xlpm.x,_xlpm.y,_xlpm.z,IF(_xlpm.y=_xlpm.z,INDEX('searchterm-results source'!$B:$B,_xlpm.x),"")))</f>
        <v>#VALUE!</v>
      </c>
      <c r="F3" t="e" cm="1" vm="10">
        <f t="array" aca="1" ref="F3" ca="1">_xlfn.MAP(_xlfn.ANCHORARRAY($C$3),_xlfn.ANCHORARRAY($D$3),_xlfn.ANCHORARRAY($H$3),_xlfn.LAMBDA(_xlpm.x,_xlpm.y,_xlpm.z,IF(_xlpm.y=_xlpm.z,INDEX(SearchesData!$B:$B,_xlpm.x+1),"")))</f>
        <v>#VALUE!</v>
      </c>
      <c r="G3" t="e" cm="1" vm="9">
        <f t="array" aca="1" ref="G3" ca="1">_xlfn.MAP(_xlfn.ANCHORARRAY($C$3),_xlfn.ANCHORARRAY($D$3),_xlfn.ANCHORARRAY($H$3),_xlfn.LAMBDA(_xlpm.x,_xlpm.y,_xlpm.z,IF(_xlpm.y=_xlpm.z,INDEX(SearchesData!$C:$C,_xlpm.x+1),"")))</f>
        <v>#VALUE!</v>
      </c>
      <c r="H3" t="e" cm="1" vm="9">
        <f t="array" aca="1" ref="H3" ca="1">_xlfn.MAP(_xlfn.ANCHORARRAY($C$3),_xlfn.LAMBDA(_xlpm.x,INDEX(SearchesData!$E:$E,_xlpm.x+1)))</f>
        <v>#VALUE!</v>
      </c>
      <c r="I3" t="e" cm="1" vm="10">
        <f t="array" aca="1" ref="I3" ca="1">_xlfn.MAP(_xlfn.ANCHORARRAY($D$3),_xlfn.ANCHORARRAY($H$3),_xlfn.LAMBDA(_xlpm.x,_xlpm.y,_xlpm.x=_xlpm.y))</f>
        <v>#VALUE!</v>
      </c>
      <c r="K3" t="e" cm="1" vm="11">
        <f t="array" aca="1" ref="K3" ca="1">_xlfn.UNIQUE($E$3:INDEX($G:$G,COUNTA($G:$G)))</f>
        <v>#VALUE!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8AAB-89CB-4F8C-83E2-A29DC5561FD5}">
  <sheetPr>
    <tabColor theme="9" tint="-0.249977111117893"/>
  </sheetPr>
  <dimension ref="A1:M12"/>
  <sheetViews>
    <sheetView workbookViewId="0">
      <selection activeCell="C2" sqref="C2"/>
    </sheetView>
  </sheetViews>
  <sheetFormatPr defaultRowHeight="14.25" x14ac:dyDescent="0.2"/>
  <cols>
    <col min="2" max="2" width="25.75" bestFit="1" customWidth="1"/>
    <col min="3" max="3" width="21.875" bestFit="1" customWidth="1"/>
    <col min="4" max="4" width="64.875" bestFit="1" customWidth="1"/>
    <col min="5" max="5" width="10.125" bestFit="1" customWidth="1"/>
    <col min="6" max="6" width="25" bestFit="1" customWidth="1"/>
    <col min="7" max="7" width="12.5" bestFit="1" customWidth="1"/>
    <col min="8" max="9" width="9" customWidth="1"/>
    <col min="11" max="11" width="25" bestFit="1" customWidth="1"/>
  </cols>
  <sheetData>
    <row r="1" spans="1:13" x14ac:dyDescent="0.2">
      <c r="A1" t="s">
        <v>1235</v>
      </c>
      <c r="B1" t="s">
        <v>531</v>
      </c>
      <c r="C1" t="s">
        <v>530</v>
      </c>
      <c r="D1" t="s">
        <v>529</v>
      </c>
      <c r="E1" t="s">
        <v>1236</v>
      </c>
      <c r="F1" t="s">
        <v>1237</v>
      </c>
      <c r="G1" t="s">
        <v>1238</v>
      </c>
      <c r="K1" t="s">
        <v>1242</v>
      </c>
      <c r="M1" t="s">
        <v>1254</v>
      </c>
    </row>
    <row r="2" spans="1:13" x14ac:dyDescent="0.2">
      <c r="A2" t="e" cm="1" vm="6">
        <f t="array" aca="1" ref="A2" ca="1">_xlfn.SEQUENCE('Order,Users,search,DetO amounts'!$E$2)</f>
        <v>#VALUE!</v>
      </c>
      <c r="B2" t="e" cm="1" vm="6">
        <f t="array" aca="1" ref="B2" ca="1">_xlfn.MAP(_xlfn.ANCHORARRAY($A$2),_xlfn.LAMBDA(_xlpm.x,IF(_xlpm.x&gt;0,INDEX(_xlfn.ANCHORARRAY(UsersData!$A$2),RANDBETWEEN(1,'Order,Users,search,DetO amounts'!$B$2)),"nope")))</f>
        <v>#VALUE!</v>
      </c>
      <c r="C2" t="e" cm="1" vm="7">
        <f t="array" aca="1" ref="C2" ca="1">_xlfn.MAP(_xlfn.ANCHORARRAY('OrderDate gen'!$C$2),_xlfn.LAMBDA(_xlpm.x,IF(_xlpm.x="",INDEX(_xlfn.ANCHORARRAY(DetailsData!$A$2),RANDBETWEEN(1,'Details amount'!$A$2)),_xlpm.x)))</f>
        <v>#VALUE!</v>
      </c>
      <c r="D2" t="e" cm="1" vm="7">
        <f t="array" aca="1" ref="D2" ca="1">_xlfn.MAP(_xlfn.ANCHORARRAY('OrderDate gen'!$D$2),_xlfn.LAMBDA(_xlpm.x,IF(_xlpm.x="",INDEX(_xlfn.ANCHORARRAY(DetailsData!$B$2),RANDBETWEEN(1,'Details amount'!$A$2)),_xlpm.x)))</f>
        <v>#VALUE!</v>
      </c>
      <c r="E2" t="e" cm="1" vm="6">
        <f t="array" aca="1" ref="E2" ca="1">_xlfn.ANCHORARRAY('OrderDate gen'!$B$2)</f>
        <v>#VALUE!</v>
      </c>
      <c r="F2" t="e" cm="1" vm="6">
        <f t="array" aca="1" ref="F2" ca="1">_xlfn.MAP(_xlfn.ANCHORARRAY($E$2),_xlfn.LAMBDA(_xlpm.x,IF(_xlpm.x&lt;&gt;"",INDEX($K$2:INDEX($K:$K,COUNTA($K:$K)), RANDBETWEEN(1,COUNTA($K:$K)-1)),"nope")))</f>
        <v>#VALUE!</v>
      </c>
      <c r="G2" t="e" cm="1" vm="7">
        <f t="array" aca="1" ref="G2" ca="1">_xlfn.MAP(_xlfn.ANCHORARRAY($E$2),_xlfn.LAMBDA(_xlpm.x,IF(_xlpm.x&lt;&gt;"",INDEX($M$2:INDEX($M:$M,COUNTA($M:$M)), RANDBETWEEN(1,COUNTA($M:$M)-1)),"nope")))</f>
        <v>#VALUE!</v>
      </c>
      <c r="K2" t="s">
        <v>1246</v>
      </c>
      <c r="M2" t="s">
        <v>1255</v>
      </c>
    </row>
    <row r="3" spans="1:13" x14ac:dyDescent="0.2">
      <c r="K3" t="s">
        <v>1244</v>
      </c>
      <c r="M3" t="s">
        <v>1255</v>
      </c>
    </row>
    <row r="4" spans="1:13" x14ac:dyDescent="0.2">
      <c r="K4" t="s">
        <v>1243</v>
      </c>
      <c r="M4" t="s">
        <v>1256</v>
      </c>
    </row>
    <row r="5" spans="1:13" x14ac:dyDescent="0.2">
      <c r="K5" t="s">
        <v>1245</v>
      </c>
    </row>
    <row r="6" spans="1:13" x14ac:dyDescent="0.2">
      <c r="K6" t="s">
        <v>1247</v>
      </c>
    </row>
    <row r="7" spans="1:13" x14ac:dyDescent="0.2">
      <c r="K7" t="s">
        <v>1248</v>
      </c>
    </row>
    <row r="8" spans="1:13" x14ac:dyDescent="0.2">
      <c r="K8" t="s">
        <v>1249</v>
      </c>
    </row>
    <row r="9" spans="1:13" x14ac:dyDescent="0.2">
      <c r="K9" t="s">
        <v>1250</v>
      </c>
    </row>
    <row r="10" spans="1:13" x14ac:dyDescent="0.2">
      <c r="K10" t="s">
        <v>1251</v>
      </c>
    </row>
    <row r="11" spans="1:13" x14ac:dyDescent="0.2">
      <c r="K11" t="s">
        <v>1252</v>
      </c>
    </row>
    <row r="12" spans="1:13" x14ac:dyDescent="0.2">
      <c r="K12" t="s">
        <v>1253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7EF5-30D5-4512-84B7-37C967E4F632}">
  <sheetPr>
    <tabColor theme="9" tint="-0.249977111117893"/>
  </sheetPr>
  <dimension ref="A1:C2"/>
  <sheetViews>
    <sheetView workbookViewId="0">
      <selection activeCell="M49" sqref="M49"/>
    </sheetView>
  </sheetViews>
  <sheetFormatPr defaultRowHeight="14.25" x14ac:dyDescent="0.2"/>
  <cols>
    <col min="1" max="1" width="44.25" bestFit="1" customWidth="1"/>
    <col min="2" max="2" width="17.875" bestFit="1" customWidth="1"/>
    <col min="3" max="3" width="14.5" bestFit="1" customWidth="1"/>
  </cols>
  <sheetData>
    <row r="1" spans="1:3" x14ac:dyDescent="0.2">
      <c r="A1" t="s">
        <v>530</v>
      </c>
      <c r="B1" t="s">
        <v>990</v>
      </c>
      <c r="C1" t="s">
        <v>991</v>
      </c>
    </row>
    <row r="2" spans="1:3" x14ac:dyDescent="0.2">
      <c r="A2" t="e" cm="1" vm="11">
        <f t="array" aca="1" ref="A2" ca="1">_xlfn.UNIQUE('cross join for results gen'!$E$2:INDEX('cross join for results gen'!$G:$G,COUNTA('cross join for results gen'!$G:$G)))</f>
        <v>#VALUE!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6B77-D4D7-478D-A24D-B3A1706B1F34}">
  <dimension ref="A1:G11"/>
  <sheetViews>
    <sheetView zoomScale="250" zoomScaleNormal="250" workbookViewId="0">
      <selection activeCell="F5" sqref="F5"/>
    </sheetView>
  </sheetViews>
  <sheetFormatPr defaultRowHeight="14.25" x14ac:dyDescent="0.2"/>
  <cols>
    <col min="1" max="1" width="22.5" bestFit="1" customWidth="1"/>
    <col min="2" max="2" width="10.125" customWidth="1"/>
    <col min="3" max="3" width="9.5" bestFit="1" customWidth="1"/>
    <col min="4" max="4" width="12.125" bestFit="1" customWidth="1"/>
    <col min="6" max="6" width="19" bestFit="1" customWidth="1"/>
  </cols>
  <sheetData>
    <row r="1" spans="1:7" x14ac:dyDescent="0.2">
      <c r="B1" t="s">
        <v>1225</v>
      </c>
      <c r="C1" t="s">
        <v>538</v>
      </c>
      <c r="D1" t="s">
        <v>546</v>
      </c>
      <c r="G1" t="s">
        <v>1258</v>
      </c>
    </row>
    <row r="2" spans="1:7" x14ac:dyDescent="0.2">
      <c r="B2">
        <f ca="1">_xlfn.BINOM.INV($B$4,$B$5,RAND())</f>
        <v>735</v>
      </c>
      <c r="C2">
        <f ca="1">COUNTA(ResultsData!$A:$A)-2</f>
        <v>0</v>
      </c>
      <c r="D2">
        <f ca="1">COUNTA(InclusionsData!$B:$B)-1</f>
        <v>1</v>
      </c>
      <c r="F2" t="s">
        <v>1289</v>
      </c>
      <c r="G2">
        <v>2</v>
      </c>
    </row>
    <row r="3" spans="1:7" x14ac:dyDescent="0.2">
      <c r="D3">
        <f ca="1">'Order,Users,search,DetO amounts'!$E$2+_xlfn.BINOM.INV($D$4,$D$5,RAND())</f>
        <v>1726</v>
      </c>
      <c r="F3" t="s">
        <v>1290</v>
      </c>
      <c r="G3">
        <v>1.5</v>
      </c>
    </row>
    <row r="4" spans="1:7" x14ac:dyDescent="0.2">
      <c r="A4" t="s">
        <v>886</v>
      </c>
      <c r="B4">
        <f ca="1">ROUND('Order,Users,search,DetO amounts'!$E$2*$B$9,0)+ROUND('Order,Users,search,DetO amounts'!$E$2*$B$10,0)*_xlfn.BINOM.INV(1,$B$6,RAND())+ROUND('Order,Users,search,DetO amounts'!$E$2*$B$11,0)*_xlfn.BINOM.INV(1,$B$7,RAND())</f>
        <v>925</v>
      </c>
      <c r="D4">
        <f ca="1">ROUND('Order,Users,search,DetO amounts'!$E$2*$D$9,0)+ROUND('Order,Users,search,DetO amounts'!$E$2*$D$10,0)*_xlfn.BINOM.INV(1,$D$6,RAND())+ROUND('Order,Users,search,DetO amounts'!$E$2*$D$11,0)*_xlfn.BINOM.INV(1,$D$7,RAND())</f>
        <v>1241</v>
      </c>
    </row>
    <row r="5" spans="1:7" x14ac:dyDescent="0.2">
      <c r="A5" t="s">
        <v>887</v>
      </c>
      <c r="B5">
        <v>0.8</v>
      </c>
      <c r="D5">
        <v>0.8</v>
      </c>
    </row>
    <row r="6" spans="1:7" x14ac:dyDescent="0.2">
      <c r="A6" t="s">
        <v>1287</v>
      </c>
      <c r="B6">
        <v>0.5</v>
      </c>
      <c r="D6">
        <v>0.7</v>
      </c>
    </row>
    <row r="7" spans="1:7" x14ac:dyDescent="0.2">
      <c r="A7" t="s">
        <v>1288</v>
      </c>
      <c r="B7">
        <v>0.2</v>
      </c>
      <c r="D7">
        <v>0.6</v>
      </c>
    </row>
    <row r="9" spans="1:7" x14ac:dyDescent="0.2">
      <c r="A9" t="s">
        <v>1286</v>
      </c>
      <c r="B9">
        <f>2/3</f>
        <v>0.66666666666666663</v>
      </c>
      <c r="D9">
        <v>0.9</v>
      </c>
    </row>
    <row r="10" spans="1:7" x14ac:dyDescent="0.2">
      <c r="A10" t="s">
        <v>1284</v>
      </c>
      <c r="B10">
        <v>0.6</v>
      </c>
      <c r="D10">
        <v>0.8</v>
      </c>
    </row>
    <row r="11" spans="1:7" x14ac:dyDescent="0.2">
      <c r="A11" t="s">
        <v>1285</v>
      </c>
      <c r="B11">
        <v>0.4</v>
      </c>
      <c r="D11">
        <v>0.7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6297-97DD-43A7-89F3-499B4A5C7CDC}">
  <sheetPr>
    <tabColor theme="9" tint="-0.249977111117893"/>
  </sheetPr>
  <dimension ref="A1:G2"/>
  <sheetViews>
    <sheetView workbookViewId="0">
      <selection activeCell="E8" sqref="E8"/>
    </sheetView>
  </sheetViews>
  <sheetFormatPr defaultRowHeight="14.25" x14ac:dyDescent="0.2"/>
  <cols>
    <col min="2" max="2" width="7.375" bestFit="1" customWidth="1"/>
    <col min="3" max="3" width="44.25" bestFit="1" customWidth="1"/>
    <col min="7" max="7" width="44.25" bestFit="1" customWidth="1"/>
  </cols>
  <sheetData>
    <row r="1" spans="1:7" x14ac:dyDescent="0.2">
      <c r="B1" t="s">
        <v>1235</v>
      </c>
      <c r="C1" t="s">
        <v>530</v>
      </c>
      <c r="D1" t="s">
        <v>989</v>
      </c>
      <c r="F1" t="s">
        <v>1235</v>
      </c>
      <c r="G1" t="s">
        <v>530</v>
      </c>
    </row>
    <row r="2" spans="1:7" x14ac:dyDescent="0.2">
      <c r="A2" t="e" cm="1" vm="12">
        <f t="array" aca="1" ref="A2" ca="1">_xlfn.SEQUENCE('Design,result,include amounts'!$D$3)</f>
        <v>#VALUE!</v>
      </c>
      <c r="B2" t="e" cm="1" vm="13">
        <f t="array" aca="1" ref="B2" ca="1">_xlfn.UNIQUE($F$2:INDEX($G:$G,COUNTA($G:$G)))</f>
        <v>#VALUE!</v>
      </c>
      <c r="D2" t="e" cm="1" vm="14">
        <f t="array" aca="1" ref="D2" ca="1">_xlfn.MAP($B$2:INDEX($B:$B,COUNTA($B:$B)),_xlfn.LAMBDA(_xlpm.x,IF(_xlpm.x&gt;0,1+ROUND(_xlfn.GAMMA.INV(RAND(),'Design,result,include amounts'!$G$2,'Design,result,include amounts'!$G$3),0),"nope")))</f>
        <v>#VALUE!</v>
      </c>
      <c r="F2" t="e" cm="1" vm="12">
        <f t="array" aca="1" ref="F2" ca="1">_xlfn._xlws.SORT(_xlfn.MAP(_xlfn.ANCHORARRAY($A$2),_xlfn.LAMBDA(_xlpm.x,INDEX(_xlfn.ANCHORARRAY(OrdersData!$A$2),IF(_xlpm.x&gt;'Order,Users,search,DetO amounts'!$E$2,RANDBETWEEN(1,'Order,Users,search,DetO amounts'!$E$2),_xlpm.x)))))</f>
        <v>#VALUE!</v>
      </c>
      <c r="G2" t="e" cm="1" vm="12">
        <f t="array" aca="1" ref="G2" ca="1">_xlfn.MAP(_xlfn.ANCHORARRAY($F$2),_xlfn.LAMBDA(_xlpm.x,IF(_xlpm.x&gt;0,INDEX(ProductsData!$A$5:INDEX(ProductsData!$A:$A,'static tables amounts'!$A$2+1),RANDBETWEEN(4,'static tables amounts'!$A$2)-3),"nope")))</f>
        <v>#VALUE!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9E4F-24D8-4C29-93B4-FDD2A727FCDE}">
  <sheetPr>
    <tabColor theme="9" tint="-0.249977111117893"/>
  </sheetPr>
  <dimension ref="A1:D2"/>
  <sheetViews>
    <sheetView workbookViewId="0">
      <selection activeCell="B7" sqref="B7"/>
    </sheetView>
  </sheetViews>
  <sheetFormatPr defaultRowHeight="14.25" x14ac:dyDescent="0.2"/>
  <cols>
    <col min="2" max="2" width="11.875" bestFit="1" customWidth="1"/>
    <col min="3" max="4" width="11.75" bestFit="1" customWidth="1"/>
  </cols>
  <sheetData>
    <row r="1" spans="1:4" x14ac:dyDescent="0.2">
      <c r="B1" t="s">
        <v>530</v>
      </c>
      <c r="C1" t="s">
        <v>1233</v>
      </c>
      <c r="D1" t="s">
        <v>1234</v>
      </c>
    </row>
    <row r="2" spans="1:4" x14ac:dyDescent="0.2">
      <c r="A2" t="e" cm="1" vm="15">
        <f t="array" aca="1" ref="A2" ca="1">_xlfn.SEQUENCE(_xlfn.ANCHORARRAY('Design,result,include amounts'!$B$2))</f>
        <v>#VALUE!</v>
      </c>
      <c r="B2" t="e" cm="1" vm="16">
        <f t="array" aca="1" ref="B2" ca="1">_xlfn.MAP(_xlfn.ANCHORARRAY($A$2),_xlfn.LAMBDA(_xlpm.x,IF(_xlpm.x&gt;0,INDEX(GardensData!$A$2:$A$4,RANDBETWEEN(1,3)),"nope")))</f>
        <v>#VALUE!</v>
      </c>
      <c r="C2" t="e" cm="1" vm="16">
        <f t="array" aca="1" ref="C2" ca="1">_xlfn.MAP(_xlfn.ANCHORARRAY($B$2),_xlfn.LAMBDA(_xlpm.x,COUNTIF($B$2:INDEX($B:$B,ROW(_xlpm.x)),_xlpm.x)))</f>
        <v>#VALUE!</v>
      </c>
      <c r="D2" t="e" cm="1" vm="16">
        <f t="array" aca="1" ref="D2" ca="1">_xlfn._xlws.SORT(_xlfn.MAP(_xlfn.ANCHORARRAY($A$2),_xlfn.LAMBDA(_xlpm.x,IF(_xlpm.x&gt;0,INDEX(_xlfn.ANCHORARRAY(OrdersData!$A$2),RANDBETWEEN(1,'Order,Users,search,DetO amounts'!$E$2)),"nope"))))</f>
        <v>#VALUE!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8962-A8D6-4715-96C1-828869641438}">
  <sheetPr>
    <tabColor theme="8" tint="0.39997558519241921"/>
  </sheetPr>
  <dimension ref="A1:P45"/>
  <sheetViews>
    <sheetView workbookViewId="0">
      <selection activeCell="I1" sqref="I1:P1048576"/>
    </sheetView>
  </sheetViews>
  <sheetFormatPr defaultRowHeight="14.25" x14ac:dyDescent="0.2"/>
  <cols>
    <col min="2" max="2" width="13.875" bestFit="1" customWidth="1"/>
    <col min="3" max="3" width="13.625" bestFit="1" customWidth="1"/>
    <col min="4" max="4" width="13" bestFit="1" customWidth="1"/>
    <col min="6" max="6" width="24.875" bestFit="1" customWidth="1"/>
    <col min="7" max="7" width="26.125" bestFit="1" customWidth="1"/>
    <col min="9" max="9" width="16" bestFit="1" customWidth="1"/>
    <col min="10" max="10" width="11.875" bestFit="1" customWidth="1"/>
    <col min="11" max="12" width="5.5" bestFit="1" customWidth="1"/>
    <col min="13" max="13" width="12.125" bestFit="1" customWidth="1"/>
    <col min="14" max="14" width="12.25" bestFit="1" customWidth="1"/>
    <col min="15" max="16" width="9.5" bestFit="1" customWidth="1"/>
  </cols>
  <sheetData>
    <row r="1" spans="1:16" x14ac:dyDescent="0.2">
      <c r="B1" t="s">
        <v>1260</v>
      </c>
      <c r="C1" t="s">
        <v>1261</v>
      </c>
      <c r="D1" t="s">
        <v>1262</v>
      </c>
      <c r="F1" s="11" t="s">
        <v>1291</v>
      </c>
      <c r="G1" s="11"/>
      <c r="I1" t="s">
        <v>1259</v>
      </c>
      <c r="K1" t="s">
        <v>983</v>
      </c>
      <c r="L1" t="s">
        <v>1051</v>
      </c>
      <c r="M1" t="s">
        <v>1264</v>
      </c>
      <c r="N1" t="s">
        <v>1265</v>
      </c>
      <c r="O1" t="s">
        <v>1266</v>
      </c>
      <c r="P1" t="s">
        <v>1267</v>
      </c>
    </row>
    <row r="2" spans="1:16" ht="15" x14ac:dyDescent="0.25">
      <c r="A2" t="e" cm="1" vm="17">
        <f t="array" aca="1" ref="A2" ca="1">_xlfn.SEQUENCE(MAX('chosens gardens id''s and source'!I2:I4))</f>
        <v>#VALUE!</v>
      </c>
      <c r="B2" t="e" cm="1" vm="18">
        <f t="array" aca="1" ref="B2" ca="1">_xlfn.MAP($A$2:INDEX(_xlfn.ANCHORARRAY($A$2),'chosens gardens id''s and source'!$I$2),_xlfn.LAMBDA(_xlpm.x,MATCH(1,(_xlfn.ANCHORARRAY(DesignsData!$B$2)='chosens gardens id''s and source'!$J$2)*(_xlfn.ANCHORARRAY(DesignsData!$C$2)=_xlpm.x),0)))</f>
        <v>#VALUE!</v>
      </c>
      <c r="C2" t="e" cm="1" vm="19">
        <f t="array" aca="1" ref="C2" ca="1">_xlfn.MAP($A$2:INDEX(_xlfn.ANCHORARRAY($A$2),'chosens gardens id''s and source'!$I$3),_xlfn.LAMBDA(_xlpm.x,MATCH(1,(_xlfn.ANCHORARRAY(DesignsData!$B$2)='chosens gardens id''s and source'!$J$3)*(_xlfn.ANCHORARRAY(DesignsData!$C$2)=_xlpm.x),0)))</f>
        <v>#VALUE!</v>
      </c>
      <c r="D2" t="e" cm="1" vm="20">
        <f t="array" aca="1" ref="D2" ca="1">_xlfn.MAP($A$2:INDEX(_xlfn.ANCHORARRAY($A$2),'chosens gardens id''s and source'!$I$4),_xlfn.LAMBDA(_xlpm.x,MATCH(1,(_xlfn.ANCHORARRAY(DesignsData!$B$2)='chosens gardens id''s and source'!$J$4)*(_xlfn.ANCHORARRAY(DesignsData!$C$2)=_xlpm.x),0)))</f>
        <v>#VALUE!</v>
      </c>
      <c r="F2" s="9" t="s">
        <v>983</v>
      </c>
      <c r="G2" s="9" t="s">
        <v>1051</v>
      </c>
      <c r="I2">
        <f ca="1">COUNTIF(DesignsData!$B:$B,$J2)</f>
        <v>0</v>
      </c>
      <c r="J2" t="s">
        <v>896</v>
      </c>
      <c r="K2">
        <v>2</v>
      </c>
      <c r="L2">
        <v>2</v>
      </c>
      <c r="M2">
        <f ca="1">ROUND(I2*(1+(K2-1)*RAND()),0)</f>
        <v>0</v>
      </c>
      <c r="N2">
        <f ca="1">ROUND(I2*(1+(L2-1)*RAND()),0)</f>
        <v>0</v>
      </c>
      <c r="O2">
        <f ca="1">$I2*K2</f>
        <v>0</v>
      </c>
      <c r="P2">
        <f ca="1">$I2*L2</f>
        <v>0</v>
      </c>
    </row>
    <row r="3" spans="1:16" x14ac:dyDescent="0.2">
      <c r="F3" t="s">
        <v>912</v>
      </c>
      <c r="G3" t="s">
        <v>919</v>
      </c>
      <c r="I3">
        <f ca="1">COUNTIF(DesignsData!$B:$B,$J3)</f>
        <v>0</v>
      </c>
      <c r="J3" t="s">
        <v>897</v>
      </c>
      <c r="K3">
        <v>5</v>
      </c>
      <c r="L3">
        <v>1</v>
      </c>
      <c r="M3">
        <f ca="1">ROUND(I3*(1+(K3-1)*RAND()),0)</f>
        <v>0</v>
      </c>
      <c r="O3">
        <f ca="1">$I3*K3</f>
        <v>0</v>
      </c>
    </row>
    <row r="4" spans="1:16" x14ac:dyDescent="0.2">
      <c r="F4" t="s">
        <v>913</v>
      </c>
      <c r="G4" t="s">
        <v>924</v>
      </c>
      <c r="I4">
        <f ca="1">COUNTIF(DesignsData!$B:$B,$J4)</f>
        <v>0</v>
      </c>
      <c r="J4" t="s">
        <v>898</v>
      </c>
      <c r="K4">
        <v>8</v>
      </c>
      <c r="L4">
        <v>0</v>
      </c>
      <c r="M4">
        <f ca="1">ROUND(I4*(1+(K4-1)*RAND()),0)</f>
        <v>0</v>
      </c>
      <c r="O4">
        <f ca="1">$I4*K4</f>
        <v>0</v>
      </c>
    </row>
    <row r="5" spans="1:16" x14ac:dyDescent="0.2">
      <c r="F5" t="s">
        <v>914</v>
      </c>
      <c r="G5" t="s">
        <v>927</v>
      </c>
    </row>
    <row r="6" spans="1:16" x14ac:dyDescent="0.2">
      <c r="F6" t="s">
        <v>915</v>
      </c>
      <c r="G6" t="s">
        <v>933</v>
      </c>
    </row>
    <row r="7" spans="1:16" x14ac:dyDescent="0.2">
      <c r="F7" t="s">
        <v>916</v>
      </c>
      <c r="G7" t="s">
        <v>934</v>
      </c>
    </row>
    <row r="8" spans="1:16" x14ac:dyDescent="0.2">
      <c r="F8" t="s">
        <v>917</v>
      </c>
      <c r="G8" t="s">
        <v>960</v>
      </c>
    </row>
    <row r="9" spans="1:16" x14ac:dyDescent="0.2">
      <c r="F9" t="s">
        <v>918</v>
      </c>
      <c r="G9" t="s">
        <v>961</v>
      </c>
    </row>
    <row r="10" spans="1:16" x14ac:dyDescent="0.2">
      <c r="F10" t="s">
        <v>920</v>
      </c>
      <c r="G10" t="s">
        <v>962</v>
      </c>
    </row>
    <row r="11" spans="1:16" x14ac:dyDescent="0.2">
      <c r="F11" t="s">
        <v>921</v>
      </c>
      <c r="G11" t="s">
        <v>963</v>
      </c>
    </row>
    <row r="12" spans="1:16" x14ac:dyDescent="0.2">
      <c r="F12" t="s">
        <v>922</v>
      </c>
      <c r="G12" t="s">
        <v>964</v>
      </c>
    </row>
    <row r="13" spans="1:16" x14ac:dyDescent="0.2">
      <c r="F13" t="s">
        <v>923</v>
      </c>
      <c r="G13" t="s">
        <v>972</v>
      </c>
    </row>
    <row r="14" spans="1:16" x14ac:dyDescent="0.2">
      <c r="F14" t="s">
        <v>925</v>
      </c>
      <c r="G14" t="s">
        <v>965</v>
      </c>
    </row>
    <row r="15" spans="1:16" x14ac:dyDescent="0.2">
      <c r="F15" t="s">
        <v>926</v>
      </c>
      <c r="G15" t="s">
        <v>966</v>
      </c>
    </row>
    <row r="16" spans="1:16" x14ac:dyDescent="0.2">
      <c r="F16" t="s">
        <v>928</v>
      </c>
      <c r="G16" t="s">
        <v>967</v>
      </c>
    </row>
    <row r="17" spans="6:7" x14ac:dyDescent="0.2">
      <c r="F17" t="s">
        <v>929</v>
      </c>
      <c r="G17" t="s">
        <v>968</v>
      </c>
    </row>
    <row r="18" spans="6:7" x14ac:dyDescent="0.2">
      <c r="F18" t="s">
        <v>930</v>
      </c>
      <c r="G18" t="s">
        <v>969</v>
      </c>
    </row>
    <row r="19" spans="6:7" x14ac:dyDescent="0.2">
      <c r="F19" t="s">
        <v>931</v>
      </c>
      <c r="G19" t="s">
        <v>970</v>
      </c>
    </row>
    <row r="20" spans="6:7" x14ac:dyDescent="0.2">
      <c r="F20" t="s">
        <v>932</v>
      </c>
      <c r="G20" t="s">
        <v>971</v>
      </c>
    </row>
    <row r="21" spans="6:7" x14ac:dyDescent="0.2">
      <c r="F21" t="s">
        <v>935</v>
      </c>
    </row>
    <row r="22" spans="6:7" x14ac:dyDescent="0.2">
      <c r="F22" t="s">
        <v>936</v>
      </c>
    </row>
    <row r="23" spans="6:7" x14ac:dyDescent="0.2">
      <c r="F23" t="s">
        <v>937</v>
      </c>
    </row>
    <row r="24" spans="6:7" x14ac:dyDescent="0.2">
      <c r="F24" t="s">
        <v>938</v>
      </c>
    </row>
    <row r="25" spans="6:7" x14ac:dyDescent="0.2">
      <c r="F25" t="s">
        <v>939</v>
      </c>
    </row>
    <row r="26" spans="6:7" x14ac:dyDescent="0.2">
      <c r="F26" t="s">
        <v>940</v>
      </c>
    </row>
    <row r="27" spans="6:7" x14ac:dyDescent="0.2">
      <c r="F27" t="s">
        <v>941</v>
      </c>
    </row>
    <row r="28" spans="6:7" x14ac:dyDescent="0.2">
      <c r="F28" t="s">
        <v>942</v>
      </c>
    </row>
    <row r="29" spans="6:7" x14ac:dyDescent="0.2">
      <c r="F29" t="s">
        <v>943</v>
      </c>
    </row>
    <row r="30" spans="6:7" x14ac:dyDescent="0.2">
      <c r="F30" t="s">
        <v>947</v>
      </c>
    </row>
    <row r="31" spans="6:7" x14ac:dyDescent="0.2">
      <c r="F31" t="s">
        <v>944</v>
      </c>
    </row>
    <row r="32" spans="6:7" x14ac:dyDescent="0.2">
      <c r="F32" t="s">
        <v>945</v>
      </c>
    </row>
    <row r="33" spans="6:6" x14ac:dyDescent="0.2">
      <c r="F33" t="s">
        <v>946</v>
      </c>
    </row>
    <row r="34" spans="6:6" x14ac:dyDescent="0.2">
      <c r="F34" t="s">
        <v>948</v>
      </c>
    </row>
    <row r="35" spans="6:6" x14ac:dyDescent="0.2">
      <c r="F35" t="s">
        <v>949</v>
      </c>
    </row>
    <row r="36" spans="6:6" x14ac:dyDescent="0.2">
      <c r="F36" t="s">
        <v>950</v>
      </c>
    </row>
    <row r="37" spans="6:6" x14ac:dyDescent="0.2">
      <c r="F37" t="s">
        <v>951</v>
      </c>
    </row>
    <row r="38" spans="6:6" x14ac:dyDescent="0.2">
      <c r="F38" t="s">
        <v>952</v>
      </c>
    </row>
    <row r="39" spans="6:6" x14ac:dyDescent="0.2">
      <c r="F39" t="s">
        <v>953</v>
      </c>
    </row>
    <row r="40" spans="6:6" x14ac:dyDescent="0.2">
      <c r="F40" t="s">
        <v>954</v>
      </c>
    </row>
    <row r="41" spans="6:6" x14ac:dyDescent="0.2">
      <c r="F41" t="s">
        <v>955</v>
      </c>
    </row>
    <row r="42" spans="6:6" x14ac:dyDescent="0.2">
      <c r="F42" t="s">
        <v>956</v>
      </c>
    </row>
    <row r="43" spans="6:6" x14ac:dyDescent="0.2">
      <c r="F43" t="s">
        <v>957</v>
      </c>
    </row>
    <row r="44" spans="6:6" x14ac:dyDescent="0.2">
      <c r="F44" t="s">
        <v>958</v>
      </c>
    </row>
    <row r="45" spans="6:6" x14ac:dyDescent="0.2">
      <c r="F45" t="s">
        <v>959</v>
      </c>
    </row>
  </sheetData>
  <mergeCells count="1">
    <mergeCell ref="F1:G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92D5-2635-4E5C-8845-303E56FF5902}">
  <sheetPr>
    <tabColor theme="8" tint="0.39997558519241921"/>
  </sheetPr>
  <dimension ref="A1:T4"/>
  <sheetViews>
    <sheetView workbookViewId="0">
      <selection activeCell="N53" sqref="N53"/>
    </sheetView>
  </sheetViews>
  <sheetFormatPr defaultRowHeight="14.25" x14ac:dyDescent="0.2"/>
  <cols>
    <col min="1" max="1" width="11.875" customWidth="1"/>
    <col min="2" max="2" width="10" bestFit="1" customWidth="1"/>
    <col min="3" max="3" width="10" customWidth="1"/>
    <col min="4" max="4" width="26.125" bestFit="1" customWidth="1"/>
    <col min="5" max="5" width="23.875" bestFit="1" customWidth="1"/>
    <col min="6" max="6" width="10" bestFit="1" customWidth="1"/>
    <col min="7" max="7" width="7.125" bestFit="1" customWidth="1"/>
    <col min="8" max="8" width="24.875" bestFit="1" customWidth="1"/>
    <col min="9" max="9" width="23.875" bestFit="1" customWidth="1"/>
    <col min="10" max="10" width="10" bestFit="1" customWidth="1"/>
    <col min="11" max="11" width="7.125" bestFit="1" customWidth="1"/>
    <col min="12" max="12" width="26.125" bestFit="1" customWidth="1"/>
    <col min="13" max="13" width="26.125" customWidth="1"/>
    <col min="14" max="14" width="7.125" bestFit="1" customWidth="1"/>
    <col min="15" max="16" width="24.875" bestFit="1" customWidth="1"/>
    <col min="17" max="17" width="10" bestFit="1" customWidth="1"/>
    <col min="18" max="18" width="10" customWidth="1"/>
    <col min="19" max="19" width="24.875" bestFit="1" customWidth="1"/>
    <col min="20" max="20" width="24.875" customWidth="1"/>
  </cols>
  <sheetData>
    <row r="1" spans="1:20" x14ac:dyDescent="0.2">
      <c r="B1" s="11" t="s">
        <v>896</v>
      </c>
      <c r="C1" s="11"/>
      <c r="D1" s="11"/>
      <c r="E1" s="11"/>
      <c r="F1" s="11"/>
      <c r="G1" s="11"/>
      <c r="H1" s="11"/>
      <c r="I1" s="11"/>
      <c r="J1" s="11" t="s">
        <v>897</v>
      </c>
      <c r="K1" s="11"/>
      <c r="L1" s="11"/>
      <c r="M1" s="11"/>
      <c r="N1" s="11"/>
      <c r="O1" s="11"/>
      <c r="P1" s="11"/>
      <c r="Q1" s="12" t="s">
        <v>898</v>
      </c>
      <c r="R1" s="12"/>
      <c r="S1" s="12"/>
      <c r="T1" s="12"/>
    </row>
    <row r="2" spans="1:20" x14ac:dyDescent="0.2">
      <c r="B2" s="11" t="s">
        <v>1051</v>
      </c>
      <c r="C2" s="11"/>
      <c r="D2" s="11"/>
      <c r="E2" s="11"/>
      <c r="F2" s="11" t="s">
        <v>983</v>
      </c>
      <c r="G2" s="11"/>
      <c r="H2" s="11"/>
      <c r="I2" s="11"/>
      <c r="J2" s="11" t="s">
        <v>1051</v>
      </c>
      <c r="K2" s="11"/>
      <c r="L2" s="11"/>
      <c r="M2" s="11" t="s">
        <v>983</v>
      </c>
      <c r="N2" s="11"/>
      <c r="O2" s="11"/>
      <c r="P2" s="11"/>
      <c r="Q2" s="12"/>
      <c r="R2" s="12"/>
      <c r="S2" s="12"/>
      <c r="T2" s="12"/>
    </row>
    <row r="3" spans="1:20" x14ac:dyDescent="0.2">
      <c r="B3" t="s">
        <v>1263</v>
      </c>
      <c r="C3" t="s">
        <v>1269</v>
      </c>
      <c r="D3" t="s">
        <v>995</v>
      </c>
      <c r="E3" t="s">
        <v>1268</v>
      </c>
      <c r="F3" t="s">
        <v>1263</v>
      </c>
      <c r="G3" t="s">
        <v>1270</v>
      </c>
      <c r="H3" t="s">
        <v>995</v>
      </c>
      <c r="I3" t="s">
        <v>1268</v>
      </c>
      <c r="J3" t="s">
        <v>1263</v>
      </c>
      <c r="K3" t="s">
        <v>1270</v>
      </c>
      <c r="L3" t="s">
        <v>995</v>
      </c>
      <c r="M3" t="s">
        <v>1263</v>
      </c>
      <c r="N3" t="s">
        <v>1270</v>
      </c>
      <c r="O3" t="s">
        <v>995</v>
      </c>
      <c r="P3" t="s">
        <v>1268</v>
      </c>
      <c r="Q3" t="s">
        <v>1263</v>
      </c>
      <c r="R3" t="s">
        <v>1270</v>
      </c>
      <c r="S3" t="s">
        <v>995</v>
      </c>
      <c r="T3" t="s">
        <v>1268</v>
      </c>
    </row>
    <row r="4" spans="1:20" x14ac:dyDescent="0.2">
      <c r="A4" t="e" cm="1" vm="21">
        <f t="array" aca="1" ref="A4" ca="1">_xlfn.SEQUENCE(MAX('chosens gardens id''s and source'!$O$2:$O$4,'chosens gardens id''s and source'!$P$2:$P$3))</f>
        <v>#VALUE!</v>
      </c>
      <c r="B4" t="e" cm="1" vm="22">
        <f t="array" aca="1" ref="B4" ca="1">_xlfn.MAP($A$4:INDEX(_xlfn.ANCHORARRAY($A$4),'chosens gardens id''s and source'!$P$2),_xlfn.LAMBDA(_xlpm.x,INDEX(_xlfn.ANCHORARRAY('chosens gardens id''s and source'!$B$2),MOD(_xlpm.x-1,'chosens gardens id''s and source'!$I$2)+1)))</f>
        <v>#VALUE!</v>
      </c>
      <c r="C4" t="e" cm="1" vm="23">
        <f t="array" aca="1" ref="C4" ca="1">_xlfn.MAP($A$4:INDEX(_xlfn.ANCHORARRAY($A$4),'chosens gardens id''s and source'!$P$2),_xlfn.LAMBDA(_xlpm.x,INDEX('chosens gardens id''s and source'!$A$2:INDEX(_xlfn.ANCHORARRAY('chosens gardens id''s and source'!$A$2),'chosens gardens id''s and source'!$I$2),MOD(_xlpm.x-1,'chosens gardens id''s and source'!$I$2)+1)))</f>
        <v>#VALUE!</v>
      </c>
      <c r="D4" t="e" cm="1" vm="23">
        <f t="array" aca="1" ref="D4" ca="1">_xlfn.MAP(_xlfn.ANCHORARRAY($B$4),_xlfn.LAMBDA(_xlpm.x,INDEX('chosens gardens id''s and source'!$G$3:INDEX(ChosensData!$BN:$BN,COUNTA(ChosensData!$BN:$BN)),RANDBETWEEN(1,COUNTA(ChosensData!$BN:$BN)-1))))</f>
        <v>#VALUE!</v>
      </c>
      <c r="E4" t="e" cm="1" vm="22">
        <f t="array" aca="1" ref="E4" ca="1">_xlfn.MAP($A$4:INDEX(_xlfn.ANCHORARRAY($A$4),'chosens gardens id''s and source'!$P$2),_xlfn.LAMBDA(_xlpm.x,IF(_xlpm.x&gt;'chosens gardens id''s and source'!$I$2,_xlfn.BINOM.INV(1,'chosens gardens id''s and source'!$N$2/'chosens gardens id''s and source'!$P$2,RAND()),0)))</f>
        <v>#VALUE!</v>
      </c>
      <c r="F4" t="e" cm="1" vm="23">
        <f t="array" aca="1" ref="F4" ca="1">_xlfn.MAP($A$4:INDEX(_xlfn.ANCHORARRAY($A$4),'chosens gardens id''s and source'!$O$2),_xlfn.LAMBDA(_xlpm.x,INDEX(_xlfn.ANCHORARRAY('chosens gardens id''s and source'!$B$2),MOD(_xlpm.x-1,'chosens gardens id''s and source'!$I$2)+1)))</f>
        <v>#VALUE!</v>
      </c>
      <c r="G4" t="e" cm="1" vm="23">
        <f t="array" aca="1" ref="G4" ca="1">_xlfn.MAP($A$4:INDEX(_xlfn.ANCHORARRAY($A$4),'chosens gardens id''s and source'!$O$2),_xlfn.LAMBDA(_xlpm.x,INDEX('chosens gardens id''s and source'!$A$2:INDEX(_xlfn.ANCHORARRAY('chosens gardens id''s and source'!$A$2),'chosens gardens id''s and source'!$I$2),MOD(_xlpm.x-1,'chosens gardens id''s and source'!$I$2)+1)))</f>
        <v>#VALUE!</v>
      </c>
      <c r="H4" t="e" cm="1" vm="23">
        <f t="array" aca="1" ref="H4" ca="1">_xlfn.MAP(_xlfn.ANCHORARRAY($F$4),_xlfn.LAMBDA(_xlpm.x,INDEX('chosens gardens id''s and source'!$F$3:INDEX('chosens gardens id''s and source'!$D:$D,COUNTA('chosens gardens id''s and source'!$D:$D)),RANDBETWEEN(1,COUNTA('chosens gardens id''s and source'!$D:$D)-1))))</f>
        <v>#VALUE!</v>
      </c>
      <c r="I4" t="e" cm="1" vm="22">
        <f t="array" aca="1" ref="I4" ca="1">_xlfn.MAP($A$4:INDEX(_xlfn.ANCHORARRAY($A$4),'chosens gardens id''s and source'!$O$2),_xlfn.LAMBDA(_xlpm.x,IF(_xlpm.x&gt;'chosens gardens id''s and source'!$I$2,_xlfn.BINOM.INV(1,'chosens gardens id''s and source'!$M$2/'chosens gardens id''s and source'!$O$2,RAND()),0)))</f>
        <v>#VALUE!</v>
      </c>
      <c r="J4" t="e" cm="1" vm="19">
        <f t="array" aca="1" ref="J4" ca="1">_xlfn.ANCHORARRAY('chosens gardens id''s and source'!$C$2)</f>
        <v>#VALUE!</v>
      </c>
      <c r="K4" t="e" cm="1" vm="19">
        <f t="array" aca="1" ref="K4" ca="1">_xlfn.MAP($A$4:INDEX(_xlfn.ANCHORARRAY($A$4),'chosens gardens id''s and source'!$I$3),_xlfn.LAMBDA(_xlpm.x,INDEX('chosens gardens id''s and source'!$A$2:INDEX(_xlfn.ANCHORARRAY('chosens gardens id''s and source'!$A$2),'chosens gardens id''s and source'!$I$3),MOD(_xlpm.x-1,'chosens gardens id''s and source'!$I$3)+1)))</f>
        <v>#VALUE!</v>
      </c>
      <c r="L4" t="e" cm="1" vm="19">
        <f t="array" aca="1" ref="L4" ca="1">_xlfn.MAP(_xlfn.ANCHORARRAY($J$4),_xlfn.LAMBDA(_xlpm.x,INDEX('chosens gardens id''s and source'!$G$3:INDEX(ChosensData!$BN:$BN,COUNTA(ChosensData!$BN:$BN)),RANDBETWEEN(1,COUNTA(ChosensData!$BN:$BN)-1))))</f>
        <v>#VALUE!</v>
      </c>
      <c r="M4" t="e" cm="1" vm="24">
        <f t="array" aca="1" ref="M4" ca="1">_xlfn.MAP($A$4:INDEX(_xlfn.ANCHORARRAY($A$4),'chosens gardens id''s and source'!$O$3),_xlfn.LAMBDA(_xlpm.x,INDEX(_xlfn.ANCHORARRAY('chosens gardens id''s and source'!$C$2),MOD(_xlpm.x-1,'chosens gardens id''s and source'!$I$3)+1)))</f>
        <v>#VALUE!</v>
      </c>
      <c r="N4" t="e" cm="1" vm="25">
        <f t="array" aca="1" ref="N4" ca="1">_xlfn.MAP($A$4:INDEX(_xlfn.ANCHORARRAY($A$4),'chosens gardens id''s and source'!$O$3),_xlfn.LAMBDA(_xlpm.x,INDEX('chosens gardens id''s and source'!$A$2:INDEX(_xlfn.ANCHORARRAY('chosens gardens id''s and source'!$A$2),'chosens gardens id''s and source'!$I$3),MOD(_xlpm.x-1,'chosens gardens id''s and source'!$I$3)+1)))</f>
        <v>#VALUE!</v>
      </c>
      <c r="O4" t="e" cm="1" vm="24">
        <f t="array" aca="1" ref="O4" ca="1">_xlfn.MAP(_xlfn.ANCHORARRAY($M$4),_xlfn.LAMBDA(_xlpm.x,INDEX('chosens gardens id''s and source'!$F$3:INDEX('chosens gardens id''s and source'!$D:$D,COUNTA('chosens gardens id''s and source'!$D:$D)),RANDBETWEEN(1,COUNTA('chosens gardens id''s and source'!$D:$D)-1))))</f>
        <v>#VALUE!</v>
      </c>
      <c r="P4" t="e" cm="1" vm="24">
        <f t="array" aca="1" ref="P4" ca="1">_xlfn.MAP($A$4:INDEX(_xlfn.ANCHORARRAY($A$4),'chosens gardens id''s and source'!$O$3),_xlfn.LAMBDA(_xlpm.x,IF(_xlpm.x&gt;'chosens gardens id''s and source'!$I$3,_xlfn.BINOM.INV(1,'chosens gardens id''s and source'!$M$3/'chosens gardens id''s and source'!$O$3,RAND()),0)))</f>
        <v>#VALUE!</v>
      </c>
      <c r="Q4" t="e" cm="1" vm="26">
        <f t="array" aca="1" ref="Q4" ca="1">_xlfn.MAP($A$4:INDEX(_xlfn.ANCHORARRAY($A$4),'chosens gardens id''s and source'!$O$4),_xlfn.LAMBDA(_xlpm.x,INDEX(_xlfn.ANCHORARRAY('chosens gardens id''s and source'!$D$2),MOD(_xlpm.x-1,'chosens gardens id''s and source'!$I$4)+1)))</f>
        <v>#VALUE!</v>
      </c>
      <c r="R4" t="e" cm="1" vm="26">
        <f t="array" aca="1" ref="R4" ca="1">_xlfn.MAP($A$4:INDEX(_xlfn.ANCHORARRAY($A$4),'chosens gardens id''s and source'!$O$4),_xlfn.LAMBDA(_xlpm.x,INDEX('chosens gardens id''s and source'!$A$2:INDEX(_xlfn.ANCHORARRAY('chosens gardens id''s and source'!$A$2),'chosens gardens id''s and source'!$I$4),MOD(_xlpm.x-1,'chosens gardens id''s and source'!$I$4)+1)))</f>
        <v>#VALUE!</v>
      </c>
      <c r="S4" t="e" cm="1" vm="26">
        <f t="array" aca="1" ref="S4" ca="1">_xlfn.MAP(_xlfn.ANCHORARRAY($Q$4),_xlfn.LAMBDA(_xlpm.x,INDEX('chosens gardens id''s and source'!$F$3:INDEX('chosens gardens id''s and source'!$D:$D,COUNTA('chosens gardens id''s and source'!$D:$D)),RANDBETWEEN(1,COUNTA('chosens gardens id''s and source'!$D:$D)-1))))</f>
        <v>#VALUE!</v>
      </c>
      <c r="T4" t="e" cm="1" vm="26">
        <f t="array" aca="1" ref="T4" ca="1">_xlfn.MAP($A$4:INDEX(_xlfn.ANCHORARRAY($A$4),'chosens gardens id''s and source'!$O$4),_xlfn.LAMBDA(_xlpm.x,IF(_xlpm.x&gt;'chosens gardens id''s and source'!$I$4,_xlfn.BINOM.INV(1,'chosens gardens id''s and source'!$M$4/'chosens gardens id''s and source'!$O$4,RAND()),0)))</f>
        <v>#VALUE!</v>
      </c>
    </row>
  </sheetData>
  <mergeCells count="7">
    <mergeCell ref="B2:E2"/>
    <mergeCell ref="F2:I2"/>
    <mergeCell ref="M2:P2"/>
    <mergeCell ref="J2:L2"/>
    <mergeCell ref="Q1:T2"/>
    <mergeCell ref="B1:I1"/>
    <mergeCell ref="J1:P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E02CA-9DB1-480B-ABB1-A8D87F893BCB}">
  <sheetPr>
    <tabColor theme="8" tint="0.39997558519241921"/>
  </sheetPr>
  <dimension ref="A1:E4"/>
  <sheetViews>
    <sheetView workbookViewId="0">
      <selection activeCell="B4" sqref="B4"/>
    </sheetView>
  </sheetViews>
  <sheetFormatPr defaultRowHeight="14.25" x14ac:dyDescent="0.2"/>
  <cols>
    <col min="1" max="4" width="13.25" customWidth="1"/>
    <col min="5" max="5" width="26.125" bestFit="1" customWidth="1"/>
  </cols>
  <sheetData>
    <row r="1" spans="1:5" x14ac:dyDescent="0.2">
      <c r="A1" t="s">
        <v>1263</v>
      </c>
      <c r="B1" t="s">
        <v>1271</v>
      </c>
      <c r="C1" t="s">
        <v>1059</v>
      </c>
      <c r="D1" t="s">
        <v>1270</v>
      </c>
      <c r="E1" t="s">
        <v>995</v>
      </c>
    </row>
    <row r="2" spans="1:5" x14ac:dyDescent="0.2">
      <c r="A2" t="str">
        <f>""</f>
        <v/>
      </c>
      <c r="B2" t="str">
        <f>"Small"</f>
        <v>Small</v>
      </c>
      <c r="C2" t="str">
        <f>""</f>
        <v/>
      </c>
      <c r="D2" t="str">
        <f>""</f>
        <v/>
      </c>
      <c r="E2" t="str">
        <f>""</f>
        <v/>
      </c>
    </row>
    <row r="3" spans="1:5" x14ac:dyDescent="0.2">
      <c r="A3" t="str">
        <f>""</f>
        <v/>
      </c>
      <c r="B3" t="str">
        <f>"Large"</f>
        <v>Large</v>
      </c>
      <c r="C3" t="str">
        <f>""</f>
        <v/>
      </c>
      <c r="D3" t="str">
        <f>""</f>
        <v/>
      </c>
      <c r="E3" t="str">
        <f>""</f>
        <v/>
      </c>
    </row>
    <row r="4" spans="1:5" x14ac:dyDescent="0.2">
      <c r="A4" t="e" cm="1" vm="27">
        <f t="array" aca="1" ref="A4" ca="1">_xlfn.VSTACK(_xlfn.MAP(_xlfn.ANCHORARRAY('max design seed capacity gen'!$B$4),_xlfn.ANCHORARRAY('max design seed capacity gen'!$E$4),_xlfn.LAMBDA(_xlpm.x,_xlpm.y,IF(_xlpm.y=1,"",_xlpm.x))),_xlfn.MAP(_xlfn.ANCHORARRAY('max design seed capacity gen'!$F$4),_xlfn.ANCHORARRAY('max design seed capacity gen'!$I$4),_xlfn.LAMBDA(_xlpm.x,_xlpm.y,IF(_xlpm.y=1,"",_xlpm.x))),_xlfn.ANCHORARRAY('max design seed capacity gen'!$J$4),_xlfn.MAP(_xlfn.ANCHORARRAY('max design seed capacity gen'!$M$4),_xlfn.ANCHORARRAY('max design seed capacity gen'!$P$4),_xlfn.LAMBDA(_xlpm.x,_xlpm.y,IF(_xlpm.y=1,"",_xlpm.x))),_xlfn.MAP(_xlfn.ANCHORARRAY('max design seed capacity gen'!$Q$4),_xlfn.ANCHORARRAY('max design seed capacity gen'!$T$4),_xlfn.LAMBDA(_xlpm.x,_xlpm.y,IF(_xlpm.y=1,"",_xlpm.x))))</f>
        <v>#VALUE!</v>
      </c>
      <c r="B4" t="e" cm="1" vm="27">
        <f t="array" aca="1" ref="B4" ca="1">_xlfn.VSTACK(_xlfn.MAP(_xlfn.SEQUENCE('chosens gardens id''s and source'!$P$2),_xlfn.LAMBDA(_xlpm.x,"Large")),_xlfn.MAP(_xlfn.SEQUENCE('chosens gardens id''s and source'!$O$2),_xlfn.LAMBDA(_xlpm.x,"Small")),_xlfn.MAP(_xlfn.SEQUENCE('chosens gardens id''s and source'!$I$3),_xlfn.LAMBDA(_xlpm.x,"Large")),_xlfn.MAP(_xlfn.SEQUENCE('chosens gardens id''s and source'!$O$3+'chosens gardens id''s and source'!$O$4),_xlfn.LAMBDA(_xlpm.x,"Small")))</f>
        <v>#VALUE!</v>
      </c>
      <c r="C4" t="e" cm="1" vm="27">
        <f t="array" aca="1" ref="C4" ca="1">_xlfn.MAP(_xlfn.VSTACK(_xlfn.MAP(_xlfn.SEQUENCE(SUM('chosens gardens id''s and source'!$O$2:$P$2)),_xlfn.LAMBDA(_xlpm.x,"Huge Harvest")),_xlfn.MAP(_xlfn.SEQUENCE(SUM('chosens gardens id''s and source'!$O$3,'chosens gardens id''s and source'!$I$3)),_xlfn.LAMBDA(_xlpm.x,"Mixed Medley")),_xlfn.MAP(_xlfn.SEQUENCE('chosens gardens id''s and source'!$O$4),_xlfn.LAMBDA(_xlpm.x,"Salad Ballad"))),_xlfn.VSTACK(_xlfn.ANCHORARRAY('max design seed capacity gen'!$E$4),_xlfn.ANCHORARRAY('max design seed capacity gen'!$I$4),_xlfn.MAP(_xlfn.SEQUENCE('chosens gardens id''s and source'!I3),_xlfn.LAMBDA(_xlpm.x,0)),_xlfn.ANCHORARRAY('max design seed capacity gen'!$P$4),_xlfn.ANCHORARRAY('max design seed capacity gen'!$T$4)),_xlfn.LAMBDA(_xlpm.x,_xlpm.y,IF(_xlpm.y=1,"",_xlpm.x)))</f>
        <v>#VALUE!</v>
      </c>
      <c r="D4" t="e" cm="1" vm="27">
        <f t="array" aca="1" ref="D4" ca="1">_xlfn.VSTACK(_xlfn.MAP(_xlfn.ANCHORARRAY('max design seed capacity gen'!C4),_xlfn.ANCHORARRAY('max design seed capacity gen'!$E$4),_xlfn.LAMBDA(_xlpm.x,_xlpm.y,IF(_xlpm.y=1,"",_xlpm.x))),_xlfn.MAP(_xlfn.ANCHORARRAY('max design seed capacity gen'!G4),_xlfn.ANCHORARRAY('max design seed capacity gen'!$I$4),_xlfn.LAMBDA(_xlpm.x,_xlpm.y,IF(_xlpm.y=1,"",_xlpm.x))),_xlfn.ANCHORARRAY('max design seed capacity gen'!K4),_xlfn.MAP(_xlfn.ANCHORARRAY('max design seed capacity gen'!N4),_xlfn.ANCHORARRAY('max design seed capacity gen'!$P$4),_xlfn.LAMBDA(_xlpm.x,_xlpm.y,IF(_xlpm.y=1,"",_xlpm.x))),_xlfn.MAP(_xlfn.ANCHORARRAY('max design seed capacity gen'!R4),_xlfn.ANCHORARRAY('max design seed capacity gen'!$T$4),_xlfn.LAMBDA(_xlpm.x,_xlpm.y,IF(_xlpm.y=1,"",_xlpm.x))))</f>
        <v>#VALUE!</v>
      </c>
      <c r="E4" t="e" cm="1" vm="27">
        <f t="array" aca="1" ref="E4" ca="1">_xlfn.VSTACK(_xlfn.MAP(_xlfn.ANCHORARRAY('max design seed capacity gen'!D4),_xlfn.ANCHORARRAY('max design seed capacity gen'!$E$4),_xlfn.LAMBDA(_xlpm.x,_xlpm.y,IF(_xlpm.y=1,"",_xlpm.x))),_xlfn.MAP(_xlfn.ANCHORARRAY('max design seed capacity gen'!H4),_xlfn.ANCHORARRAY('max design seed capacity gen'!$I$4),_xlfn.LAMBDA(_xlpm.x,_xlpm.y,IF(_xlpm.y=1,"",_xlpm.x))),_xlfn.ANCHORARRAY('max design seed capacity gen'!L4),_xlfn.MAP(_xlfn.ANCHORARRAY('max design seed capacity gen'!O4),_xlfn.ANCHORARRAY('max design seed capacity gen'!$P$4),_xlfn.LAMBDA(_xlpm.x,_xlpm.y,IF(_xlpm.y=1,"",_xlpm.x))),_xlfn.MAP(_xlfn.ANCHORARRAY('max design seed capacity gen'!S4),_xlfn.ANCHORARRAY('max design seed capacity gen'!$T$4),_xlfn.LAMBDA(_xlpm.x,_xlpm.y,IF(_xlpm.y=1,"",_xlpm.x))))</f>
        <v>#VALUE!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7941-2E65-469B-8FB3-942EF78A3DB3}">
  <sheetPr>
    <tabColor theme="8" tint="0.39997558519241921"/>
  </sheetPr>
  <dimension ref="A1:I4"/>
  <sheetViews>
    <sheetView workbookViewId="0">
      <selection activeCell="E4" sqref="E4"/>
    </sheetView>
  </sheetViews>
  <sheetFormatPr defaultRowHeight="14.25" x14ac:dyDescent="0.2"/>
  <cols>
    <col min="1" max="1" width="10" bestFit="1" customWidth="1"/>
    <col min="2" max="2" width="5.5" bestFit="1" customWidth="1"/>
    <col min="3" max="3" width="11.875" bestFit="1" customWidth="1"/>
    <col min="4" max="4" width="7.125" bestFit="1" customWidth="1"/>
    <col min="5" max="5" width="26.125" bestFit="1" customWidth="1"/>
    <col min="6" max="6" width="26.125" customWidth="1"/>
    <col min="7" max="9" width="13.25" customWidth="1"/>
  </cols>
  <sheetData>
    <row r="1" spans="1:9" x14ac:dyDescent="0.2">
      <c r="A1" t="s">
        <v>1263</v>
      </c>
      <c r="B1" t="s">
        <v>1271</v>
      </c>
      <c r="C1" t="s">
        <v>1059</v>
      </c>
      <c r="D1" t="s">
        <v>1270</v>
      </c>
      <c r="E1" t="s">
        <v>995</v>
      </c>
      <c r="F1" t="s">
        <v>989</v>
      </c>
    </row>
    <row r="2" spans="1:9" x14ac:dyDescent="0.2">
      <c r="A2" t="e" cm="1" vm="28">
        <f t="array" aca="1" ref="A2" ca="1">_xlfn.UNIQUE('reducing design seed kinds amnt'!$A$2:INDEX('reducing design seed kinds amnt'!$E:$E,COUNTA('reducing design seed kinds amnt'!$E:$E)))</f>
        <v>#VALUE!</v>
      </c>
      <c r="F2" t="str">
        <f>""</f>
        <v/>
      </c>
    </row>
    <row r="3" spans="1:9" x14ac:dyDescent="0.2">
      <c r="F3" t="str">
        <f>""</f>
        <v/>
      </c>
    </row>
    <row r="4" spans="1:9" x14ac:dyDescent="0.2">
      <c r="F4" t="e" cm="1" vm="29">
        <f t="array" aca="1" ref="F4" ca="1">_xlfn.MAP($C$4:INDEX($C:$C,COUNTA($B:$B)),$B$4:INDEX($B:$B,COUNTA($B:$B)),_xlfn.LAMBDA(_xlpm.x,_xlpm.y,IF(_xlpm.x="Huge Harvest",IF(_xlpm.y="Large",RANDBETWEEN(1,'chosens gardens id''s and source'!$L$2),RANDBETWEEN(1,'chosens gardens id''s and source'!$K$2)),IF(_xlpm.x="Mixed Medley",IF(_xlpm.y="Large",1,RANDBETWEEN(1,'chosens gardens id''s and source'!$K$3)),IF(_xlpm.x="Salad Ballad",RANDBETWEEN(1,'chosens gardens id''s and source'!$K$4),"")))))</f>
        <v>#VALUE!</v>
      </c>
      <c r="G4" t="e" cm="1" vm="29">
        <f t="array" aca="1" ref="G4" ca="1">_xlfn.MAP($B$4:INDEX($B:$B,COUNTA($F:$F)),$C$4:INDEX($C:$C,COUNTA($F:$F)),$D$4:INDEX($D:$D,COUNTA($F:$F)),_xlfn.LAMBDA(_xlpm.a,_xlpm.b,_xlpm.c,SUMIFS($F$4:INDEX($F:$F,COUNTA($F:$F)),$B$4:INDEX($B:$B,COUNTA($F:$F)),_xlpm.a,$C$4:INDEX($C:$C,COUNTA($F:$F)),_xlpm.b,$D$4:INDEX($D:$D,COUNTA($F:$F)),_xlpm.c)))</f>
        <v>#VALUE!</v>
      </c>
      <c r="H4" t="e" cm="1" vm="29">
        <f t="array" aca="1" ref="H4" ca="1">_xlfn.MAP($C$4:INDEX($C:$C,COUNTA($B:$B)),$B$4:INDEX($B:$B,COUNTA($B:$B)),_xlfn.LAMBDA(_xlpm.x,_xlpm.y,IF(_xlpm.x="Huge Harvest",IF(_xlpm.y="Large",'chosens gardens id''s and source'!$L$2,'chosens gardens id''s and source'!$K$2),IF(_xlpm.x="Mixed Medley",IF(_xlpm.y="Large",1,'chosens gardens id''s and source'!$K$3),IF(_xlpm.x="Salad Ballad",'chosens gardens id''s and source'!$K$4,"")))))</f>
        <v>#VALUE!</v>
      </c>
      <c r="I4" t="e" cm="1" vm="29">
        <f t="array" aca="1" ref="I4" ca="1">_xlfn.MAP(_xlfn.ANCHORARRAY($F$4),_xlfn.ANCHORARRAY($G$4),_xlfn.ANCHORARRAY($H$4),_xlfn.LAMBDA(_xlpm.a,_xlpm.b,_xlpm.c,ROUND(_xlpm.a/_xlpm.b*_xlpm.c,0)))</f>
        <v>#VALUE!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30349-10FA-434C-B7E3-8561ABFE8300}">
  <sheetPr>
    <tabColor theme="8" tint="0.39997558519241921"/>
  </sheetPr>
  <dimension ref="A1:D2"/>
  <sheetViews>
    <sheetView workbookViewId="0">
      <selection sqref="A1:D1048576"/>
    </sheetView>
  </sheetViews>
  <sheetFormatPr defaultRowHeight="14.25" x14ac:dyDescent="0.2"/>
  <cols>
    <col min="1" max="2" width="13.25" customWidth="1"/>
    <col min="3" max="3" width="26.125" bestFit="1" customWidth="1"/>
    <col min="4" max="4" width="13.25" customWidth="1"/>
  </cols>
  <sheetData>
    <row r="1" spans="1:4" x14ac:dyDescent="0.2">
      <c r="A1" t="s">
        <v>1059</v>
      </c>
      <c r="B1" t="s">
        <v>1270</v>
      </c>
      <c r="C1" t="s">
        <v>995</v>
      </c>
      <c r="D1" t="s">
        <v>989</v>
      </c>
    </row>
    <row r="2" spans="1:4" x14ac:dyDescent="0.2">
      <c r="A2" t="e" cm="1" vm="29">
        <f t="array" aca="1" ref="A2" ca="1">_xlfn.SORTBY('design seed quantity in gen'!$C$4:INDEX('design seed quantity in gen'!$C:$C,COUNTA('design seed quantity in gen'!$A:$A)),'design seed quantity in gen'!$A$4:INDEX('design seed quantity in gen'!$A:$A,COUNTA('design seed quantity in gen'!$A:$A)))</f>
        <v>#VALUE!</v>
      </c>
      <c r="B2" t="e" cm="1" vm="29">
        <f t="array" aca="1" ref="B2" ca="1">_xlfn.SORTBY('design seed quantity in gen'!$D$4:INDEX('design seed quantity in gen'!$D:$D,COUNTA('design seed quantity in gen'!$A:$A)),'design seed quantity in gen'!$A$4:INDEX('design seed quantity in gen'!$A:$A,COUNTA('design seed quantity in gen'!$A:$A)))</f>
        <v>#VALUE!</v>
      </c>
      <c r="C2" t="e" cm="1" vm="29">
        <f t="array" aca="1" ref="C2" ca="1">_xlfn.SORTBY('design seed quantity in gen'!$E$4:INDEX('design seed quantity in gen'!$E:$E,COUNTA('design seed quantity in gen'!$A:$A)),'design seed quantity in gen'!$A$4:INDEX('design seed quantity in gen'!$A:$A,COUNTA('design seed quantity in gen'!$A:$A)))</f>
        <v>#VALUE!</v>
      </c>
      <c r="D2" t="e" cm="1" vm="29">
        <f t="array" aca="1" ref="D2" ca="1">_xlfn.SORTBY('design seed quantity in gen'!$I$4:INDEX('design seed quantity in gen'!$I:$I,COUNTA('design seed quantity in gen'!$A:$A)),'design seed quantity in gen'!$A$4:INDEX('design seed quantity in gen'!$A:$A,COUNTA('design seed quantity in gen'!$A:$A)))</f>
        <v>#VALUE!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357-1021-4C13-AB33-8342CEDC2F19}">
  <sheetPr>
    <tabColor theme="8" tint="0.39997558519241921"/>
  </sheetPr>
  <dimension ref="A1:E2"/>
  <sheetViews>
    <sheetView workbookViewId="0">
      <selection sqref="A1:E1048576"/>
    </sheetView>
  </sheetViews>
  <sheetFormatPr defaultRowHeight="14.25" x14ac:dyDescent="0.2"/>
  <cols>
    <col min="1" max="1" width="11" bestFit="1" customWidth="1"/>
    <col min="2" max="2" width="11.375" bestFit="1" customWidth="1"/>
    <col min="3" max="3" width="11.25" bestFit="1" customWidth="1"/>
    <col min="5" max="5" width="13.25" bestFit="1" customWidth="1"/>
  </cols>
  <sheetData>
    <row r="1" spans="1:5" x14ac:dyDescent="0.2">
      <c r="A1" t="s">
        <v>986</v>
      </c>
      <c r="B1" t="s">
        <v>988</v>
      </c>
      <c r="C1" t="s">
        <v>987</v>
      </c>
      <c r="D1" t="s">
        <v>989</v>
      </c>
    </row>
    <row r="2" spans="1:5" x14ac:dyDescent="0.2">
      <c r="A2" t="e" cm="1" vm="30">
        <f t="array" aca="1" ref="A2" ca="1">_xlfn._xlws.FILTER('design seed quantity calc'!$A$2:INDEX('design seed quantity calc'!$D:$D,COUNTA('design seed quantity calc'!$D:$D)),_xlfn.MAP('design seed quantity calc'!$D$2:INDEX('design seed quantity calc'!$D:$D,COUNTA('design seed quantity calc'!$D:$D)),_xlfn.LAMBDA(_xlpm.x,_xlpm.x&lt;&gt;0)))</f>
        <v>#VALUE!</v>
      </c>
      <c r="E2" t="e" cm="1" vm="29">
        <f t="array" aca="1" ref="E2" ca="1">_xlfn.MAP($A$2:INDEX($A:$A,COUNTA($A:$A)),$B$2:INDEX($B:$B,COUNTA($B:$B)),_xlfn.LAMBDA(_xlpm.a,_xlpm.b,SUMIFS($D$2:INDEX($D:$D,COUNTA($D:$D)),$A$2:INDEX($A:$A,COUNTA($A:$A)),_xlpm.a,$B$2:INDEX($B:$B,COUNTA($B:$B)),_xlpm.b)))</f>
        <v>#VALUE!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9E45-01E8-401D-AAC8-5CFEF6E7A46D}">
  <sheetPr>
    <tabColor theme="9" tint="-0.249977111117893"/>
  </sheetPr>
  <dimension ref="A1:BF2"/>
  <sheetViews>
    <sheetView tabSelected="1" workbookViewId="0">
      <selection activeCell="I10" sqref="I10"/>
    </sheetView>
  </sheetViews>
  <sheetFormatPr defaultRowHeight="14.25" x14ac:dyDescent="0.2"/>
  <cols>
    <col min="6" max="6" width="13.25" customWidth="1"/>
    <col min="11" max="11" width="13.25" customWidth="1"/>
    <col min="21" max="22" width="13.25" customWidth="1"/>
    <col min="28" max="28" width="13.25" customWidth="1"/>
    <col min="29" max="29" width="16" bestFit="1" customWidth="1"/>
    <col min="30" max="30" width="11.875" bestFit="1" customWidth="1"/>
    <col min="31" max="32" width="5.5" bestFit="1" customWidth="1"/>
    <col min="33" max="33" width="12.125" bestFit="1" customWidth="1"/>
    <col min="34" max="34" width="12.25" bestFit="1" customWidth="1"/>
    <col min="35" max="37" width="11.875" customWidth="1"/>
    <col min="58" max="58" width="24.875" customWidth="1"/>
    <col min="59" max="59" width="13.875" bestFit="1" customWidth="1"/>
    <col min="60" max="60" width="13.625" bestFit="1" customWidth="1"/>
    <col min="61" max="61" width="13" bestFit="1" customWidth="1"/>
  </cols>
  <sheetData>
    <row r="1" spans="1:58" x14ac:dyDescent="0.2">
      <c r="A1" t="s">
        <v>1292</v>
      </c>
      <c r="BF1" s="10"/>
    </row>
    <row r="2" spans="1:58" x14ac:dyDescent="0.2">
      <c r="BF2" s="1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DA46-6A69-4FCC-BF1E-F7E0EE16F0D0}">
  <dimension ref="A1:A2"/>
  <sheetViews>
    <sheetView zoomScale="355" zoomScaleNormal="355" workbookViewId="0">
      <selection sqref="A1:A2"/>
    </sheetView>
  </sheetViews>
  <sheetFormatPr defaultRowHeight="14.25" x14ac:dyDescent="0.2"/>
  <sheetData>
    <row r="1" spans="1:1" x14ac:dyDescent="0.2">
      <c r="A1" t="s">
        <v>542</v>
      </c>
    </row>
    <row r="2" spans="1:1" x14ac:dyDescent="0.2">
      <c r="A2">
        <f ca="1">COUNTA('design seed quantity correction'!$A:$A)-1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static tables amounts</vt:lpstr>
      <vt:lpstr>ProductsData</vt:lpstr>
      <vt:lpstr>RelationsData</vt:lpstr>
      <vt:lpstr>GardensData</vt:lpstr>
      <vt:lpstr>SeedsData</vt:lpstr>
      <vt:lpstr>Seed_typesData</vt:lpstr>
      <vt:lpstr>PlantedData</vt:lpstr>
      <vt:lpstr>searchterm-results source</vt:lpstr>
      <vt:lpstr>Details amount</vt:lpstr>
      <vt:lpstr>names and emails gen</vt:lpstr>
      <vt:lpstr>address&amp;company&amp;phone# data gen</vt:lpstr>
      <vt:lpstr>UsersData</vt:lpstr>
      <vt:lpstr>DetailsData</vt:lpstr>
      <vt:lpstr>SearchesData</vt:lpstr>
      <vt:lpstr>Order,Users,search,DetO amounts</vt:lpstr>
      <vt:lpstr>SearchDT gen</vt:lpstr>
      <vt:lpstr>Details_ofData</vt:lpstr>
      <vt:lpstr>OrderDate gen</vt:lpstr>
      <vt:lpstr>cross join for results gen</vt:lpstr>
      <vt:lpstr>OrdersData</vt:lpstr>
      <vt:lpstr>ResultsData</vt:lpstr>
      <vt:lpstr>Design,result,include amounts</vt:lpstr>
      <vt:lpstr>InclusionsData</vt:lpstr>
      <vt:lpstr>DesignsData</vt:lpstr>
      <vt:lpstr>chosens gardens id's and source</vt:lpstr>
      <vt:lpstr>max design seed capacity gen</vt:lpstr>
      <vt:lpstr>reducing design seed kinds amnt</vt:lpstr>
      <vt:lpstr>design seed quantity in gen</vt:lpstr>
      <vt:lpstr>design seed quantity calc</vt:lpstr>
      <vt:lpstr>design seed quantity correction</vt:lpstr>
      <vt:lpstr>ChosensData</vt:lpstr>
      <vt:lpstr>Chosens amounts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יולי ויגדרוביץ'</dc:creator>
  <cp:lastModifiedBy>Tom Geva</cp:lastModifiedBy>
  <dcterms:created xsi:type="dcterms:W3CDTF">2024-02-28T12:54:34Z</dcterms:created>
  <dcterms:modified xsi:type="dcterms:W3CDTF">2024-03-04T16:25:27Z</dcterms:modified>
</cp:coreProperties>
</file>