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 files\GitHub\university\DB_project\part 2\"/>
    </mc:Choice>
  </mc:AlternateContent>
  <xr:revisionPtr revIDLastSave="0" documentId="8_{D002FD05-2608-4A2B-A594-7C9149588355}" xr6:coauthVersionLast="47" xr6:coauthVersionMax="47" xr10:uidLastSave="{00000000-0000-0000-0000-000000000000}"/>
  <bookViews>
    <workbookView xWindow="19095" yWindow="0" windowWidth="19410" windowHeight="20985" xr2:uid="{48C1442F-497A-4EAA-9C1B-129D1C526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AM8" i="1"/>
  <c r="I8" i="1"/>
  <c r="AM12" i="1"/>
  <c r="AM10" i="1"/>
  <c r="AO9" i="1"/>
  <c r="AO10" i="1"/>
  <c r="AO12" i="1"/>
  <c r="AM9" i="1"/>
  <c r="AL10" i="1"/>
  <c r="AL12" i="1"/>
  <c r="AL9" i="1"/>
  <c r="AN10" i="1"/>
  <c r="AN12" i="1"/>
  <c r="AO11" i="1"/>
  <c r="AN11" i="1"/>
  <c r="AM11" i="1"/>
  <c r="AL11" i="1"/>
  <c r="AO13" i="1"/>
  <c r="AN13" i="1"/>
  <c r="AM13" i="1"/>
  <c r="AN7" i="1"/>
  <c r="AO8" i="1"/>
  <c r="AO7" i="1"/>
  <c r="AM7" i="1"/>
  <c r="AH11" i="1"/>
  <c r="AH10" i="1"/>
  <c r="AE12" i="1"/>
  <c r="AC12" i="1"/>
  <c r="AE11" i="1"/>
  <c r="AE10" i="1"/>
  <c r="AC11" i="1"/>
  <c r="AC10" i="1"/>
  <c r="AH9" i="1"/>
  <c r="AH8" i="1"/>
  <c r="AH7" i="1"/>
  <c r="AE9" i="1"/>
  <c r="AC9" i="1"/>
  <c r="AE8" i="1"/>
  <c r="AE7" i="1"/>
  <c r="AC8" i="1"/>
  <c r="AC7" i="1"/>
  <c r="I12" i="1"/>
  <c r="I11" i="1"/>
  <c r="I10" i="1"/>
  <c r="I9" i="1"/>
  <c r="I7" i="1"/>
  <c r="X6" i="1"/>
  <c r="W6" i="1"/>
  <c r="R6" i="1"/>
  <c r="Q6" i="1"/>
  <c r="J6" i="1"/>
  <c r="G6" i="1"/>
  <c r="D6" i="1"/>
  <c r="C6" i="1"/>
</calcChain>
</file>

<file path=xl/sharedStrings.xml><?xml version="1.0" encoding="utf-8"?>
<sst xmlns="http://schemas.openxmlformats.org/spreadsheetml/2006/main" count="315" uniqueCount="123">
  <si>
    <t>PRODUCTS</t>
  </si>
  <si>
    <t>Name</t>
  </si>
  <si>
    <t>Price</t>
  </si>
  <si>
    <t>Discount</t>
  </si>
  <si>
    <t>Table</t>
  </si>
  <si>
    <t>Field</t>
  </si>
  <si>
    <t>Type</t>
  </si>
  <si>
    <t>Constraints</t>
  </si>
  <si>
    <t>USERS</t>
  </si>
  <si>
    <t>Email</t>
  </si>
  <si>
    <t>password</t>
  </si>
  <si>
    <t>SEARCHES</t>
  </si>
  <si>
    <t>SearchDT</t>
  </si>
  <si>
    <t>IP_address</t>
  </si>
  <si>
    <t>Foreign from</t>
  </si>
  <si>
    <t>Search_text</t>
  </si>
  <si>
    <t>RESULTS</t>
  </si>
  <si>
    <t>SEEDS</t>
  </si>
  <si>
    <t>Size</t>
  </si>
  <si>
    <t>Season</t>
  </si>
  <si>
    <t>Sun_amount</t>
  </si>
  <si>
    <t>SEED_TYPES</t>
  </si>
  <si>
    <t>GARDENS</t>
  </si>
  <si>
    <t>Small_count</t>
  </si>
  <si>
    <t>Large_count</t>
  </si>
  <si>
    <t>CHOSENS</t>
  </si>
  <si>
    <t>Garden</t>
  </si>
  <si>
    <t>Seed</t>
  </si>
  <si>
    <t>Quantity</t>
  </si>
  <si>
    <t>DETAILS</t>
  </si>
  <si>
    <t>Address</t>
  </si>
  <si>
    <t>Company</t>
  </si>
  <si>
    <t>Phone#</t>
  </si>
  <si>
    <t>DETAILS_OF</t>
  </si>
  <si>
    <t>ORDERS</t>
  </si>
  <si>
    <t>OrderID</t>
  </si>
  <si>
    <t>OrderDate</t>
  </si>
  <si>
    <t>Shipping method</t>
  </si>
  <si>
    <t>Payment_type</t>
  </si>
  <si>
    <t>RELATIONS</t>
  </si>
  <si>
    <t>Product1</t>
  </si>
  <si>
    <t>Product2</t>
  </si>
  <si>
    <t>INCLUSIONS</t>
  </si>
  <si>
    <t>TYPELOOKUP</t>
  </si>
  <si>
    <t>Varchar(40)</t>
  </si>
  <si>
    <t>Smallmoney</t>
  </si>
  <si>
    <t>Varchar(20)</t>
  </si>
  <si>
    <t>Varchar(30)</t>
  </si>
  <si>
    <t>Datetime</t>
  </si>
  <si>
    <t>Varchar(15)</t>
  </si>
  <si>
    <t>Varchar(80)</t>
  </si>
  <si>
    <t>Char(5)</t>
  </si>
  <si>
    <t>Varchar(6)</t>
  </si>
  <si>
    <t>Tinyint</t>
  </si>
  <si>
    <t>Varchar(150)</t>
  </si>
  <si>
    <t>Int</t>
  </si>
  <si>
    <t>Date</t>
  </si>
  <si>
    <t>Varchar(100)</t>
  </si>
  <si>
    <t>Varchar(7)</t>
  </si>
  <si>
    <t>Default</t>
  </si>
  <si>
    <t>NULL</t>
  </si>
  <si>
    <t>Checked in its table</t>
  </si>
  <si>
    <t>Greens</t>
  </si>
  <si>
    <t>Herbs</t>
  </si>
  <si>
    <t>Fruiting</t>
  </si>
  <si>
    <t>Flowers</t>
  </si>
  <si>
    <t>Root Vegetables</t>
  </si>
  <si>
    <t>Heirloom</t>
  </si>
  <si>
    <t>Sunflower: Golden</t>
  </si>
  <si>
    <t>Scallion</t>
  </si>
  <si>
    <t>Fennel</t>
  </si>
  <si>
    <t>Tomato: Heirloom Purple</t>
  </si>
  <si>
    <t>Pepper: Large Bell</t>
  </si>
  <si>
    <t>Pruning &amp; Harvesting Scissors</t>
  </si>
  <si>
    <t>Custom: Scln, Fnl, Snflr</t>
  </si>
  <si>
    <t>Custom: Snflwr, Pprlb</t>
  </si>
  <si>
    <t>Custom: Scln, Fnl, SnflrGldn</t>
  </si>
  <si>
    <t>Custom: SnflwrGldn, PprLB</t>
  </si>
  <si>
    <t>Light Salsa Garden</t>
  </si>
  <si>
    <t>Root &amp; Vegi Salad Garden</t>
  </si>
  <si>
    <t>Small</t>
  </si>
  <si>
    <t>Large</t>
  </si>
  <si>
    <t>Spring</t>
  </si>
  <si>
    <t>Winter</t>
  </si>
  <si>
    <t>Summer</t>
  </si>
  <si>
    <t>Fall</t>
  </si>
  <si>
    <t>Full sun / Partial Shade</t>
  </si>
  <si>
    <t>Prefers Full Sun</t>
  </si>
  <si>
    <t>Full sun</t>
  </si>
  <si>
    <t>Partial shade</t>
  </si>
  <si>
    <t>SUPER Fertilizer</t>
  </si>
  <si>
    <t>tomge@post.bgu.ac.il</t>
  </si>
  <si>
    <t>sophiada@post.bgu.ac.il</t>
  </si>
  <si>
    <t>juliev@post.bgu.ac.il</t>
  </si>
  <si>
    <t>georgebush@gmail.com</t>
  </si>
  <si>
    <t>mickeyM@walla.co.il</t>
  </si>
  <si>
    <t>Mis63677</t>
  </si>
  <si>
    <t>Mis99988</t>
  </si>
  <si>
    <t>Mis45774</t>
  </si>
  <si>
    <t>Hoho1235</t>
  </si>
  <si>
    <t>g01w09B6</t>
  </si>
  <si>
    <t>10.100.102.13</t>
  </si>
  <si>
    <t>255.30.2.0</t>
  </si>
  <si>
    <t>99.234.8.8</t>
  </si>
  <si>
    <t>82.43.43.74</t>
  </si>
  <si>
    <t>69.120.55.26</t>
  </si>
  <si>
    <t>0.74.255.254</t>
  </si>
  <si>
    <t>Fertilizer</t>
  </si>
  <si>
    <t>Google</t>
  </si>
  <si>
    <t>Burger</t>
  </si>
  <si>
    <t>Pen</t>
  </si>
  <si>
    <t>1999-03-16 13:57:22.0034</t>
  </si>
  <si>
    <t>2023-12-30 20:26:24.3633</t>
  </si>
  <si>
    <t>Disney</t>
  </si>
  <si>
    <t>Mickey H Mouse the 1st</t>
  </si>
  <si>
    <t>Goofy</t>
  </si>
  <si>
    <t>Sargent Donald Duck</t>
  </si>
  <si>
    <t>George W. Bush</t>
  </si>
  <si>
    <t>Laura Welch</t>
  </si>
  <si>
    <t>The Government</t>
  </si>
  <si>
    <t>United states, California, Disney land, , , 00000001</t>
  </si>
  <si>
    <t>BonJ@Rockout.com</t>
  </si>
  <si>
    <t>United states, Texas, Alburkurky, Midland st., 8, 23615656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</si>
</sst>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0" fillId="0" borderId="0" xfId="0" applyFill="1" applyBorder="1"/>
    <xf numFmtId="0" fontId="3" fillId="0" borderId="1" xfId="1" applyBorder="1"/>
    <xf numFmtId="0" fontId="3" fillId="0" borderId="0" xfId="1" applyBorder="1"/>
    <xf numFmtId="47" fontId="0" fillId="0" borderId="1" xfId="0" applyNumberFormat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eorgebush@gmail.com" TargetMode="External"/><Relationship Id="rId13" Type="http://schemas.openxmlformats.org/officeDocument/2006/relationships/hyperlink" Target="mailto:georgebush@gmail.com" TargetMode="External"/><Relationship Id="rId18" Type="http://schemas.openxmlformats.org/officeDocument/2006/relationships/hyperlink" Target="mailto:mickeyM@walla.co.il" TargetMode="External"/><Relationship Id="rId3" Type="http://schemas.openxmlformats.org/officeDocument/2006/relationships/hyperlink" Target="mailto:juliev@post.bgu.ac.il" TargetMode="External"/><Relationship Id="rId7" Type="http://schemas.openxmlformats.org/officeDocument/2006/relationships/hyperlink" Target="mailto:juliev@post.bgu.ac.il" TargetMode="External"/><Relationship Id="rId12" Type="http://schemas.openxmlformats.org/officeDocument/2006/relationships/hyperlink" Target="mailto:georgebush@gmail.com" TargetMode="External"/><Relationship Id="rId17" Type="http://schemas.openxmlformats.org/officeDocument/2006/relationships/hyperlink" Target="mailto:BonJ@Rockout.com" TargetMode="External"/><Relationship Id="rId2" Type="http://schemas.openxmlformats.org/officeDocument/2006/relationships/hyperlink" Target="mailto:sophiada@post.bgu.ac.il" TargetMode="External"/><Relationship Id="rId16" Type="http://schemas.openxmlformats.org/officeDocument/2006/relationships/hyperlink" Target="mailto:sophiada@post.bgu.ac.il" TargetMode="External"/><Relationship Id="rId1" Type="http://schemas.openxmlformats.org/officeDocument/2006/relationships/hyperlink" Target="mailto:tomge@post.bgu.ac.il" TargetMode="External"/><Relationship Id="rId6" Type="http://schemas.openxmlformats.org/officeDocument/2006/relationships/hyperlink" Target="mailto:sophiada@post.bgu.ac.il" TargetMode="External"/><Relationship Id="rId11" Type="http://schemas.openxmlformats.org/officeDocument/2006/relationships/hyperlink" Target="mailto:mickeyM@walla.co.il" TargetMode="External"/><Relationship Id="rId5" Type="http://schemas.openxmlformats.org/officeDocument/2006/relationships/hyperlink" Target="mailto:mickeyM@walla.co.il" TargetMode="External"/><Relationship Id="rId15" Type="http://schemas.openxmlformats.org/officeDocument/2006/relationships/hyperlink" Target="mailto:georgebush@gmail.com" TargetMode="External"/><Relationship Id="rId10" Type="http://schemas.openxmlformats.org/officeDocument/2006/relationships/hyperlink" Target="mailto:mickeyM@walla.co.il" TargetMode="External"/><Relationship Id="rId19" Type="http://schemas.openxmlformats.org/officeDocument/2006/relationships/hyperlink" Target="mailto:georgebush@gmail.com" TargetMode="External"/><Relationship Id="rId4" Type="http://schemas.openxmlformats.org/officeDocument/2006/relationships/hyperlink" Target="mailto:georgebush@gmail.com" TargetMode="External"/><Relationship Id="rId9" Type="http://schemas.openxmlformats.org/officeDocument/2006/relationships/hyperlink" Target="mailto:mickeyM@walla.co.il" TargetMode="External"/><Relationship Id="rId14" Type="http://schemas.openxmlformats.org/officeDocument/2006/relationships/hyperlink" Target="mailto:mickeyM@walla.co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B8DC-BB54-41AE-8917-435F5BF9FFCA}">
  <dimension ref="A1:AT17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E38" sqref="E38"/>
    </sheetView>
  </sheetViews>
  <sheetFormatPr defaultRowHeight="14.25" x14ac:dyDescent="0.2"/>
  <cols>
    <col min="1" max="1" width="11.25" bestFit="1" customWidth="1"/>
    <col min="2" max="2" width="31" bestFit="1" customWidth="1"/>
    <col min="3" max="4" width="11" bestFit="1" customWidth="1"/>
    <col min="5" max="5" width="26.25" style="7" bestFit="1" customWidth="1"/>
    <col min="6" max="6" width="22.5" bestFit="1" customWidth="1"/>
    <col min="7" max="7" width="21.25" style="7" bestFit="1" customWidth="1"/>
    <col min="8" max="8" width="10.5" bestFit="1" customWidth="1"/>
    <col min="9" max="9" width="22.5" style="7" bestFit="1" customWidth="1"/>
    <col min="10" max="10" width="22.875" bestFit="1" customWidth="1"/>
    <col min="11" max="11" width="21.25" bestFit="1" customWidth="1"/>
    <col min="12" max="12" width="10.625" bestFit="1" customWidth="1"/>
    <col min="13" max="13" width="21.5" style="7" bestFit="1" customWidth="1"/>
    <col min="14" max="14" width="22.5" bestFit="1" customWidth="1"/>
    <col min="15" max="15" width="16.875" bestFit="1" customWidth="1"/>
    <col min="16" max="16" width="21.5" style="7" bestFit="1" customWidth="1"/>
    <col min="17" max="17" width="19.75" bestFit="1" customWidth="1"/>
    <col min="18" max="18" width="35.125" bestFit="1" customWidth="1"/>
    <col min="19" max="19" width="19.875" bestFit="1" customWidth="1"/>
    <col min="20" max="20" width="21.5" style="7" bestFit="1" customWidth="1"/>
    <col min="21" max="21" width="14.375" bestFit="1" customWidth="1"/>
    <col min="22" max="22" width="22.5" style="7" bestFit="1" customWidth="1"/>
    <col min="23" max="24" width="11" bestFit="1" customWidth="1"/>
    <col min="25" max="25" width="22.5" style="7" bestFit="1" customWidth="1"/>
    <col min="26" max="26" width="21.5" bestFit="1" customWidth="1"/>
    <col min="27" max="27" width="7.625" bestFit="1" customWidth="1"/>
    <col min="28" max="28" width="20.25" style="7" bestFit="1" customWidth="1"/>
    <col min="29" max="29" width="48.625" bestFit="1" customWidth="1"/>
    <col min="30" max="30" width="14.625" bestFit="1" customWidth="1"/>
    <col min="31" max="31" width="14.125" bestFit="1" customWidth="1"/>
    <col min="32" max="32" width="21.25" style="7" bestFit="1" customWidth="1"/>
    <col min="33" max="33" width="20.25" bestFit="1" customWidth="1"/>
    <col min="34" max="34" width="46.625" bestFit="1" customWidth="1"/>
    <col min="35" max="35" width="8" style="7" bestFit="1" customWidth="1"/>
    <col min="36" max="36" width="21.25" bestFit="1" customWidth="1"/>
    <col min="37" max="37" width="20.25" bestFit="1" customWidth="1"/>
    <col min="38" max="38" width="48.625" bestFit="1" customWidth="1"/>
    <col min="39" max="39" width="10.125" bestFit="1" customWidth="1"/>
    <col min="40" max="40" width="19.875" bestFit="1" customWidth="1"/>
    <col min="41" max="41" width="12.5" bestFit="1" customWidth="1"/>
    <col min="42" max="42" width="9" style="7"/>
    <col min="43" max="43" width="26.25" bestFit="1" customWidth="1"/>
    <col min="44" max="44" width="7.625" bestFit="1" customWidth="1"/>
    <col min="45" max="45" width="14.125" style="7" bestFit="1" customWidth="1"/>
    <col min="46" max="46" width="9" style="7"/>
  </cols>
  <sheetData>
    <row r="1" spans="1:46" s="2" customFormat="1" ht="15" x14ac:dyDescent="0.25">
      <c r="A1" s="3" t="s">
        <v>4</v>
      </c>
      <c r="B1" s="8" t="s">
        <v>0</v>
      </c>
      <c r="C1" s="8"/>
      <c r="D1" s="8"/>
      <c r="E1" s="8" t="s">
        <v>39</v>
      </c>
      <c r="F1" s="8"/>
      <c r="G1" s="8" t="s">
        <v>8</v>
      </c>
      <c r="H1" s="8"/>
      <c r="I1" s="8" t="s">
        <v>11</v>
      </c>
      <c r="J1" s="8"/>
      <c r="K1" s="8"/>
      <c r="L1" s="8"/>
      <c r="M1" s="8" t="s">
        <v>16</v>
      </c>
      <c r="N1" s="8"/>
      <c r="O1" s="8"/>
      <c r="P1" s="8" t="s">
        <v>17</v>
      </c>
      <c r="Q1" s="8"/>
      <c r="R1" s="8"/>
      <c r="S1" s="8"/>
      <c r="T1" s="8" t="s">
        <v>21</v>
      </c>
      <c r="U1" s="8"/>
      <c r="V1" s="8" t="s">
        <v>22</v>
      </c>
      <c r="W1" s="8"/>
      <c r="X1" s="8"/>
      <c r="Y1" s="8" t="s">
        <v>25</v>
      </c>
      <c r="Z1" s="8"/>
      <c r="AA1" s="8"/>
      <c r="AB1" s="8" t="s">
        <v>29</v>
      </c>
      <c r="AC1" s="8"/>
      <c r="AD1" s="8"/>
      <c r="AE1" s="8"/>
      <c r="AF1" s="8" t="s">
        <v>33</v>
      </c>
      <c r="AG1" s="8"/>
      <c r="AH1" s="8"/>
      <c r="AI1" s="8" t="s">
        <v>34</v>
      </c>
      <c r="AJ1" s="8"/>
      <c r="AK1" s="8"/>
      <c r="AL1" s="8"/>
      <c r="AM1" s="8"/>
      <c r="AN1" s="8"/>
      <c r="AO1" s="8"/>
      <c r="AP1" s="8" t="s">
        <v>42</v>
      </c>
      <c r="AQ1" s="8"/>
      <c r="AR1" s="8"/>
      <c r="AS1" s="9" t="s">
        <v>43</v>
      </c>
      <c r="AT1" s="5"/>
    </row>
    <row r="2" spans="1:46" ht="15" x14ac:dyDescent="0.25">
      <c r="A2" t="s">
        <v>5</v>
      </c>
      <c r="B2" s="4" t="s">
        <v>1</v>
      </c>
      <c r="C2" t="s">
        <v>2</v>
      </c>
      <c r="D2" t="s">
        <v>3</v>
      </c>
      <c r="E2" s="6" t="s">
        <v>40</v>
      </c>
      <c r="F2" s="4" t="s">
        <v>41</v>
      </c>
      <c r="G2" s="6" t="s">
        <v>9</v>
      </c>
      <c r="H2" t="s">
        <v>10</v>
      </c>
      <c r="I2" s="6" t="s">
        <v>12</v>
      </c>
      <c r="J2" s="4" t="s">
        <v>13</v>
      </c>
      <c r="K2" s="3" t="s">
        <v>9</v>
      </c>
      <c r="L2" s="3" t="s">
        <v>15</v>
      </c>
      <c r="M2" s="6" t="s">
        <v>1</v>
      </c>
      <c r="N2" s="4" t="s">
        <v>12</v>
      </c>
      <c r="O2" s="4" t="s">
        <v>13</v>
      </c>
      <c r="P2" s="6" t="s">
        <v>1</v>
      </c>
      <c r="Q2" s="3" t="s">
        <v>18</v>
      </c>
      <c r="R2" s="3" t="s">
        <v>19</v>
      </c>
      <c r="S2" s="3" t="s">
        <v>20</v>
      </c>
      <c r="T2" s="6" t="s">
        <v>1</v>
      </c>
      <c r="U2" s="4" t="s">
        <v>6</v>
      </c>
      <c r="V2" s="6" t="s">
        <v>1</v>
      </c>
      <c r="W2" s="3" t="s">
        <v>23</v>
      </c>
      <c r="X2" s="3" t="s">
        <v>24</v>
      </c>
      <c r="Y2" s="6" t="s">
        <v>26</v>
      </c>
      <c r="Z2" s="4" t="s">
        <v>27</v>
      </c>
      <c r="AA2" s="3" t="s">
        <v>28</v>
      </c>
      <c r="AB2" s="6" t="s">
        <v>1</v>
      </c>
      <c r="AC2" s="4" t="s">
        <v>30</v>
      </c>
      <c r="AD2" s="3" t="s">
        <v>31</v>
      </c>
      <c r="AE2" s="3" t="s">
        <v>32</v>
      </c>
      <c r="AF2" s="6" t="s">
        <v>9</v>
      </c>
      <c r="AG2" s="4" t="s">
        <v>1</v>
      </c>
      <c r="AH2" s="4" t="s">
        <v>30</v>
      </c>
      <c r="AI2" s="6" t="s">
        <v>35</v>
      </c>
      <c r="AJ2" s="3" t="s">
        <v>9</v>
      </c>
      <c r="AK2" s="3" t="s">
        <v>1</v>
      </c>
      <c r="AL2" s="3" t="s">
        <v>30</v>
      </c>
      <c r="AM2" s="3" t="s">
        <v>36</v>
      </c>
      <c r="AN2" s="3" t="s">
        <v>37</v>
      </c>
      <c r="AO2" s="3" t="s">
        <v>38</v>
      </c>
      <c r="AP2" s="6" t="s">
        <v>35</v>
      </c>
      <c r="AQ2" s="4" t="s">
        <v>1</v>
      </c>
      <c r="AR2" s="3" t="s">
        <v>28</v>
      </c>
      <c r="AS2" s="6" t="s">
        <v>6</v>
      </c>
    </row>
    <row r="3" spans="1:46" x14ac:dyDescent="0.2">
      <c r="A3" t="s">
        <v>6</v>
      </c>
      <c r="B3" t="s">
        <v>44</v>
      </c>
      <c r="C3" t="s">
        <v>45</v>
      </c>
      <c r="D3" t="s">
        <v>45</v>
      </c>
      <c r="E3" s="7" t="s">
        <v>44</v>
      </c>
      <c r="F3" t="s">
        <v>44</v>
      </c>
      <c r="G3" s="7" t="s">
        <v>44</v>
      </c>
      <c r="H3" t="s">
        <v>47</v>
      </c>
      <c r="I3" s="7" t="s">
        <v>48</v>
      </c>
      <c r="J3" t="s">
        <v>49</v>
      </c>
      <c r="K3" t="s">
        <v>44</v>
      </c>
      <c r="L3" t="s">
        <v>50</v>
      </c>
      <c r="M3" s="7" t="s">
        <v>44</v>
      </c>
      <c r="N3" t="s">
        <v>48</v>
      </c>
      <c r="O3" t="s">
        <v>49</v>
      </c>
      <c r="P3" s="7" t="s">
        <v>44</v>
      </c>
      <c r="Q3" t="s">
        <v>51</v>
      </c>
      <c r="R3" t="s">
        <v>52</v>
      </c>
      <c r="S3" t="s">
        <v>47</v>
      </c>
      <c r="T3" s="7" t="s">
        <v>44</v>
      </c>
      <c r="U3" t="s">
        <v>46</v>
      </c>
      <c r="V3" s="7" t="s">
        <v>44</v>
      </c>
      <c r="W3" t="s">
        <v>53</v>
      </c>
      <c r="X3" t="s">
        <v>53</v>
      </c>
      <c r="Y3" s="7" t="s">
        <v>44</v>
      </c>
      <c r="Z3" t="s">
        <v>44</v>
      </c>
      <c r="AA3" t="s">
        <v>53</v>
      </c>
      <c r="AB3" s="7" t="s">
        <v>44</v>
      </c>
      <c r="AC3" t="s">
        <v>54</v>
      </c>
      <c r="AD3" t="s">
        <v>44</v>
      </c>
      <c r="AE3" t="s">
        <v>47</v>
      </c>
      <c r="AF3" s="7" t="s">
        <v>44</v>
      </c>
      <c r="AG3" t="s">
        <v>44</v>
      </c>
      <c r="AH3" t="s">
        <v>54</v>
      </c>
      <c r="AI3" s="7" t="s">
        <v>55</v>
      </c>
      <c r="AJ3" t="s">
        <v>44</v>
      </c>
      <c r="AK3" t="s">
        <v>44</v>
      </c>
      <c r="AL3" t="s">
        <v>54</v>
      </c>
      <c r="AM3" t="s">
        <v>56</v>
      </c>
      <c r="AN3" t="s">
        <v>57</v>
      </c>
      <c r="AO3" t="s">
        <v>58</v>
      </c>
      <c r="AP3" s="7" t="s">
        <v>55</v>
      </c>
      <c r="AQ3" t="s">
        <v>44</v>
      </c>
      <c r="AR3" t="s">
        <v>53</v>
      </c>
      <c r="AS3" s="7" t="s">
        <v>46</v>
      </c>
    </row>
    <row r="4" spans="1:46" x14ac:dyDescent="0.2">
      <c r="A4" t="s">
        <v>14</v>
      </c>
      <c r="E4" s="7" t="s">
        <v>0</v>
      </c>
      <c r="F4" t="s">
        <v>0</v>
      </c>
      <c r="K4" t="s">
        <v>8</v>
      </c>
      <c r="M4" s="7" t="s">
        <v>0</v>
      </c>
      <c r="N4" s="1" t="s">
        <v>11</v>
      </c>
      <c r="O4" s="1"/>
      <c r="P4" s="7" t="s">
        <v>0</v>
      </c>
      <c r="T4" s="7" t="s">
        <v>17</v>
      </c>
      <c r="V4" s="7" t="s">
        <v>0</v>
      </c>
      <c r="Y4" s="7" t="s">
        <v>22</v>
      </c>
      <c r="Z4" t="s">
        <v>17</v>
      </c>
      <c r="AF4" s="7" t="s">
        <v>8</v>
      </c>
      <c r="AG4" s="1" t="s">
        <v>29</v>
      </c>
      <c r="AH4" s="1"/>
      <c r="AJ4" t="s">
        <v>8</v>
      </c>
      <c r="AK4" s="1" t="s">
        <v>29</v>
      </c>
      <c r="AL4" s="1"/>
      <c r="AP4" s="7" t="s">
        <v>34</v>
      </c>
      <c r="AQ4" t="s">
        <v>0</v>
      </c>
    </row>
    <row r="5" spans="1:46" x14ac:dyDescent="0.2">
      <c r="A5" t="s">
        <v>59</v>
      </c>
      <c r="D5">
        <v>0</v>
      </c>
      <c r="K5" t="s">
        <v>60</v>
      </c>
      <c r="AA5">
        <v>1</v>
      </c>
      <c r="AD5" t="s">
        <v>60</v>
      </c>
      <c r="AJ5" t="s">
        <v>60</v>
      </c>
      <c r="AN5" t="s">
        <v>60</v>
      </c>
      <c r="AR5">
        <v>1</v>
      </c>
    </row>
    <row r="6" spans="1:46" x14ac:dyDescent="0.2">
      <c r="A6" t="s">
        <v>7</v>
      </c>
      <c r="C6" t="str">
        <f>"&gt;0"</f>
        <v>&gt;0</v>
      </c>
      <c r="D6" t="str">
        <f>"&lt;Price"</f>
        <v>&lt;Price</v>
      </c>
      <c r="G6" s="7" t="str">
        <f>"Of Format '%@%.%'"</f>
        <v>Of Format '%@%.%'</v>
      </c>
      <c r="J6" t="str">
        <f>"Of Format 'xxx.xxx.xxx.xxx'"</f>
        <v>Of Format 'xxx.xxx.xxx.xxx'</v>
      </c>
      <c r="K6" t="s">
        <v>61</v>
      </c>
      <c r="O6" t="s">
        <v>61</v>
      </c>
      <c r="Q6" t="str">
        <f>"Either 'Small' or 'Large'"</f>
        <v>Either 'Small' or 'Large'</v>
      </c>
      <c r="R6" t="str">
        <f>"Either 'Summer', 'Spring', 'Winter' or 'Fall'"</f>
        <v>Either 'Summer', 'Spring', 'Winter' or 'Fall'</v>
      </c>
      <c r="W6" t="str">
        <f>"&gt;1 &amp; &lt;9"</f>
        <v>&gt;1 &amp; &lt;9</v>
      </c>
      <c r="X6" t="str">
        <f>"&gt;-1 &amp; &lt;3"</f>
        <v>&gt;-1 &amp; &lt;3</v>
      </c>
    </row>
    <row r="7" spans="1:46" x14ac:dyDescent="0.2">
      <c r="B7" t="s">
        <v>70</v>
      </c>
      <c r="C7">
        <v>12</v>
      </c>
      <c r="D7">
        <v>0</v>
      </c>
      <c r="E7" s="7" t="s">
        <v>90</v>
      </c>
      <c r="F7" t="s">
        <v>78</v>
      </c>
      <c r="G7" s="11" t="s">
        <v>91</v>
      </c>
      <c r="H7" t="s">
        <v>96</v>
      </c>
      <c r="I7" s="13" t="str">
        <f>"1999-03-16 13:57:22.0034"</f>
        <v>1999-03-16 13:57:22.0034</v>
      </c>
      <c r="J7" t="s">
        <v>101</v>
      </c>
      <c r="K7" s="12" t="s">
        <v>95</v>
      </c>
      <c r="L7" t="s">
        <v>27</v>
      </c>
      <c r="M7" s="7" t="s">
        <v>70</v>
      </c>
      <c r="N7" t="s">
        <v>111</v>
      </c>
      <c r="O7" t="s">
        <v>101</v>
      </c>
      <c r="P7" s="7" t="s">
        <v>70</v>
      </c>
      <c r="Q7" t="s">
        <v>80</v>
      </c>
      <c r="R7" t="s">
        <v>82</v>
      </c>
      <c r="S7" t="s">
        <v>86</v>
      </c>
      <c r="T7" s="7" t="s">
        <v>70</v>
      </c>
      <c r="U7" s="10" t="s">
        <v>62</v>
      </c>
      <c r="V7" s="7" t="s">
        <v>78</v>
      </c>
      <c r="W7">
        <v>2</v>
      </c>
      <c r="X7">
        <v>2</v>
      </c>
      <c r="Y7" s="7" t="s">
        <v>78</v>
      </c>
      <c r="Z7" s="10" t="s">
        <v>72</v>
      </c>
      <c r="AA7">
        <v>1</v>
      </c>
      <c r="AB7" s="7" t="s">
        <v>114</v>
      </c>
      <c r="AC7" t="str">
        <f>"United states, California, Disney land, , , 00000001"</f>
        <v>United states, California, Disney land, , , 00000001</v>
      </c>
      <c r="AD7" t="s">
        <v>113</v>
      </c>
      <c r="AE7" t="str">
        <f>"(123)459-8889"</f>
        <v>(123)459-8889</v>
      </c>
      <c r="AF7" s="7" t="s">
        <v>95</v>
      </c>
      <c r="AG7" t="s">
        <v>114</v>
      </c>
      <c r="AH7" t="str">
        <f>"United states, California, Disney land, , , 00000001"</f>
        <v>United states, California, Disney land, , , 00000001</v>
      </c>
      <c r="AI7" s="7">
        <v>33222</v>
      </c>
      <c r="AJ7" s="12" t="s">
        <v>95</v>
      </c>
      <c r="AK7" t="s">
        <v>114</v>
      </c>
      <c r="AL7" t="s">
        <v>120</v>
      </c>
      <c r="AM7" t="str">
        <f>"1999-03-16"</f>
        <v>1999-03-16</v>
      </c>
      <c r="AN7" t="str">
        <f>"Pickup from the factory"</f>
        <v>Pickup from the factory</v>
      </c>
      <c r="AO7" t="str">
        <f>"Klarna"</f>
        <v>Klarna</v>
      </c>
      <c r="AP7" s="7">
        <v>33222</v>
      </c>
      <c r="AQ7" t="s">
        <v>77</v>
      </c>
      <c r="AR7">
        <v>3</v>
      </c>
      <c r="AS7" s="7" t="s">
        <v>62</v>
      </c>
    </row>
    <row r="8" spans="1:46" x14ac:dyDescent="0.2">
      <c r="B8" t="s">
        <v>69</v>
      </c>
      <c r="C8">
        <v>10</v>
      </c>
      <c r="D8">
        <v>0</v>
      </c>
      <c r="E8" s="7" t="s">
        <v>90</v>
      </c>
      <c r="F8" t="s">
        <v>79</v>
      </c>
      <c r="G8" s="11" t="s">
        <v>92</v>
      </c>
      <c r="H8" t="s">
        <v>97</v>
      </c>
      <c r="I8" s="7" t="str">
        <f>"2006-04-29 10:30:12.5678"</f>
        <v>2006-04-29 10:30:12.5678</v>
      </c>
      <c r="J8" s="10" t="s">
        <v>102</v>
      </c>
      <c r="K8" s="12"/>
      <c r="L8" t="s">
        <v>107</v>
      </c>
      <c r="M8" s="7" t="s">
        <v>69</v>
      </c>
      <c r="N8" t="s">
        <v>111</v>
      </c>
      <c r="O8" t="s">
        <v>101</v>
      </c>
      <c r="P8" s="7" t="s">
        <v>69</v>
      </c>
      <c r="Q8" t="s">
        <v>80</v>
      </c>
      <c r="R8" t="s">
        <v>83</v>
      </c>
      <c r="S8" t="s">
        <v>89</v>
      </c>
      <c r="T8" s="7" t="s">
        <v>70</v>
      </c>
      <c r="U8" s="10" t="s">
        <v>64</v>
      </c>
      <c r="V8" s="7" t="s">
        <v>79</v>
      </c>
      <c r="W8">
        <v>5</v>
      </c>
      <c r="X8">
        <v>1</v>
      </c>
      <c r="Y8" s="7" t="s">
        <v>78</v>
      </c>
      <c r="Z8" t="s">
        <v>71</v>
      </c>
      <c r="AA8">
        <v>1</v>
      </c>
      <c r="AB8" s="7" t="s">
        <v>115</v>
      </c>
      <c r="AC8" t="str">
        <f>"United states, California, Disney land, , , 00000001"</f>
        <v>United states, California, Disney land, , , 00000001</v>
      </c>
      <c r="AD8" t="s">
        <v>113</v>
      </c>
      <c r="AE8" t="str">
        <f>"0126549854"</f>
        <v>0126549854</v>
      </c>
      <c r="AF8" s="7" t="s">
        <v>95</v>
      </c>
      <c r="AG8" t="s">
        <v>115</v>
      </c>
      <c r="AH8" t="str">
        <f>"United states, California, Disney land, , , 00000001"</f>
        <v>United states, California, Disney land, , , 00000001</v>
      </c>
      <c r="AI8" s="7">
        <v>33223</v>
      </c>
      <c r="AJ8" s="14"/>
      <c r="AK8" t="s">
        <v>118</v>
      </c>
      <c r="AL8" t="s">
        <v>122</v>
      </c>
      <c r="AM8" t="str">
        <f>"2009-03-16"</f>
        <v>2009-03-16</v>
      </c>
      <c r="AO8" t="str">
        <f>"Klarna"</f>
        <v>Klarna</v>
      </c>
      <c r="AP8" s="7">
        <v>33222</v>
      </c>
      <c r="AQ8" t="s">
        <v>76</v>
      </c>
      <c r="AR8">
        <v>3</v>
      </c>
      <c r="AS8" s="7" t="s">
        <v>63</v>
      </c>
    </row>
    <row r="9" spans="1:46" x14ac:dyDescent="0.2">
      <c r="B9" t="s">
        <v>71</v>
      </c>
      <c r="C9">
        <v>10</v>
      </c>
      <c r="D9">
        <v>0</v>
      </c>
      <c r="E9" s="7" t="s">
        <v>90</v>
      </c>
      <c r="F9" t="s">
        <v>68</v>
      </c>
      <c r="G9" s="11" t="s">
        <v>93</v>
      </c>
      <c r="H9" t="s">
        <v>98</v>
      </c>
      <c r="I9" s="7" t="str">
        <f>"2013-02-01 14:03:54.6955"</f>
        <v>2013-02-01 14:03:54.6955</v>
      </c>
      <c r="J9" t="s">
        <v>103</v>
      </c>
      <c r="K9" s="12" t="s">
        <v>93</v>
      </c>
      <c r="L9" t="s">
        <v>109</v>
      </c>
      <c r="M9" s="7" t="s">
        <v>71</v>
      </c>
      <c r="N9" t="s">
        <v>111</v>
      </c>
      <c r="O9" t="s">
        <v>101</v>
      </c>
      <c r="P9" s="7" t="s">
        <v>71</v>
      </c>
      <c r="Q9" t="s">
        <v>81</v>
      </c>
      <c r="R9" t="s">
        <v>84</v>
      </c>
      <c r="S9" t="s">
        <v>88</v>
      </c>
      <c r="T9" s="7" t="s">
        <v>70</v>
      </c>
      <c r="U9" s="10" t="s">
        <v>66</v>
      </c>
      <c r="V9" s="7" t="s">
        <v>75</v>
      </c>
      <c r="W9">
        <v>2</v>
      </c>
      <c r="X9">
        <v>2</v>
      </c>
      <c r="Y9" s="7" t="s">
        <v>78</v>
      </c>
      <c r="Z9" s="10" t="s">
        <v>69</v>
      </c>
      <c r="AA9">
        <v>2</v>
      </c>
      <c r="AB9" s="7" t="s">
        <v>116</v>
      </c>
      <c r="AC9" t="str">
        <f>"United states, California, Disney land, , , 00000001"</f>
        <v>United states, California, Disney land, , , 00000001</v>
      </c>
      <c r="AD9" t="s">
        <v>113</v>
      </c>
      <c r="AE9" t="str">
        <f>"123.551.6595"</f>
        <v>123.551.6595</v>
      </c>
      <c r="AF9" s="7" t="s">
        <v>95</v>
      </c>
      <c r="AG9" t="s">
        <v>116</v>
      </c>
      <c r="AH9" t="str">
        <f>"United states, California, Disney land, , , 00000001"</f>
        <v>United states, California, Disney land, , , 00000001</v>
      </c>
      <c r="AI9" s="7">
        <v>33224</v>
      </c>
      <c r="AJ9" s="12" t="s">
        <v>94</v>
      </c>
      <c r="AK9" t="s">
        <v>117</v>
      </c>
      <c r="AL9" t="str">
        <f>"United states, Texas, Alburkurky, Saint st., 3, 23611356"</f>
        <v>United states, Texas, Alburkurky, Saint st., 3, 23611356</v>
      </c>
      <c r="AM9" t="str">
        <f>"2015-08-19"</f>
        <v>2015-08-19</v>
      </c>
      <c r="AO9" t="str">
        <f>"ShopPay"</f>
        <v>ShopPay</v>
      </c>
      <c r="AP9" s="7">
        <v>33223</v>
      </c>
      <c r="AQ9" t="s">
        <v>90</v>
      </c>
      <c r="AR9">
        <v>2</v>
      </c>
      <c r="AS9" s="7" t="s">
        <v>64</v>
      </c>
    </row>
    <row r="10" spans="1:46" x14ac:dyDescent="0.2">
      <c r="B10" t="s">
        <v>68</v>
      </c>
      <c r="C10">
        <v>12</v>
      </c>
      <c r="D10">
        <v>0</v>
      </c>
      <c r="E10" s="7" t="s">
        <v>73</v>
      </c>
      <c r="F10" t="s">
        <v>78</v>
      </c>
      <c r="G10" s="11" t="s">
        <v>94</v>
      </c>
      <c r="H10" t="s">
        <v>100</v>
      </c>
      <c r="I10" s="7" t="str">
        <f>"2015-06-02 15:57:51.2333"</f>
        <v>2015-06-02 15:57:51.2333</v>
      </c>
      <c r="J10" s="10" t="s">
        <v>104</v>
      </c>
      <c r="K10" s="12" t="s">
        <v>94</v>
      </c>
      <c r="L10" s="10" t="s">
        <v>110</v>
      </c>
      <c r="M10" s="7" t="s">
        <v>68</v>
      </c>
      <c r="N10" t="s">
        <v>111</v>
      </c>
      <c r="O10" t="s">
        <v>101</v>
      </c>
      <c r="P10" s="7" t="s">
        <v>68</v>
      </c>
      <c r="Q10" t="s">
        <v>80</v>
      </c>
      <c r="R10" t="s">
        <v>82</v>
      </c>
      <c r="S10" t="s">
        <v>87</v>
      </c>
      <c r="T10" s="7" t="s">
        <v>69</v>
      </c>
      <c r="U10" s="10" t="s">
        <v>63</v>
      </c>
      <c r="V10" s="7" t="s">
        <v>74</v>
      </c>
      <c r="W10">
        <v>8</v>
      </c>
      <c r="X10">
        <v>0</v>
      </c>
      <c r="Y10" s="7" t="s">
        <v>79</v>
      </c>
      <c r="Z10" s="10" t="s">
        <v>70</v>
      </c>
      <c r="AA10">
        <v>2</v>
      </c>
      <c r="AB10" s="7" t="s">
        <v>117</v>
      </c>
      <c r="AC10" s="10" t="str">
        <f>"United states, Texas, Alburkurky, Saint st., 3, 23611356"</f>
        <v>United states, Texas, Alburkurky, Saint st., 3, 23611356</v>
      </c>
      <c r="AD10" s="10" t="s">
        <v>119</v>
      </c>
      <c r="AE10" t="str">
        <f>"222-222-2221"</f>
        <v>222-222-2221</v>
      </c>
      <c r="AF10" s="11" t="s">
        <v>94</v>
      </c>
      <c r="AG10" t="s">
        <v>117</v>
      </c>
      <c r="AH10" t="str">
        <f>"United states, Texas, Alburkurky, Saint st., 3, 23611356"</f>
        <v>United states, Texas, Alburkurky, Saint st., 3, 23611356</v>
      </c>
      <c r="AI10" s="7">
        <v>33225</v>
      </c>
      <c r="AJ10" s="12" t="s">
        <v>95</v>
      </c>
      <c r="AK10" t="s">
        <v>116</v>
      </c>
      <c r="AL10" t="str">
        <f>"United states, California, Disney land, , , 00000001"</f>
        <v>United states, California, Disney land, , , 00000001</v>
      </c>
      <c r="AM10" t="str">
        <f>"2016-06-06"</f>
        <v>2016-06-06</v>
      </c>
      <c r="AN10" t="str">
        <f>"Fedex"</f>
        <v>Fedex</v>
      </c>
      <c r="AO10" t="str">
        <f>"ShopPay"</f>
        <v>ShopPay</v>
      </c>
      <c r="AP10" s="7">
        <v>33224</v>
      </c>
      <c r="AQ10" t="s">
        <v>73</v>
      </c>
      <c r="AR10">
        <v>1</v>
      </c>
      <c r="AS10" s="7" t="s">
        <v>65</v>
      </c>
    </row>
    <row r="11" spans="1:46" x14ac:dyDescent="0.2">
      <c r="B11" t="s">
        <v>72</v>
      </c>
      <c r="C11">
        <v>9</v>
      </c>
      <c r="D11">
        <v>0</v>
      </c>
      <c r="E11" s="7" t="s">
        <v>73</v>
      </c>
      <c r="F11" t="s">
        <v>79</v>
      </c>
      <c r="G11" s="11" t="s">
        <v>95</v>
      </c>
      <c r="H11" t="s">
        <v>99</v>
      </c>
      <c r="I11" s="7" t="str">
        <f>"2023-12-30 20:26:24.3633"</f>
        <v>2023-12-30 20:26:24.3633</v>
      </c>
      <c r="J11" s="10" t="s">
        <v>105</v>
      </c>
      <c r="K11" s="12" t="s">
        <v>92</v>
      </c>
      <c r="L11" s="10" t="s">
        <v>70</v>
      </c>
      <c r="M11" s="7" t="s">
        <v>72</v>
      </c>
      <c r="N11" t="s">
        <v>111</v>
      </c>
      <c r="O11" t="s">
        <v>101</v>
      </c>
      <c r="P11" s="7" t="s">
        <v>72</v>
      </c>
      <c r="Q11" t="s">
        <v>81</v>
      </c>
      <c r="R11" t="s">
        <v>85</v>
      </c>
      <c r="S11" t="s">
        <v>87</v>
      </c>
      <c r="T11" s="7" t="s">
        <v>71</v>
      </c>
      <c r="U11" s="10" t="s">
        <v>67</v>
      </c>
      <c r="Y11" s="7" t="s">
        <v>79</v>
      </c>
      <c r="Z11" t="s">
        <v>71</v>
      </c>
      <c r="AA11">
        <v>1</v>
      </c>
      <c r="AB11" s="7" t="s">
        <v>118</v>
      </c>
      <c r="AC11" s="10" t="str">
        <f>"United states, Texas, Alburkurky, Midland st., 8, 23615656"</f>
        <v>United states, Texas, Alburkurky, Midland st., 8, 23615656</v>
      </c>
      <c r="AD11" s="10"/>
      <c r="AE11" t="str">
        <f>"222 222 2222"</f>
        <v>222 222 2222</v>
      </c>
      <c r="AF11" s="11" t="s">
        <v>94</v>
      </c>
      <c r="AG11" t="s">
        <v>116</v>
      </c>
      <c r="AH11" t="str">
        <f>"United states, Texas, Alburkurky, Saint st., 3, 23611356"</f>
        <v>United states, Texas, Alburkurky, Saint st., 3, 23611356</v>
      </c>
      <c r="AI11" s="7">
        <v>33226</v>
      </c>
      <c r="AJ11" s="12" t="s">
        <v>92</v>
      </c>
      <c r="AK11" t="s">
        <v>115</v>
      </c>
      <c r="AL11" t="str">
        <f>"United states, California, Disney land, , , 00000001"</f>
        <v>United states, California, Disney land, , , 00000001</v>
      </c>
      <c r="AM11" t="str">
        <f>"2023-12-31"</f>
        <v>2023-12-31</v>
      </c>
      <c r="AN11" t="str">
        <f>"Fedex"</f>
        <v>Fedex</v>
      </c>
      <c r="AO11" t="str">
        <f>"ShopPay"</f>
        <v>ShopPay</v>
      </c>
      <c r="AP11" s="7">
        <v>33225</v>
      </c>
      <c r="AQ11" t="s">
        <v>78</v>
      </c>
      <c r="AR11">
        <v>20</v>
      </c>
      <c r="AS11" s="7" t="s">
        <v>66</v>
      </c>
    </row>
    <row r="12" spans="1:46" x14ac:dyDescent="0.2">
      <c r="B12" t="s">
        <v>78</v>
      </c>
      <c r="C12">
        <v>119.99</v>
      </c>
      <c r="D12">
        <v>20</v>
      </c>
      <c r="E12" s="7" t="s">
        <v>73</v>
      </c>
      <c r="F12" t="s">
        <v>70</v>
      </c>
      <c r="I12" s="7" t="str">
        <f>"2024-01-03 23:56:38.4659"</f>
        <v>2024-01-03 23:56:38.4659</v>
      </c>
      <c r="J12" s="10" t="s">
        <v>106</v>
      </c>
      <c r="K12" s="12" t="s">
        <v>92</v>
      </c>
      <c r="L12" s="10" t="s">
        <v>108</v>
      </c>
      <c r="M12" s="7" t="s">
        <v>90</v>
      </c>
      <c r="N12" t="str">
        <f>"2006-04-29 10:30:12.5678"</f>
        <v>2006-04-29 10:30:12.5678</v>
      </c>
      <c r="O12" t="s">
        <v>102</v>
      </c>
      <c r="T12" s="7" t="s">
        <v>68</v>
      </c>
      <c r="U12" s="10" t="s">
        <v>65</v>
      </c>
      <c r="Y12" s="7" t="s">
        <v>79</v>
      </c>
      <c r="Z12" t="s">
        <v>69</v>
      </c>
      <c r="AA12">
        <v>3</v>
      </c>
      <c r="AB12" s="7" t="s">
        <v>116</v>
      </c>
      <c r="AC12" s="10" t="str">
        <f>"United states, Texas, Alburkurky, Saint st., 3, 23611356"</f>
        <v>United states, Texas, Alburkurky, Saint st., 3, 23611356</v>
      </c>
      <c r="AD12" s="10" t="s">
        <v>119</v>
      </c>
      <c r="AE12" t="str">
        <f>"123.551.6595"</f>
        <v>123.551.6595</v>
      </c>
      <c r="AI12" s="7">
        <v>33227</v>
      </c>
      <c r="AJ12" s="12" t="s">
        <v>94</v>
      </c>
      <c r="AK12" t="s">
        <v>117</v>
      </c>
      <c r="AL12" t="str">
        <f>"United states, Texas, Alburkurky, Saint st., 3, 23611356"</f>
        <v>United states, Texas, Alburkurky, Saint st., 3, 23611356</v>
      </c>
      <c r="AM12" t="str">
        <f>"2024-01-05"</f>
        <v>2024-01-05</v>
      </c>
      <c r="AN12" t="str">
        <f>"Fedex"</f>
        <v>Fedex</v>
      </c>
      <c r="AO12" t="str">
        <f>"Klarna"</f>
        <v>Klarna</v>
      </c>
      <c r="AP12" s="7">
        <v>33226</v>
      </c>
      <c r="AQ12" t="s">
        <v>70</v>
      </c>
      <c r="AR12">
        <v>60</v>
      </c>
      <c r="AS12" s="7" t="s">
        <v>67</v>
      </c>
    </row>
    <row r="13" spans="1:46" x14ac:dyDescent="0.2">
      <c r="B13" t="s">
        <v>79</v>
      </c>
      <c r="C13">
        <v>129.99</v>
      </c>
      <c r="D13">
        <v>25</v>
      </c>
      <c r="E13" s="7" t="s">
        <v>73</v>
      </c>
      <c r="F13" t="s">
        <v>69</v>
      </c>
      <c r="M13" s="7" t="s">
        <v>70</v>
      </c>
      <c r="N13" t="s">
        <v>112</v>
      </c>
      <c r="O13" t="s">
        <v>105</v>
      </c>
      <c r="T13" s="7" t="s">
        <v>71</v>
      </c>
      <c r="U13" s="10" t="s">
        <v>64</v>
      </c>
      <c r="Y13" s="7" t="s">
        <v>75</v>
      </c>
      <c r="Z13" t="s">
        <v>68</v>
      </c>
      <c r="AA13">
        <v>2</v>
      </c>
      <c r="AI13" s="7">
        <v>33228</v>
      </c>
      <c r="AJ13" s="14" t="s">
        <v>121</v>
      </c>
      <c r="AK13" t="s">
        <v>118</v>
      </c>
      <c r="AL13" t="s">
        <v>122</v>
      </c>
      <c r="AM13" t="str">
        <f>"2024-02-03"</f>
        <v>2024-02-03</v>
      </c>
      <c r="AN13" t="str">
        <f>"Private jet delivery"</f>
        <v>Private jet delivery</v>
      </c>
      <c r="AO13" t="str">
        <f>"ShopPay"</f>
        <v>ShopPay</v>
      </c>
      <c r="AP13" s="7">
        <v>33227</v>
      </c>
      <c r="AQ13" t="s">
        <v>73</v>
      </c>
      <c r="AR13">
        <v>5</v>
      </c>
    </row>
    <row r="14" spans="1:46" x14ac:dyDescent="0.2">
      <c r="B14" t="s">
        <v>77</v>
      </c>
      <c r="C14">
        <v>159.99</v>
      </c>
      <c r="D14">
        <v>30</v>
      </c>
      <c r="T14" s="7" t="s">
        <v>72</v>
      </c>
      <c r="U14" s="10" t="s">
        <v>64</v>
      </c>
      <c r="Y14" s="7" t="s">
        <v>75</v>
      </c>
      <c r="Z14" t="s">
        <v>72</v>
      </c>
      <c r="AA14">
        <v>2</v>
      </c>
      <c r="AP14" s="7">
        <v>33228</v>
      </c>
      <c r="AQ14" t="s">
        <v>68</v>
      </c>
      <c r="AR14">
        <v>30</v>
      </c>
    </row>
    <row r="15" spans="1:46" x14ac:dyDescent="0.2">
      <c r="B15" t="s">
        <v>76</v>
      </c>
      <c r="C15">
        <v>159.99</v>
      </c>
      <c r="D15">
        <v>10</v>
      </c>
      <c r="Y15" s="7" t="s">
        <v>74</v>
      </c>
      <c r="Z15" t="s">
        <v>68</v>
      </c>
      <c r="AA15">
        <v>3</v>
      </c>
    </row>
    <row r="16" spans="1:46" x14ac:dyDescent="0.2">
      <c r="B16" t="s">
        <v>90</v>
      </c>
      <c r="C16">
        <v>34.99</v>
      </c>
      <c r="D16">
        <v>3.75</v>
      </c>
      <c r="Y16" s="7" t="s">
        <v>74</v>
      </c>
      <c r="Z16" s="10" t="s">
        <v>70</v>
      </c>
      <c r="AA16">
        <v>2</v>
      </c>
    </row>
    <row r="17" spans="2:27" x14ac:dyDescent="0.2">
      <c r="B17" t="s">
        <v>73</v>
      </c>
      <c r="C17">
        <v>39.99</v>
      </c>
      <c r="D17">
        <v>10</v>
      </c>
      <c r="Y17" s="7" t="s">
        <v>74</v>
      </c>
      <c r="Z17" s="10" t="s">
        <v>69</v>
      </c>
      <c r="AA17">
        <v>3</v>
      </c>
    </row>
  </sheetData>
  <mergeCells count="16">
    <mergeCell ref="AI1:AO1"/>
    <mergeCell ref="AK4:AL4"/>
    <mergeCell ref="E1:F1"/>
    <mergeCell ref="AP1:AR1"/>
    <mergeCell ref="T1:U1"/>
    <mergeCell ref="V1:X1"/>
    <mergeCell ref="Y1:AA1"/>
    <mergeCell ref="AB1:AE1"/>
    <mergeCell ref="AF1:AH1"/>
    <mergeCell ref="AG4:AH4"/>
    <mergeCell ref="B1:D1"/>
    <mergeCell ref="G1:H1"/>
    <mergeCell ref="I1:L1"/>
    <mergeCell ref="M1:O1"/>
    <mergeCell ref="N4:O4"/>
    <mergeCell ref="P1:S1"/>
  </mergeCells>
  <hyperlinks>
    <hyperlink ref="G7" r:id="rId1" xr:uid="{E87193ED-8431-4803-871F-02FCAB86074E}"/>
    <hyperlink ref="G8" r:id="rId2" xr:uid="{8B49A02E-0108-4937-87BC-2B74D9D64CCA}"/>
    <hyperlink ref="G9" r:id="rId3" xr:uid="{5AA3D7A4-088A-4AFA-BDD0-A9D1DC958793}"/>
    <hyperlink ref="G10" r:id="rId4" xr:uid="{2787B602-4650-4EBD-9EBA-53FD2F74C189}"/>
    <hyperlink ref="G11" r:id="rId5" xr:uid="{5524D9C4-9F6C-4BAB-B472-0F2AC61225D2}"/>
    <hyperlink ref="K11:K12" r:id="rId6" display="sophiada@post.bgu.ac.il" xr:uid="{D5C83B4C-4303-4166-9E13-92F907203FB3}"/>
    <hyperlink ref="K9" r:id="rId7" xr:uid="{9B7B178C-3FAA-4608-866E-2742B558F282}"/>
    <hyperlink ref="K10" r:id="rId8" xr:uid="{2CC00EEA-AB26-4F40-B37D-DE0178B6CB30}"/>
    <hyperlink ref="AF7" r:id="rId9" xr:uid="{816F2122-8219-4C0F-B11C-69885B9D2901}"/>
    <hyperlink ref="AF8" r:id="rId10" xr:uid="{44052410-6C22-43FE-9424-E2DCB648F064}"/>
    <hyperlink ref="AF9" r:id="rId11" xr:uid="{79DFD079-E24F-4A76-B8C3-C8F2E22F3A4F}"/>
    <hyperlink ref="AF10" r:id="rId12" xr:uid="{EDC31E36-CECC-4E30-B3EF-5061A96FAA07}"/>
    <hyperlink ref="AF11" r:id="rId13" xr:uid="{42910B21-6D0B-42E1-8279-5C3B6205B3A7}"/>
    <hyperlink ref="AJ7" r:id="rId14" xr:uid="{6402A8DA-4A62-4A88-B0E9-A0AAA3CBA078}"/>
    <hyperlink ref="AJ9" r:id="rId15" xr:uid="{20FD9038-8636-4B65-81B8-9D179E697C7B}"/>
    <hyperlink ref="AJ11" r:id="rId16" xr:uid="{ABA29141-9C9A-4E1F-A882-1BE75852BF86}"/>
    <hyperlink ref="AJ13" r:id="rId17" xr:uid="{17F795B6-3A6F-4156-A62F-6090A45BF013}"/>
    <hyperlink ref="AJ10" r:id="rId18" xr:uid="{CA91D54F-EC0A-4A64-AF99-A098EA37061C}"/>
    <hyperlink ref="AJ12" r:id="rId19" xr:uid="{42288CD2-3763-4BBE-AAAF-B99312F977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Geva</dc:creator>
  <cp:lastModifiedBy>Tom Geva</cp:lastModifiedBy>
  <dcterms:created xsi:type="dcterms:W3CDTF">2024-02-15T15:45:31Z</dcterms:created>
  <dcterms:modified xsi:type="dcterms:W3CDTF">2024-02-15T20:06:51Z</dcterms:modified>
</cp:coreProperties>
</file>