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dcorpnet-my.sharepoint.com/personal/lewin_pmdcorp_com/Documents/Documents/pmd/Chuck Articles/"/>
    </mc:Choice>
  </mc:AlternateContent>
  <xr:revisionPtr revIDLastSave="0" documentId="8_{2E551B2E-B468-464A-A063-DC0B2FE35F20}" xr6:coauthVersionLast="46" xr6:coauthVersionMax="46" xr10:uidLastSave="{00000000-0000-0000-0000-000000000000}"/>
  <bookViews>
    <workbookView xWindow="0" yWindow="744" windowWidth="32148" windowHeight="24096" xr2:uid="{F3F4C2F7-FB20-457D-A46D-8B044493C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1" l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E6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B4" i="1"/>
  <c r="H5" i="1" s="1"/>
  <c r="L4" i="1"/>
  <c r="S4" i="1" s="1"/>
  <c r="R4" i="1" s="1"/>
  <c r="K4" i="1"/>
  <c r="J4" i="1"/>
  <c r="M4" i="1"/>
  <c r="N24" i="1" l="1"/>
  <c r="P24" i="1" s="1"/>
  <c r="S24" i="1"/>
  <c r="R24" i="1" s="1"/>
  <c r="T24" i="1" s="1"/>
  <c r="O24" i="1"/>
  <c r="Q24" i="1" s="1"/>
  <c r="V4" i="1"/>
  <c r="U4" i="1"/>
  <c r="N4" i="1"/>
  <c r="I5" i="1"/>
  <c r="K5" i="1" s="1"/>
  <c r="O4" i="1"/>
  <c r="J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V24" i="1" l="1"/>
  <c r="W24" i="1" s="1"/>
  <c r="U24" i="1"/>
  <c r="L5" i="1"/>
  <c r="S5" i="1" s="1"/>
  <c r="R5" i="1" s="1"/>
  <c r="M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J6" i="1"/>
  <c r="J7" i="1"/>
  <c r="V5" i="1" l="1"/>
  <c r="U5" i="1"/>
  <c r="N5" i="1"/>
  <c r="L6" i="1"/>
  <c r="M6" i="1"/>
  <c r="M7" i="1"/>
  <c r="O5" i="1"/>
  <c r="K6" i="1"/>
  <c r="L7" i="1"/>
  <c r="L8" i="1"/>
  <c r="K7" i="1"/>
  <c r="J8" i="1"/>
  <c r="S7" i="1" l="1"/>
  <c r="R7" i="1" s="1"/>
  <c r="U7" i="1" s="1"/>
  <c r="S6" i="1"/>
  <c r="R6" i="1" s="1"/>
  <c r="U6" i="1" s="1"/>
  <c r="O6" i="1"/>
  <c r="N6" i="1"/>
  <c r="O7" i="1"/>
  <c r="N7" i="1"/>
  <c r="L9" i="1"/>
  <c r="K8" i="1"/>
  <c r="M8" i="1"/>
  <c r="N8" i="1" s="1"/>
  <c r="J9" i="1"/>
  <c r="V6" i="1" l="1"/>
  <c r="V7" i="1"/>
  <c r="S8" i="1"/>
  <c r="R8" i="1" s="1"/>
  <c r="O8" i="1"/>
  <c r="L10" i="1"/>
  <c r="K9" i="1"/>
  <c r="M9" i="1"/>
  <c r="O9" i="1" s="1"/>
  <c r="J10" i="1"/>
  <c r="U8" i="1" l="1"/>
  <c r="V8" i="1"/>
  <c r="S9" i="1"/>
  <c r="R9" i="1" s="1"/>
  <c r="N9" i="1"/>
  <c r="M11" i="1"/>
  <c r="K10" i="1"/>
  <c r="M10" i="1"/>
  <c r="N10" i="1" s="1"/>
  <c r="J11" i="1"/>
  <c r="V9" i="1" l="1"/>
  <c r="U9" i="1"/>
  <c r="S10" i="1"/>
  <c r="R10" i="1" s="1"/>
  <c r="O10" i="1"/>
  <c r="K11" i="1"/>
  <c r="L11" i="1"/>
  <c r="S11" i="1" s="1"/>
  <c r="R11" i="1" s="1"/>
  <c r="J12" i="1"/>
  <c r="M12" i="1"/>
  <c r="L12" i="1"/>
  <c r="U11" i="1" l="1"/>
  <c r="V11" i="1"/>
  <c r="V10" i="1"/>
  <c r="U10" i="1"/>
  <c r="S12" i="1"/>
  <c r="R12" i="1" s="1"/>
  <c r="O11" i="1"/>
  <c r="N11" i="1"/>
  <c r="O12" i="1"/>
  <c r="N12" i="1"/>
  <c r="K12" i="1"/>
  <c r="J13" i="1"/>
  <c r="M13" i="1"/>
  <c r="L13" i="1"/>
  <c r="S13" i="1" s="1"/>
  <c r="R13" i="1" s="1"/>
  <c r="V13" i="1" l="1"/>
  <c r="U13" i="1"/>
  <c r="V12" i="1"/>
  <c r="U12" i="1"/>
  <c r="N13" i="1"/>
  <c r="O13" i="1"/>
  <c r="K13" i="1"/>
  <c r="J14" i="1"/>
  <c r="L14" i="1"/>
  <c r="M14" i="1"/>
  <c r="S14" i="1" l="1"/>
  <c r="R14" i="1" s="1"/>
  <c r="V14" i="1" s="1"/>
  <c r="N14" i="1"/>
  <c r="O14" i="1"/>
  <c r="K14" i="1"/>
  <c r="M15" i="1"/>
  <c r="J15" i="1"/>
  <c r="L15" i="1"/>
  <c r="S15" i="1" s="1"/>
  <c r="R15" i="1" s="1"/>
  <c r="U14" i="1" l="1"/>
  <c r="U15" i="1"/>
  <c r="V15" i="1"/>
  <c r="O15" i="1"/>
  <c r="N15" i="1"/>
  <c r="K15" i="1"/>
  <c r="J16" i="1"/>
  <c r="M16" i="1"/>
  <c r="L16" i="1"/>
  <c r="S16" i="1" l="1"/>
  <c r="R16" i="1" s="1"/>
  <c r="O16" i="1"/>
  <c r="N16" i="1"/>
  <c r="K16" i="1"/>
  <c r="M17" i="1"/>
  <c r="L17" i="1"/>
  <c r="J17" i="1"/>
  <c r="S17" i="1" l="1"/>
  <c r="R17" i="1" s="1"/>
  <c r="U16" i="1"/>
  <c r="V16" i="1"/>
  <c r="V17" i="1"/>
  <c r="U17" i="1"/>
  <c r="N17" i="1"/>
  <c r="O17" i="1"/>
  <c r="K17" i="1"/>
  <c r="L18" i="1"/>
  <c r="S18" i="1" s="1"/>
  <c r="R18" i="1" s="1"/>
  <c r="J18" i="1"/>
  <c r="M18" i="1"/>
  <c r="V18" i="1" l="1"/>
  <c r="U18" i="1"/>
  <c r="N18" i="1"/>
  <c r="O18" i="1"/>
  <c r="K18" i="1"/>
  <c r="L19" i="1"/>
  <c r="J19" i="1"/>
  <c r="M19" i="1"/>
  <c r="S19" i="1" l="1"/>
  <c r="R19" i="1" s="1"/>
  <c r="O19" i="1"/>
  <c r="N19" i="1"/>
  <c r="K19" i="1"/>
  <c r="J20" i="1"/>
  <c r="M20" i="1"/>
  <c r="L20" i="1"/>
  <c r="S20" i="1" s="1"/>
  <c r="R20" i="1" s="1"/>
  <c r="V20" i="1" l="1"/>
  <c r="U20" i="1"/>
  <c r="U19" i="1"/>
  <c r="V19" i="1"/>
  <c r="O20" i="1"/>
  <c r="N20" i="1"/>
  <c r="K20" i="1"/>
  <c r="L21" i="1"/>
  <c r="S21" i="1" s="1"/>
  <c r="R21" i="1" s="1"/>
  <c r="M21" i="1"/>
  <c r="J21" i="1"/>
  <c r="V21" i="1" l="1"/>
  <c r="U21" i="1"/>
  <c r="N21" i="1"/>
  <c r="O21" i="1"/>
  <c r="K21" i="1"/>
  <c r="L22" i="1"/>
  <c r="J22" i="1"/>
  <c r="M22" i="1"/>
  <c r="S22" i="1" l="1"/>
  <c r="R22" i="1" s="1"/>
  <c r="N22" i="1"/>
  <c r="O22" i="1"/>
  <c r="K22" i="1"/>
  <c r="U22" i="1" l="1"/>
  <c r="V22" i="1"/>
</calcChain>
</file>

<file path=xl/sharedStrings.xml><?xml version="1.0" encoding="utf-8"?>
<sst xmlns="http://schemas.openxmlformats.org/spreadsheetml/2006/main" count="20" uniqueCount="20">
  <si>
    <t>x</t>
  </si>
  <si>
    <t>y</t>
  </si>
  <si>
    <t>LS (length shoulder)</t>
  </si>
  <si>
    <t>LE (length elbow)</t>
  </si>
  <si>
    <t>theta (radians)</t>
  </si>
  <si>
    <t>phi (radians)</t>
  </si>
  <si>
    <t>theta (degs)</t>
  </si>
  <si>
    <t>phi (degs)</t>
  </si>
  <si>
    <t>angle inc radians</t>
  </si>
  <si>
    <t>S2</t>
  </si>
  <si>
    <t>C2</t>
  </si>
  <si>
    <t>phi1 (radians)</t>
  </si>
  <si>
    <t>phi2 (radians)</t>
  </si>
  <si>
    <t>phi1 (degs)</t>
  </si>
  <si>
    <t>phi2 (degs)</t>
  </si>
  <si>
    <t>theta + (rads)</t>
  </si>
  <si>
    <t>theta - (rads)</t>
  </si>
  <si>
    <t>theta + (degs)</t>
  </si>
  <si>
    <t>theta - (degs)</t>
  </si>
  <si>
    <t>manually entered X, 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</si>
</sst>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Sheet1!$L$4:$L$30</c:f>
              <c:numCache>
                <c:formatCode>General</c:formatCode>
                <c:ptCount val="27"/>
                <c:pt idx="0">
                  <c:v>9</c:v>
                </c:pt>
                <c:pt idx="1">
                  <c:v>8.6828092482046735</c:v>
                </c:pt>
                <c:pt idx="2">
                  <c:v>7.7626408764054542</c:v>
                </c:pt>
                <c:pt idx="3">
                  <c:v>6.3301270189221945</c:v>
                </c:pt>
                <c:pt idx="4">
                  <c:v>4.5248149262626116</c:v>
                </c:pt>
                <c:pt idx="5">
                  <c:v>2.5193453377649755</c:v>
                </c:pt>
                <c:pt idx="6">
                  <c:v>0.50000000000000133</c:v>
                </c:pt>
                <c:pt idx="7">
                  <c:v>-1.3540770558475674</c:v>
                </c:pt>
                <c:pt idx="8">
                  <c:v>-2.8905295948089811</c:v>
                </c:pt>
                <c:pt idx="9">
                  <c:v>-3.9999999999999996</c:v>
                </c:pt>
                <c:pt idx="10">
                  <c:v>-4.627011371478285</c:v>
                </c:pt>
                <c:pt idx="11">
                  <c:v>-4.7742784891042556</c:v>
                </c:pt>
                <c:pt idx="12">
                  <c:v>-4.5000000000000009</c:v>
                </c:pt>
                <c:pt idx="13">
                  <c:v>-3.9085307591004197</c:v>
                </c:pt>
                <c:pt idx="14">
                  <c:v>-3.1356295049271723</c:v>
                </c:pt>
                <c:pt idx="15">
                  <c:v>-2.3301270189221968</c:v>
                </c:pt>
                <c:pt idx="16">
                  <c:v>-1.6342853314536332</c:v>
                </c:pt>
                <c:pt idx="17">
                  <c:v>-1.1652682819174087</c:v>
                </c:pt>
                <c:pt idx="18">
                  <c:v>-1</c:v>
                </c:pt>
                <c:pt idx="20">
                  <c:v>5</c:v>
                </c:pt>
              </c:numCache>
            </c:numRef>
          </c:xVal>
          <c:yVal>
            <c:numRef>
              <c:f>Sheet1!$M$4:$M$30</c:f>
              <c:numCache>
                <c:formatCode>General</c:formatCode>
                <c:ptCount val="27"/>
                <c:pt idx="0">
                  <c:v>0</c:v>
                </c:pt>
                <c:pt idx="1">
                  <c:v>2.2363214616373264</c:v>
                </c:pt>
                <c:pt idx="2">
                  <c:v>4.2812511553745001</c:v>
                </c:pt>
                <c:pt idx="3">
                  <c:v>5.9641016151377535</c:v>
                </c:pt>
                <c:pt idx="4">
                  <c:v>7.1531690604815283</c:v>
                </c:pt>
                <c:pt idx="5">
                  <c:v>7.769453227643722</c:v>
                </c:pt>
                <c:pt idx="6">
                  <c:v>7.794228634059948</c:v>
                </c:pt>
                <c:pt idx="7">
                  <c:v>7.2696135426756996</c:v>
                </c:pt>
                <c:pt idx="8">
                  <c:v>6.2921193383637153</c:v>
                </c:pt>
                <c:pt idx="9">
                  <c:v>5.0000000000000009</c:v>
                </c:pt>
                <c:pt idx="10">
                  <c:v>3.5559581917583651</c:v>
                </c:pt>
                <c:pt idx="11">
                  <c:v>2.1273126651833856</c:v>
                </c:pt>
                <c:pt idx="12">
                  <c:v>0.86602540378444015</c:v>
                </c:pt>
                <c:pt idx="13">
                  <c:v>-0.1090087964539399</c:v>
                </c:pt>
                <c:pt idx="14">
                  <c:v>-0.72529296361613405</c:v>
                </c:pt>
                <c:pt idx="15">
                  <c:v>-0.96410161513775394</c:v>
                </c:pt>
                <c:pt idx="16">
                  <c:v>-0.86104972211781505</c:v>
                </c:pt>
                <c:pt idx="17">
                  <c:v>-0.49983968496802644</c:v>
                </c:pt>
                <c:pt idx="18">
                  <c:v>-4.3643474251231495E-15</c:v>
                </c:pt>
                <c:pt idx="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D-495A-AB38-3B327749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8591"/>
        <c:axId val="53828175"/>
      </c:scatterChart>
      <c:valAx>
        <c:axId val="538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175"/>
        <c:crosses val="autoZero"/>
        <c:crossBetween val="midCat"/>
      </c:valAx>
      <c:valAx>
        <c:axId val="538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11</xdr:row>
      <xdr:rowOff>68580</xdr:rowOff>
    </xdr:from>
    <xdr:to>
      <xdr:col>6</xdr:col>
      <xdr:colOff>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75AB7-4475-4F2B-9B57-4D8BED7FB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1BE2-BA3F-4C73-8E79-BF03953D1A10}">
  <dimension ref="B3:W24"/>
  <sheetViews>
    <sheetView tabSelected="1" workbookViewId="0">
      <selection activeCell="T37" sqref="T37"/>
    </sheetView>
  </sheetViews>
  <sheetFormatPr defaultRowHeight="14.4" x14ac:dyDescent="0.3"/>
  <cols>
    <col min="4" max="5" width="17.5546875" style="1" customWidth="1"/>
    <col min="6" max="6" width="17.5546875" customWidth="1"/>
    <col min="7" max="7" width="6" customWidth="1"/>
    <col min="8" max="9" width="12.33203125" style="1" customWidth="1"/>
    <col min="10" max="11" width="11.21875" style="1" customWidth="1"/>
    <col min="12" max="13" width="8.77734375" style="1"/>
    <col min="14" max="17" width="13.88671875" style="1" customWidth="1"/>
    <col min="18" max="19" width="8.77734375" style="1"/>
    <col min="20" max="21" width="12.109375" customWidth="1"/>
    <col min="22" max="23" width="12.88671875" customWidth="1"/>
  </cols>
  <sheetData>
    <row r="3" spans="2:23" x14ac:dyDescent="0.3">
      <c r="B3" t="s">
        <v>8</v>
      </c>
      <c r="D3" s="1" t="s">
        <v>2</v>
      </c>
      <c r="E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0</v>
      </c>
      <c r="M3" s="1" t="s">
        <v>1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9</v>
      </c>
      <c r="S3" s="1" t="s">
        <v>10</v>
      </c>
      <c r="T3" s="1" t="s">
        <v>11</v>
      </c>
      <c r="U3" s="1" t="s">
        <v>13</v>
      </c>
      <c r="V3" s="1" t="s">
        <v>12</v>
      </c>
      <c r="W3" s="1" t="s">
        <v>14</v>
      </c>
    </row>
    <row r="4" spans="2:23" x14ac:dyDescent="0.3">
      <c r="B4">
        <f>10*PI()/180</f>
        <v>0.17453292519943295</v>
      </c>
      <c r="D4" s="1">
        <v>5</v>
      </c>
      <c r="E4" s="1">
        <v>4</v>
      </c>
      <c r="H4" s="1">
        <v>0</v>
      </c>
      <c r="I4" s="1">
        <v>0</v>
      </c>
      <c r="J4" s="1">
        <f>H4*180/PI()</f>
        <v>0</v>
      </c>
      <c r="K4" s="1">
        <f>I4*180/PI()</f>
        <v>0</v>
      </c>
      <c r="L4" s="1">
        <f>$D$4*COS(H4)+$E$4*COS(H4+I4)</f>
        <v>9</v>
      </c>
      <c r="M4" s="1">
        <f t="shared" ref="M4:M13" si="0">$D$4*SIN(I4)+$E$4*SIN(H4+I4)</f>
        <v>0</v>
      </c>
      <c r="N4" s="1">
        <f t="shared" ref="N4:N9" si="1">ACOS((L4*L4+M4*M4 - $D$4*$D$4-$E$4*$E$4)/(2*$D$4*$E$4))</f>
        <v>0</v>
      </c>
      <c r="O4" s="1">
        <f t="shared" ref="O4:O9" si="2">-ACOS((L4*L4+M4*M4 - $D$4*$D$4-$E$4*$E$4)/(2*$D$4*$E$4))</f>
        <v>0</v>
      </c>
      <c r="P4" s="1">
        <f>N4*180/PI()</f>
        <v>0</v>
      </c>
      <c r="Q4" s="1">
        <f>O4*180/PI()</f>
        <v>0</v>
      </c>
      <c r="R4" s="1">
        <f t="shared" ref="R4:R24" si="3">SQRT(1-S4*S4)</f>
        <v>0</v>
      </c>
      <c r="S4" s="1">
        <f t="shared" ref="S4:S22" si="4">(L4*L4+M4*M4-$D$4*$D$4-$E$4*$E$4)/(2*$D$4*$E$4)</f>
        <v>1</v>
      </c>
      <c r="T4">
        <f>ATAN2($E$4*R4*L4+($D$4+$E$4*S4)*M4, ($D$4+$E$4*S4)*L4-$E$4*R4*M4)</f>
        <v>1.5707963267948966</v>
      </c>
      <c r="U4">
        <f>T4*180/PI()</f>
        <v>90</v>
      </c>
      <c r="V4">
        <f>-T4+2*ATAN2(L4, M4)</f>
        <v>-1.5707963267948966</v>
      </c>
      <c r="W4">
        <f>V4*180/PI()</f>
        <v>-90</v>
      </c>
    </row>
    <row r="5" spans="2:23" x14ac:dyDescent="0.3">
      <c r="H5" s="1">
        <f>H4+$B$4</f>
        <v>0.17453292519943295</v>
      </c>
      <c r="I5" s="1">
        <f>I4+$B$4</f>
        <v>0.17453292519943295</v>
      </c>
      <c r="J5" s="1">
        <f>H5*180/PI()</f>
        <v>10</v>
      </c>
      <c r="K5" s="1">
        <f>I5*180/PI()</f>
        <v>10</v>
      </c>
      <c r="L5" s="1">
        <f t="shared" ref="L5:L22" si="5">$D$4*COS(H5)+$E$4*COS(H5+I5)</f>
        <v>8.6828092482046735</v>
      </c>
      <c r="M5" s="1">
        <f t="shared" si="0"/>
        <v>2.2363214616373264</v>
      </c>
      <c r="N5" s="1">
        <f t="shared" si="1"/>
        <v>0.17453292519943386</v>
      </c>
      <c r="O5" s="1">
        <f t="shared" si="2"/>
        <v>-0.17453292519943386</v>
      </c>
      <c r="P5" s="1">
        <f t="shared" ref="P5:P22" si="6">N5*180/PI()</f>
        <v>10.000000000000052</v>
      </c>
      <c r="Q5" s="1">
        <f t="shared" ref="Q5:Q22" si="7">O5*180/PI()</f>
        <v>-10.000000000000052</v>
      </c>
      <c r="R5" s="1">
        <f t="shared" si="3"/>
        <v>0.17364817766693125</v>
      </c>
      <c r="S5" s="1">
        <f t="shared" si="4"/>
        <v>0.98480775301220791</v>
      </c>
      <c r="T5">
        <f t="shared" ref="T5:T22" si="8">ATAN2($E$4*R5*L5+($D$4+$E$4*S5)*M5, ($D$4+$E$4*S5)*L5-$E$4*R5*M5)</f>
        <v>1.2411717892567908</v>
      </c>
      <c r="U5">
        <f t="shared" ref="U5:W22" si="9">T5*180/PI()</f>
        <v>71.113905175114965</v>
      </c>
      <c r="V5">
        <f t="shared" ref="V5:V22" si="10">-T5+2*ATAN2(L5, M5)</f>
        <v>-0.73701432651925247</v>
      </c>
      <c r="W5">
        <f t="shared" si="9"/>
        <v>-42.227810350229952</v>
      </c>
    </row>
    <row r="6" spans="2:23" x14ac:dyDescent="0.3">
      <c r="E6" s="1">
        <f>ATAN2(10,0)*180/PI()</f>
        <v>0</v>
      </c>
      <c r="H6" s="1">
        <f t="shared" ref="H6:H24" si="11">H5+$B$4</f>
        <v>0.3490658503988659</v>
      </c>
      <c r="I6" s="1">
        <f t="shared" ref="I6:I24" si="12">I5+$B$4</f>
        <v>0.3490658503988659</v>
      </c>
      <c r="J6" s="1">
        <f t="shared" ref="J6:J22" si="13">H6*180/PI()</f>
        <v>20</v>
      </c>
      <c r="K6" s="1">
        <f t="shared" ref="K6:K22" si="14">I6*180/PI()</f>
        <v>20</v>
      </c>
      <c r="L6" s="1">
        <f t="shared" si="5"/>
        <v>7.7626408764054542</v>
      </c>
      <c r="M6" s="1">
        <f t="shared" si="0"/>
        <v>4.2812511553745001</v>
      </c>
      <c r="N6" s="1">
        <f t="shared" si="1"/>
        <v>0.3490658503988664</v>
      </c>
      <c r="O6" s="1">
        <f t="shared" si="2"/>
        <v>-0.3490658503988664</v>
      </c>
      <c r="P6" s="1">
        <f t="shared" si="6"/>
        <v>20.000000000000028</v>
      </c>
      <c r="Q6" s="1">
        <f t="shared" si="7"/>
        <v>-20.000000000000028</v>
      </c>
      <c r="R6" s="1">
        <f t="shared" si="3"/>
        <v>0.34202014332566916</v>
      </c>
      <c r="S6" s="1">
        <f t="shared" si="4"/>
        <v>0.93969262078590821</v>
      </c>
      <c r="T6">
        <f t="shared" si="8"/>
        <v>0.9118433871825733</v>
      </c>
      <c r="U6">
        <f t="shared" si="9"/>
        <v>52.244777662474874</v>
      </c>
      <c r="V6">
        <f t="shared" si="10"/>
        <v>9.6175402828615697E-2</v>
      </c>
      <c r="W6">
        <f t="shared" si="9"/>
        <v>5.5104446750502385</v>
      </c>
    </row>
    <row r="7" spans="2:23" x14ac:dyDescent="0.3">
      <c r="H7" s="1">
        <f t="shared" si="11"/>
        <v>0.52359877559829882</v>
      </c>
      <c r="I7" s="1">
        <f t="shared" si="12"/>
        <v>0.52359877559829882</v>
      </c>
      <c r="J7" s="1">
        <f t="shared" si="13"/>
        <v>29.999999999999996</v>
      </c>
      <c r="K7" s="1">
        <f t="shared" si="14"/>
        <v>29.999999999999996</v>
      </c>
      <c r="L7" s="1">
        <f t="shared" si="5"/>
        <v>6.3301270189221945</v>
      </c>
      <c r="M7" s="1">
        <f t="shared" si="0"/>
        <v>5.9641016151377535</v>
      </c>
      <c r="N7" s="1">
        <f t="shared" si="1"/>
        <v>0.52359877559829826</v>
      </c>
      <c r="O7" s="1">
        <f t="shared" si="2"/>
        <v>-0.52359877559829826</v>
      </c>
      <c r="P7" s="1">
        <f t="shared" si="6"/>
        <v>29.999999999999964</v>
      </c>
      <c r="Q7" s="1">
        <f t="shared" si="7"/>
        <v>-29.999999999999964</v>
      </c>
      <c r="R7" s="1">
        <f t="shared" si="3"/>
        <v>0.49999999999999956</v>
      </c>
      <c r="S7" s="1">
        <f t="shared" si="4"/>
        <v>0.86602540378443893</v>
      </c>
      <c r="T7">
        <f t="shared" si="8"/>
        <v>0.58312545698747897</v>
      </c>
      <c r="U7">
        <f t="shared" si="9"/>
        <v>33.410627612019965</v>
      </c>
      <c r="V7">
        <f t="shared" si="10"/>
        <v>0.92814418841823765</v>
      </c>
      <c r="W7">
        <f t="shared" si="9"/>
        <v>53.178744775960084</v>
      </c>
    </row>
    <row r="8" spans="2:23" x14ac:dyDescent="0.3">
      <c r="H8" s="1">
        <f t="shared" si="11"/>
        <v>0.69813170079773179</v>
      </c>
      <c r="I8" s="1">
        <f t="shared" si="12"/>
        <v>0.69813170079773179</v>
      </c>
      <c r="J8" s="1">
        <f t="shared" si="13"/>
        <v>40</v>
      </c>
      <c r="K8" s="1">
        <f t="shared" si="14"/>
        <v>40</v>
      </c>
      <c r="L8" s="1">
        <f t="shared" si="5"/>
        <v>4.5248149262626116</v>
      </c>
      <c r="M8" s="1">
        <f t="shared" si="0"/>
        <v>7.1531690604815283</v>
      </c>
      <c r="N8" s="1">
        <f t="shared" si="1"/>
        <v>0.69813170079773235</v>
      </c>
      <c r="O8" s="1">
        <f t="shared" si="2"/>
        <v>-0.69813170079773235</v>
      </c>
      <c r="P8" s="1">
        <f t="shared" si="6"/>
        <v>40.000000000000028</v>
      </c>
      <c r="Q8" s="1">
        <f t="shared" si="7"/>
        <v>-40.000000000000028</v>
      </c>
      <c r="R8" s="1">
        <f t="shared" si="3"/>
        <v>0.64278760968653981</v>
      </c>
      <c r="S8" s="1">
        <f t="shared" si="4"/>
        <v>0.76604444311897768</v>
      </c>
      <c r="T8">
        <f t="shared" si="8"/>
        <v>0.25537114876841521</v>
      </c>
      <c r="U8">
        <f t="shared" si="9"/>
        <v>14.631689033837663</v>
      </c>
      <c r="V8">
        <f t="shared" si="10"/>
        <v>1.7581857300557977</v>
      </c>
      <c r="W8">
        <f t="shared" si="9"/>
        <v>100.73662193232467</v>
      </c>
    </row>
    <row r="9" spans="2:23" x14ac:dyDescent="0.3">
      <c r="H9" s="1">
        <f t="shared" si="11"/>
        <v>0.87266462599716477</v>
      </c>
      <c r="I9" s="1">
        <f t="shared" si="12"/>
        <v>0.87266462599716477</v>
      </c>
      <c r="J9" s="1">
        <f t="shared" si="13"/>
        <v>50</v>
      </c>
      <c r="K9" s="1">
        <f t="shared" si="14"/>
        <v>50</v>
      </c>
      <c r="L9" s="1">
        <f t="shared" si="5"/>
        <v>2.5193453377649755</v>
      </c>
      <c r="M9" s="1">
        <f t="shared" si="0"/>
        <v>7.769453227643722</v>
      </c>
      <c r="N9" s="1">
        <f t="shared" si="1"/>
        <v>0.87266462599716454</v>
      </c>
      <c r="O9" s="1">
        <f t="shared" si="2"/>
        <v>-0.87266462599716454</v>
      </c>
      <c r="P9" s="1">
        <f t="shared" si="6"/>
        <v>49.999999999999986</v>
      </c>
      <c r="Q9" s="1">
        <f t="shared" si="7"/>
        <v>-49.999999999999986</v>
      </c>
      <c r="R9" s="1">
        <f t="shared" si="3"/>
        <v>0.76604444311897801</v>
      </c>
      <c r="S9" s="1">
        <f t="shared" si="4"/>
        <v>0.64278760968653936</v>
      </c>
      <c r="T9">
        <f t="shared" si="8"/>
        <v>-7.100157752915201E-2</v>
      </c>
      <c r="U9">
        <f t="shared" si="9"/>
        <v>-4.0680907311913135</v>
      </c>
      <c r="V9">
        <f t="shared" si="10"/>
        <v>2.5854641078503655</v>
      </c>
      <c r="W9">
        <f t="shared" si="9"/>
        <v>148.13618146238264</v>
      </c>
    </row>
    <row r="10" spans="2:23" x14ac:dyDescent="0.3">
      <c r="H10" s="1">
        <f t="shared" si="11"/>
        <v>1.0471975511965976</v>
      </c>
      <c r="I10" s="1">
        <f t="shared" si="12"/>
        <v>1.0471975511965976</v>
      </c>
      <c r="J10" s="1">
        <f t="shared" si="13"/>
        <v>59.999999999999993</v>
      </c>
      <c r="K10" s="1">
        <f t="shared" si="14"/>
        <v>59.999999999999993</v>
      </c>
      <c r="L10" s="1">
        <f t="shared" si="5"/>
        <v>0.50000000000000133</v>
      </c>
      <c r="M10" s="1">
        <f t="shared" si="0"/>
        <v>7.794228634059948</v>
      </c>
      <c r="N10" s="1">
        <f t="shared" ref="N10:N22" si="15">ACOS((L10*L10+M10*M10 - $D$4*$D$4-$E$4*$E$4)/(2*$D$4*$E$4))</f>
        <v>1.0471975511965976</v>
      </c>
      <c r="O10" s="1">
        <f t="shared" ref="O10:O22" si="16">-ACOS((L10*L10+M10*M10 - $D$4*$D$4-$E$4*$E$4)/(2*$D$4*$E$4))</f>
        <v>-1.0471975511965976</v>
      </c>
      <c r="P10" s="1">
        <f t="shared" si="6"/>
        <v>59.999999999999993</v>
      </c>
      <c r="Q10" s="1">
        <f t="shared" si="7"/>
        <v>-59.999999999999993</v>
      </c>
      <c r="R10" s="1">
        <f t="shared" si="3"/>
        <v>0.8660254037844386</v>
      </c>
      <c r="S10" s="1">
        <f t="shared" si="4"/>
        <v>0.5</v>
      </c>
      <c r="T10">
        <f t="shared" si="8"/>
        <v>-0.39547427709219063</v>
      </c>
      <c r="U10">
        <f t="shared" si="9"/>
        <v>-22.659006983369775</v>
      </c>
      <c r="V10">
        <f t="shared" si="10"/>
        <v>3.4089424321758757</v>
      </c>
      <c r="W10">
        <f t="shared" si="9"/>
        <v>195.31801396673956</v>
      </c>
    </row>
    <row r="11" spans="2:23" x14ac:dyDescent="0.3">
      <c r="H11" s="1">
        <f t="shared" si="11"/>
        <v>1.2217304763960306</v>
      </c>
      <c r="I11" s="1">
        <f t="shared" si="12"/>
        <v>1.2217304763960306</v>
      </c>
      <c r="J11" s="1">
        <f t="shared" si="13"/>
        <v>70</v>
      </c>
      <c r="K11" s="1">
        <f t="shared" si="14"/>
        <v>70</v>
      </c>
      <c r="L11" s="1">
        <f t="shared" si="5"/>
        <v>-1.3540770558475674</v>
      </c>
      <c r="M11" s="1">
        <f t="shared" si="0"/>
        <v>7.2696135426756996</v>
      </c>
      <c r="N11" s="1">
        <f t="shared" si="15"/>
        <v>1.2217304763960306</v>
      </c>
      <c r="O11" s="1">
        <f t="shared" si="16"/>
        <v>-1.2217304763960306</v>
      </c>
      <c r="P11" s="1">
        <f t="shared" si="6"/>
        <v>70</v>
      </c>
      <c r="Q11" s="1">
        <f t="shared" si="7"/>
        <v>-70</v>
      </c>
      <c r="R11" s="1">
        <f t="shared" si="3"/>
        <v>0.93969262078590832</v>
      </c>
      <c r="S11" s="1">
        <f t="shared" si="4"/>
        <v>0.34202014332566877</v>
      </c>
      <c r="T11">
        <f t="shared" si="8"/>
        <v>-0.71737576631947764</v>
      </c>
      <c r="U11">
        <f t="shared" si="9"/>
        <v>-41.102603735069259</v>
      </c>
      <c r="V11">
        <f t="shared" si="10"/>
        <v>4.2272783358298822</v>
      </c>
      <c r="W11">
        <f t="shared" si="9"/>
        <v>242.2052074701385</v>
      </c>
    </row>
    <row r="12" spans="2:23" x14ac:dyDescent="0.3">
      <c r="H12" s="1">
        <f t="shared" si="11"/>
        <v>1.3962634015954636</v>
      </c>
      <c r="I12" s="1">
        <f t="shared" si="12"/>
        <v>1.3962634015954636</v>
      </c>
      <c r="J12" s="1">
        <f t="shared" si="13"/>
        <v>80</v>
      </c>
      <c r="K12" s="1">
        <f t="shared" si="14"/>
        <v>80</v>
      </c>
      <c r="L12" s="1">
        <f t="shared" si="5"/>
        <v>-2.8905295948089811</v>
      </c>
      <c r="M12" s="1">
        <f t="shared" si="0"/>
        <v>6.2921193383637153</v>
      </c>
      <c r="N12" s="1">
        <f t="shared" si="15"/>
        <v>1.3962634015954638</v>
      </c>
      <c r="O12" s="1">
        <f t="shared" si="16"/>
        <v>-1.3962634015954638</v>
      </c>
      <c r="P12" s="1">
        <f t="shared" si="6"/>
        <v>80.000000000000014</v>
      </c>
      <c r="Q12" s="1">
        <f t="shared" si="7"/>
        <v>-80.000000000000014</v>
      </c>
      <c r="R12" s="1">
        <f t="shared" si="3"/>
        <v>0.98480775301220802</v>
      </c>
      <c r="S12" s="1">
        <f t="shared" si="4"/>
        <v>0.17364817766693025</v>
      </c>
      <c r="T12">
        <f t="shared" si="8"/>
        <v>-1.0358013748588377</v>
      </c>
      <c r="U12">
        <f t="shared" si="9"/>
        <v>-59.347047193259492</v>
      </c>
      <c r="V12">
        <f t="shared" si="10"/>
        <v>5.0386624781080354</v>
      </c>
      <c r="W12">
        <f t="shared" si="9"/>
        <v>288.694094386519</v>
      </c>
    </row>
    <row r="13" spans="2:23" x14ac:dyDescent="0.3">
      <c r="H13" s="1">
        <f t="shared" si="11"/>
        <v>1.5707963267948966</v>
      </c>
      <c r="I13" s="1">
        <f t="shared" si="12"/>
        <v>1.5707963267948966</v>
      </c>
      <c r="J13" s="1">
        <f t="shared" si="13"/>
        <v>90</v>
      </c>
      <c r="K13" s="1">
        <f t="shared" si="14"/>
        <v>90</v>
      </c>
      <c r="L13" s="1">
        <f t="shared" si="5"/>
        <v>-3.9999999999999996</v>
      </c>
      <c r="M13" s="1">
        <f t="shared" si="0"/>
        <v>5.0000000000000009</v>
      </c>
      <c r="N13" s="1">
        <f t="shared" si="15"/>
        <v>1.5707963267948966</v>
      </c>
      <c r="O13" s="1">
        <f t="shared" si="16"/>
        <v>-1.5707963267948966</v>
      </c>
      <c r="P13" s="1">
        <f t="shared" si="6"/>
        <v>90</v>
      </c>
      <c r="Q13" s="1">
        <f t="shared" si="7"/>
        <v>-90</v>
      </c>
      <c r="R13" s="1">
        <f t="shared" si="3"/>
        <v>1</v>
      </c>
      <c r="S13" s="1">
        <f t="shared" si="4"/>
        <v>0</v>
      </c>
      <c r="T13">
        <f t="shared" si="8"/>
        <v>-1.3494818844471053</v>
      </c>
      <c r="U13">
        <f t="shared" si="9"/>
        <v>-77.319616508180175</v>
      </c>
      <c r="V13">
        <f t="shared" si="10"/>
        <v>5.8405564224840028</v>
      </c>
      <c r="W13">
        <f t="shared" si="9"/>
        <v>334.63923301636032</v>
      </c>
    </row>
    <row r="14" spans="2:23" x14ac:dyDescent="0.3">
      <c r="H14" s="1">
        <f t="shared" si="11"/>
        <v>1.7453292519943295</v>
      </c>
      <c r="I14" s="1">
        <f t="shared" si="12"/>
        <v>1.7453292519943295</v>
      </c>
      <c r="J14" s="1">
        <f t="shared" si="13"/>
        <v>100</v>
      </c>
      <c r="K14" s="1">
        <f t="shared" si="14"/>
        <v>100</v>
      </c>
      <c r="L14" s="1">
        <f t="shared" si="5"/>
        <v>-4.627011371478285</v>
      </c>
      <c r="M14" s="1">
        <f t="shared" ref="M14:M22" si="17">$D$4*SIN(I14)+$E$4*SIN(H14+I14)</f>
        <v>3.5559581917583651</v>
      </c>
      <c r="N14" s="1">
        <f t="shared" si="15"/>
        <v>1.7453292519943295</v>
      </c>
      <c r="O14" s="1">
        <f t="shared" si="16"/>
        <v>-1.7453292519943295</v>
      </c>
      <c r="P14" s="1">
        <f t="shared" si="6"/>
        <v>100</v>
      </c>
      <c r="Q14" s="1">
        <f t="shared" si="7"/>
        <v>-100</v>
      </c>
      <c r="R14" s="1">
        <f t="shared" si="3"/>
        <v>0.98480775301220802</v>
      </c>
      <c r="S14" s="1">
        <f t="shared" si="4"/>
        <v>-0.17364817766693044</v>
      </c>
      <c r="T14">
        <f t="shared" si="8"/>
        <v>-1.6565598539003821</v>
      </c>
      <c r="U14">
        <f t="shared" si="9"/>
        <v>-94.91388813930017</v>
      </c>
      <c r="V14">
        <f t="shared" si="10"/>
        <v>6.62924528658999</v>
      </c>
      <c r="W14">
        <f t="shared" si="9"/>
        <v>379.82777627860031</v>
      </c>
    </row>
    <row r="15" spans="2:23" x14ac:dyDescent="0.3">
      <c r="H15" s="1">
        <f t="shared" si="11"/>
        <v>1.9198621771937625</v>
      </c>
      <c r="I15" s="1">
        <f t="shared" si="12"/>
        <v>1.9198621771937625</v>
      </c>
      <c r="J15" s="1">
        <f t="shared" si="13"/>
        <v>110</v>
      </c>
      <c r="K15" s="1">
        <f t="shared" si="14"/>
        <v>110</v>
      </c>
      <c r="L15" s="1">
        <f t="shared" si="5"/>
        <v>-4.7742784891042556</v>
      </c>
      <c r="M15" s="1">
        <f t="shared" si="17"/>
        <v>2.1273126651833856</v>
      </c>
      <c r="N15" s="1">
        <f t="shared" si="15"/>
        <v>1.9198621771937625</v>
      </c>
      <c r="O15" s="1">
        <f t="shared" si="16"/>
        <v>-1.9198621771937625</v>
      </c>
      <c r="P15" s="1">
        <f t="shared" si="6"/>
        <v>110</v>
      </c>
      <c r="Q15" s="1">
        <f t="shared" si="7"/>
        <v>-110</v>
      </c>
      <c r="R15" s="1">
        <f t="shared" si="3"/>
        <v>0.93969262078590843</v>
      </c>
      <c r="S15" s="1">
        <f t="shared" si="4"/>
        <v>-0.34202014332566871</v>
      </c>
      <c r="T15">
        <f t="shared" si="8"/>
        <v>-1.9541860640941202</v>
      </c>
      <c r="U15">
        <f t="shared" si="9"/>
        <v>-111.96661385587487</v>
      </c>
      <c r="V15">
        <f t="shared" si="10"/>
        <v>7.399030632176899</v>
      </c>
      <c r="W15">
        <f t="shared" si="9"/>
        <v>423.93322771174974</v>
      </c>
    </row>
    <row r="16" spans="2:23" x14ac:dyDescent="0.3">
      <c r="H16" s="1">
        <f t="shared" si="11"/>
        <v>2.0943951023931953</v>
      </c>
      <c r="I16" s="1">
        <f t="shared" si="12"/>
        <v>2.0943951023931953</v>
      </c>
      <c r="J16" s="1">
        <f t="shared" si="13"/>
        <v>119.99999999999999</v>
      </c>
      <c r="K16" s="1">
        <f t="shared" si="14"/>
        <v>119.99999999999999</v>
      </c>
      <c r="L16" s="1">
        <f t="shared" si="5"/>
        <v>-4.5000000000000009</v>
      </c>
      <c r="M16" s="1">
        <f t="shared" si="17"/>
        <v>0.86602540378444015</v>
      </c>
      <c r="N16" s="1">
        <f t="shared" si="15"/>
        <v>2.0943951023931948</v>
      </c>
      <c r="O16" s="1">
        <f t="shared" si="16"/>
        <v>-2.0943951023931948</v>
      </c>
      <c r="P16" s="1">
        <f t="shared" si="6"/>
        <v>119.99999999999997</v>
      </c>
      <c r="Q16" s="1">
        <f t="shared" si="7"/>
        <v>-119.99999999999997</v>
      </c>
      <c r="R16" s="1">
        <f t="shared" si="3"/>
        <v>0.86602540378443882</v>
      </c>
      <c r="S16" s="1">
        <f t="shared" si="4"/>
        <v>-0.49999999999999972</v>
      </c>
      <c r="T16">
        <f t="shared" si="8"/>
        <v>-2.2377426712985602</v>
      </c>
      <c r="U16">
        <f t="shared" si="9"/>
        <v>-128.21321070173815</v>
      </c>
      <c r="V16">
        <f t="shared" si="10"/>
        <v>8.1406767717852127</v>
      </c>
      <c r="W16">
        <f t="shared" si="9"/>
        <v>466.4264214034763</v>
      </c>
    </row>
    <row r="17" spans="8:23" x14ac:dyDescent="0.3">
      <c r="H17" s="1">
        <f t="shared" si="11"/>
        <v>2.268928027592628</v>
      </c>
      <c r="I17" s="1">
        <f t="shared" si="12"/>
        <v>2.268928027592628</v>
      </c>
      <c r="J17" s="1">
        <f t="shared" si="13"/>
        <v>129.99999999999997</v>
      </c>
      <c r="K17" s="1">
        <f t="shared" si="14"/>
        <v>129.99999999999997</v>
      </c>
      <c r="L17" s="1">
        <f t="shared" si="5"/>
        <v>-3.9085307591004197</v>
      </c>
      <c r="M17" s="1">
        <f t="shared" si="17"/>
        <v>-0.1090087964539399</v>
      </c>
      <c r="N17" s="1">
        <f t="shared" si="15"/>
        <v>2.268928027592628</v>
      </c>
      <c r="O17" s="1">
        <f t="shared" si="16"/>
        <v>-2.268928027592628</v>
      </c>
      <c r="P17" s="1">
        <f t="shared" si="6"/>
        <v>129.99999999999997</v>
      </c>
      <c r="Q17" s="1">
        <f t="shared" si="7"/>
        <v>-129.99999999999997</v>
      </c>
      <c r="R17" s="1">
        <f t="shared" si="3"/>
        <v>0.76604444311897824</v>
      </c>
      <c r="S17" s="1">
        <f t="shared" si="4"/>
        <v>-0.64278760968653903</v>
      </c>
      <c r="T17">
        <f t="shared" si="8"/>
        <v>-2.4992264320372697</v>
      </c>
      <c r="U17">
        <f t="shared" si="9"/>
        <v>-143.19512660327484</v>
      </c>
      <c r="V17">
        <f t="shared" si="10"/>
        <v>-3.7281933958971085</v>
      </c>
      <c r="W17">
        <f t="shared" si="9"/>
        <v>-213.60974679345037</v>
      </c>
    </row>
    <row r="18" spans="8:23" x14ac:dyDescent="0.3">
      <c r="H18" s="1">
        <f t="shared" si="11"/>
        <v>2.4434609527920608</v>
      </c>
      <c r="I18" s="1">
        <f t="shared" si="12"/>
        <v>2.4434609527920608</v>
      </c>
      <c r="J18" s="1">
        <f t="shared" si="13"/>
        <v>139.99999999999997</v>
      </c>
      <c r="K18" s="1">
        <f t="shared" si="14"/>
        <v>139.99999999999997</v>
      </c>
      <c r="L18" s="1">
        <f t="shared" si="5"/>
        <v>-3.1356295049271723</v>
      </c>
      <c r="M18" s="1">
        <f t="shared" si="17"/>
        <v>-0.72529296361613405</v>
      </c>
      <c r="N18" s="1">
        <f t="shared" si="15"/>
        <v>2.4434609527920603</v>
      </c>
      <c r="O18" s="1">
        <f t="shared" si="16"/>
        <v>-2.4434609527920603</v>
      </c>
      <c r="P18" s="1">
        <f t="shared" si="6"/>
        <v>139.99999999999994</v>
      </c>
      <c r="Q18" s="1">
        <f t="shared" si="7"/>
        <v>-139.99999999999994</v>
      </c>
      <c r="R18" s="1">
        <f t="shared" si="3"/>
        <v>0.64278760968653981</v>
      </c>
      <c r="S18" s="1">
        <f t="shared" si="4"/>
        <v>-0.76604444311897757</v>
      </c>
      <c r="T18">
        <f t="shared" si="8"/>
        <v>-2.7235467059515672</v>
      </c>
      <c r="U18">
        <f t="shared" si="9"/>
        <v>-156.04773155778264</v>
      </c>
      <c r="V18">
        <f t="shared" si="10"/>
        <v>-3.1050199228690802</v>
      </c>
      <c r="W18">
        <f t="shared" si="9"/>
        <v>-177.90453688443469</v>
      </c>
    </row>
    <row r="19" spans="8:23" x14ac:dyDescent="0.3">
      <c r="H19" s="1">
        <f t="shared" si="11"/>
        <v>2.6179938779914935</v>
      </c>
      <c r="I19" s="1">
        <f t="shared" si="12"/>
        <v>2.6179938779914935</v>
      </c>
      <c r="J19" s="1">
        <f t="shared" si="13"/>
        <v>149.99999999999997</v>
      </c>
      <c r="K19" s="1">
        <f t="shared" si="14"/>
        <v>149.99999999999997</v>
      </c>
      <c r="L19" s="1">
        <f t="shared" si="5"/>
        <v>-2.3301270189221968</v>
      </c>
      <c r="M19" s="1">
        <f t="shared" si="17"/>
        <v>-0.96410161513775394</v>
      </c>
      <c r="N19" s="1">
        <f t="shared" si="15"/>
        <v>2.6179938779914931</v>
      </c>
      <c r="O19" s="1">
        <f t="shared" si="16"/>
        <v>-2.6179938779914931</v>
      </c>
      <c r="P19" s="1">
        <f t="shared" si="6"/>
        <v>149.99999999999991</v>
      </c>
      <c r="Q19" s="1">
        <f t="shared" si="7"/>
        <v>-149.99999999999991</v>
      </c>
      <c r="R19" s="1">
        <f t="shared" si="3"/>
        <v>0.50000000000000089</v>
      </c>
      <c r="S19" s="1">
        <f t="shared" si="4"/>
        <v>-0.86602540378443815</v>
      </c>
      <c r="T19">
        <f t="shared" si="8"/>
        <v>-2.8790102583113897</v>
      </c>
      <c r="U19">
        <f t="shared" si="9"/>
        <v>-164.95513697611156</v>
      </c>
      <c r="V19">
        <f t="shared" si="10"/>
        <v>-2.619559892950003</v>
      </c>
      <c r="W19">
        <f t="shared" si="9"/>
        <v>-150.08972604777691</v>
      </c>
    </row>
    <row r="20" spans="8:23" x14ac:dyDescent="0.3">
      <c r="H20" s="1">
        <f t="shared" si="11"/>
        <v>2.7925268031909263</v>
      </c>
      <c r="I20" s="1">
        <f t="shared" si="12"/>
        <v>2.7925268031909263</v>
      </c>
      <c r="J20" s="1">
        <f t="shared" si="13"/>
        <v>159.99999999999994</v>
      </c>
      <c r="K20" s="1">
        <f t="shared" si="14"/>
        <v>159.99999999999994</v>
      </c>
      <c r="L20" s="1">
        <f t="shared" si="5"/>
        <v>-1.6342853314536332</v>
      </c>
      <c r="M20" s="1">
        <f t="shared" si="17"/>
        <v>-0.86104972211781505</v>
      </c>
      <c r="N20" s="1">
        <f t="shared" si="15"/>
        <v>2.7925268031909267</v>
      </c>
      <c r="O20" s="1">
        <f t="shared" si="16"/>
        <v>-2.7925268031909267</v>
      </c>
      <c r="P20" s="1">
        <f t="shared" si="6"/>
        <v>159.99999999999997</v>
      </c>
      <c r="Q20" s="1">
        <f t="shared" si="7"/>
        <v>-159.99999999999997</v>
      </c>
      <c r="R20" s="1">
        <f t="shared" si="3"/>
        <v>0.34202014332566916</v>
      </c>
      <c r="S20" s="1">
        <f t="shared" si="4"/>
        <v>-0.93969262078590821</v>
      </c>
      <c r="T20">
        <f t="shared" si="8"/>
        <v>-2.889679889927518</v>
      </c>
      <c r="U20">
        <f t="shared" si="9"/>
        <v>-165.56646183667507</v>
      </c>
      <c r="V20">
        <f t="shared" si="10"/>
        <v>-2.4236877045183127</v>
      </c>
      <c r="W20">
        <f t="shared" si="9"/>
        <v>-138.86707632664988</v>
      </c>
    </row>
    <row r="21" spans="8:23" x14ac:dyDescent="0.3">
      <c r="H21" s="1">
        <f t="shared" si="11"/>
        <v>2.967059728390359</v>
      </c>
      <c r="I21" s="1">
        <f t="shared" si="12"/>
        <v>2.967059728390359</v>
      </c>
      <c r="J21" s="1">
        <f t="shared" si="13"/>
        <v>169.99999999999994</v>
      </c>
      <c r="K21" s="1">
        <f t="shared" si="14"/>
        <v>169.99999999999994</v>
      </c>
      <c r="L21" s="1">
        <f t="shared" si="5"/>
        <v>-1.1652682819174087</v>
      </c>
      <c r="M21" s="1">
        <f t="shared" si="17"/>
        <v>-0.49983968496802644</v>
      </c>
      <c r="N21" s="1">
        <f t="shared" si="15"/>
        <v>2.9670597283903595</v>
      </c>
      <c r="O21" s="1">
        <f t="shared" si="16"/>
        <v>-2.9670597283903595</v>
      </c>
      <c r="P21" s="1">
        <f t="shared" si="6"/>
        <v>169.99999999999997</v>
      </c>
      <c r="Q21" s="1">
        <f t="shared" si="7"/>
        <v>-169.99999999999997</v>
      </c>
      <c r="R21" s="1">
        <f t="shared" si="3"/>
        <v>0.17364817766693125</v>
      </c>
      <c r="S21" s="1">
        <f t="shared" si="4"/>
        <v>-0.98480775301220791</v>
      </c>
      <c r="T21">
        <f t="shared" si="8"/>
        <v>-2.5557492832583995</v>
      </c>
      <c r="U21">
        <f t="shared" si="9"/>
        <v>-146.43364742429145</v>
      </c>
      <c r="V21">
        <f t="shared" si="10"/>
        <v>-2.9170159926571175</v>
      </c>
      <c r="W21">
        <f t="shared" si="9"/>
        <v>-167.13270515141718</v>
      </c>
    </row>
    <row r="22" spans="8:23" x14ac:dyDescent="0.3">
      <c r="H22" s="1">
        <f t="shared" si="11"/>
        <v>3.1415926535897918</v>
      </c>
      <c r="I22" s="1">
        <f t="shared" si="12"/>
        <v>3.1415926535897918</v>
      </c>
      <c r="J22" s="1">
        <f t="shared" si="13"/>
        <v>179.99999999999994</v>
      </c>
      <c r="K22" s="1">
        <f t="shared" si="14"/>
        <v>179.99999999999994</v>
      </c>
      <c r="L22" s="1">
        <f t="shared" si="5"/>
        <v>-1</v>
      </c>
      <c r="M22" s="1">
        <f t="shared" si="17"/>
        <v>-4.3643474251231495E-15</v>
      </c>
      <c r="N22" s="1">
        <f t="shared" si="15"/>
        <v>3.1415926535897931</v>
      </c>
      <c r="O22" s="1">
        <f t="shared" si="16"/>
        <v>-3.1415926535897931</v>
      </c>
      <c r="P22" s="1">
        <f t="shared" si="6"/>
        <v>180</v>
      </c>
      <c r="Q22" s="1">
        <f t="shared" si="7"/>
        <v>-180</v>
      </c>
      <c r="R22" s="1">
        <f t="shared" si="3"/>
        <v>0</v>
      </c>
      <c r="S22" s="1">
        <f t="shared" si="4"/>
        <v>-1</v>
      </c>
      <c r="T22">
        <f t="shared" si="8"/>
        <v>-1.5707963267949008</v>
      </c>
      <c r="U22">
        <f t="shared" si="9"/>
        <v>-90.000000000000242</v>
      </c>
      <c r="V22">
        <f t="shared" si="10"/>
        <v>-4.7123889803846764</v>
      </c>
      <c r="W22">
        <f t="shared" si="9"/>
        <v>-269.9999999999992</v>
      </c>
    </row>
    <row r="24" spans="8:23" x14ac:dyDescent="0.3">
      <c r="K24" s="2" t="s">
        <v>19</v>
      </c>
      <c r="L24" s="1">
        <v>5</v>
      </c>
      <c r="M24" s="1">
        <v>4</v>
      </c>
      <c r="N24" s="1">
        <f t="shared" ref="N24" si="18">ACOS((L24*L24+M24*M24 - $D$4*$D$4-$E$4*$E$4)/(2*$D$4*$E$4))</f>
        <v>1.5707963267948966</v>
      </c>
      <c r="O24" s="1">
        <f t="shared" ref="O24" si="19">-ACOS((L24*L24+M24*M24 - $D$4*$D$4-$E$4*$E$4)/(2*$D$4*$E$4))</f>
        <v>-1.5707963267948966</v>
      </c>
      <c r="P24" s="1">
        <f t="shared" ref="P24" si="20">N24*180/PI()</f>
        <v>90</v>
      </c>
      <c r="Q24" s="1">
        <f t="shared" ref="Q24" si="21">O24*180/PI()</f>
        <v>-90</v>
      </c>
      <c r="R24" s="1">
        <f t="shared" si="3"/>
        <v>1</v>
      </c>
      <c r="S24" s="1">
        <f t="shared" ref="S24" si="22">(L24*L24+M24*M24-$D$4*$D$4-$E$4*$E$4)/(2*$D$4*$E$4)</f>
        <v>0</v>
      </c>
      <c r="T24">
        <f t="shared" ref="T24" si="23">ATAN2($E$4*R24*L24+($D$4+$E$4*S24)*M24, ($D$4+$E$4*S24)*L24-$E$4*R24*M24)</f>
        <v>0.2213144423477913</v>
      </c>
      <c r="U24">
        <f t="shared" ref="U24" si="24">T24*180/PI()</f>
        <v>12.680383491819819</v>
      </c>
      <c r="V24">
        <f t="shared" ref="V24" si="25">-T24+2*ATAN2(L24, M24)</f>
        <v>1.1281674420993142</v>
      </c>
      <c r="W24">
        <f t="shared" ref="W24" si="26">V24*180/PI()</f>
        <v>64.639233016360365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 Lewin</cp:lastModifiedBy>
  <dcterms:created xsi:type="dcterms:W3CDTF">2021-05-14T18:20:47Z</dcterms:created>
  <dcterms:modified xsi:type="dcterms:W3CDTF">2021-05-17T20:32:19Z</dcterms:modified>
</cp:coreProperties>
</file>