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DD4279D-0210-4036-BA80-4E1E0E9421F5}" xr6:coauthVersionLast="31" xr6:coauthVersionMax="38" xr10:uidLastSave="{00000000-0000-0000-0000-000000000000}"/>
  <bookViews>
    <workbookView xWindow="0" yWindow="0" windowWidth="28800" windowHeight="12225" activeTab="1" xr2:uid="{00000000-000D-0000-FFFF-FFFF00000000}"/>
  </bookViews>
  <sheets>
    <sheet name="Guidelines" sheetId="5" r:id="rId1"/>
    <sheet name="Product Backlog" sheetId="1" r:id="rId2"/>
    <sheet name="Sprint Backlog" sheetId="3" r:id="rId3"/>
    <sheet name="Burndown chart" sheetId="2" r:id="rId4"/>
    <sheet name="ControlPanel" sheetId="4" state="hidden" r:id="rId5"/>
  </sheets>
  <definedNames>
    <definedName name="US_list">ControlPanel!$B$2</definedName>
  </definedName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3" l="1"/>
  <c r="M27" i="2" l="1"/>
  <c r="M26" i="2"/>
  <c r="N26" i="2" s="1"/>
  <c r="E15" i="3" l="1"/>
  <c r="B2" i="4"/>
  <c r="D11" i="3"/>
  <c r="D10" i="3"/>
  <c r="D12" i="3"/>
  <c r="D13" i="3"/>
  <c r="D14" i="3"/>
  <c r="D16" i="3"/>
  <c r="D17" i="3"/>
  <c r="D18" i="3"/>
  <c r="D19" i="3"/>
  <c r="D20" i="3"/>
  <c r="D21" i="3"/>
  <c r="E21" i="3"/>
  <c r="D22" i="3"/>
  <c r="E22" i="3"/>
  <c r="D23" i="3"/>
  <c r="E23" i="3"/>
  <c r="D24" i="3"/>
  <c r="D25" i="3"/>
  <c r="E25" i="3"/>
  <c r="C27" i="2"/>
  <c r="L27" i="2"/>
  <c r="K27" i="2"/>
  <c r="J27" i="2"/>
  <c r="I27" i="2"/>
  <c r="H27" i="2"/>
  <c r="G27" i="2"/>
  <c r="F27" i="2"/>
  <c r="E27" i="2"/>
  <c r="D27" i="2"/>
  <c r="E11" i="3"/>
  <c r="E12" i="3"/>
  <c r="E20" i="3"/>
  <c r="E14" i="3"/>
  <c r="E9" i="3"/>
  <c r="E24" i="3"/>
  <c r="B26" i="2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D7" i="3"/>
  <c r="D8" i="3"/>
  <c r="D9" i="3"/>
  <c r="D6" i="3"/>
  <c r="E17" i="3"/>
  <c r="E16" i="3"/>
  <c r="E7" i="3"/>
  <c r="E6" i="3"/>
  <c r="E18" i="3" l="1"/>
  <c r="E10" i="3"/>
  <c r="E13" i="3"/>
  <c r="M29" i="2" s="1"/>
  <c r="E19" i="3"/>
  <c r="E6" i="1"/>
  <c r="E8" i="3"/>
  <c r="N29" i="2" s="1"/>
  <c r="N28" i="2" l="1"/>
  <c r="M28" i="2"/>
  <c r="P9" i="2"/>
  <c r="P8" i="2"/>
  <c r="L7" i="3"/>
  <c r="L29" i="2"/>
  <c r="B29" i="2"/>
  <c r="B28" i="2" s="1"/>
  <c r="C29" i="2"/>
  <c r="J29" i="2"/>
  <c r="G29" i="2"/>
  <c r="E29" i="2"/>
  <c r="K29" i="2"/>
  <c r="F29" i="2"/>
  <c r="D29" i="2"/>
  <c r="I29" i="2"/>
  <c r="H29" i="2"/>
  <c r="L6" i="3"/>
  <c r="B27" i="2"/>
  <c r="K28" i="2" l="1"/>
  <c r="L28" i="2"/>
  <c r="C28" i="2"/>
  <c r="D28" i="2" s="1"/>
  <c r="E28" i="2" s="1"/>
  <c r="F28" i="2" s="1"/>
  <c r="G28" i="2" s="1"/>
  <c r="H28" i="2" s="1"/>
  <c r="I28" i="2" s="1"/>
  <c r="J28" i="2" s="1"/>
</calcChain>
</file>

<file path=xl/sharedStrings.xml><?xml version="1.0" encoding="utf-8"?>
<sst xmlns="http://schemas.openxmlformats.org/spreadsheetml/2006/main" count="93" uniqueCount="85">
  <si>
    <t>US #</t>
  </si>
  <si>
    <t>US Slogan</t>
  </si>
  <si>
    <t>Story Points</t>
  </si>
  <si>
    <t>Acceptance criteria</t>
  </si>
  <si>
    <t>Related RS items</t>
  </si>
  <si>
    <t>Status</t>
  </si>
  <si>
    <t>Done</t>
  </si>
  <si>
    <t>Done Date</t>
  </si>
  <si>
    <t>Team members</t>
  </si>
  <si>
    <t>Start Date</t>
  </si>
  <si>
    <t>Sprint2</t>
  </si>
  <si>
    <t>Sprint#</t>
  </si>
  <si>
    <t>Sprint1</t>
  </si>
  <si>
    <t>EndDate</t>
  </si>
  <si>
    <t>Planned</t>
  </si>
  <si>
    <t>Burndown</t>
  </si>
  <si>
    <t>Project</t>
  </si>
  <si>
    <t>Team</t>
  </si>
  <si>
    <t>PRODUCT BACKLOG</t>
  </si>
  <si>
    <t>SPRINT BACKLOG</t>
  </si>
  <si>
    <t xml:space="preserve">Kolegij: </t>
  </si>
  <si>
    <t>Programsko inženjerstvo u telekomunikacijama</t>
  </si>
  <si>
    <t xml:space="preserve">Autor: </t>
  </si>
  <si>
    <t>Goran Škugor</t>
  </si>
  <si>
    <t>1. PRODUCT BACKLOG</t>
  </si>
  <si>
    <t>Unijeti sve User Stories u listu i označiti ih s US-&lt;num&gt;</t>
  </si>
  <si>
    <t xml:space="preserve">Story Points - procijenjena kompleksnost/vrijeme </t>
  </si>
  <si>
    <t>Related RS items - koji dio Rsa se implementira ovim User Story-jem</t>
  </si>
  <si>
    <t>Acceptance Criteria - kako znamo da smo završili ovaj US</t>
  </si>
  <si>
    <t>2. SPRINT BACKLOG</t>
  </si>
  <si>
    <t>Rezultat Sprint Planning ceremonije.</t>
  </si>
  <si>
    <t>Selektirati što će se raditi u sljedećem Sprintu.</t>
  </si>
  <si>
    <t>Prvi status je "Not Started", početak rada na US-xx označava se s "Ongoing"</t>
  </si>
  <si>
    <t>Kad je US-xx završen, status se stavlja u "Done" i unosi se datum kada je završen</t>
  </si>
  <si>
    <t>3. BURNDOWN CHART</t>
  </si>
  <si>
    <t>Vizualni pregled trenutnog statusa implementacije.</t>
  </si>
  <si>
    <t>Plava polja se automatski prenose iz "Product Backlog" radnog lista.</t>
  </si>
  <si>
    <t>Unijeti ime Sprinta, US-xx broj, članove tima koji rade na ovom US-xx</t>
  </si>
  <si>
    <t>Kako koristiti ovaj Scrum Tool?</t>
  </si>
  <si>
    <t>TEAM VELOCITY [story points]</t>
  </si>
  <si>
    <t>NAPOMENA:</t>
  </si>
  <si>
    <t>burndown chart unosi promjene sva dva dana.</t>
  </si>
  <si>
    <t xml:space="preserve">Za studentski projekt i dva dogovorena sprinta, postavljeno je da ovaj </t>
  </si>
  <si>
    <t>Burndown chart se uglavnom ažurira po sprintovima.</t>
  </si>
  <si>
    <t>US Description</t>
  </si>
  <si>
    <t>US Slogan - ime; US Description - opis kojim se jasno naznačava od čega se US sastoji</t>
  </si>
  <si>
    <t>Postaviti datum početka rada u Sprint1 (to je StartDate na Burndown chart dijagramu)</t>
  </si>
  <si>
    <t>ime1, ime2</t>
  </si>
  <si>
    <t>CEO</t>
  </si>
  <si>
    <t>US-1</t>
  </si>
  <si>
    <t>US-2</t>
  </si>
  <si>
    <t>US-3</t>
  </si>
  <si>
    <t>US-4</t>
  </si>
  <si>
    <t>US-5</t>
  </si>
  <si>
    <t>US-6</t>
  </si>
  <si>
    <t>US-7</t>
  </si>
  <si>
    <t>US-8</t>
  </si>
  <si>
    <t>US-9</t>
  </si>
  <si>
    <t>Database</t>
  </si>
  <si>
    <t>Baza podataka kreirana je na serveru. Sadrži podatke o korisniku, izgubljenim predmetima I sl.</t>
  </si>
  <si>
    <t>Search engine</t>
  </si>
  <si>
    <t>Search engine služi za pretraživanje po ključnim predmetima, lokaciji I sl.</t>
  </si>
  <si>
    <t>Google Maps implementation</t>
  </si>
  <si>
    <t>Implementacija Google Mapa u aplikaciju. Aplikacija koristi Google Maps kako bi prikazala lokaciju korisnika.</t>
  </si>
  <si>
    <t>User authentication</t>
  </si>
  <si>
    <t>Služi za prijavu korisnika I provjeru njegove autentikacije.</t>
  </si>
  <si>
    <t>Admin rights</t>
  </si>
  <si>
    <t>Omogućiti da administrator može brisati objave I komentare I slično.</t>
  </si>
  <si>
    <t>Adding items</t>
  </si>
  <si>
    <t>Omogućiti da korisnik može dodavati objave, slike I komentare.</t>
  </si>
  <si>
    <t>Web server</t>
  </si>
  <si>
    <t>Web server se koristi kako bi povezali podatke iz baze podataka koja je pohranjena na serveru sa aplikacijom. Administrator ima mogućnost upravljanja bazom bodataka preko servera.</t>
  </si>
  <si>
    <t>Template design</t>
  </si>
  <si>
    <t>MF,RS</t>
  </si>
  <si>
    <t>Dokumentacija potrebna za izradu cijelog projekta.</t>
  </si>
  <si>
    <t>Dizajn template-a aplikacije, mora sadržavati search engine, listu objava, prijavu/odjavu..</t>
  </si>
  <si>
    <t>eStray</t>
  </si>
  <si>
    <t>RS-1</t>
  </si>
  <si>
    <t>RS-3, RS-4, RS-5</t>
  </si>
  <si>
    <t>RS-3, RS-4, RS-5, RS-6</t>
  </si>
  <si>
    <t>RS-6</t>
  </si>
  <si>
    <t>RS-2, RS-3, RS-4, RS-5</t>
  </si>
  <si>
    <t>-</t>
  </si>
  <si>
    <t>all</t>
  </si>
  <si>
    <t>RS-8, RS-9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</si>
</sst>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8" xfId="0" applyBorder="1"/>
    <xf numFmtId="14" fontId="0" fillId="0" borderId="0" xfId="0" applyNumberFormat="1"/>
    <xf numFmtId="0" fontId="0" fillId="0" borderId="0" xfId="0" quotePrefix="1"/>
    <xf numFmtId="0" fontId="0" fillId="0" borderId="14" xfId="0" applyBorder="1"/>
    <xf numFmtId="0" fontId="0" fillId="0" borderId="2" xfId="0" applyBorder="1"/>
    <xf numFmtId="0" fontId="0" fillId="0" borderId="16" xfId="0" applyBorder="1"/>
    <xf numFmtId="0" fontId="0" fillId="0" borderId="17" xfId="0" applyBorder="1"/>
    <xf numFmtId="14" fontId="0" fillId="0" borderId="11" xfId="0" applyNumberFormat="1" applyBorder="1"/>
    <xf numFmtId="14" fontId="0" fillId="0" borderId="18" xfId="0" applyNumberFormat="1" applyBorder="1"/>
    <xf numFmtId="0" fontId="0" fillId="0" borderId="15" xfId="0" applyBorder="1"/>
    <xf numFmtId="0" fontId="0" fillId="0" borderId="13" xfId="0" applyBorder="1"/>
    <xf numFmtId="0" fontId="0" fillId="0" borderId="19" xfId="0" applyBorder="1"/>
    <xf numFmtId="0" fontId="1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5" fillId="5" borderId="8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/>
    </xf>
    <xf numFmtId="0" fontId="5" fillId="5" borderId="21" xfId="0" applyFont="1" applyFill="1" applyBorder="1" applyAlignment="1">
      <alignment vertical="center" wrapText="1"/>
    </xf>
    <xf numFmtId="0" fontId="5" fillId="5" borderId="9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/>
    </xf>
    <xf numFmtId="0" fontId="5" fillId="5" borderId="22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0" fillId="0" borderId="0" xfId="0" applyAlignment="1" applyProtection="1">
      <alignment vertical="center"/>
      <protection locked="0"/>
    </xf>
    <xf numFmtId="0" fontId="1" fillId="2" borderId="10" xfId="0" applyFont="1" applyFill="1" applyBorder="1" applyAlignment="1" applyProtection="1">
      <alignment vertical="center"/>
      <protection locked="0"/>
    </xf>
    <xf numFmtId="0" fontId="1" fillId="2" borderId="11" xfId="0" applyFont="1" applyFill="1" applyBorder="1" applyAlignment="1" applyProtection="1">
      <alignment vertical="center"/>
      <protection locked="0"/>
    </xf>
    <xf numFmtId="0" fontId="1" fillId="2" borderId="12" xfId="0" applyFont="1" applyFill="1" applyBorder="1" applyAlignment="1" applyProtection="1">
      <alignment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3" borderId="11" xfId="0" applyFill="1" applyBorder="1" applyAlignment="1" applyProtection="1">
      <alignment vertical="center"/>
      <protection locked="0"/>
    </xf>
    <xf numFmtId="0" fontId="0" fillId="3" borderId="12" xfId="0" applyFill="1" applyBorder="1" applyAlignment="1" applyProtection="1">
      <alignment vertical="center"/>
      <protection locked="0"/>
    </xf>
    <xf numFmtId="0" fontId="0" fillId="5" borderId="7" xfId="0" applyFill="1" applyBorder="1" applyAlignment="1" applyProtection="1">
      <alignment vertical="center"/>
      <protection locked="0"/>
    </xf>
    <xf numFmtId="0" fontId="0" fillId="5" borderId="8" xfId="0" applyFill="1" applyBorder="1" applyAlignment="1" applyProtection="1">
      <alignment vertical="center"/>
      <protection locked="0"/>
    </xf>
    <xf numFmtId="0" fontId="0" fillId="4" borderId="8" xfId="0" applyFill="1" applyBorder="1" applyAlignment="1" applyProtection="1">
      <alignment vertical="center" wrapText="1"/>
    </xf>
    <xf numFmtId="0" fontId="0" fillId="5" borderId="8" xfId="0" applyFill="1" applyBorder="1" applyAlignment="1" applyProtection="1">
      <alignment vertical="center" wrapText="1"/>
      <protection locked="0"/>
    </xf>
    <xf numFmtId="14" fontId="0" fillId="5" borderId="9" xfId="0" applyNumberFormat="1" applyFill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14" fontId="0" fillId="0" borderId="15" xfId="0" applyNumberFormat="1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0" fillId="5" borderId="3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0" fillId="4" borderId="1" xfId="0" applyFill="1" applyBorder="1" applyAlignment="1" applyProtection="1">
      <alignment vertical="center" wrapText="1"/>
    </xf>
    <xf numFmtId="0" fontId="0" fillId="5" borderId="1" xfId="0" applyFill="1" applyBorder="1" applyAlignment="1" applyProtection="1">
      <alignment vertical="center" wrapText="1"/>
      <protection locked="0"/>
    </xf>
    <xf numFmtId="14" fontId="0" fillId="5" borderId="4" xfId="0" applyNumberFormat="1" applyFill="1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14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14" fontId="0" fillId="0" borderId="2" xfId="0" applyNumberFormat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</xf>
  </cellXfs>
  <cellStyles count="1">
    <cellStyle name="Normal" xfId="0" builtinId="0"/>
  </cellStyles>
  <dxfs count="3">
    <dxf>
      <font>
        <color theme="0" tint="-0.14996795556505021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hr-HR">
                <a:solidFill>
                  <a:srgbClr val="0070C0"/>
                </a:solidFill>
              </a:rPr>
              <a:t>BURNDOWN</a:t>
            </a:r>
            <a:r>
              <a:rPr lang="hr-HR" baseline="0">
                <a:solidFill>
                  <a:srgbClr val="0070C0"/>
                </a:solidFill>
              </a:rPr>
              <a:t> CHART</a:t>
            </a:r>
            <a:endParaRPr lang="en-GB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'Burndown chart'!$A$29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'Burndown chart'!$B$26:$N$26</c:f>
              <c:numCache>
                <c:formatCode>m/d/yyyy</c:formatCode>
                <c:ptCount val="13"/>
                <c:pt idx="0">
                  <c:v>43466</c:v>
                </c:pt>
                <c:pt idx="1">
                  <c:v>43468</c:v>
                </c:pt>
                <c:pt idx="2">
                  <c:v>43470</c:v>
                </c:pt>
                <c:pt idx="3">
                  <c:v>43472</c:v>
                </c:pt>
                <c:pt idx="4">
                  <c:v>43474</c:v>
                </c:pt>
                <c:pt idx="5">
                  <c:v>43476</c:v>
                </c:pt>
                <c:pt idx="6">
                  <c:v>43478</c:v>
                </c:pt>
                <c:pt idx="7">
                  <c:v>43480</c:v>
                </c:pt>
                <c:pt idx="8">
                  <c:v>43482</c:v>
                </c:pt>
                <c:pt idx="9">
                  <c:v>43484</c:v>
                </c:pt>
                <c:pt idx="10">
                  <c:v>43486</c:v>
                </c:pt>
                <c:pt idx="11">
                  <c:v>43488</c:v>
                </c:pt>
                <c:pt idx="12">
                  <c:v>43490</c:v>
                </c:pt>
              </c:numCache>
            </c:numRef>
          </c:cat>
          <c:val>
            <c:numRef>
              <c:f>'Burndown chart'!$B$29:$N$29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0-47BF-93E4-BE012E767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46472"/>
        <c:axId val="768746800"/>
      </c:barChart>
      <c:lineChart>
        <c:grouping val="standard"/>
        <c:varyColors val="0"/>
        <c:ser>
          <c:idx val="0"/>
          <c:order val="0"/>
          <c:tx>
            <c:strRef>
              <c:f>'Burndown chart'!$A$27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FF0000">
                    <a:alpha val="99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30-47BF-93E4-BE012E76777A}"/>
              </c:ext>
            </c:extLst>
          </c:dPt>
          <c:cat>
            <c:numRef>
              <c:f>'Burndown chart'!$B$26:$N$26</c:f>
              <c:numCache>
                <c:formatCode>m/d/yyyy</c:formatCode>
                <c:ptCount val="13"/>
                <c:pt idx="0">
                  <c:v>43466</c:v>
                </c:pt>
                <c:pt idx="1">
                  <c:v>43468</c:v>
                </c:pt>
                <c:pt idx="2">
                  <c:v>43470</c:v>
                </c:pt>
                <c:pt idx="3">
                  <c:v>43472</c:v>
                </c:pt>
                <c:pt idx="4">
                  <c:v>43474</c:v>
                </c:pt>
                <c:pt idx="5">
                  <c:v>43476</c:v>
                </c:pt>
                <c:pt idx="6">
                  <c:v>43478</c:v>
                </c:pt>
                <c:pt idx="7">
                  <c:v>43480</c:v>
                </c:pt>
                <c:pt idx="8">
                  <c:v>43482</c:v>
                </c:pt>
                <c:pt idx="9">
                  <c:v>43484</c:v>
                </c:pt>
                <c:pt idx="10">
                  <c:v>43486</c:v>
                </c:pt>
                <c:pt idx="11">
                  <c:v>43488</c:v>
                </c:pt>
                <c:pt idx="12">
                  <c:v>43490</c:v>
                </c:pt>
              </c:numCache>
            </c:numRef>
          </c:cat>
          <c:val>
            <c:numRef>
              <c:f>'Burndown chart'!$B$27:$N$27</c:f>
              <c:numCache>
                <c:formatCode>General</c:formatCode>
                <c:ptCount val="13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0-47BF-93E4-BE012E76777A}"/>
            </c:ext>
          </c:extLst>
        </c:ser>
        <c:ser>
          <c:idx val="1"/>
          <c:order val="1"/>
          <c:tx>
            <c:strRef>
              <c:f>'Burndown chart'!$A$28</c:f>
              <c:strCache>
                <c:ptCount val="1"/>
                <c:pt idx="0">
                  <c:v>Burndown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chart'!$B$26:$N$26</c:f>
              <c:numCache>
                <c:formatCode>m/d/yyyy</c:formatCode>
                <c:ptCount val="13"/>
                <c:pt idx="0">
                  <c:v>43466</c:v>
                </c:pt>
                <c:pt idx="1">
                  <c:v>43468</c:v>
                </c:pt>
                <c:pt idx="2">
                  <c:v>43470</c:v>
                </c:pt>
                <c:pt idx="3">
                  <c:v>43472</c:v>
                </c:pt>
                <c:pt idx="4">
                  <c:v>43474</c:v>
                </c:pt>
                <c:pt idx="5">
                  <c:v>43476</c:v>
                </c:pt>
                <c:pt idx="6">
                  <c:v>43478</c:v>
                </c:pt>
                <c:pt idx="7">
                  <c:v>43480</c:v>
                </c:pt>
                <c:pt idx="8">
                  <c:v>43482</c:v>
                </c:pt>
                <c:pt idx="9">
                  <c:v>43484</c:v>
                </c:pt>
                <c:pt idx="10">
                  <c:v>43486</c:v>
                </c:pt>
                <c:pt idx="11">
                  <c:v>43488</c:v>
                </c:pt>
                <c:pt idx="12">
                  <c:v>43490</c:v>
                </c:pt>
              </c:numCache>
            </c:numRef>
          </c:cat>
          <c:val>
            <c:numRef>
              <c:f>'Burndown chart'!$B$28:$N$28</c:f>
              <c:numCache>
                <c:formatCode>General</c:formatCode>
                <c:ptCount val="13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0-47BF-93E4-BE012E767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746472"/>
        <c:axId val="768746800"/>
      </c:lineChart>
      <c:dateAx>
        <c:axId val="768746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46800"/>
        <c:crosses val="autoZero"/>
        <c:auto val="1"/>
        <c:lblOffset val="100"/>
        <c:baseTimeUnit val="days"/>
      </c:dateAx>
      <c:valAx>
        <c:axId val="7687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4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180975</xdr:rowOff>
    </xdr:from>
    <xdr:to>
      <xdr:col>13</xdr:col>
      <xdr:colOff>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CB9AE-3221-45FC-A0DF-CABE97BB3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3301-C362-43EC-9A66-F4B1A5823981}">
  <dimension ref="B3:E26"/>
  <sheetViews>
    <sheetView workbookViewId="0">
      <selection activeCell="D24" sqref="D24"/>
    </sheetView>
  </sheetViews>
  <sheetFormatPr defaultRowHeight="15" x14ac:dyDescent="0.25"/>
  <sheetData>
    <row r="3" spans="2:5" x14ac:dyDescent="0.25">
      <c r="B3" s="16" t="s">
        <v>20</v>
      </c>
      <c r="C3" s="16" t="s">
        <v>21</v>
      </c>
    </row>
    <row r="4" spans="2:5" x14ac:dyDescent="0.25">
      <c r="B4" s="17" t="s">
        <v>22</v>
      </c>
      <c r="C4" s="17" t="s">
        <v>23</v>
      </c>
    </row>
    <row r="7" spans="2:5" x14ac:dyDescent="0.25">
      <c r="B7" s="19" t="s">
        <v>38</v>
      </c>
    </row>
    <row r="9" spans="2:5" x14ac:dyDescent="0.25">
      <c r="C9" s="18" t="s">
        <v>24</v>
      </c>
    </row>
    <row r="10" spans="2:5" x14ac:dyDescent="0.25">
      <c r="D10" t="s">
        <v>25</v>
      </c>
    </row>
    <row r="11" spans="2:5" x14ac:dyDescent="0.25">
      <c r="E11" t="s">
        <v>45</v>
      </c>
    </row>
    <row r="12" spans="2:5" x14ac:dyDescent="0.25">
      <c r="E12" t="s">
        <v>26</v>
      </c>
    </row>
    <row r="13" spans="2:5" x14ac:dyDescent="0.25">
      <c r="E13" t="s">
        <v>27</v>
      </c>
    </row>
    <row r="14" spans="2:5" x14ac:dyDescent="0.25">
      <c r="E14" t="s">
        <v>28</v>
      </c>
    </row>
    <row r="16" spans="2:5" x14ac:dyDescent="0.25">
      <c r="C16" s="18" t="s">
        <v>29</v>
      </c>
    </row>
    <row r="17" spans="3:4" x14ac:dyDescent="0.25">
      <c r="D17" t="s">
        <v>30</v>
      </c>
    </row>
    <row r="18" spans="3:4" x14ac:dyDescent="0.25">
      <c r="D18" t="s">
        <v>31</v>
      </c>
    </row>
    <row r="19" spans="3:4" x14ac:dyDescent="0.25">
      <c r="D19" t="s">
        <v>37</v>
      </c>
    </row>
    <row r="20" spans="3:4" x14ac:dyDescent="0.25">
      <c r="D20" t="s">
        <v>36</v>
      </c>
    </row>
    <row r="21" spans="3:4" x14ac:dyDescent="0.25">
      <c r="D21" t="s">
        <v>32</v>
      </c>
    </row>
    <row r="22" spans="3:4" x14ac:dyDescent="0.25">
      <c r="D22" t="s">
        <v>33</v>
      </c>
    </row>
    <row r="23" spans="3:4" x14ac:dyDescent="0.25">
      <c r="D23" t="s">
        <v>46</v>
      </c>
    </row>
    <row r="25" spans="3:4" x14ac:dyDescent="0.25">
      <c r="C25" s="18" t="s">
        <v>34</v>
      </c>
    </row>
    <row r="26" spans="3:4" x14ac:dyDescent="0.25">
      <c r="D2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7"/>
  <sheetViews>
    <sheetView tabSelected="1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G14" sqref="G14"/>
    </sheetView>
  </sheetViews>
  <sheetFormatPr defaultRowHeight="15" x14ac:dyDescent="0.25"/>
  <cols>
    <col min="1" max="1" width="5.140625" style="21" customWidth="1"/>
    <col min="2" max="2" width="9.140625" style="21"/>
    <col min="3" max="3" width="44.42578125" style="21" customWidth="1"/>
    <col min="4" max="4" width="17" style="21" customWidth="1"/>
    <col min="5" max="5" width="11.7109375" style="21" customWidth="1"/>
    <col min="6" max="6" width="47.28515625" style="21" customWidth="1"/>
    <col min="7" max="7" width="46.28515625" style="21" customWidth="1"/>
    <col min="8" max="16384" width="9.140625" style="21"/>
  </cols>
  <sheetData>
    <row r="1" spans="2:7" ht="15.75" thickBot="1" x14ac:dyDescent="0.3"/>
    <row r="2" spans="2:7" ht="15.75" thickBot="1" x14ac:dyDescent="0.3">
      <c r="B2" s="22" t="s">
        <v>17</v>
      </c>
      <c r="C2" s="23" t="s">
        <v>48</v>
      </c>
    </row>
    <row r="3" spans="2:7" ht="15.75" thickBot="1" x14ac:dyDescent="0.3">
      <c r="B3" s="22" t="s">
        <v>16</v>
      </c>
      <c r="C3" s="23" t="s">
        <v>76</v>
      </c>
    </row>
    <row r="4" spans="2:7" x14ac:dyDescent="0.25">
      <c r="B4" s="22"/>
    </row>
    <row r="5" spans="2:7" ht="18.75" x14ac:dyDescent="0.25">
      <c r="B5" s="24" t="s">
        <v>18</v>
      </c>
    </row>
    <row r="6" spans="2:7" ht="15.75" thickBot="1" x14ac:dyDescent="0.3">
      <c r="E6" s="21">
        <f>SUM(E8:E54)</f>
        <v>0</v>
      </c>
    </row>
    <row r="7" spans="2:7" ht="15.75" thickBot="1" x14ac:dyDescent="0.3">
      <c r="B7" s="25" t="s">
        <v>0</v>
      </c>
      <c r="C7" s="26" t="s">
        <v>1</v>
      </c>
      <c r="D7" s="26" t="s">
        <v>4</v>
      </c>
      <c r="E7" s="26" t="s">
        <v>2</v>
      </c>
      <c r="F7" s="27" t="s">
        <v>44</v>
      </c>
      <c r="G7" s="28" t="s">
        <v>3</v>
      </c>
    </row>
    <row r="8" spans="2:7" ht="30" x14ac:dyDescent="0.25">
      <c r="B8" s="29" t="s">
        <v>49</v>
      </c>
      <c r="C8" s="30" t="s">
        <v>58</v>
      </c>
      <c r="D8" s="30" t="s">
        <v>83</v>
      </c>
      <c r="E8" s="31"/>
      <c r="F8" s="32" t="s">
        <v>59</v>
      </c>
      <c r="G8" s="33"/>
    </row>
    <row r="9" spans="2:7" ht="30" x14ac:dyDescent="0.25">
      <c r="B9" s="29" t="s">
        <v>50</v>
      </c>
      <c r="C9" s="30" t="s">
        <v>60</v>
      </c>
      <c r="D9" s="34" t="s">
        <v>80</v>
      </c>
      <c r="E9" s="35"/>
      <c r="F9" s="36" t="s">
        <v>61</v>
      </c>
      <c r="G9" s="37"/>
    </row>
    <row r="10" spans="2:7" ht="45" x14ac:dyDescent="0.25">
      <c r="B10" s="29" t="s">
        <v>51</v>
      </c>
      <c r="C10" s="30" t="s">
        <v>62</v>
      </c>
      <c r="D10" s="34" t="s">
        <v>79</v>
      </c>
      <c r="E10" s="35"/>
      <c r="F10" s="36" t="s">
        <v>63</v>
      </c>
      <c r="G10" s="37"/>
    </row>
    <row r="11" spans="2:7" ht="30" x14ac:dyDescent="0.25">
      <c r="B11" s="29" t="s">
        <v>52</v>
      </c>
      <c r="C11" s="30" t="s">
        <v>64</v>
      </c>
      <c r="D11" s="34" t="s">
        <v>77</v>
      </c>
      <c r="E11" s="35"/>
      <c r="F11" s="36" t="s">
        <v>65</v>
      </c>
      <c r="G11" s="37"/>
    </row>
    <row r="12" spans="2:7" ht="30" x14ac:dyDescent="0.25">
      <c r="B12" s="29" t="s">
        <v>53</v>
      </c>
      <c r="C12" s="30" t="s">
        <v>66</v>
      </c>
      <c r="D12" s="34" t="s">
        <v>84</v>
      </c>
      <c r="E12" s="35"/>
      <c r="F12" s="36" t="s">
        <v>67</v>
      </c>
      <c r="G12" s="37"/>
    </row>
    <row r="13" spans="2:7" ht="30" x14ac:dyDescent="0.25">
      <c r="B13" s="29" t="s">
        <v>54</v>
      </c>
      <c r="C13" s="30" t="s">
        <v>68</v>
      </c>
      <c r="D13" s="34" t="s">
        <v>78</v>
      </c>
      <c r="E13" s="35"/>
      <c r="F13" s="36" t="s">
        <v>69</v>
      </c>
      <c r="G13" s="37"/>
    </row>
    <row r="14" spans="2:7" ht="60" x14ac:dyDescent="0.25">
      <c r="B14" s="29" t="s">
        <v>55</v>
      </c>
      <c r="C14" s="30" t="s">
        <v>70</v>
      </c>
      <c r="D14" s="34" t="s">
        <v>83</v>
      </c>
      <c r="E14" s="35"/>
      <c r="F14" s="36" t="s">
        <v>71</v>
      </c>
      <c r="G14" s="37"/>
    </row>
    <row r="15" spans="2:7" ht="30" x14ac:dyDescent="0.25">
      <c r="B15" s="29" t="s">
        <v>56</v>
      </c>
      <c r="C15" s="30" t="s">
        <v>72</v>
      </c>
      <c r="D15" s="34" t="s">
        <v>81</v>
      </c>
      <c r="E15" s="35"/>
      <c r="F15" s="36" t="s">
        <v>75</v>
      </c>
      <c r="G15" s="37"/>
    </row>
    <row r="16" spans="2:7" x14ac:dyDescent="0.25">
      <c r="B16" s="29" t="s">
        <v>57</v>
      </c>
      <c r="C16" s="30" t="s">
        <v>73</v>
      </c>
      <c r="D16" s="34" t="s">
        <v>82</v>
      </c>
      <c r="E16" s="35"/>
      <c r="F16" s="36" t="s">
        <v>74</v>
      </c>
      <c r="G16" s="37"/>
    </row>
    <row r="17" spans="2:7" x14ac:dyDescent="0.25">
      <c r="B17" s="29"/>
      <c r="C17" s="30"/>
      <c r="D17" s="34"/>
      <c r="E17" s="35"/>
      <c r="F17" s="36"/>
      <c r="G17" s="37"/>
    </row>
    <row r="18" spans="2:7" x14ac:dyDescent="0.25">
      <c r="B18" s="29"/>
      <c r="C18" s="30"/>
      <c r="D18" s="34"/>
      <c r="E18" s="35"/>
      <c r="F18" s="36"/>
      <c r="G18" s="37"/>
    </row>
    <row r="19" spans="2:7" x14ac:dyDescent="0.25">
      <c r="B19" s="29"/>
      <c r="C19" s="30"/>
      <c r="D19" s="34"/>
      <c r="E19" s="35"/>
      <c r="F19" s="36"/>
      <c r="G19" s="37"/>
    </row>
    <row r="20" spans="2:7" x14ac:dyDescent="0.25">
      <c r="B20" s="29"/>
      <c r="C20" s="30"/>
      <c r="D20" s="34"/>
      <c r="E20" s="35"/>
      <c r="F20" s="36"/>
      <c r="G20" s="37"/>
    </row>
    <row r="21" spans="2:7" x14ac:dyDescent="0.25">
      <c r="B21" s="29"/>
      <c r="C21" s="30"/>
      <c r="D21" s="34"/>
      <c r="E21" s="35"/>
      <c r="F21" s="36"/>
      <c r="G21" s="37"/>
    </row>
    <row r="22" spans="2:7" x14ac:dyDescent="0.25">
      <c r="B22" s="29"/>
      <c r="C22" s="30"/>
      <c r="D22" s="34"/>
      <c r="E22" s="35"/>
      <c r="F22" s="36"/>
      <c r="G22" s="37"/>
    </row>
    <row r="23" spans="2:7" x14ac:dyDescent="0.25">
      <c r="B23" s="29"/>
      <c r="C23" s="30"/>
      <c r="D23" s="34"/>
      <c r="E23" s="35"/>
      <c r="F23" s="36"/>
      <c r="G23" s="37"/>
    </row>
    <row r="24" spans="2:7" x14ac:dyDescent="0.25">
      <c r="B24" s="29"/>
      <c r="C24" s="30"/>
      <c r="D24" s="34"/>
      <c r="E24" s="35"/>
      <c r="F24" s="36"/>
      <c r="G24" s="37"/>
    </row>
    <row r="25" spans="2:7" x14ac:dyDescent="0.25">
      <c r="B25" s="29"/>
      <c r="C25" s="30"/>
      <c r="D25" s="34"/>
      <c r="E25" s="35"/>
      <c r="F25" s="36"/>
      <c r="G25" s="37"/>
    </row>
    <row r="26" spans="2:7" x14ac:dyDescent="0.25">
      <c r="B26" s="29"/>
      <c r="C26" s="30"/>
      <c r="D26" s="34"/>
      <c r="E26" s="35"/>
      <c r="F26" s="36"/>
      <c r="G26" s="37"/>
    </row>
    <row r="27" spans="2:7" x14ac:dyDescent="0.25">
      <c r="B27" s="29"/>
      <c r="C27" s="30"/>
      <c r="D27" s="34"/>
      <c r="E27" s="35"/>
      <c r="F27" s="36"/>
      <c r="G27" s="37"/>
    </row>
    <row r="28" spans="2:7" x14ac:dyDescent="0.25">
      <c r="B28" s="29"/>
      <c r="C28" s="30"/>
      <c r="D28" s="34"/>
      <c r="E28" s="35"/>
      <c r="F28" s="36"/>
      <c r="G28" s="37"/>
    </row>
    <row r="29" spans="2:7" x14ac:dyDescent="0.25">
      <c r="B29" s="29"/>
      <c r="C29" s="30"/>
      <c r="D29" s="34"/>
      <c r="E29" s="35"/>
      <c r="F29" s="36"/>
      <c r="G29" s="37"/>
    </row>
    <row r="30" spans="2:7" x14ac:dyDescent="0.25">
      <c r="B30" s="29"/>
      <c r="C30" s="30"/>
      <c r="D30" s="34"/>
      <c r="E30" s="35"/>
      <c r="F30" s="36"/>
      <c r="G30" s="37"/>
    </row>
    <row r="31" spans="2:7" x14ac:dyDescent="0.25">
      <c r="B31" s="29"/>
      <c r="C31" s="30"/>
      <c r="D31" s="34"/>
      <c r="E31" s="35"/>
      <c r="F31" s="36"/>
      <c r="G31" s="37"/>
    </row>
    <row r="32" spans="2:7" x14ac:dyDescent="0.25">
      <c r="B32" s="29"/>
      <c r="C32" s="30"/>
      <c r="D32" s="34"/>
      <c r="E32" s="35"/>
      <c r="F32" s="36"/>
      <c r="G32" s="37"/>
    </row>
    <row r="33" spans="2:7" x14ac:dyDescent="0.25">
      <c r="B33" s="29"/>
      <c r="C33" s="30"/>
      <c r="D33" s="34"/>
      <c r="E33" s="35"/>
      <c r="F33" s="36"/>
      <c r="G33" s="37"/>
    </row>
    <row r="34" spans="2:7" x14ac:dyDescent="0.25">
      <c r="B34" s="29"/>
      <c r="C34" s="30"/>
      <c r="D34" s="34"/>
      <c r="E34" s="35"/>
      <c r="F34" s="36"/>
      <c r="G34" s="37"/>
    </row>
    <row r="35" spans="2:7" x14ac:dyDescent="0.25">
      <c r="B35" s="29"/>
      <c r="C35" s="30"/>
      <c r="D35" s="34"/>
      <c r="E35" s="35"/>
      <c r="F35" s="36"/>
      <c r="G35" s="37"/>
    </row>
    <row r="36" spans="2:7" x14ac:dyDescent="0.25">
      <c r="B36" s="29"/>
      <c r="C36" s="30"/>
      <c r="D36" s="34"/>
      <c r="E36" s="35"/>
      <c r="F36" s="36"/>
      <c r="G36" s="37"/>
    </row>
    <row r="37" spans="2:7" x14ac:dyDescent="0.25">
      <c r="B37" s="29"/>
      <c r="C37" s="30"/>
      <c r="D37" s="34"/>
      <c r="E37" s="35"/>
      <c r="F37" s="36"/>
      <c r="G37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0AC2-D3A2-49DA-BC3A-EFA9DC1AA3E8}">
  <dimension ref="B2:L52"/>
  <sheetViews>
    <sheetView workbookViewId="0">
      <selection activeCell="J12" sqref="J12"/>
    </sheetView>
  </sheetViews>
  <sheetFormatPr defaultRowHeight="15" x14ac:dyDescent="0.25"/>
  <cols>
    <col min="1" max="1" width="4.28515625" style="38" customWidth="1"/>
    <col min="2" max="2" width="10.140625" style="38" customWidth="1"/>
    <col min="3" max="3" width="9.140625" style="38"/>
    <col min="4" max="4" width="38.85546875" style="38" customWidth="1"/>
    <col min="5" max="5" width="17.140625" style="38" customWidth="1"/>
    <col min="6" max="6" width="20.42578125" style="38" customWidth="1"/>
    <col min="7" max="7" width="12.5703125" style="38" customWidth="1"/>
    <col min="8" max="8" width="15.85546875" style="38" customWidth="1"/>
    <col min="9" max="10" width="9.140625" style="38"/>
    <col min="11" max="11" width="13" style="38" customWidth="1"/>
    <col min="12" max="12" width="15.140625" style="38" customWidth="1"/>
    <col min="13" max="16384" width="9.140625" style="38"/>
  </cols>
  <sheetData>
    <row r="2" spans="2:12" x14ac:dyDescent="0.25">
      <c r="C2" s="22"/>
      <c r="D2" s="21"/>
    </row>
    <row r="3" spans="2:12" ht="18.75" x14ac:dyDescent="0.25">
      <c r="B3" s="24" t="s">
        <v>19</v>
      </c>
      <c r="D3" s="21"/>
    </row>
    <row r="4" spans="2:12" ht="15.75" thickBot="1" x14ac:dyDescent="0.3"/>
    <row r="5" spans="2:12" ht="15.75" thickBot="1" x14ac:dyDescent="0.3">
      <c r="B5" s="39" t="s">
        <v>11</v>
      </c>
      <c r="C5" s="39" t="s">
        <v>0</v>
      </c>
      <c r="D5" s="40" t="s">
        <v>1</v>
      </c>
      <c r="E5" s="40" t="s">
        <v>2</v>
      </c>
      <c r="F5" s="40" t="s">
        <v>8</v>
      </c>
      <c r="G5" s="40" t="s">
        <v>5</v>
      </c>
      <c r="H5" s="41" t="s">
        <v>7</v>
      </c>
      <c r="J5" s="42"/>
      <c r="K5" s="43" t="s">
        <v>9</v>
      </c>
      <c r="L5" s="44" t="s">
        <v>2</v>
      </c>
    </row>
    <row r="6" spans="2:12" x14ac:dyDescent="0.25">
      <c r="B6" s="45" t="s">
        <v>12</v>
      </c>
      <c r="C6" s="46"/>
      <c r="D6" s="47" t="str">
        <f>IFERROR(IF(C6="","",VLOOKUP(C6,'Product Backlog'!$B$8:$G$26,2,FALSE)),"&lt;check US name&gt;")</f>
        <v/>
      </c>
      <c r="E6" s="47" t="str">
        <f>IFERROR(IF(C6="","",VLOOKUP(C6,'Product Backlog'!$B$8:$G$26,4,FALSE)),"&lt;check US name&gt;")</f>
        <v/>
      </c>
      <c r="F6" s="48" t="s">
        <v>47</v>
      </c>
      <c r="G6" s="46"/>
      <c r="H6" s="49">
        <v>43469</v>
      </c>
      <c r="J6" s="50" t="s">
        <v>12</v>
      </c>
      <c r="K6" s="51">
        <v>43466</v>
      </c>
      <c r="L6" s="52">
        <f>SUMIF(B6:B25,J6,E6:E25)</f>
        <v>0</v>
      </c>
    </row>
    <row r="7" spans="2:12" ht="15.75" thickBot="1" x14ac:dyDescent="0.3">
      <c r="B7" s="53"/>
      <c r="C7" s="54"/>
      <c r="D7" s="55" t="str">
        <f>IFERROR(IF(C7="","",VLOOKUP(C7,'Product Backlog'!$B$8:$G$26,2,FALSE)),"&lt;check US name&gt;")</f>
        <v/>
      </c>
      <c r="E7" s="55" t="str">
        <f>IFERROR(IF(C7="","",VLOOKUP(C7,'Product Backlog'!$B$8:$G$26,4,FALSE)),"&lt;check US name&gt;")</f>
        <v/>
      </c>
      <c r="F7" s="56"/>
      <c r="G7" s="54"/>
      <c r="H7" s="57"/>
      <c r="J7" s="58" t="s">
        <v>10</v>
      </c>
      <c r="K7" s="59"/>
      <c r="L7" s="60">
        <f>SUMIF(B7:B26,J7,E7:E26)</f>
        <v>0</v>
      </c>
    </row>
    <row r="8" spans="2:12" ht="15.75" thickBot="1" x14ac:dyDescent="0.3">
      <c r="B8" s="53"/>
      <c r="C8" s="54"/>
      <c r="D8" s="55" t="str">
        <f>IFERROR(IF(C8="","",VLOOKUP(C8,'Product Backlog'!$B$8:$G$26,2,FALSE)),"&lt;check US name&gt;")</f>
        <v/>
      </c>
      <c r="E8" s="55" t="str">
        <f>IFERROR(IF(C8="","",VLOOKUP(C8,'Product Backlog'!$B$8:$G$26,4,FALSE)),"&lt;check US name&gt;")</f>
        <v/>
      </c>
      <c r="F8" s="56"/>
      <c r="G8" s="54"/>
      <c r="H8" s="57"/>
    </row>
    <row r="9" spans="2:12" ht="15.75" thickBot="1" x14ac:dyDescent="0.3">
      <c r="B9" s="53"/>
      <c r="C9" s="54"/>
      <c r="D9" s="55" t="str">
        <f>IFERROR(IF(C9="","",VLOOKUP(C9,'Product Backlog'!$B$8:$G$26,2,FALSE)),"&lt;check US name&gt;")</f>
        <v/>
      </c>
      <c r="E9" s="55" t="str">
        <f>IFERROR(IF(C9="","",VLOOKUP(C9,'Product Backlog'!$B$8:$G$26,4,FALSE)),"&lt;check US name&gt;")</f>
        <v/>
      </c>
      <c r="F9" s="56"/>
      <c r="G9" s="54"/>
      <c r="H9" s="57"/>
      <c r="J9" s="38" t="s">
        <v>13</v>
      </c>
      <c r="L9" s="61">
        <v>43125</v>
      </c>
    </row>
    <row r="10" spans="2:12" x14ac:dyDescent="0.25">
      <c r="B10" s="53"/>
      <c r="C10" s="54"/>
      <c r="D10" s="55" t="str">
        <f>IFERROR(IF(C10="","",VLOOKUP(C10,'Product Backlog'!$B$8:$G$26,2,FALSE)),"&lt;check US name&gt;")</f>
        <v/>
      </c>
      <c r="E10" s="55" t="str">
        <f>IFERROR(IF(C10="","",VLOOKUP(C10,'Product Backlog'!$B$8:$G$26,4,FALSE)),"&lt;check US name&gt;")</f>
        <v/>
      </c>
      <c r="F10" s="56"/>
      <c r="G10" s="54"/>
      <c r="H10" s="57"/>
    </row>
    <row r="11" spans="2:12" x14ac:dyDescent="0.25">
      <c r="B11" s="53"/>
      <c r="C11" s="54"/>
      <c r="D11" s="55" t="str">
        <f>IFERROR(IF(C11="","",VLOOKUP(C11,'Product Backlog'!$B$8:$G$26,2,FALSE)),"&lt;check US name&gt;")</f>
        <v/>
      </c>
      <c r="E11" s="55" t="str">
        <f>IFERROR(IF(C11="","",VLOOKUP(C11,'Product Backlog'!$B$8:$G$26,4,FALSE)),"&lt;check US name&gt;")</f>
        <v/>
      </c>
      <c r="F11" s="56"/>
      <c r="G11" s="54"/>
      <c r="H11" s="57"/>
    </row>
    <row r="12" spans="2:12" x14ac:dyDescent="0.25">
      <c r="B12" s="53"/>
      <c r="C12" s="54"/>
      <c r="D12" s="55" t="str">
        <f>IFERROR(IF(C12="","",VLOOKUP(C12,'Product Backlog'!$B$8:$G$26,2,FALSE)),"&lt;check US name&gt;")</f>
        <v/>
      </c>
      <c r="E12" s="55" t="str">
        <f>IFERROR(IF(C12="","",VLOOKUP(C12,'Product Backlog'!$B$8:$G$26,4,FALSE)),"&lt;check US name&gt;")</f>
        <v/>
      </c>
      <c r="F12" s="56"/>
      <c r="G12" s="54"/>
      <c r="H12" s="57"/>
    </row>
    <row r="13" spans="2:12" x14ac:dyDescent="0.25">
      <c r="B13" s="53"/>
      <c r="C13" s="54"/>
      <c r="D13" s="55" t="str">
        <f>IFERROR(IF(C13="","",VLOOKUP(C13,'Product Backlog'!$B$8:$G$26,2,FALSE)),"&lt;check US name&gt;")</f>
        <v/>
      </c>
      <c r="E13" s="55" t="str">
        <f>IFERROR(IF(C13="","",VLOOKUP(C13,'Product Backlog'!$B$8:$G$26,4,FALSE)),"&lt;check US name&gt;")</f>
        <v/>
      </c>
      <c r="F13" s="56"/>
      <c r="G13" s="54"/>
      <c r="H13" s="57"/>
    </row>
    <row r="14" spans="2:12" x14ac:dyDescent="0.25">
      <c r="B14" s="53"/>
      <c r="C14" s="54"/>
      <c r="D14" s="55" t="str">
        <f>IFERROR(IF(C14="","",VLOOKUP(C14,'Product Backlog'!$B$8:$G$26,2,FALSE)),"&lt;check US name&gt;")</f>
        <v/>
      </c>
      <c r="E14" s="55" t="str">
        <f>IFERROR(IF(C14="","",VLOOKUP(C14,'Product Backlog'!$B$8:$G$26,4,FALSE)),"&lt;check US name&gt;")</f>
        <v/>
      </c>
      <c r="F14" s="56"/>
      <c r="G14" s="54"/>
      <c r="H14" s="57"/>
    </row>
    <row r="15" spans="2:12" ht="30" x14ac:dyDescent="0.25">
      <c r="B15" s="53"/>
      <c r="C15" s="54"/>
      <c r="D15" s="55" t="str">
        <f>IFERROR(IF(C15="","",VLOOKUP(C15,'Product Backlog'!$B$8:$G$26,2,FALSE)),"&lt;check US name&gt;")</f>
        <v/>
      </c>
      <c r="E15" s="55" t="str">
        <f>IFERROR(IF(C15="","",VLOOKUP(C15,'Product Backlog'!$B$8:$G$26,4,FALSE)),"&lt;check US name&gt;")</f>
        <v/>
      </c>
      <c r="F15" s="56"/>
      <c r="G15" s="54"/>
      <c r="H15" s="57"/>
    </row>
    <row r="16" spans="2:12" x14ac:dyDescent="0.25">
      <c r="B16" s="53"/>
      <c r="C16" s="54"/>
      <c r="D16" s="55" t="str">
        <f>IFERROR(IF(C16="","",VLOOKUP(C16,'Product Backlog'!$B$8:$G$26,2,FALSE)),"&lt;check US name&gt;")</f>
        <v/>
      </c>
      <c r="E16" s="55" t="str">
        <f>IFERROR(IF(C16="","",VLOOKUP(C16,'Product Backlog'!$B$8:$G$26,4,FALSE)),"&lt;check US name&gt;")</f>
        <v/>
      </c>
      <c r="F16" s="56"/>
      <c r="G16" s="54"/>
      <c r="H16" s="57"/>
    </row>
    <row r="17" spans="2:8" x14ac:dyDescent="0.25">
      <c r="B17" s="53"/>
      <c r="C17" s="54"/>
      <c r="D17" s="55" t="str">
        <f>IFERROR(IF(C17="","",VLOOKUP(C17,'Product Backlog'!$B$8:$G$26,2,FALSE)),"&lt;check US name&gt;")</f>
        <v/>
      </c>
      <c r="E17" s="55" t="str">
        <f>IFERROR(IF(C17="","",VLOOKUP(C17,'Product Backlog'!$B$8:$G$26,4,FALSE)),"&lt;check US name&gt;")</f>
        <v/>
      </c>
      <c r="F17" s="56"/>
      <c r="G17" s="54"/>
      <c r="H17" s="57"/>
    </row>
    <row r="18" spans="2:8" x14ac:dyDescent="0.25">
      <c r="B18" s="53"/>
      <c r="C18" s="54"/>
      <c r="D18" s="55" t="str">
        <f>IFERROR(IF(C18="","",VLOOKUP(C18,'Product Backlog'!$B$8:$G$26,2,FALSE)),"&lt;check US name&gt;")</f>
        <v/>
      </c>
      <c r="E18" s="55" t="str">
        <f>IFERROR(IF(C18="","",VLOOKUP(C18,'Product Backlog'!$B$8:$G$26,4,FALSE)),"&lt;check US name&gt;")</f>
        <v/>
      </c>
      <c r="F18" s="56"/>
      <c r="G18" s="54"/>
      <c r="H18" s="57"/>
    </row>
    <row r="19" spans="2:8" x14ac:dyDescent="0.25">
      <c r="B19" s="53"/>
      <c r="C19" s="54"/>
      <c r="D19" s="55" t="str">
        <f>IFERROR(IF(C19="","",VLOOKUP(C19,'Product Backlog'!$B$8:$G$26,2,FALSE)),"&lt;check US name&gt;")</f>
        <v/>
      </c>
      <c r="E19" s="55" t="str">
        <f>IFERROR(IF(C19="","",VLOOKUP(C19,'Product Backlog'!$B$8:$G$26,4,FALSE)),"&lt;check US name&gt;")</f>
        <v/>
      </c>
      <c r="F19" s="56"/>
      <c r="G19" s="54"/>
      <c r="H19" s="57"/>
    </row>
    <row r="20" spans="2:8" x14ac:dyDescent="0.25">
      <c r="B20" s="53"/>
      <c r="C20" s="54"/>
      <c r="D20" s="55" t="str">
        <f>IFERROR(IF(C20="","",VLOOKUP(C20,'Product Backlog'!$B$8:$G$26,2,FALSE)),"&lt;check US name&gt;")</f>
        <v/>
      </c>
      <c r="E20" s="55" t="str">
        <f>IFERROR(IF(C20="","",VLOOKUP(C20,'Product Backlog'!$B$8:$G$26,4,FALSE)),"&lt;check US name&gt;")</f>
        <v/>
      </c>
      <c r="F20" s="56"/>
      <c r="G20" s="54"/>
      <c r="H20" s="57"/>
    </row>
    <row r="21" spans="2:8" x14ac:dyDescent="0.25">
      <c r="B21" s="53"/>
      <c r="C21" s="54"/>
      <c r="D21" s="55" t="str">
        <f>IFERROR(IF(C21="","",VLOOKUP(C21,'Product Backlog'!$B$8:$G$26,2,FALSE)),"&lt;check US name&gt;")</f>
        <v/>
      </c>
      <c r="E21" s="55" t="str">
        <f>IFERROR(IF(C21="","",VLOOKUP(C21,'Product Backlog'!$B$8:$G$26,4,FALSE)),"&lt;check US name&gt;")</f>
        <v/>
      </c>
      <c r="F21" s="56"/>
      <c r="G21" s="54"/>
      <c r="H21" s="57"/>
    </row>
    <row r="22" spans="2:8" x14ac:dyDescent="0.25">
      <c r="B22" s="53"/>
      <c r="C22" s="54"/>
      <c r="D22" s="55" t="str">
        <f>IFERROR(IF(C22="","",VLOOKUP(C22,'Product Backlog'!$B$8:$G$26,2,FALSE)),"&lt;check US name&gt;")</f>
        <v/>
      </c>
      <c r="E22" s="55" t="str">
        <f>IFERROR(IF(C22="","",VLOOKUP(C22,'Product Backlog'!$B$8:$G$26,4,FALSE)),"&lt;check US name&gt;")</f>
        <v/>
      </c>
      <c r="F22" s="56"/>
      <c r="G22" s="54"/>
      <c r="H22" s="57"/>
    </row>
    <row r="23" spans="2:8" x14ac:dyDescent="0.25">
      <c r="B23" s="53"/>
      <c r="C23" s="54"/>
      <c r="D23" s="55" t="str">
        <f>IFERROR(IF(C23="","",VLOOKUP(C23,'Product Backlog'!$B$8:$G$26,2,FALSE)),"&lt;check US name&gt;")</f>
        <v/>
      </c>
      <c r="E23" s="55" t="str">
        <f>IFERROR(IF(C23="","",VLOOKUP(C23,'Product Backlog'!$B$8:$G$26,4,FALSE)),"&lt;check US name&gt;")</f>
        <v/>
      </c>
      <c r="F23" s="56"/>
      <c r="G23" s="54"/>
      <c r="H23" s="57"/>
    </row>
    <row r="24" spans="2:8" x14ac:dyDescent="0.25">
      <c r="B24" s="53"/>
      <c r="C24" s="54"/>
      <c r="D24" s="55" t="str">
        <f>IFERROR(IF(C24="","",VLOOKUP(C24,'Product Backlog'!$B$8:$G$26,2,FALSE)),"&lt;check US name&gt;")</f>
        <v/>
      </c>
      <c r="E24" s="55" t="str">
        <f>IFERROR(IF(C24="","",VLOOKUP(C24,'Product Backlog'!$B$8:$G$26,4,FALSE)),"&lt;check US name&gt;")</f>
        <v/>
      </c>
      <c r="F24" s="56"/>
      <c r="G24" s="54"/>
      <c r="H24" s="57"/>
    </row>
    <row r="25" spans="2:8" x14ac:dyDescent="0.25">
      <c r="B25" s="53"/>
      <c r="C25" s="54"/>
      <c r="D25" s="55" t="str">
        <f>IFERROR(IF(C25="","",VLOOKUP(C25,'Product Backlog'!$B$8:$G$26,2,FALSE)),"&lt;check US name&gt;")</f>
        <v/>
      </c>
      <c r="E25" s="55" t="str">
        <f>IFERROR(IF(C25="","",VLOOKUP(C25,'Product Backlog'!$B$8:$G$26,4,FALSE)),"&lt;check US name&gt;")</f>
        <v/>
      </c>
      <c r="F25" s="56"/>
      <c r="G25" s="54"/>
      <c r="H25" s="57"/>
    </row>
    <row r="26" spans="2:8" x14ac:dyDescent="0.25">
      <c r="D26" s="62"/>
      <c r="E26" s="62"/>
    </row>
    <row r="27" spans="2:8" x14ac:dyDescent="0.25">
      <c r="D27" s="62"/>
      <c r="E27" s="62"/>
    </row>
    <row r="28" spans="2:8" x14ac:dyDescent="0.25">
      <c r="D28" s="62"/>
      <c r="E28" s="62"/>
    </row>
    <row r="29" spans="2:8" x14ac:dyDescent="0.25">
      <c r="D29" s="62"/>
      <c r="E29" s="62"/>
    </row>
    <row r="30" spans="2:8" x14ac:dyDescent="0.25">
      <c r="D30" s="62"/>
      <c r="E30" s="62"/>
    </row>
    <row r="31" spans="2:8" x14ac:dyDescent="0.25">
      <c r="D31" s="62"/>
      <c r="E31" s="62"/>
    </row>
    <row r="32" spans="2:8" x14ac:dyDescent="0.25">
      <c r="D32" s="62"/>
      <c r="E32" s="62"/>
    </row>
    <row r="33" spans="4:5" x14ac:dyDescent="0.25">
      <c r="D33" s="62"/>
      <c r="E33" s="62"/>
    </row>
    <row r="34" spans="4:5" x14ac:dyDescent="0.25">
      <c r="D34" s="62"/>
      <c r="E34" s="62"/>
    </row>
    <row r="35" spans="4:5" x14ac:dyDescent="0.25">
      <c r="D35" s="62"/>
      <c r="E35" s="62"/>
    </row>
    <row r="36" spans="4:5" x14ac:dyDescent="0.25">
      <c r="D36" s="62"/>
      <c r="E36" s="62"/>
    </row>
    <row r="37" spans="4:5" x14ac:dyDescent="0.25">
      <c r="D37" s="62"/>
      <c r="E37" s="62"/>
    </row>
    <row r="38" spans="4:5" x14ac:dyDescent="0.25">
      <c r="D38" s="62"/>
      <c r="E38" s="62"/>
    </row>
    <row r="39" spans="4:5" x14ac:dyDescent="0.25">
      <c r="D39" s="62"/>
      <c r="E39" s="62"/>
    </row>
    <row r="40" spans="4:5" x14ac:dyDescent="0.25">
      <c r="D40" s="62"/>
      <c r="E40" s="62"/>
    </row>
    <row r="41" spans="4:5" x14ac:dyDescent="0.25">
      <c r="D41" s="62"/>
      <c r="E41" s="62"/>
    </row>
    <row r="42" spans="4:5" x14ac:dyDescent="0.25">
      <c r="D42" s="62"/>
      <c r="E42" s="62"/>
    </row>
    <row r="43" spans="4:5" x14ac:dyDescent="0.25">
      <c r="D43" s="62"/>
      <c r="E43" s="62"/>
    </row>
    <row r="44" spans="4:5" x14ac:dyDescent="0.25">
      <c r="D44" s="62"/>
      <c r="E44" s="62"/>
    </row>
    <row r="45" spans="4:5" x14ac:dyDescent="0.25">
      <c r="D45" s="62"/>
      <c r="E45" s="62"/>
    </row>
    <row r="46" spans="4:5" x14ac:dyDescent="0.25">
      <c r="D46" s="62"/>
      <c r="E46" s="62"/>
    </row>
    <row r="47" spans="4:5" x14ac:dyDescent="0.25">
      <c r="D47" s="62"/>
      <c r="E47" s="62"/>
    </row>
    <row r="48" spans="4:5" x14ac:dyDescent="0.25">
      <c r="D48" s="62"/>
      <c r="E48" s="62"/>
    </row>
    <row r="49" spans="4:5" x14ac:dyDescent="0.25">
      <c r="D49" s="62"/>
      <c r="E49" s="62"/>
    </row>
    <row r="50" spans="4:5" x14ac:dyDescent="0.25">
      <c r="D50" s="62"/>
      <c r="E50" s="62"/>
    </row>
    <row r="51" spans="4:5" x14ac:dyDescent="0.25">
      <c r="D51" s="62"/>
      <c r="E51" s="62"/>
    </row>
    <row r="52" spans="4:5" x14ac:dyDescent="0.25">
      <c r="D52" s="62"/>
      <c r="E52" s="62"/>
    </row>
  </sheetData>
  <sheetProtection sheet="1" objects="1" scenarios="1"/>
  <conditionalFormatting sqref="G6:G25">
    <cfRule type="cellIs" dxfId="2" priority="1" operator="equal">
      <formula>"Done"</formula>
    </cfRule>
    <cfRule type="cellIs" dxfId="1" priority="2" operator="equal">
      <formula>"Ongoing"</formula>
    </cfRule>
  </conditionalFormatting>
  <dataValidations count="2">
    <dataValidation type="list" allowBlank="1" showInputMessage="1" showErrorMessage="1" sqref="C6:C25" xr:uid="{2ACF291E-0A34-44B4-A1FB-B46F99EBD7D7}">
      <formula1>INDIRECT(US_list)</formula1>
    </dataValidation>
    <dataValidation type="list" allowBlank="1" showInputMessage="1" showErrorMessage="1" sqref="G6:G25" xr:uid="{F77A4638-395F-4451-BFCD-4205A3DDE0C1}">
      <formula1>"Not started,Ongoing,Done"</formula1>
    </dataValidation>
  </dataValidations>
  <pageMargins left="0.7" right="0.7" top="0.75" bottom="0.75" header="0.3" footer="0.3"/>
  <ignoredErrors>
    <ignoredError sqref="L6:L7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EF09-E54F-4D44-9112-8A8B662E5B68}">
  <dimension ref="A6:P29"/>
  <sheetViews>
    <sheetView showGridLines="0" workbookViewId="0">
      <selection activeCell="Q26" sqref="Q26"/>
    </sheetView>
  </sheetViews>
  <sheetFormatPr defaultRowHeight="15" x14ac:dyDescent="0.25"/>
  <cols>
    <col min="1" max="1" width="4.7109375" customWidth="1"/>
  </cols>
  <sheetData>
    <row r="6" spans="14:16" x14ac:dyDescent="0.25">
      <c r="O6" s="15" t="s">
        <v>39</v>
      </c>
    </row>
    <row r="8" spans="14:16" x14ac:dyDescent="0.25">
      <c r="O8" t="s">
        <v>12</v>
      </c>
      <c r="P8">
        <f>SUMIF('Sprint Backlog'!B6:B50,'Burndown chart'!O8,'Sprint Backlog'!E6:E50)</f>
        <v>0</v>
      </c>
    </row>
    <row r="9" spans="14:16" x14ac:dyDescent="0.25">
      <c r="O9" t="s">
        <v>10</v>
      </c>
      <c r="P9">
        <f>SUMIF('Sprint Backlog'!B7:B51,'Burndown chart'!O9,'Sprint Backlog'!E7:E51)</f>
        <v>0</v>
      </c>
    </row>
    <row r="10" spans="14:16" x14ac:dyDescent="0.25">
      <c r="N10" s="4"/>
    </row>
    <row r="17" spans="1:15" x14ac:dyDescent="0.25">
      <c r="O17" s="20" t="s">
        <v>40</v>
      </c>
    </row>
    <row r="18" spans="1:15" x14ac:dyDescent="0.25">
      <c r="O18" t="s">
        <v>43</v>
      </c>
    </row>
    <row r="19" spans="1:15" x14ac:dyDescent="0.25">
      <c r="O19" t="s">
        <v>42</v>
      </c>
    </row>
    <row r="20" spans="1:15" x14ac:dyDescent="0.25">
      <c r="O20" t="s">
        <v>41</v>
      </c>
    </row>
    <row r="25" spans="1:15" ht="15.75" thickBot="1" x14ac:dyDescent="0.3"/>
    <row r="26" spans="1:15" ht="15.75" thickBot="1" x14ac:dyDescent="0.3">
      <c r="A26" s="7"/>
      <c r="B26" s="11">
        <f>'Sprint Backlog'!K6</f>
        <v>43466</v>
      </c>
      <c r="C26" s="10">
        <f t="shared" ref="C26:L26" si="0">B26+2</f>
        <v>43468</v>
      </c>
      <c r="D26" s="10">
        <f t="shared" si="0"/>
        <v>43470</v>
      </c>
      <c r="E26" s="10">
        <f t="shared" si="0"/>
        <v>43472</v>
      </c>
      <c r="F26" s="10">
        <f t="shared" si="0"/>
        <v>43474</v>
      </c>
      <c r="G26" s="10">
        <f t="shared" si="0"/>
        <v>43476</v>
      </c>
      <c r="H26" s="10">
        <f t="shared" si="0"/>
        <v>43478</v>
      </c>
      <c r="I26" s="10">
        <f t="shared" si="0"/>
        <v>43480</v>
      </c>
      <c r="J26" s="10">
        <f t="shared" si="0"/>
        <v>43482</v>
      </c>
      <c r="K26" s="10">
        <f t="shared" si="0"/>
        <v>43484</v>
      </c>
      <c r="L26" s="10">
        <f t="shared" si="0"/>
        <v>43486</v>
      </c>
      <c r="M26" s="10">
        <f t="shared" ref="M26" si="1">L26+2</f>
        <v>43488</v>
      </c>
      <c r="N26" s="10">
        <f t="shared" ref="N26" si="2">M26+2</f>
        <v>43490</v>
      </c>
    </row>
    <row r="27" spans="1:15" x14ac:dyDescent="0.25">
      <c r="A27" s="8" t="s">
        <v>14</v>
      </c>
      <c r="B27" s="12">
        <f>'Product Backlog'!E6</f>
        <v>0</v>
      </c>
      <c r="C27" s="3" t="e">
        <f>NA()</f>
        <v>#N/A</v>
      </c>
      <c r="D27" s="3" t="e">
        <f>NA()</f>
        <v>#N/A</v>
      </c>
      <c r="E27" s="3" t="e">
        <f>NA()</f>
        <v>#N/A</v>
      </c>
      <c r="F27" s="3" t="e">
        <f>NA()</f>
        <v>#N/A</v>
      </c>
      <c r="G27" s="3" t="e">
        <f>NA()</f>
        <v>#N/A</v>
      </c>
      <c r="H27" s="3" t="e">
        <f>NA()</f>
        <v>#N/A</v>
      </c>
      <c r="I27" s="3" t="e">
        <f>NA()</f>
        <v>#N/A</v>
      </c>
      <c r="J27" s="3" t="e">
        <f>NA()</f>
        <v>#N/A</v>
      </c>
      <c r="K27" s="3" t="e">
        <f>NA()</f>
        <v>#N/A</v>
      </c>
      <c r="L27" s="3" t="e">
        <f>NA()</f>
        <v>#N/A</v>
      </c>
      <c r="M27" s="3" t="e">
        <f>NA()</f>
        <v>#N/A</v>
      </c>
      <c r="N27" s="3">
        <v>0</v>
      </c>
    </row>
    <row r="28" spans="1:15" x14ac:dyDescent="0.25">
      <c r="A28" s="14" t="s">
        <v>15</v>
      </c>
      <c r="B28" s="13">
        <f>'Product Backlog'!E6-B29</f>
        <v>0</v>
      </c>
      <c r="C28" s="1" t="e">
        <f>IF(SUM(C29:$M29)=0,NA(),B28-C29)</f>
        <v>#N/A</v>
      </c>
      <c r="D28" s="1" t="e">
        <f>IF(SUM(D29:$M29)=0,NA(),C28-D29)</f>
        <v>#N/A</v>
      </c>
      <c r="E28" s="1" t="e">
        <f>IF(SUM(E29:$M29)=0,NA(),D28-E29)</f>
        <v>#N/A</v>
      </c>
      <c r="F28" s="1" t="e">
        <f>IF(SUM(F29:$M29)=0,NA(),E28-F29)</f>
        <v>#N/A</v>
      </c>
      <c r="G28" s="1" t="e">
        <f>IF(SUM(G29:$M29)=0,NA(),F28-G29)</f>
        <v>#N/A</v>
      </c>
      <c r="H28" s="1" t="e">
        <f>IF(SUM(H29:$M29)=0,NA(),G28-H29)</f>
        <v>#N/A</v>
      </c>
      <c r="I28" s="1" t="e">
        <f>IF(SUM(I29:$M29)=0,NA(),H28-I29)</f>
        <v>#N/A</v>
      </c>
      <c r="J28" s="1" t="e">
        <f>IF(SUM(J29:$M29)=0,NA(),I28-J29)</f>
        <v>#N/A</v>
      </c>
      <c r="K28" s="1" t="e">
        <f>IF(SUM(K29:$M29)=0,NA(),J28-K29)</f>
        <v>#N/A</v>
      </c>
      <c r="L28" s="1" t="e">
        <f>IF(SUM(L29:$M29)=0,NA(),K28-L29)</f>
        <v>#N/A</v>
      </c>
      <c r="M28" s="1" t="e">
        <f>IF(SUM(M29:$M29)=0,NA(),L28-M29)</f>
        <v>#N/A</v>
      </c>
      <c r="N28" s="1" t="e">
        <f>IF(SUM($M29:N29)=0,NA(),M28-N29)</f>
        <v>#N/A</v>
      </c>
    </row>
    <row r="29" spans="1:15" ht="15.75" thickBot="1" x14ac:dyDescent="0.3">
      <c r="A29" s="9" t="s">
        <v>6</v>
      </c>
      <c r="B29" s="6">
        <f>SUMIFS('Sprint Backlog'!E6:E55,'Sprint Backlog'!H6:H55,'Burndown chart'!B26,'Sprint Backlog'!G6:G55,"Done")</f>
        <v>0</v>
      </c>
      <c r="C29" s="2">
        <f>SUMIFS('Sprint Backlog'!$E6:$E55,'Sprint Backlog'!$H6:$H55,"&lt;="&amp;'Burndown chart'!C26,'Sprint Backlog'!$G6:$G55,"Done")-SUMIFS('Sprint Backlog'!$E6:$E55,'Sprint Backlog'!$H6:$H55,"&lt;="&amp;'Burndown chart'!B26,'Sprint Backlog'!$G6:$G55,"Done")</f>
        <v>0</v>
      </c>
      <c r="D29" s="2">
        <f>SUMIFS('Sprint Backlog'!$E6:$E55,'Sprint Backlog'!$H6:$H55,"&lt;="&amp;'Burndown chart'!D26,'Sprint Backlog'!$G6:$G55,"Done")-SUMIFS('Sprint Backlog'!$E6:$E55,'Sprint Backlog'!$H6:$H55,"&lt;="&amp;'Burndown chart'!C26,'Sprint Backlog'!$G6:$G55,"Done")</f>
        <v>0</v>
      </c>
      <c r="E29" s="2">
        <f>SUMIFS('Sprint Backlog'!$E6:$E55,'Sprint Backlog'!$H6:$H55,"&lt;="&amp;'Burndown chart'!E26,'Sprint Backlog'!$G6:$G55,"Done")-SUMIFS('Sprint Backlog'!$E6:$E55,'Sprint Backlog'!$H6:$H55,"&lt;="&amp;'Burndown chart'!D26,'Sprint Backlog'!$G6:$G55,"Done")</f>
        <v>0</v>
      </c>
      <c r="F29" s="2">
        <f>SUMIFS('Sprint Backlog'!$E6:$E55,'Sprint Backlog'!$H6:$H55,"&lt;="&amp;'Burndown chart'!F26,'Sprint Backlog'!$G6:$G55,"Done")-SUMIFS('Sprint Backlog'!$E6:$E55,'Sprint Backlog'!$H6:$H55,"&lt;="&amp;'Burndown chart'!E26,'Sprint Backlog'!$G6:$G55,"Done")</f>
        <v>0</v>
      </c>
      <c r="G29" s="2">
        <f>SUMIFS('Sprint Backlog'!$E6:$E55,'Sprint Backlog'!$H6:$H55,"&lt;="&amp;'Burndown chart'!G26,'Sprint Backlog'!$G6:$G55,"Done")-SUMIFS('Sprint Backlog'!$E6:$E55,'Sprint Backlog'!$H6:$H55,"&lt;="&amp;'Burndown chart'!F26,'Sprint Backlog'!$G6:$G55,"Done")</f>
        <v>0</v>
      </c>
      <c r="H29" s="2">
        <f>SUMIFS('Sprint Backlog'!$E6:$E55,'Sprint Backlog'!$H6:$H55,"&lt;="&amp;'Burndown chart'!H26,'Sprint Backlog'!$G6:$G55,"Done")-SUMIFS('Sprint Backlog'!$E6:$E55,'Sprint Backlog'!$H6:$H55,"&lt;="&amp;'Burndown chart'!G26,'Sprint Backlog'!$G6:$G55,"Done")</f>
        <v>0</v>
      </c>
      <c r="I29" s="2">
        <f>SUMIFS('Sprint Backlog'!$E6:$E55,'Sprint Backlog'!$H6:$H55,"&lt;="&amp;'Burndown chart'!I26,'Sprint Backlog'!$G6:$G55,"Done")-SUMIFS('Sprint Backlog'!$E6:$E55,'Sprint Backlog'!$H6:$H55,"&lt;="&amp;'Burndown chart'!H26,'Sprint Backlog'!$G6:$G55,"Done")</f>
        <v>0</v>
      </c>
      <c r="J29" s="2">
        <f>SUMIFS('Sprint Backlog'!$E6:$E55,'Sprint Backlog'!$H6:$H55,"&lt;="&amp;'Burndown chart'!J26,'Sprint Backlog'!$G6:$G55,"Done")-SUMIFS('Sprint Backlog'!$E6:$E55,'Sprint Backlog'!$H6:$H55,"&lt;="&amp;'Burndown chart'!I26,'Sprint Backlog'!$G6:$G55,"Done")</f>
        <v>0</v>
      </c>
      <c r="K29" s="2">
        <f>SUMIFS('Sprint Backlog'!$E6:$E55,'Sprint Backlog'!$H6:$H55,"&lt;="&amp;'Burndown chart'!K26,'Sprint Backlog'!$G6:$G55,"Done")-SUMIFS('Sprint Backlog'!$E6:$E55,'Sprint Backlog'!$H6:$H55,"&lt;="&amp;'Burndown chart'!J26,'Sprint Backlog'!$G6:$G55,"Done")</f>
        <v>0</v>
      </c>
      <c r="L29" s="2">
        <f>SUMIFS('Sprint Backlog'!$E6:$E55,'Sprint Backlog'!$H6:$H55,"&lt;="&amp;'Burndown chart'!L26,'Sprint Backlog'!$G6:$G55,"Done")-SUMIFS('Sprint Backlog'!$E6:$E55,'Sprint Backlog'!$H6:$H55,"&lt;="&amp;'Burndown chart'!K26,'Sprint Backlog'!$G6:$G55,"Done")</f>
        <v>0</v>
      </c>
      <c r="M29" s="2">
        <f>SUMIFS('Sprint Backlog'!$E6:$E55,'Sprint Backlog'!$H6:$H55,"&lt;="&amp;'Burndown chart'!M26,'Sprint Backlog'!$G6:$G55,"Done")-SUMIFS('Sprint Backlog'!$E6:$E55,'Sprint Backlog'!$H6:$H55,"&lt;="&amp;'Burndown chart'!L26,'Sprint Backlog'!$G6:$G55,"Done")</f>
        <v>0</v>
      </c>
      <c r="N29" s="2">
        <f>SUMIFS('Sprint Backlog'!$E6:$E55,'Sprint Backlog'!$H6:$H55,"&lt;="&amp;'Burndown chart'!N26,'Sprint Backlog'!$G6:$G55,"Done")-SUMIFS('Sprint Backlog'!$E6:$E55,'Sprint Backlog'!$H6:$H55,"&lt;="&amp;'Burndown chart'!M26,'Sprint Backlog'!$G6:$G55,"Done")</f>
        <v>0</v>
      </c>
    </row>
  </sheetData>
  <conditionalFormatting sqref="B27:N29">
    <cfRule type="cellIs" dxfId="0" priority="1" operator="equal">
      <formula>#N/A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D927-5C16-4656-99F8-F97EC8C5839D}">
  <dimension ref="B2"/>
  <sheetViews>
    <sheetView workbookViewId="0">
      <selection activeCell="B3" sqref="B3"/>
    </sheetView>
  </sheetViews>
  <sheetFormatPr defaultRowHeight="15" x14ac:dyDescent="0.25"/>
  <sheetData>
    <row r="2" spans="2:2" x14ac:dyDescent="0.25">
      <c r="B2" s="5" t="str">
        <f>CONCATENATE("'Product Backlog'!",ADDRESS(8,2),":",ADDRESS(8-1+COUNTA('Product Backlog'!B8:B28),2))</f>
        <v>'Product Backlog'!$B$8:$B$16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Guidelines</vt:lpstr>
      <vt:lpstr>Product Backlog</vt:lpstr>
      <vt:lpstr>Sprint Backlog</vt:lpstr>
      <vt:lpstr>Burndown chart</vt:lpstr>
      <vt:lpstr>ControlPanel</vt:lpstr>
      <vt:lpstr>US_list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2019-01-10T11:04:01Z</dcterms:modified>
</cp:coreProperties>
</file>